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ml.chartshapes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ml.chartshapes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ml.chartshapes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ml.chartshape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ml.chartshapes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ml.chartshapes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0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1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2.xml" ContentType="application/vnd.openxmlformats-officedocument.drawingml.chartshapes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3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4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5.xml" ContentType="application/vnd.openxmlformats-officedocument.drawingml.chartshapes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6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7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68.xml" ContentType="application/vnd.openxmlformats-officedocument.drawingml.chartshapes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69.xml" ContentType="application/vnd.openxmlformats-officedocument.drawingml.chartshapes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70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71.xml" ContentType="application/vnd.openxmlformats-officedocument.drawingml.chartshapes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72.xml" ContentType="application/vnd.openxmlformats-officedocument.drawingml.chartshapes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73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74.xml" ContentType="application/vnd.openxmlformats-officedocument.drawingml.chartshapes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75.xml" ContentType="application/vnd.openxmlformats-officedocument.drawingml.chartshape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76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77.xml" ContentType="application/vnd.openxmlformats-officedocument.drawingml.chartshapes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78.xml" ContentType="application/vnd.openxmlformats-officedocument.drawingml.chartshapes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79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80.xml" ContentType="application/vnd.openxmlformats-officedocument.drawingml.chartshapes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81.xml" ContentType="application/vnd.openxmlformats-officedocument.drawingml.chartshapes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82.xml" ContentType="application/vnd.openxmlformats-officedocument.drawing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83.xml" ContentType="application/vnd.openxmlformats-officedocument.drawingml.chartshapes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84.xml" ContentType="application/vnd.openxmlformats-officedocument.drawingml.chartshapes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85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86.xml" ContentType="application/vnd.openxmlformats-officedocument.drawingml.chartshapes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87.xml" ContentType="application/vnd.openxmlformats-officedocument.drawingml.chartshapes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88.xml" ContentType="application/vnd.openxmlformats-officedocument.drawing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89.xml" ContentType="application/vnd.openxmlformats-officedocument.drawingml.chartshapes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90.xml" ContentType="application/vnd.openxmlformats-officedocument.drawingml.chartshapes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91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92.xml" ContentType="application/vnd.openxmlformats-officedocument.drawingml.chartshapes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93.xml" ContentType="application/vnd.openxmlformats-officedocument.drawingml.chartshapes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94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95.xml" ContentType="application/vnd.openxmlformats-officedocument.drawingml.chartshapes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96.xml" ContentType="application/vnd.openxmlformats-officedocument.drawingml.chartshapes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97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98.xml" ContentType="application/vnd.openxmlformats-officedocument.drawingml.chartshapes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99.xml" ContentType="application/vnd.openxmlformats-officedocument.drawingml.chartshapes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100.xml" ContentType="application/vnd.openxmlformats-officedocument.drawing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101.xml" ContentType="application/vnd.openxmlformats-officedocument.drawingml.chartshapes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drawings/drawing102.xml" ContentType="application/vnd.openxmlformats-officedocument.drawingml.chartshapes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103.xml" ContentType="application/vnd.openxmlformats-officedocument.drawing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104.xml" ContentType="application/vnd.openxmlformats-officedocument.drawingml.chartshapes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105.xml" ContentType="application/vnd.openxmlformats-officedocument.drawingml.chartshapes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06.xml" ContentType="application/vnd.openxmlformats-officedocument.drawing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107.xml" ContentType="application/vnd.openxmlformats-officedocument.drawingml.chartshapes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108.xml" ContentType="application/vnd.openxmlformats-officedocument.drawingml.chartshapes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109.xml" ContentType="application/vnd.openxmlformats-officedocument.drawing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drawings/drawing110.xml" ContentType="application/vnd.openxmlformats-officedocument.drawingml.chartshapes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111.xml" ContentType="application/vnd.openxmlformats-officedocument.drawingml.chartshapes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12.xml" ContentType="application/vnd.openxmlformats-officedocument.drawing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13.xml" ContentType="application/vnd.openxmlformats-officedocument.drawingml.chartshapes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14.xml" ContentType="application/vnd.openxmlformats-officedocument.drawingml.chartshapes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15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116.xml" ContentType="application/vnd.openxmlformats-officedocument.drawingml.chartshapes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117.xml" ContentType="application/vnd.openxmlformats-officedocument.drawingml.chartshapes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drawings/drawing118.xml" ContentType="application/vnd.openxmlformats-officedocument.drawing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drawings/drawing119.xml" ContentType="application/vnd.openxmlformats-officedocument.drawingml.chartshapes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drawings/drawing120.xml" ContentType="application/vnd.openxmlformats-officedocument.drawingml.chartshapes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J:\ARPS\report_sheets\"/>
    </mc:Choice>
  </mc:AlternateContent>
  <bookViews>
    <workbookView xWindow="7965" yWindow="-120" windowWidth="10815" windowHeight="7995" tabRatio="881" firstSheet="85" activeTab="91"/>
  </bookViews>
  <sheets>
    <sheet name="REPORT_DATA_BY_COMP" sheetId="24" r:id="rId1"/>
    <sheet name="REPORT_DATA_BY_DISTRICT" sheetId="188" r:id="rId2"/>
    <sheet name="REPORT_DATA_BY_DISTRICT_MONTH" sheetId="189" r:id="rId3"/>
    <sheet name="REPORT_DATA_BY_ZONE" sheetId="25" r:id="rId4"/>
    <sheet name="REPORT_DATA_BY_ZONE_MONTH" sheetId="43" r:id="rId5"/>
    <sheet name="REPORT_DATA_BY_MISSION" sheetId="341" r:id="rId6"/>
    <sheet name="REPORT_DATA_BY_MISSION_MONTH" sheetId="342" r:id="rId7"/>
    <sheet name="BAPTISM_SOURCE_DISTRICT_MONTH" sheetId="190" r:id="rId8"/>
    <sheet name="BAPTISM_SOURCE_ZONE_MONTH" sheetId="48" r:id="rId9"/>
    <sheet name="BAPTISM_SOURCE_MISSION_MONTH" sheetId="343" r:id="rId10"/>
    <sheet name="COMP_LIST" sheetId="391" r:id="rId11"/>
    <sheet name="CONTROLS" sheetId="4" r:id="rId12"/>
    <sheet name="MISSION" sheetId="409" r:id="rId13"/>
    <sheet name="MISSION_GRAPH" sheetId="388" r:id="rId14"/>
    <sheet name="TAOYUAN_ZONE" sheetId="398" r:id="rId15"/>
    <sheet name="TAOYUAN_ZONE_GRAPH" sheetId="399" r:id="rId16"/>
    <sheet name="TAOYUAN_3_DISTRICT" sheetId="419" r:id="rId17"/>
    <sheet name="TAOYUAN_3_DISTRICT_GRAPH" sheetId="420" r:id="rId18"/>
    <sheet name="TAOYUAN_1_2_DISTRICT" sheetId="421" r:id="rId19"/>
    <sheet name="TAOYUAN_1_2_DISTRICT_GRAPH" sheetId="422" r:id="rId20"/>
    <sheet name="BADE_DISTRICT" sheetId="423" r:id="rId21"/>
    <sheet name="BADE_DISTRICT_GRAPH" sheetId="424" r:id="rId22"/>
    <sheet name="ZHONGLI_DISTRICT" sheetId="425" r:id="rId23"/>
    <sheet name="ZHONGLI_DISTRICT_GRAPH" sheetId="426" r:id="rId24"/>
    <sheet name="EAST_ZONE" sheetId="400" r:id="rId25"/>
    <sheet name="EAST_ZONE_GRAPH" sheetId="410" r:id="rId26"/>
    <sheet name="SONGSHAN_DISTRICT" sheetId="427" r:id="rId27"/>
    <sheet name="SONGSHAN_DISTRICT_GRAPH" sheetId="428" r:id="rId28"/>
    <sheet name="JILONG_DISTRICT" sheetId="429" r:id="rId29"/>
    <sheet name="JILONG_DISTRICT_GRAPH" sheetId="430" r:id="rId30"/>
    <sheet name="XIZHI_DISTRICT" sheetId="431" r:id="rId31"/>
    <sheet name="XIZHI_DISTRICT_GRAPH" sheetId="432" r:id="rId32"/>
    <sheet name="YILAN_DISTRICT" sheetId="433" r:id="rId33"/>
    <sheet name="YILAN_DISTRICT_GRAPH" sheetId="434" r:id="rId34"/>
    <sheet name="HUALIAN_ZONE" sheetId="401" r:id="rId35"/>
    <sheet name="HUALIAN_ZONE_GRAPH" sheetId="411" r:id="rId36"/>
    <sheet name="JIAN_DISTRICT" sheetId="435" r:id="rId37"/>
    <sheet name="JIAN_DISTRICT_GRAPH" sheetId="436" r:id="rId38"/>
    <sheet name="HUALIAN_DISTRICT" sheetId="437" r:id="rId39"/>
    <sheet name="HUALIAN_DISTRICT_GRAPH" sheetId="438" r:id="rId40"/>
    <sheet name="TAIDONG_ZONE" sheetId="402" r:id="rId41"/>
    <sheet name="TAIDONG_ZONE_GRAPH" sheetId="412" r:id="rId42"/>
    <sheet name="TAIDONG_2_DISTRICT" sheetId="439" r:id="rId43"/>
    <sheet name="TAIDONG_2_DISTRICT_GRAPH" sheetId="440" r:id="rId44"/>
    <sheet name="TAIDONG_1_3_DISTRICT" sheetId="441" r:id="rId45"/>
    <sheet name="TAIDONG_1_3_DISTRICT_GRAPH" sheetId="442" r:id="rId46"/>
    <sheet name="YULI_DISTRICT" sheetId="443" r:id="rId47"/>
    <sheet name="YULI_DISTRICT_GRAPH" sheetId="444" r:id="rId48"/>
    <sheet name="ZHUNAN_ZONE" sheetId="403" r:id="rId49"/>
    <sheet name="ZHUNAN_ZONE_GRAPH" sheetId="413" r:id="rId50"/>
    <sheet name="ZHUNAN_DISTRICT" sheetId="445" r:id="rId51"/>
    <sheet name="ZHUNAN_DISTRICT_GRAPH" sheetId="446" r:id="rId52"/>
    <sheet name="TOUFEN_MIAOLI_DISTRICT" sheetId="447" r:id="rId53"/>
    <sheet name="TOUFEN_MIAOLI_DISTRICT_GRAPH" sheetId="448" r:id="rId54"/>
    <sheet name="XINZHU_ZONE" sheetId="404" r:id="rId55"/>
    <sheet name="XINZHU_ZONE_GRAPH" sheetId="414" r:id="rId56"/>
    <sheet name="XINZHU_DISTRICT" sheetId="449" r:id="rId57"/>
    <sheet name="XINZHU_DISTRICT_GRAPH" sheetId="450" r:id="rId58"/>
    <sheet name="ZHUDONG_DISTRICT" sheetId="451" r:id="rId59"/>
    <sheet name="ZHUDONG_DISTRICT_GRAPH" sheetId="452" r:id="rId60"/>
    <sheet name="ZHUBEI_DISTRICT" sheetId="453" r:id="rId61"/>
    <sheet name="ZHUBEI_DISTRICT_GRAPH" sheetId="454" r:id="rId62"/>
    <sheet name="CENTRAL_ZONE" sheetId="405" r:id="rId63"/>
    <sheet name="CENTRAL_ZONE_GRAPH" sheetId="416" r:id="rId64"/>
    <sheet name="JINHUA_DISTRICT" sheetId="455" r:id="rId65"/>
    <sheet name="JINHUA_DISTRICT_GRAPH" sheetId="456" r:id="rId66"/>
    <sheet name="XINAN_DISTRICT" sheetId="457" r:id="rId67"/>
    <sheet name="XINAN_DISTRICT_GRAPH" sheetId="458" r:id="rId68"/>
    <sheet name="SANCHONG_DISTRICT" sheetId="459" r:id="rId69"/>
    <sheet name="SANCHONG_DISTRICT_GRAPH" sheetId="460" r:id="rId70"/>
    <sheet name="NORTH_ZONE" sheetId="406" r:id="rId71"/>
    <sheet name="NORTH_ZONE_GRAPH" sheetId="415" r:id="rId72"/>
    <sheet name="SHILIN_DISTRICT" sheetId="461" r:id="rId73"/>
    <sheet name="SHILIN_DISTRICT_GRAPH" sheetId="462" r:id="rId74"/>
    <sheet name="BEITOU_DISTRICT" sheetId="463" r:id="rId75"/>
    <sheet name="BEITOU_DISTRICT_GRAPH" sheetId="464" r:id="rId76"/>
    <sheet name="SOUTH_ZONE" sheetId="407" r:id="rId77"/>
    <sheet name="SOUTH_ZONE_GRAPH" sheetId="417" r:id="rId78"/>
    <sheet name="JINGXIN_DISTRICT" sheetId="465" r:id="rId79"/>
    <sheet name="JINGXIN_DISTRICT_GRAPH" sheetId="466" r:id="rId80"/>
    <sheet name="XINDIAN_DISTRICT" sheetId="467" r:id="rId81"/>
    <sheet name="XINDIAN_DISTRICT_GRAPH" sheetId="468" r:id="rId82"/>
    <sheet name="SHUANGHE_DISTRICT" sheetId="469" r:id="rId83"/>
    <sheet name="SHUANGHE_DISTRICT_GRAPH" sheetId="470" r:id="rId84"/>
    <sheet name="WEST_ZONE" sheetId="408" r:id="rId85"/>
    <sheet name="WEST_ZONE_GRAPH" sheetId="418" r:id="rId86"/>
    <sheet name="TUCHENG_DISTRICT" sheetId="471" r:id="rId87"/>
    <sheet name="TUCHENG_DISTRICT_GRAPH" sheetId="472" r:id="rId88"/>
    <sheet name="XINZHUANG_DISTRICT" sheetId="473" r:id="rId89"/>
    <sheet name="XINZHUANG_DISTRICT_GRAPH" sheetId="474" r:id="rId90"/>
    <sheet name="BANQIAO_DISTRICT" sheetId="475" r:id="rId91"/>
    <sheet name="BANQIAO_DISTRICT_GRAPH" sheetId="476" r:id="rId92"/>
  </sheets>
  <definedNames>
    <definedName name="_xlnm._FilterDatabase" localSheetId="10" hidden="1">COMP_LIST!$B$1:$M$204</definedName>
    <definedName name="baptism_source_district_month" localSheetId="7">BAPTISM_SOURCE_DISTRICT_MONTH!$A$1:$G$32</definedName>
    <definedName name="baptism_source_mission_month" localSheetId="9">BAPTISM_SOURCE_MISSION_MONTH!$A$1:$G$5</definedName>
    <definedName name="baptism_source_zone_month" localSheetId="8">BAPTISM_SOURCE_ZONE_MONTH!$A$1:$G$33</definedName>
    <definedName name="DATE">CONTROLS!$B$1</definedName>
    <definedName name="DAY">CONTROLS!$D$5</definedName>
    <definedName name="MONTH">CONTROLS!$D$2</definedName>
    <definedName name="_xlnm.Print_Area" localSheetId="21">BADE_DISTRICT_GRAPH!$A$1:$V$50</definedName>
    <definedName name="_xlnm.Print_Area" localSheetId="91">BANQIAO_DISTRICT_GRAPH!$A$1:$V$50</definedName>
    <definedName name="_xlnm.Print_Area" localSheetId="75">BEITOU_DISTRICT_GRAPH!$A$1:$V$50</definedName>
    <definedName name="_xlnm.Print_Area" localSheetId="63">CENTRAL_ZONE_GRAPH!$A$1:$V$50</definedName>
    <definedName name="_xlnm.Print_Area" localSheetId="25">EAST_ZONE_GRAPH!$A$1:$V$50</definedName>
    <definedName name="_xlnm.Print_Area" localSheetId="39">HUALIAN_DISTRICT_GRAPH!$A$1:$V$50</definedName>
    <definedName name="_xlnm.Print_Area" localSheetId="35">HUALIAN_ZONE_GRAPH!$A$1:$V$50</definedName>
    <definedName name="_xlnm.Print_Area" localSheetId="37">JIAN_DISTRICT_GRAPH!$A$1:$V$50</definedName>
    <definedName name="_xlnm.Print_Area" localSheetId="29">JILONG_DISTRICT_GRAPH!$A$1:$V$50</definedName>
    <definedName name="_xlnm.Print_Area" localSheetId="79">JINGXIN_DISTRICT_GRAPH!$A$1:$V$50</definedName>
    <definedName name="_xlnm.Print_Area" localSheetId="65">JINHUA_DISTRICT_GRAPH!$A$1:$V$50</definedName>
    <definedName name="_xlnm.Print_Area" localSheetId="13">MISSION_GRAPH!$A$1:$V$50</definedName>
    <definedName name="_xlnm.Print_Area" localSheetId="71">NORTH_ZONE_GRAPH!$A$1:$V$50</definedName>
    <definedName name="_xlnm.Print_Area" localSheetId="69">SANCHONG_DISTRICT_GRAPH!$A$1:$V$50</definedName>
    <definedName name="_xlnm.Print_Area" localSheetId="73">SHILIN_DISTRICT_GRAPH!$A$1:$V$50</definedName>
    <definedName name="_xlnm.Print_Area" localSheetId="83">SHUANGHE_DISTRICT_GRAPH!$A$1:$V$50</definedName>
    <definedName name="_xlnm.Print_Area" localSheetId="27">SONGSHAN_DISTRICT_GRAPH!$A$1:$V$50</definedName>
    <definedName name="_xlnm.Print_Area" localSheetId="77">SOUTH_ZONE_GRAPH!$A$1:$V$50</definedName>
    <definedName name="_xlnm.Print_Area" localSheetId="45">TAIDONG_1_3_DISTRICT_GRAPH!$A$1:$V$50</definedName>
    <definedName name="_xlnm.Print_Area" localSheetId="43">TAIDONG_2_DISTRICT_GRAPH!$A$1:$V$50</definedName>
    <definedName name="_xlnm.Print_Area" localSheetId="41">TAIDONG_ZONE_GRAPH!$A$1:$V$50</definedName>
    <definedName name="_xlnm.Print_Area" localSheetId="19">TAOYUAN_1_2_DISTRICT_GRAPH!$A$1:$V$50</definedName>
    <definedName name="_xlnm.Print_Area" localSheetId="17">TAOYUAN_3_DISTRICT_GRAPH!$A$1:$V$50</definedName>
    <definedName name="_xlnm.Print_Area" localSheetId="15">TAOYUAN_ZONE_GRAPH!$A$1:$V$50</definedName>
    <definedName name="_xlnm.Print_Area" localSheetId="53">TOUFEN_MIAOLI_DISTRICT_GRAPH!$A$1:$V$50</definedName>
    <definedName name="_xlnm.Print_Area" localSheetId="87">TUCHENG_DISTRICT_GRAPH!$A$1:$V$50</definedName>
    <definedName name="_xlnm.Print_Area" localSheetId="85">WEST_ZONE_GRAPH!$A$1:$V$50</definedName>
    <definedName name="_xlnm.Print_Area" localSheetId="67">XINAN_DISTRICT_GRAPH!$A$1:$V$50</definedName>
    <definedName name="_xlnm.Print_Area" localSheetId="81">XINDIAN_DISTRICT_GRAPH!$A$1:$V$50</definedName>
    <definedName name="_xlnm.Print_Area" localSheetId="57">XINZHU_DISTRICT_GRAPH!$A$1:$V$50</definedName>
    <definedName name="_xlnm.Print_Area" localSheetId="55">XINZHU_ZONE_GRAPH!$A$1:$V$50</definedName>
    <definedName name="_xlnm.Print_Area" localSheetId="89">XINZHUANG_DISTRICT_GRAPH!$A$1:$V$50</definedName>
    <definedName name="_xlnm.Print_Area" localSheetId="31">XIZHI_DISTRICT_GRAPH!$A$1:$V$50</definedName>
    <definedName name="_xlnm.Print_Area" localSheetId="33">YILAN_DISTRICT_GRAPH!$A$1:$V$50</definedName>
    <definedName name="_xlnm.Print_Area" localSheetId="47">YULI_DISTRICT_GRAPH!$A$1:$V$50</definedName>
    <definedName name="_xlnm.Print_Area" localSheetId="23">ZHONGLI_DISTRICT_GRAPH!$A$1:$V$50</definedName>
    <definedName name="_xlnm.Print_Area" localSheetId="61">ZHUBEI_DISTRICT_GRAPH!$A$1:$V$50</definedName>
    <definedName name="_xlnm.Print_Area" localSheetId="59">ZHUDONG_DISTRICT_GRAPH!$A$1:$V$50</definedName>
    <definedName name="_xlnm.Print_Area" localSheetId="51">ZHUNAN_DISTRICT_GRAPH!$A$1:$V$50</definedName>
    <definedName name="_xlnm.Print_Area" localSheetId="49">ZHUNAN_ZONE_GRAPH!$A$1:$V$50</definedName>
    <definedName name="report_data" localSheetId="0">REPORT_DATA_BY_COMP!$A$1:$M$981</definedName>
    <definedName name="report_data_by_zone" localSheetId="3">REPORT_DATA_BY_ZONE!$A$1:$M$110</definedName>
    <definedName name="report_data_district" localSheetId="1">REPORT_DATA_BY_DISTRICT!$A$1:$M$314</definedName>
    <definedName name="report_data_district_month" localSheetId="2">REPORT_DATA_BY_DISTRICT_MONTH!$A$1:$M$102</definedName>
    <definedName name="report_data_mission" localSheetId="5">REPORT_DATA_BY_MISSION!$A$1:$M$11</definedName>
    <definedName name="report_data_mission_month" localSheetId="6">REPORT_DATA_BY_MISSION_MONTH!$A$1:$M$28</definedName>
    <definedName name="report_data_zone_month" localSheetId="4">REPORT_DATA_BY_ZONE_MONTH!$A$1:$M$246</definedName>
    <definedName name="WEEK">CONTROLS!$D$3</definedName>
    <definedName name="WEEKDAY">CONTROLS!$D$4</definedName>
    <definedName name="WEEKLY_REPORT_DAY">CONTROLS!$B$2</definedName>
    <definedName name="YEAR">CONTROLS!$D$1</definedName>
  </definedNames>
  <calcPr calcId="152511" calcMode="manual" calcCompleted="0" calcOnSave="0"/>
</workbook>
</file>

<file path=xl/calcChain.xml><?xml version="1.0" encoding="utf-8"?>
<calcChain xmlns="http://schemas.openxmlformats.org/spreadsheetml/2006/main">
  <c r="I16" i="463" l="1"/>
  <c r="J16" i="463"/>
  <c r="K16" i="463"/>
  <c r="L16" i="463"/>
  <c r="M16" i="463"/>
  <c r="N16" i="463"/>
  <c r="O16" i="463"/>
  <c r="P16" i="463"/>
  <c r="Q16" i="463"/>
  <c r="R16" i="463"/>
  <c r="S16" i="463"/>
  <c r="H16" i="463"/>
  <c r="I14" i="443"/>
  <c r="J14" i="443"/>
  <c r="K14" i="443"/>
  <c r="L14" i="443"/>
  <c r="M14" i="443"/>
  <c r="N14" i="443"/>
  <c r="O14" i="443"/>
  <c r="P14" i="443"/>
  <c r="Q14" i="443"/>
  <c r="R14" i="443"/>
  <c r="S14" i="443"/>
  <c r="H14" i="443"/>
  <c r="I15" i="441"/>
  <c r="J15" i="441"/>
  <c r="K15" i="441"/>
  <c r="L15" i="441"/>
  <c r="M15" i="441"/>
  <c r="N15" i="441"/>
  <c r="O15" i="441"/>
  <c r="P15" i="441"/>
  <c r="Q15" i="441"/>
  <c r="R15" i="441"/>
  <c r="S15" i="441"/>
  <c r="H15" i="441"/>
  <c r="I14" i="439"/>
  <c r="J14" i="439"/>
  <c r="K14" i="439"/>
  <c r="L14" i="439"/>
  <c r="M14" i="439"/>
  <c r="N14" i="439"/>
  <c r="O14" i="439"/>
  <c r="P14" i="439"/>
  <c r="Q14" i="439"/>
  <c r="R14" i="439"/>
  <c r="S14" i="439"/>
  <c r="H14" i="439"/>
  <c r="I14" i="437"/>
  <c r="J14" i="437"/>
  <c r="K14" i="437"/>
  <c r="L14" i="437"/>
  <c r="M14" i="437"/>
  <c r="N14" i="437"/>
  <c r="O14" i="437"/>
  <c r="P14" i="437"/>
  <c r="Q14" i="437"/>
  <c r="R14" i="437"/>
  <c r="S14" i="437"/>
  <c r="H14" i="437"/>
  <c r="I16" i="435"/>
  <c r="J16" i="435"/>
  <c r="K16" i="435"/>
  <c r="L16" i="435"/>
  <c r="M16" i="435"/>
  <c r="N16" i="435"/>
  <c r="O16" i="435"/>
  <c r="P16" i="435"/>
  <c r="Q16" i="435"/>
  <c r="R16" i="435"/>
  <c r="S16" i="435"/>
  <c r="H16" i="435"/>
  <c r="I16" i="433"/>
  <c r="J16" i="433"/>
  <c r="K16" i="433"/>
  <c r="L16" i="433"/>
  <c r="M16" i="433"/>
  <c r="N16" i="433"/>
  <c r="O16" i="433"/>
  <c r="P16" i="433"/>
  <c r="Q16" i="433"/>
  <c r="R16" i="433"/>
  <c r="S16" i="433"/>
  <c r="H16" i="433"/>
  <c r="I15" i="431"/>
  <c r="J15" i="431"/>
  <c r="K15" i="431"/>
  <c r="L15" i="431"/>
  <c r="M15" i="431"/>
  <c r="N15" i="431"/>
  <c r="O15" i="431"/>
  <c r="P15" i="431"/>
  <c r="Q15" i="431"/>
  <c r="R15" i="431"/>
  <c r="S15" i="431"/>
  <c r="H15" i="431"/>
  <c r="I16" i="423"/>
  <c r="J16" i="423"/>
  <c r="K16" i="423"/>
  <c r="L16" i="423"/>
  <c r="M16" i="423"/>
  <c r="N16" i="423"/>
  <c r="O16" i="423"/>
  <c r="P16" i="423"/>
  <c r="Q16" i="423"/>
  <c r="R16" i="423"/>
  <c r="S16" i="423"/>
  <c r="H16" i="423"/>
  <c r="I17" i="421"/>
  <c r="J17" i="421"/>
  <c r="K17" i="421"/>
  <c r="L17" i="421"/>
  <c r="M17" i="421"/>
  <c r="N17" i="421"/>
  <c r="O17" i="421"/>
  <c r="P17" i="421"/>
  <c r="Q17" i="421"/>
  <c r="R17" i="421"/>
  <c r="S17" i="421"/>
  <c r="H17" i="421"/>
  <c r="G13" i="475"/>
  <c r="F13" i="475"/>
  <c r="E13" i="475"/>
  <c r="X109" i="476"/>
  <c r="X108" i="476"/>
  <c r="X107" i="476"/>
  <c r="X98" i="476"/>
  <c r="X103" i="476" s="1"/>
  <c r="AZ88" i="476"/>
  <c r="AY88" i="476"/>
  <c r="AX88" i="476"/>
  <c r="AW88" i="476"/>
  <c r="AV88" i="476"/>
  <c r="AD88" i="476"/>
  <c r="AZ87" i="476"/>
  <c r="AY87" i="476"/>
  <c r="AX87" i="476"/>
  <c r="AW87" i="476"/>
  <c r="AV87" i="476"/>
  <c r="AD87" i="476"/>
  <c r="AZ86" i="476"/>
  <c r="AY86" i="476"/>
  <c r="AX86" i="476"/>
  <c r="AW86" i="476"/>
  <c r="AV86" i="476"/>
  <c r="AD86" i="476"/>
  <c r="AZ85" i="476"/>
  <c r="AY85" i="476"/>
  <c r="AX85" i="476"/>
  <c r="AW85" i="476"/>
  <c r="AV85" i="476"/>
  <c r="AZ84" i="476"/>
  <c r="AY84" i="476"/>
  <c r="AX84" i="476"/>
  <c r="AW84" i="476"/>
  <c r="AV84" i="476"/>
  <c r="AD84" i="476"/>
  <c r="AZ83" i="476"/>
  <c r="AY83" i="476"/>
  <c r="AX83" i="476"/>
  <c r="AW83" i="476"/>
  <c r="AV83" i="476"/>
  <c r="AD83" i="476"/>
  <c r="AZ82" i="476"/>
  <c r="AY82" i="476"/>
  <c r="AX82" i="476"/>
  <c r="AW82" i="476"/>
  <c r="AV82" i="476"/>
  <c r="AD82" i="476"/>
  <c r="AZ81" i="476"/>
  <c r="AY81" i="476"/>
  <c r="AX81" i="476"/>
  <c r="AW81" i="476"/>
  <c r="AV81" i="476"/>
  <c r="AD81" i="476"/>
  <c r="AZ80" i="476"/>
  <c r="AY80" i="476"/>
  <c r="AX80" i="476"/>
  <c r="AW80" i="476"/>
  <c r="AV80" i="476"/>
  <c r="AD80" i="476"/>
  <c r="AZ79" i="476"/>
  <c r="AY79" i="476"/>
  <c r="AX79" i="476"/>
  <c r="AW79" i="476"/>
  <c r="AV79" i="476"/>
  <c r="AD79" i="476"/>
  <c r="AZ78" i="476"/>
  <c r="AY78" i="476"/>
  <c r="AX78" i="476"/>
  <c r="AW78" i="476"/>
  <c r="AV78" i="476"/>
  <c r="AD78" i="476"/>
  <c r="AZ77" i="476"/>
  <c r="AY77" i="476"/>
  <c r="AX77" i="476"/>
  <c r="AW77" i="476"/>
  <c r="AV77" i="476"/>
  <c r="AD77" i="476"/>
  <c r="AD76" i="476"/>
  <c r="AD75" i="476"/>
  <c r="AD74" i="476"/>
  <c r="AD73" i="476"/>
  <c r="AD72" i="476"/>
  <c r="AD71" i="476"/>
  <c r="AD70" i="476"/>
  <c r="AD69" i="476"/>
  <c r="AD68" i="476"/>
  <c r="AD67" i="476"/>
  <c r="AD66" i="476"/>
  <c r="AD65" i="476"/>
  <c r="AD64" i="476"/>
  <c r="AD63" i="476"/>
  <c r="AD62" i="476"/>
  <c r="AD61" i="476"/>
  <c r="AD60" i="476"/>
  <c r="AD59" i="476"/>
  <c r="AD58" i="476"/>
  <c r="AD57" i="476"/>
  <c r="AD56" i="476"/>
  <c r="AD55" i="476"/>
  <c r="AD54" i="476"/>
  <c r="AD53" i="476"/>
  <c r="G14" i="475"/>
  <c r="F14" i="475"/>
  <c r="E14" i="475"/>
  <c r="G12" i="475"/>
  <c r="F12" i="475"/>
  <c r="E12" i="475"/>
  <c r="E11" i="475"/>
  <c r="E7" i="475"/>
  <c r="E6" i="475"/>
  <c r="E4" i="475"/>
  <c r="G2" i="475"/>
  <c r="E2" i="475"/>
  <c r="E1" i="475"/>
  <c r="X109" i="474"/>
  <c r="X108" i="474"/>
  <c r="X107" i="474"/>
  <c r="X98" i="474"/>
  <c r="X103" i="474" s="1"/>
  <c r="AZ88" i="474"/>
  <c r="AY88" i="474"/>
  <c r="AX88" i="474"/>
  <c r="AW88" i="474"/>
  <c r="AV88" i="474"/>
  <c r="AD88" i="474"/>
  <c r="AZ87" i="474"/>
  <c r="AY87" i="474"/>
  <c r="AX87" i="474"/>
  <c r="AW87" i="474"/>
  <c r="AV87" i="474"/>
  <c r="AD87" i="474"/>
  <c r="AZ86" i="474"/>
  <c r="AY86" i="474"/>
  <c r="AX86" i="474"/>
  <c r="AW86" i="474"/>
  <c r="AV86" i="474"/>
  <c r="AD86" i="474"/>
  <c r="AZ85" i="474"/>
  <c r="AY85" i="474"/>
  <c r="AX85" i="474"/>
  <c r="AW85" i="474"/>
  <c r="AV85" i="474"/>
  <c r="AD85" i="474"/>
  <c r="AZ84" i="474"/>
  <c r="AY84" i="474"/>
  <c r="AX84" i="474"/>
  <c r="AW84" i="474"/>
  <c r="AV84" i="474"/>
  <c r="AD84" i="474"/>
  <c r="AZ83" i="474"/>
  <c r="AY83" i="474"/>
  <c r="AX83" i="474"/>
  <c r="AW83" i="474"/>
  <c r="AV83" i="474"/>
  <c r="AD83" i="474"/>
  <c r="AZ82" i="474"/>
  <c r="AY82" i="474"/>
  <c r="AX82" i="474"/>
  <c r="AW82" i="474"/>
  <c r="AV82" i="474"/>
  <c r="AD82" i="474"/>
  <c r="AZ81" i="474"/>
  <c r="AY81" i="474"/>
  <c r="AX81" i="474"/>
  <c r="AW81" i="474"/>
  <c r="AV81" i="474"/>
  <c r="AD81" i="474"/>
  <c r="AZ80" i="474"/>
  <c r="AY80" i="474"/>
  <c r="AX80" i="474"/>
  <c r="AW80" i="474"/>
  <c r="AV80" i="474"/>
  <c r="AD80" i="474"/>
  <c r="AZ79" i="474"/>
  <c r="AY79" i="474"/>
  <c r="AX79" i="474"/>
  <c r="AW79" i="474"/>
  <c r="AV79" i="474"/>
  <c r="AD79" i="474"/>
  <c r="AZ78" i="474"/>
  <c r="AY78" i="474"/>
  <c r="AX78" i="474"/>
  <c r="AW78" i="474"/>
  <c r="AV78" i="474"/>
  <c r="AD78" i="474"/>
  <c r="AZ77" i="474"/>
  <c r="AY77" i="474"/>
  <c r="AX77" i="474"/>
  <c r="AW77" i="474"/>
  <c r="AV77" i="474"/>
  <c r="AD77" i="474"/>
  <c r="AD76" i="474"/>
  <c r="AD75" i="474"/>
  <c r="AD74" i="474"/>
  <c r="AD73" i="474"/>
  <c r="AD72" i="474"/>
  <c r="AD71" i="474"/>
  <c r="AD70" i="474"/>
  <c r="AD69" i="474"/>
  <c r="AD68" i="474"/>
  <c r="AD67" i="474"/>
  <c r="AD66" i="474"/>
  <c r="AD65" i="474"/>
  <c r="AD64" i="474"/>
  <c r="AD63" i="474"/>
  <c r="AD62" i="474"/>
  <c r="AD61" i="474"/>
  <c r="AD60" i="474"/>
  <c r="AD59" i="474"/>
  <c r="AD58" i="474"/>
  <c r="AD57" i="474"/>
  <c r="AD56" i="474"/>
  <c r="AD55" i="474"/>
  <c r="AD54" i="474"/>
  <c r="AD53" i="474"/>
  <c r="G13" i="473"/>
  <c r="F13" i="473"/>
  <c r="E13" i="473"/>
  <c r="G12" i="473"/>
  <c r="F12" i="473"/>
  <c r="E12" i="473"/>
  <c r="E11" i="473"/>
  <c r="E7" i="473"/>
  <c r="E6" i="473"/>
  <c r="E4" i="473"/>
  <c r="G2" i="473"/>
  <c r="L4" i="473" s="1"/>
  <c r="E2" i="473"/>
  <c r="E1" i="473"/>
  <c r="X109" i="472"/>
  <c r="X108" i="472"/>
  <c r="X107" i="472"/>
  <c r="X103" i="472"/>
  <c r="X98" i="472"/>
  <c r="AZ88" i="472"/>
  <c r="AY88" i="472"/>
  <c r="AX88" i="472"/>
  <c r="AW88" i="472"/>
  <c r="AV88" i="472"/>
  <c r="AD88" i="472"/>
  <c r="AZ87" i="472"/>
  <c r="AY87" i="472"/>
  <c r="AX87" i="472"/>
  <c r="AW87" i="472"/>
  <c r="AV87" i="472"/>
  <c r="AD87" i="472"/>
  <c r="AZ86" i="472"/>
  <c r="AY86" i="472"/>
  <c r="AX86" i="472"/>
  <c r="AW86" i="472"/>
  <c r="AV86" i="472"/>
  <c r="AD86" i="472"/>
  <c r="AZ85" i="472"/>
  <c r="AY85" i="472"/>
  <c r="AX85" i="472"/>
  <c r="AW85" i="472"/>
  <c r="AV85" i="472"/>
  <c r="AD85" i="472"/>
  <c r="AZ84" i="472"/>
  <c r="AY84" i="472"/>
  <c r="AX84" i="472"/>
  <c r="AW84" i="472"/>
  <c r="AV84" i="472"/>
  <c r="AD84" i="472"/>
  <c r="AZ83" i="472"/>
  <c r="AY83" i="472"/>
  <c r="AX83" i="472"/>
  <c r="AW83" i="472"/>
  <c r="AV83" i="472"/>
  <c r="AD83" i="472"/>
  <c r="AZ82" i="472"/>
  <c r="AY82" i="472"/>
  <c r="AX82" i="472"/>
  <c r="AW82" i="472"/>
  <c r="AV82" i="472"/>
  <c r="AD82" i="472"/>
  <c r="AZ81" i="472"/>
  <c r="AY81" i="472"/>
  <c r="AX81" i="472"/>
  <c r="AW81" i="472"/>
  <c r="AV81" i="472"/>
  <c r="AD81" i="472"/>
  <c r="AZ80" i="472"/>
  <c r="AY80" i="472"/>
  <c r="AX80" i="472"/>
  <c r="AW80" i="472"/>
  <c r="AV80" i="472"/>
  <c r="AD80" i="472"/>
  <c r="AZ79" i="472"/>
  <c r="AY79" i="472"/>
  <c r="AX79" i="472"/>
  <c r="AW79" i="472"/>
  <c r="AV79" i="472"/>
  <c r="AD79" i="472"/>
  <c r="AZ78" i="472"/>
  <c r="AY78" i="472"/>
  <c r="AX78" i="472"/>
  <c r="AW78" i="472"/>
  <c r="AV78" i="472"/>
  <c r="AD78" i="472"/>
  <c r="AZ77" i="472"/>
  <c r="AY77" i="472"/>
  <c r="AX77" i="472"/>
  <c r="AW77" i="472"/>
  <c r="AV77" i="472"/>
  <c r="AD77" i="472"/>
  <c r="AD76" i="472"/>
  <c r="AD75" i="472"/>
  <c r="AD74" i="472"/>
  <c r="AD73" i="472"/>
  <c r="AD72" i="472"/>
  <c r="AD71" i="472"/>
  <c r="AD70" i="472"/>
  <c r="AD69" i="472"/>
  <c r="AD68" i="472"/>
  <c r="AD67" i="472"/>
  <c r="AD66" i="472"/>
  <c r="AD65" i="472"/>
  <c r="AD64" i="472"/>
  <c r="AD63" i="472"/>
  <c r="AD62" i="472"/>
  <c r="AD61" i="472"/>
  <c r="AD60" i="472"/>
  <c r="AD59" i="472"/>
  <c r="AD58" i="472"/>
  <c r="AD57" i="472"/>
  <c r="AD56" i="472"/>
  <c r="AD55" i="472"/>
  <c r="AD54" i="472"/>
  <c r="AD53" i="472"/>
  <c r="G15" i="471"/>
  <c r="F15" i="471"/>
  <c r="E15" i="471"/>
  <c r="G14" i="471"/>
  <c r="F14" i="471"/>
  <c r="E14" i="471"/>
  <c r="G13" i="471"/>
  <c r="F13" i="471"/>
  <c r="E13" i="471"/>
  <c r="G12" i="471"/>
  <c r="F12" i="471"/>
  <c r="E12" i="471"/>
  <c r="E11" i="471"/>
  <c r="E7" i="471"/>
  <c r="E6" i="471"/>
  <c r="L4" i="471"/>
  <c r="E4" i="471"/>
  <c r="G2" i="471"/>
  <c r="E2" i="471"/>
  <c r="E1" i="471"/>
  <c r="G13" i="469"/>
  <c r="F13" i="469"/>
  <c r="E13" i="469"/>
  <c r="X109" i="470"/>
  <c r="X108" i="470"/>
  <c r="X107" i="470"/>
  <c r="X98" i="470"/>
  <c r="AZ88" i="470"/>
  <c r="AY88" i="470"/>
  <c r="AX88" i="470"/>
  <c r="AW88" i="470"/>
  <c r="AV88" i="470"/>
  <c r="AZ87" i="470"/>
  <c r="AY87" i="470"/>
  <c r="AX87" i="470"/>
  <c r="AW87" i="470"/>
  <c r="AV87" i="470"/>
  <c r="AD87" i="470"/>
  <c r="AZ86" i="470"/>
  <c r="AY86" i="470"/>
  <c r="AX86" i="470"/>
  <c r="AW86" i="470"/>
  <c r="AV86" i="470"/>
  <c r="AZ85" i="470"/>
  <c r="AY85" i="470"/>
  <c r="AX85" i="470"/>
  <c r="AW85" i="470"/>
  <c r="AV85" i="470"/>
  <c r="AZ84" i="470"/>
  <c r="AY84" i="470"/>
  <c r="AX84" i="470"/>
  <c r="AW84" i="470"/>
  <c r="AV84" i="470"/>
  <c r="AZ83" i="470"/>
  <c r="AY83" i="470"/>
  <c r="AX83" i="470"/>
  <c r="AW83" i="470"/>
  <c r="AV83" i="470"/>
  <c r="AD83" i="470"/>
  <c r="AZ82" i="470"/>
  <c r="AY82" i="470"/>
  <c r="AX82" i="470"/>
  <c r="AW82" i="470"/>
  <c r="AV82" i="470"/>
  <c r="AZ81" i="470"/>
  <c r="AY81" i="470"/>
  <c r="AX81" i="470"/>
  <c r="AW81" i="470"/>
  <c r="AV81" i="470"/>
  <c r="AZ80" i="470"/>
  <c r="AY80" i="470"/>
  <c r="AX80" i="470"/>
  <c r="AW80" i="470"/>
  <c r="AV80" i="470"/>
  <c r="AD80" i="470"/>
  <c r="AZ79" i="470"/>
  <c r="AY79" i="470"/>
  <c r="AX79" i="470"/>
  <c r="AW79" i="470"/>
  <c r="AV79" i="470"/>
  <c r="AD79" i="470"/>
  <c r="AZ78" i="470"/>
  <c r="AY78" i="470"/>
  <c r="AX78" i="470"/>
  <c r="AW78" i="470"/>
  <c r="AV78" i="470"/>
  <c r="AZ77" i="470"/>
  <c r="AY77" i="470"/>
  <c r="AX77" i="470"/>
  <c r="AW77" i="470"/>
  <c r="AV77" i="470"/>
  <c r="AD75" i="470"/>
  <c r="AD74" i="470"/>
  <c r="AD73" i="470"/>
  <c r="AD72" i="470"/>
  <c r="AD71" i="470"/>
  <c r="AD70" i="470"/>
  <c r="AD69" i="470"/>
  <c r="AD68" i="470"/>
  <c r="AD67" i="470"/>
  <c r="AD66" i="470"/>
  <c r="AD65" i="470"/>
  <c r="AD64" i="470"/>
  <c r="AD63" i="470"/>
  <c r="AD62" i="470"/>
  <c r="AD61" i="470"/>
  <c r="AD60" i="470"/>
  <c r="AD59" i="470"/>
  <c r="AD58" i="470"/>
  <c r="AD57" i="470"/>
  <c r="AD56" i="470"/>
  <c r="AD55" i="470"/>
  <c r="AD54" i="470"/>
  <c r="AD53" i="470"/>
  <c r="G15" i="469"/>
  <c r="F15" i="469"/>
  <c r="E15" i="469"/>
  <c r="G14" i="469"/>
  <c r="F14" i="469"/>
  <c r="E14" i="469"/>
  <c r="G12" i="469"/>
  <c r="F12" i="469"/>
  <c r="E12" i="469"/>
  <c r="E11" i="469"/>
  <c r="E7" i="469"/>
  <c r="E6" i="469"/>
  <c r="E4" i="469"/>
  <c r="G2" i="469"/>
  <c r="L4" i="469" s="1"/>
  <c r="E2" i="469"/>
  <c r="E1" i="469"/>
  <c r="X109" i="468"/>
  <c r="X108" i="468"/>
  <c r="X107" i="468"/>
  <c r="X103" i="468"/>
  <c r="X98" i="468"/>
  <c r="AZ88" i="468"/>
  <c r="AY88" i="468"/>
  <c r="AX88" i="468"/>
  <c r="AW88" i="468"/>
  <c r="AV88" i="468"/>
  <c r="AD88" i="468"/>
  <c r="AZ87" i="468"/>
  <c r="AY87" i="468"/>
  <c r="AX87" i="468"/>
  <c r="AW87" i="468"/>
  <c r="AV87" i="468"/>
  <c r="AD87" i="468"/>
  <c r="AZ86" i="468"/>
  <c r="AY86" i="468"/>
  <c r="AX86" i="468"/>
  <c r="AW86" i="468"/>
  <c r="AV86" i="468"/>
  <c r="AD86" i="468"/>
  <c r="AZ85" i="468"/>
  <c r="AY85" i="468"/>
  <c r="AX85" i="468"/>
  <c r="AW85" i="468"/>
  <c r="AV85" i="468"/>
  <c r="AD85" i="468"/>
  <c r="AZ84" i="468"/>
  <c r="AY84" i="468"/>
  <c r="AX84" i="468"/>
  <c r="AW84" i="468"/>
  <c r="AV84" i="468"/>
  <c r="AD84" i="468"/>
  <c r="AZ83" i="468"/>
  <c r="AY83" i="468"/>
  <c r="AX83" i="468"/>
  <c r="AW83" i="468"/>
  <c r="AV83" i="468"/>
  <c r="AD83" i="468"/>
  <c r="AZ82" i="468"/>
  <c r="AY82" i="468"/>
  <c r="AX82" i="468"/>
  <c r="AW82" i="468"/>
  <c r="AV82" i="468"/>
  <c r="AD82" i="468"/>
  <c r="AZ81" i="468"/>
  <c r="AY81" i="468"/>
  <c r="AX81" i="468"/>
  <c r="AW81" i="468"/>
  <c r="AV81" i="468"/>
  <c r="AD81" i="468"/>
  <c r="AZ80" i="468"/>
  <c r="AY80" i="468"/>
  <c r="AX80" i="468"/>
  <c r="AW80" i="468"/>
  <c r="AV80" i="468"/>
  <c r="AD80" i="468"/>
  <c r="AZ79" i="468"/>
  <c r="AY79" i="468"/>
  <c r="AX79" i="468"/>
  <c r="AW79" i="468"/>
  <c r="AV79" i="468"/>
  <c r="AD79" i="468"/>
  <c r="AZ78" i="468"/>
  <c r="AY78" i="468"/>
  <c r="AX78" i="468"/>
  <c r="AW78" i="468"/>
  <c r="AV78" i="468"/>
  <c r="AD78" i="468"/>
  <c r="AZ77" i="468"/>
  <c r="AY77" i="468"/>
  <c r="AX77" i="468"/>
  <c r="AW77" i="468"/>
  <c r="AV77" i="468"/>
  <c r="AD77" i="468"/>
  <c r="AD76" i="468"/>
  <c r="AD75" i="468"/>
  <c r="AD74" i="468"/>
  <c r="AD73" i="468"/>
  <c r="AD72" i="468"/>
  <c r="AD71" i="468"/>
  <c r="AD70" i="468"/>
  <c r="AD69" i="468"/>
  <c r="AD68" i="468"/>
  <c r="AD67" i="468"/>
  <c r="AD66" i="468"/>
  <c r="AD65" i="468"/>
  <c r="AD64" i="468"/>
  <c r="AD63" i="468"/>
  <c r="AD62" i="468"/>
  <c r="AD61" i="468"/>
  <c r="AD60" i="468"/>
  <c r="AD59" i="468"/>
  <c r="AD58" i="468"/>
  <c r="AD57" i="468"/>
  <c r="AD56" i="468"/>
  <c r="AD55" i="468"/>
  <c r="AD54" i="468"/>
  <c r="AD53" i="468"/>
  <c r="G14" i="467"/>
  <c r="F14" i="467"/>
  <c r="E14" i="467"/>
  <c r="G13" i="467"/>
  <c r="F13" i="467"/>
  <c r="E13" i="467"/>
  <c r="G12" i="467"/>
  <c r="F12" i="467"/>
  <c r="E12" i="467"/>
  <c r="E11" i="467"/>
  <c r="E7" i="467"/>
  <c r="E6" i="467"/>
  <c r="E4" i="467"/>
  <c r="G2" i="467"/>
  <c r="L4" i="467" s="1"/>
  <c r="E2" i="467"/>
  <c r="E1" i="467"/>
  <c r="X109" i="466"/>
  <c r="X108" i="466"/>
  <c r="X107" i="466"/>
  <c r="X103" i="466"/>
  <c r="X98" i="466"/>
  <c r="AZ88" i="466"/>
  <c r="AY88" i="466"/>
  <c r="AX88" i="466"/>
  <c r="AW88" i="466"/>
  <c r="AV88" i="466"/>
  <c r="AD88" i="466"/>
  <c r="AZ87" i="466"/>
  <c r="AY87" i="466"/>
  <c r="AX87" i="466"/>
  <c r="AW87" i="466"/>
  <c r="AV87" i="466"/>
  <c r="AD87" i="466"/>
  <c r="AZ86" i="466"/>
  <c r="AY86" i="466"/>
  <c r="AX86" i="466"/>
  <c r="AW86" i="466"/>
  <c r="AV86" i="466"/>
  <c r="AD86" i="466"/>
  <c r="AZ85" i="466"/>
  <c r="AY85" i="466"/>
  <c r="AX85" i="466"/>
  <c r="AW85" i="466"/>
  <c r="AV85" i="466"/>
  <c r="AD85" i="466"/>
  <c r="AZ84" i="466"/>
  <c r="AY84" i="466"/>
  <c r="AX84" i="466"/>
  <c r="AW84" i="466"/>
  <c r="AV84" i="466"/>
  <c r="AD84" i="466"/>
  <c r="AZ83" i="466"/>
  <c r="AY83" i="466"/>
  <c r="AX83" i="466"/>
  <c r="AW83" i="466"/>
  <c r="AV83" i="466"/>
  <c r="AD83" i="466"/>
  <c r="AZ82" i="466"/>
  <c r="AY82" i="466"/>
  <c r="AX82" i="466"/>
  <c r="AW82" i="466"/>
  <c r="AV82" i="466"/>
  <c r="AD82" i="466"/>
  <c r="AZ81" i="466"/>
  <c r="AY81" i="466"/>
  <c r="AX81" i="466"/>
  <c r="AW81" i="466"/>
  <c r="AV81" i="466"/>
  <c r="AD81" i="466"/>
  <c r="AZ80" i="466"/>
  <c r="AY80" i="466"/>
  <c r="AX80" i="466"/>
  <c r="AW80" i="466"/>
  <c r="AV80" i="466"/>
  <c r="AD80" i="466"/>
  <c r="AZ79" i="466"/>
  <c r="AY79" i="466"/>
  <c r="AX79" i="466"/>
  <c r="AW79" i="466"/>
  <c r="AV79" i="466"/>
  <c r="AD79" i="466"/>
  <c r="AZ78" i="466"/>
  <c r="AY78" i="466"/>
  <c r="AX78" i="466"/>
  <c r="AW78" i="466"/>
  <c r="AV78" i="466"/>
  <c r="AD78" i="466"/>
  <c r="AZ77" i="466"/>
  <c r="AY77" i="466"/>
  <c r="AX77" i="466"/>
  <c r="AW77" i="466"/>
  <c r="AV77" i="466"/>
  <c r="AD77" i="466"/>
  <c r="AD76" i="466"/>
  <c r="AD75" i="466"/>
  <c r="AD74" i="466"/>
  <c r="AD73" i="466"/>
  <c r="AD72" i="466"/>
  <c r="AD71" i="466"/>
  <c r="AD70" i="466"/>
  <c r="AD69" i="466"/>
  <c r="AD68" i="466"/>
  <c r="AD67" i="466"/>
  <c r="AD66" i="466"/>
  <c r="AD65" i="466"/>
  <c r="AD64" i="466"/>
  <c r="AD63" i="466"/>
  <c r="AD62" i="466"/>
  <c r="AD61" i="466"/>
  <c r="AD60" i="466"/>
  <c r="AD59" i="466"/>
  <c r="AD58" i="466"/>
  <c r="AD57" i="466"/>
  <c r="AD56" i="466"/>
  <c r="AD55" i="466"/>
  <c r="AD54" i="466"/>
  <c r="AD53" i="466"/>
  <c r="G15" i="465"/>
  <c r="F15" i="465"/>
  <c r="E15" i="465"/>
  <c r="G14" i="465"/>
  <c r="F14" i="465"/>
  <c r="E14" i="465"/>
  <c r="G13" i="465"/>
  <c r="F13" i="465"/>
  <c r="E13" i="465"/>
  <c r="G12" i="465"/>
  <c r="F12" i="465"/>
  <c r="E12" i="465"/>
  <c r="E11" i="465"/>
  <c r="E7" i="465"/>
  <c r="E6" i="465"/>
  <c r="L4" i="465"/>
  <c r="E4" i="465"/>
  <c r="G2" i="465"/>
  <c r="E2" i="465"/>
  <c r="E1" i="465"/>
  <c r="X109" i="464"/>
  <c r="X108" i="464"/>
  <c r="X107" i="464"/>
  <c r="X103" i="464"/>
  <c r="X98" i="464"/>
  <c r="AZ88" i="464"/>
  <c r="AY88" i="464"/>
  <c r="AX88" i="464"/>
  <c r="AW88" i="464"/>
  <c r="AV88" i="464"/>
  <c r="AD88" i="464"/>
  <c r="AZ87" i="464"/>
  <c r="AY87" i="464"/>
  <c r="AX87" i="464"/>
  <c r="AW87" i="464"/>
  <c r="AV87" i="464"/>
  <c r="AD87" i="464"/>
  <c r="AZ86" i="464"/>
  <c r="AY86" i="464"/>
  <c r="AX86" i="464"/>
  <c r="AW86" i="464"/>
  <c r="AV86" i="464"/>
  <c r="AD86" i="464"/>
  <c r="AZ85" i="464"/>
  <c r="AY85" i="464"/>
  <c r="AX85" i="464"/>
  <c r="AW85" i="464"/>
  <c r="AV85" i="464"/>
  <c r="AD85" i="464"/>
  <c r="AZ84" i="464"/>
  <c r="AY84" i="464"/>
  <c r="AX84" i="464"/>
  <c r="AW84" i="464"/>
  <c r="AV84" i="464"/>
  <c r="AD84" i="464"/>
  <c r="AZ83" i="464"/>
  <c r="AY83" i="464"/>
  <c r="AX83" i="464"/>
  <c r="AW83" i="464"/>
  <c r="AV83" i="464"/>
  <c r="AD83" i="464"/>
  <c r="AZ82" i="464"/>
  <c r="AY82" i="464"/>
  <c r="AX82" i="464"/>
  <c r="AW82" i="464"/>
  <c r="AV82" i="464"/>
  <c r="AD82" i="464"/>
  <c r="AZ81" i="464"/>
  <c r="AY81" i="464"/>
  <c r="AX81" i="464"/>
  <c r="AW81" i="464"/>
  <c r="AV81" i="464"/>
  <c r="AD81" i="464"/>
  <c r="AZ80" i="464"/>
  <c r="AY80" i="464"/>
  <c r="AX80" i="464"/>
  <c r="AW80" i="464"/>
  <c r="AV80" i="464"/>
  <c r="AD80" i="464"/>
  <c r="AZ79" i="464"/>
  <c r="AY79" i="464"/>
  <c r="AX79" i="464"/>
  <c r="AW79" i="464"/>
  <c r="AV79" i="464"/>
  <c r="AD79" i="464"/>
  <c r="AZ78" i="464"/>
  <c r="AY78" i="464"/>
  <c r="AX78" i="464"/>
  <c r="AW78" i="464"/>
  <c r="AV78" i="464"/>
  <c r="AD78" i="464"/>
  <c r="AZ77" i="464"/>
  <c r="AY77" i="464"/>
  <c r="AX77" i="464"/>
  <c r="AW77" i="464"/>
  <c r="AV77" i="464"/>
  <c r="AD77" i="464"/>
  <c r="AD76" i="464"/>
  <c r="AD75" i="464"/>
  <c r="AD74" i="464"/>
  <c r="AD73" i="464"/>
  <c r="AD72" i="464"/>
  <c r="AD71" i="464"/>
  <c r="AD70" i="464"/>
  <c r="AD69" i="464"/>
  <c r="AD68" i="464"/>
  <c r="AD67" i="464"/>
  <c r="AD66" i="464"/>
  <c r="AD65" i="464"/>
  <c r="AD64" i="464"/>
  <c r="AD63" i="464"/>
  <c r="AD62" i="464"/>
  <c r="AD61" i="464"/>
  <c r="AD60" i="464"/>
  <c r="AD59" i="464"/>
  <c r="AD58" i="464"/>
  <c r="AD57" i="464"/>
  <c r="AD56" i="464"/>
  <c r="AD55" i="464"/>
  <c r="AD54" i="464"/>
  <c r="AD53" i="464"/>
  <c r="G15" i="463"/>
  <c r="F15" i="463"/>
  <c r="E15" i="463"/>
  <c r="G14" i="463"/>
  <c r="F14" i="463"/>
  <c r="E14" i="463"/>
  <c r="G13" i="463"/>
  <c r="F13" i="463"/>
  <c r="E13" i="463"/>
  <c r="G12" i="463"/>
  <c r="F12" i="463"/>
  <c r="E12" i="463"/>
  <c r="E11" i="463"/>
  <c r="E7" i="463"/>
  <c r="E6" i="463"/>
  <c r="E4" i="463"/>
  <c r="G2" i="463"/>
  <c r="E2" i="463"/>
  <c r="E1" i="463"/>
  <c r="X109" i="462"/>
  <c r="X108" i="462"/>
  <c r="X107" i="462"/>
  <c r="X103" i="462"/>
  <c r="X98" i="462"/>
  <c r="AZ88" i="462"/>
  <c r="AY88" i="462"/>
  <c r="AX88" i="462"/>
  <c r="AW88" i="462"/>
  <c r="AV88" i="462"/>
  <c r="AD88" i="462"/>
  <c r="AZ87" i="462"/>
  <c r="AY87" i="462"/>
  <c r="AX87" i="462"/>
  <c r="AW87" i="462"/>
  <c r="AV87" i="462"/>
  <c r="AD87" i="462"/>
  <c r="AZ86" i="462"/>
  <c r="AY86" i="462"/>
  <c r="AX86" i="462"/>
  <c r="AW86" i="462"/>
  <c r="AV86" i="462"/>
  <c r="AD86" i="462"/>
  <c r="AZ85" i="462"/>
  <c r="AY85" i="462"/>
  <c r="AX85" i="462"/>
  <c r="AW85" i="462"/>
  <c r="AV85" i="462"/>
  <c r="AD85" i="462"/>
  <c r="AZ84" i="462"/>
  <c r="AY84" i="462"/>
  <c r="AX84" i="462"/>
  <c r="AW84" i="462"/>
  <c r="AV84" i="462"/>
  <c r="AD84" i="462"/>
  <c r="AZ83" i="462"/>
  <c r="AY83" i="462"/>
  <c r="AX83" i="462"/>
  <c r="AW83" i="462"/>
  <c r="AV83" i="462"/>
  <c r="AD83" i="462"/>
  <c r="AZ82" i="462"/>
  <c r="AY82" i="462"/>
  <c r="AX82" i="462"/>
  <c r="AW82" i="462"/>
  <c r="AV82" i="462"/>
  <c r="AD82" i="462"/>
  <c r="AZ81" i="462"/>
  <c r="AY81" i="462"/>
  <c r="AX81" i="462"/>
  <c r="AW81" i="462"/>
  <c r="AV81" i="462"/>
  <c r="AD81" i="462"/>
  <c r="AZ80" i="462"/>
  <c r="AY80" i="462"/>
  <c r="AX80" i="462"/>
  <c r="AW80" i="462"/>
  <c r="AV80" i="462"/>
  <c r="AD80" i="462"/>
  <c r="AZ79" i="462"/>
  <c r="AY79" i="462"/>
  <c r="AX79" i="462"/>
  <c r="AW79" i="462"/>
  <c r="AV79" i="462"/>
  <c r="AD79" i="462"/>
  <c r="AZ78" i="462"/>
  <c r="AY78" i="462"/>
  <c r="AX78" i="462"/>
  <c r="AW78" i="462"/>
  <c r="AV78" i="462"/>
  <c r="AD78" i="462"/>
  <c r="AZ77" i="462"/>
  <c r="AY77" i="462"/>
  <c r="AX77" i="462"/>
  <c r="AW77" i="462"/>
  <c r="AV77" i="462"/>
  <c r="AD77" i="462"/>
  <c r="AD76" i="462"/>
  <c r="AD75" i="462"/>
  <c r="AD74" i="462"/>
  <c r="AD73" i="462"/>
  <c r="AD72" i="462"/>
  <c r="AD71" i="462"/>
  <c r="AD70" i="462"/>
  <c r="AD69" i="462"/>
  <c r="AD68" i="462"/>
  <c r="AD67" i="462"/>
  <c r="AD66" i="462"/>
  <c r="AD65" i="462"/>
  <c r="AD64" i="462"/>
  <c r="AD63" i="462"/>
  <c r="AD62" i="462"/>
  <c r="AD61" i="462"/>
  <c r="AD60" i="462"/>
  <c r="AD59" i="462"/>
  <c r="AD58" i="462"/>
  <c r="AD57" i="462"/>
  <c r="AD56" i="462"/>
  <c r="AD55" i="462"/>
  <c r="AD54" i="462"/>
  <c r="AD53" i="462"/>
  <c r="G15" i="461"/>
  <c r="F15" i="461"/>
  <c r="E15" i="461"/>
  <c r="G14" i="461"/>
  <c r="F14" i="461"/>
  <c r="E14" i="461"/>
  <c r="G13" i="461"/>
  <c r="F13" i="461"/>
  <c r="E13" i="461"/>
  <c r="G12" i="461"/>
  <c r="F12" i="461"/>
  <c r="E12" i="461"/>
  <c r="E11" i="461"/>
  <c r="E7" i="461"/>
  <c r="E6" i="461"/>
  <c r="L4" i="461"/>
  <c r="E4" i="461"/>
  <c r="G2" i="461"/>
  <c r="E2" i="461"/>
  <c r="E1" i="461"/>
  <c r="X109" i="460"/>
  <c r="X108" i="460"/>
  <c r="X107" i="460"/>
  <c r="X103" i="460"/>
  <c r="X98" i="460"/>
  <c r="AD86" i="460" s="1"/>
  <c r="AZ88" i="460"/>
  <c r="AY88" i="460"/>
  <c r="AX88" i="460"/>
  <c r="AW88" i="460"/>
  <c r="AV88" i="460"/>
  <c r="AD88" i="460"/>
  <c r="AZ87" i="460"/>
  <c r="AY87" i="460"/>
  <c r="AX87" i="460"/>
  <c r="AW87" i="460"/>
  <c r="AV87" i="460"/>
  <c r="AD87" i="460"/>
  <c r="AZ86" i="460"/>
  <c r="AY86" i="460"/>
  <c r="AX86" i="460"/>
  <c r="AW86" i="460"/>
  <c r="AV86" i="460"/>
  <c r="AZ85" i="460"/>
  <c r="AY85" i="460"/>
  <c r="AX85" i="460"/>
  <c r="AW85" i="460"/>
  <c r="AV85" i="460"/>
  <c r="AD85" i="460"/>
  <c r="AZ84" i="460"/>
  <c r="AY84" i="460"/>
  <c r="AX84" i="460"/>
  <c r="AW84" i="460"/>
  <c r="AV84" i="460"/>
  <c r="AD84" i="460"/>
  <c r="AZ83" i="460"/>
  <c r="AY83" i="460"/>
  <c r="AX83" i="460"/>
  <c r="AW83" i="460"/>
  <c r="AV83" i="460"/>
  <c r="AD83" i="460"/>
  <c r="AZ82" i="460"/>
  <c r="AY82" i="460"/>
  <c r="AX82" i="460"/>
  <c r="AW82" i="460"/>
  <c r="AV82" i="460"/>
  <c r="AD82" i="460"/>
  <c r="AZ81" i="460"/>
  <c r="AY81" i="460"/>
  <c r="AX81" i="460"/>
  <c r="AW81" i="460"/>
  <c r="AV81" i="460"/>
  <c r="AD81" i="460"/>
  <c r="AZ80" i="460"/>
  <c r="AY80" i="460"/>
  <c r="AX80" i="460"/>
  <c r="AW80" i="460"/>
  <c r="AV80" i="460"/>
  <c r="AD80" i="460"/>
  <c r="AZ79" i="460"/>
  <c r="AY79" i="460"/>
  <c r="AX79" i="460"/>
  <c r="AW79" i="460"/>
  <c r="AV79" i="460"/>
  <c r="AD79" i="460"/>
  <c r="AZ78" i="460"/>
  <c r="AY78" i="460"/>
  <c r="AX78" i="460"/>
  <c r="AW78" i="460"/>
  <c r="AV78" i="460"/>
  <c r="AD78" i="460"/>
  <c r="AZ77" i="460"/>
  <c r="AY77" i="460"/>
  <c r="AX77" i="460"/>
  <c r="AW77" i="460"/>
  <c r="AV77" i="460"/>
  <c r="AD77" i="460"/>
  <c r="AD76" i="460"/>
  <c r="AD75" i="460"/>
  <c r="AD74" i="460"/>
  <c r="AD73" i="460"/>
  <c r="AD72" i="460"/>
  <c r="AD71" i="460"/>
  <c r="AD70" i="460"/>
  <c r="AD69" i="460"/>
  <c r="AD68" i="460"/>
  <c r="AD67" i="460"/>
  <c r="AD66" i="460"/>
  <c r="AD65" i="460"/>
  <c r="AD64" i="460"/>
  <c r="AD63" i="460"/>
  <c r="AD62" i="460"/>
  <c r="AD61" i="460"/>
  <c r="AD60" i="460"/>
  <c r="AD59" i="460"/>
  <c r="AD58" i="460"/>
  <c r="AD57" i="460"/>
  <c r="AD56" i="460"/>
  <c r="AD55" i="460"/>
  <c r="AD54" i="460"/>
  <c r="AD53" i="460"/>
  <c r="G15" i="459"/>
  <c r="F15" i="459"/>
  <c r="E15" i="459"/>
  <c r="G14" i="459"/>
  <c r="F14" i="459"/>
  <c r="E14" i="459"/>
  <c r="G13" i="459"/>
  <c r="F13" i="459"/>
  <c r="E13" i="459"/>
  <c r="G12" i="459"/>
  <c r="F12" i="459"/>
  <c r="E12" i="459"/>
  <c r="E11" i="459"/>
  <c r="E7" i="459"/>
  <c r="E6" i="459"/>
  <c r="L4" i="459"/>
  <c r="E4" i="459"/>
  <c r="G2" i="459"/>
  <c r="E2" i="459"/>
  <c r="E1" i="459"/>
  <c r="X109" i="458"/>
  <c r="X108" i="458"/>
  <c r="X107" i="458"/>
  <c r="X103" i="458"/>
  <c r="X98" i="458"/>
  <c r="AZ88" i="458"/>
  <c r="AY88" i="458"/>
  <c r="AX88" i="458"/>
  <c r="AW88" i="458"/>
  <c r="AV88" i="458"/>
  <c r="AD88" i="458"/>
  <c r="AZ87" i="458"/>
  <c r="AY87" i="458"/>
  <c r="AX87" i="458"/>
  <c r="AW87" i="458"/>
  <c r="AV87" i="458"/>
  <c r="AD87" i="458"/>
  <c r="AZ86" i="458"/>
  <c r="AY86" i="458"/>
  <c r="AX86" i="458"/>
  <c r="AW86" i="458"/>
  <c r="AV86" i="458"/>
  <c r="AD86" i="458"/>
  <c r="AZ85" i="458"/>
  <c r="AY85" i="458"/>
  <c r="AX85" i="458"/>
  <c r="AW85" i="458"/>
  <c r="AV85" i="458"/>
  <c r="AD85" i="458"/>
  <c r="AZ84" i="458"/>
  <c r="AY84" i="458"/>
  <c r="AX84" i="458"/>
  <c r="AW84" i="458"/>
  <c r="AV84" i="458"/>
  <c r="AD84" i="458"/>
  <c r="AZ83" i="458"/>
  <c r="AY83" i="458"/>
  <c r="AX83" i="458"/>
  <c r="AW83" i="458"/>
  <c r="AV83" i="458"/>
  <c r="AD83" i="458"/>
  <c r="AZ82" i="458"/>
  <c r="AY82" i="458"/>
  <c r="AX82" i="458"/>
  <c r="AW82" i="458"/>
  <c r="AV82" i="458"/>
  <c r="AD82" i="458"/>
  <c r="AZ81" i="458"/>
  <c r="AY81" i="458"/>
  <c r="AX81" i="458"/>
  <c r="AW81" i="458"/>
  <c r="AV81" i="458"/>
  <c r="AD81" i="458"/>
  <c r="AZ80" i="458"/>
  <c r="AY80" i="458"/>
  <c r="AX80" i="458"/>
  <c r="AW80" i="458"/>
  <c r="AV80" i="458"/>
  <c r="AD80" i="458"/>
  <c r="AZ79" i="458"/>
  <c r="AY79" i="458"/>
  <c r="AX79" i="458"/>
  <c r="AW79" i="458"/>
  <c r="AV79" i="458"/>
  <c r="AD79" i="458"/>
  <c r="AZ78" i="458"/>
  <c r="AY78" i="458"/>
  <c r="AX78" i="458"/>
  <c r="AW78" i="458"/>
  <c r="AV78" i="458"/>
  <c r="AD78" i="458"/>
  <c r="AZ77" i="458"/>
  <c r="AY77" i="458"/>
  <c r="AX77" i="458"/>
  <c r="AW77" i="458"/>
  <c r="AV77" i="458"/>
  <c r="AD77" i="458"/>
  <c r="AD76" i="458"/>
  <c r="AD75" i="458"/>
  <c r="AD74" i="458"/>
  <c r="AD73" i="458"/>
  <c r="AD72" i="458"/>
  <c r="AD71" i="458"/>
  <c r="AD70" i="458"/>
  <c r="AD69" i="458"/>
  <c r="AD68" i="458"/>
  <c r="AD67" i="458"/>
  <c r="AD66" i="458"/>
  <c r="AD65" i="458"/>
  <c r="AD64" i="458"/>
  <c r="AD63" i="458"/>
  <c r="AD62" i="458"/>
  <c r="AD61" i="458"/>
  <c r="AD60" i="458"/>
  <c r="AD59" i="458"/>
  <c r="AD58" i="458"/>
  <c r="AD57" i="458"/>
  <c r="AD56" i="458"/>
  <c r="AD55" i="458"/>
  <c r="AD54" i="458"/>
  <c r="AD53" i="458"/>
  <c r="G15" i="457"/>
  <c r="F15" i="457"/>
  <c r="E15" i="457"/>
  <c r="G14" i="457"/>
  <c r="F14" i="457"/>
  <c r="E14" i="457"/>
  <c r="G13" i="457"/>
  <c r="F13" i="457"/>
  <c r="E13" i="457"/>
  <c r="G12" i="457"/>
  <c r="F12" i="457"/>
  <c r="E12" i="457"/>
  <c r="E11" i="457"/>
  <c r="E7" i="457"/>
  <c r="E6" i="457"/>
  <c r="L4" i="457"/>
  <c r="E4" i="457"/>
  <c r="G2" i="457"/>
  <c r="E2" i="457"/>
  <c r="E1" i="457"/>
  <c r="X109" i="456"/>
  <c r="X108" i="456"/>
  <c r="X107" i="456"/>
  <c r="X98" i="456"/>
  <c r="AD77" i="456" s="1"/>
  <c r="AZ88" i="456"/>
  <c r="AY88" i="456"/>
  <c r="AX88" i="456"/>
  <c r="AW88" i="456"/>
  <c r="AV88" i="456"/>
  <c r="AZ87" i="456"/>
  <c r="AY87" i="456"/>
  <c r="AX87" i="456"/>
  <c r="AW87" i="456"/>
  <c r="AV87" i="456"/>
  <c r="AD87" i="456"/>
  <c r="AZ86" i="456"/>
  <c r="AY86" i="456"/>
  <c r="AX86" i="456"/>
  <c r="AW86" i="456"/>
  <c r="AV86" i="456"/>
  <c r="AZ85" i="456"/>
  <c r="AY85" i="456"/>
  <c r="AX85" i="456"/>
  <c r="AW85" i="456"/>
  <c r="AV85" i="456"/>
  <c r="AZ84" i="456"/>
  <c r="AY84" i="456"/>
  <c r="AX84" i="456"/>
  <c r="AW84" i="456"/>
  <c r="AV84" i="456"/>
  <c r="AZ83" i="456"/>
  <c r="AY83" i="456"/>
  <c r="AX83" i="456"/>
  <c r="AW83" i="456"/>
  <c r="AV83" i="456"/>
  <c r="AZ82" i="456"/>
  <c r="AY82" i="456"/>
  <c r="AX82" i="456"/>
  <c r="AW82" i="456"/>
  <c r="AV82" i="456"/>
  <c r="AZ81" i="456"/>
  <c r="AY81" i="456"/>
  <c r="AX81" i="456"/>
  <c r="AW81" i="456"/>
  <c r="AV81" i="456"/>
  <c r="AZ80" i="456"/>
  <c r="AY80" i="456"/>
  <c r="AX80" i="456"/>
  <c r="AW80" i="456"/>
  <c r="AV80" i="456"/>
  <c r="AZ79" i="456"/>
  <c r="AY79" i="456"/>
  <c r="AX79" i="456"/>
  <c r="AW79" i="456"/>
  <c r="AV79" i="456"/>
  <c r="AD79" i="456"/>
  <c r="AZ78" i="456"/>
  <c r="AY78" i="456"/>
  <c r="AX78" i="456"/>
  <c r="AW78" i="456"/>
  <c r="AV78" i="456"/>
  <c r="AZ77" i="456"/>
  <c r="AY77" i="456"/>
  <c r="AX77" i="456"/>
  <c r="AW77" i="456"/>
  <c r="AV77" i="456"/>
  <c r="AD75" i="456"/>
  <c r="AD73" i="456"/>
  <c r="AD72" i="456"/>
  <c r="AD70" i="456"/>
  <c r="AD69" i="456"/>
  <c r="AD68" i="456"/>
  <c r="AD66" i="456"/>
  <c r="AD65" i="456"/>
  <c r="AD64" i="456"/>
  <c r="AD62" i="456"/>
  <c r="AD61" i="456"/>
  <c r="AD60" i="456"/>
  <c r="AD58" i="456"/>
  <c r="AD57" i="456"/>
  <c r="AD56" i="456"/>
  <c r="AD54" i="456"/>
  <c r="AD53" i="456"/>
  <c r="G15" i="455"/>
  <c r="F15" i="455"/>
  <c r="E15" i="455"/>
  <c r="G14" i="455"/>
  <c r="F14" i="455"/>
  <c r="E14" i="455"/>
  <c r="G13" i="455"/>
  <c r="F13" i="455"/>
  <c r="E13" i="455"/>
  <c r="G12" i="455"/>
  <c r="F12" i="455"/>
  <c r="E12" i="455"/>
  <c r="E11" i="455"/>
  <c r="E7" i="455"/>
  <c r="E6" i="455"/>
  <c r="E4" i="455"/>
  <c r="G2" i="455"/>
  <c r="E2" i="455"/>
  <c r="E1" i="455"/>
  <c r="G13" i="453"/>
  <c r="F13" i="453"/>
  <c r="E13" i="453"/>
  <c r="G14" i="453"/>
  <c r="F14" i="453"/>
  <c r="E14" i="453"/>
  <c r="X109" i="454"/>
  <c r="X108" i="454"/>
  <c r="X107" i="454"/>
  <c r="X103" i="454"/>
  <c r="X98" i="454"/>
  <c r="AD88" i="454" s="1"/>
  <c r="AZ88" i="454"/>
  <c r="AY88" i="454"/>
  <c r="AX88" i="454"/>
  <c r="AW88" i="454"/>
  <c r="AV88" i="454"/>
  <c r="AZ87" i="454"/>
  <c r="AY87" i="454"/>
  <c r="AX87" i="454"/>
  <c r="AW87" i="454"/>
  <c r="AV87" i="454"/>
  <c r="AD87" i="454"/>
  <c r="AZ86" i="454"/>
  <c r="AY86" i="454"/>
  <c r="AX86" i="454"/>
  <c r="AW86" i="454"/>
  <c r="AV86" i="454"/>
  <c r="AD86" i="454"/>
  <c r="AZ85" i="454"/>
  <c r="AY85" i="454"/>
  <c r="AX85" i="454"/>
  <c r="AW85" i="454"/>
  <c r="AV85" i="454"/>
  <c r="AD85" i="454"/>
  <c r="AZ84" i="454"/>
  <c r="AY84" i="454"/>
  <c r="AX84" i="454"/>
  <c r="AW84" i="454"/>
  <c r="AV84" i="454"/>
  <c r="AD84" i="454"/>
  <c r="AZ83" i="454"/>
  <c r="AY83" i="454"/>
  <c r="AX83" i="454"/>
  <c r="AW83" i="454"/>
  <c r="AV83" i="454"/>
  <c r="AD83" i="454"/>
  <c r="AZ82" i="454"/>
  <c r="AY82" i="454"/>
  <c r="AX82" i="454"/>
  <c r="AW82" i="454"/>
  <c r="AV82" i="454"/>
  <c r="AD82" i="454"/>
  <c r="AZ81" i="454"/>
  <c r="AY81" i="454"/>
  <c r="AX81" i="454"/>
  <c r="AW81" i="454"/>
  <c r="AV81" i="454"/>
  <c r="AD81" i="454"/>
  <c r="AZ80" i="454"/>
  <c r="AY80" i="454"/>
  <c r="AX80" i="454"/>
  <c r="AW80" i="454"/>
  <c r="AV80" i="454"/>
  <c r="AD80" i="454"/>
  <c r="AZ79" i="454"/>
  <c r="AY79" i="454"/>
  <c r="AX79" i="454"/>
  <c r="AW79" i="454"/>
  <c r="AV79" i="454"/>
  <c r="AD79" i="454"/>
  <c r="AZ78" i="454"/>
  <c r="AY78" i="454"/>
  <c r="AX78" i="454"/>
  <c r="AW78" i="454"/>
  <c r="AV78" i="454"/>
  <c r="AD78" i="454"/>
  <c r="AZ77" i="454"/>
  <c r="AY77" i="454"/>
  <c r="AX77" i="454"/>
  <c r="AW77" i="454"/>
  <c r="AV77" i="454"/>
  <c r="AD77" i="454"/>
  <c r="AD76" i="454"/>
  <c r="AD75" i="454"/>
  <c r="AD74" i="454"/>
  <c r="AD73" i="454"/>
  <c r="AD72" i="454"/>
  <c r="AD71" i="454"/>
  <c r="AD70" i="454"/>
  <c r="AD69" i="454"/>
  <c r="AD68" i="454"/>
  <c r="AD67" i="454"/>
  <c r="AD66" i="454"/>
  <c r="AD65" i="454"/>
  <c r="AD64" i="454"/>
  <c r="AD63" i="454"/>
  <c r="AD62" i="454"/>
  <c r="AD61" i="454"/>
  <c r="AD60" i="454"/>
  <c r="AD59" i="454"/>
  <c r="AD58" i="454"/>
  <c r="AD57" i="454"/>
  <c r="AD56" i="454"/>
  <c r="AD55" i="454"/>
  <c r="AD54" i="454"/>
  <c r="AD53" i="454"/>
  <c r="G15" i="453"/>
  <c r="F15" i="453"/>
  <c r="E15" i="453"/>
  <c r="G12" i="453"/>
  <c r="F12" i="453"/>
  <c r="E12" i="453"/>
  <c r="E11" i="453"/>
  <c r="E7" i="453"/>
  <c r="E6" i="453"/>
  <c r="L4" i="453"/>
  <c r="E4" i="453"/>
  <c r="G2" i="453"/>
  <c r="E2" i="453"/>
  <c r="E1" i="453"/>
  <c r="X109" i="452"/>
  <c r="X108" i="452"/>
  <c r="X107" i="452"/>
  <c r="X98" i="452"/>
  <c r="X103" i="452" s="1"/>
  <c r="AZ88" i="452"/>
  <c r="AY88" i="452"/>
  <c r="AX88" i="452"/>
  <c r="AW88" i="452"/>
  <c r="AV88" i="452"/>
  <c r="AD88" i="452"/>
  <c r="AZ87" i="452"/>
  <c r="AY87" i="452"/>
  <c r="AX87" i="452"/>
  <c r="AW87" i="452"/>
  <c r="AV87" i="452"/>
  <c r="AD87" i="452"/>
  <c r="AZ86" i="452"/>
  <c r="AY86" i="452"/>
  <c r="AX86" i="452"/>
  <c r="AW86" i="452"/>
  <c r="AV86" i="452"/>
  <c r="AD86" i="452"/>
  <c r="AZ85" i="452"/>
  <c r="AY85" i="452"/>
  <c r="AX85" i="452"/>
  <c r="AW85" i="452"/>
  <c r="AV85" i="452"/>
  <c r="AD85" i="452"/>
  <c r="AZ84" i="452"/>
  <c r="AY84" i="452"/>
  <c r="AX84" i="452"/>
  <c r="AW84" i="452"/>
  <c r="AV84" i="452"/>
  <c r="AD84" i="452"/>
  <c r="AZ83" i="452"/>
  <c r="AY83" i="452"/>
  <c r="AX83" i="452"/>
  <c r="AW83" i="452"/>
  <c r="AV83" i="452"/>
  <c r="AD83" i="452"/>
  <c r="AZ82" i="452"/>
  <c r="AY82" i="452"/>
  <c r="AX82" i="452"/>
  <c r="AW82" i="452"/>
  <c r="AV82" i="452"/>
  <c r="AD82" i="452"/>
  <c r="AZ81" i="452"/>
  <c r="AY81" i="452"/>
  <c r="AX81" i="452"/>
  <c r="AW81" i="452"/>
  <c r="AV81" i="452"/>
  <c r="AD81" i="452"/>
  <c r="AZ80" i="452"/>
  <c r="AY80" i="452"/>
  <c r="AX80" i="452"/>
  <c r="AW80" i="452"/>
  <c r="AV80" i="452"/>
  <c r="AD80" i="452"/>
  <c r="AZ79" i="452"/>
  <c r="AY79" i="452"/>
  <c r="AX79" i="452"/>
  <c r="AW79" i="452"/>
  <c r="AV79" i="452"/>
  <c r="AD79" i="452"/>
  <c r="AZ78" i="452"/>
  <c r="AY78" i="452"/>
  <c r="AX78" i="452"/>
  <c r="AW78" i="452"/>
  <c r="AV78" i="452"/>
  <c r="AD78" i="452"/>
  <c r="AZ77" i="452"/>
  <c r="AY77" i="452"/>
  <c r="AX77" i="452"/>
  <c r="AW77" i="452"/>
  <c r="AV77" i="452"/>
  <c r="AD77" i="452"/>
  <c r="AD76" i="452"/>
  <c r="AD75" i="452"/>
  <c r="AD74" i="452"/>
  <c r="AD73" i="452"/>
  <c r="AD72" i="452"/>
  <c r="AD71" i="452"/>
  <c r="AD70" i="452"/>
  <c r="AD69" i="452"/>
  <c r="AD68" i="452"/>
  <c r="AD67" i="452"/>
  <c r="AD66" i="452"/>
  <c r="AD65" i="452"/>
  <c r="AD64" i="452"/>
  <c r="AD63" i="452"/>
  <c r="AD62" i="452"/>
  <c r="AD61" i="452"/>
  <c r="AD60" i="452"/>
  <c r="AD59" i="452"/>
  <c r="AD58" i="452"/>
  <c r="AD57" i="452"/>
  <c r="AD56" i="452"/>
  <c r="AD55" i="452"/>
  <c r="AD54" i="452"/>
  <c r="AD53" i="452"/>
  <c r="G13" i="451"/>
  <c r="F13" i="451"/>
  <c r="E13" i="451"/>
  <c r="G12" i="451"/>
  <c r="F12" i="451"/>
  <c r="E12" i="451"/>
  <c r="E11" i="451"/>
  <c r="E7" i="451"/>
  <c r="E6" i="451"/>
  <c r="E4" i="451"/>
  <c r="G2" i="451"/>
  <c r="E2" i="451"/>
  <c r="E1" i="451"/>
  <c r="G14" i="449"/>
  <c r="F14" i="449"/>
  <c r="E14" i="449"/>
  <c r="G13" i="449"/>
  <c r="F13" i="449"/>
  <c r="E13" i="449"/>
  <c r="X109" i="450"/>
  <c r="X108" i="450"/>
  <c r="X107" i="450"/>
  <c r="X98" i="450"/>
  <c r="AD78" i="450" s="1"/>
  <c r="AZ88" i="450"/>
  <c r="AY88" i="450"/>
  <c r="AX88" i="450"/>
  <c r="AW88" i="450"/>
  <c r="AV88" i="450"/>
  <c r="AZ87" i="450"/>
  <c r="AY87" i="450"/>
  <c r="AX87" i="450"/>
  <c r="AW87" i="450"/>
  <c r="AV87" i="450"/>
  <c r="AD87" i="450"/>
  <c r="AZ86" i="450"/>
  <c r="AY86" i="450"/>
  <c r="AX86" i="450"/>
  <c r="AW86" i="450"/>
  <c r="AV86" i="450"/>
  <c r="AZ85" i="450"/>
  <c r="AY85" i="450"/>
  <c r="AX85" i="450"/>
  <c r="AW85" i="450"/>
  <c r="AV85" i="450"/>
  <c r="AZ84" i="450"/>
  <c r="AY84" i="450"/>
  <c r="AX84" i="450"/>
  <c r="AW84" i="450"/>
  <c r="AV84" i="450"/>
  <c r="AZ83" i="450"/>
  <c r="AY83" i="450"/>
  <c r="AX83" i="450"/>
  <c r="AW83" i="450"/>
  <c r="AV83" i="450"/>
  <c r="AZ82" i="450"/>
  <c r="AY82" i="450"/>
  <c r="AX82" i="450"/>
  <c r="AW82" i="450"/>
  <c r="AV82" i="450"/>
  <c r="AZ81" i="450"/>
  <c r="AY81" i="450"/>
  <c r="AX81" i="450"/>
  <c r="AW81" i="450"/>
  <c r="AV81" i="450"/>
  <c r="AZ80" i="450"/>
  <c r="AY80" i="450"/>
  <c r="AX80" i="450"/>
  <c r="AW80" i="450"/>
  <c r="AV80" i="450"/>
  <c r="AZ79" i="450"/>
  <c r="AY79" i="450"/>
  <c r="AX79" i="450"/>
  <c r="AW79" i="450"/>
  <c r="AV79" i="450"/>
  <c r="AD79" i="450"/>
  <c r="AZ78" i="450"/>
  <c r="AY78" i="450"/>
  <c r="AX78" i="450"/>
  <c r="AW78" i="450"/>
  <c r="AV78" i="450"/>
  <c r="AZ77" i="450"/>
  <c r="AY77" i="450"/>
  <c r="AX77" i="450"/>
  <c r="AW77" i="450"/>
  <c r="AV77" i="450"/>
  <c r="AD77" i="450"/>
  <c r="AD75" i="450"/>
  <c r="AD73" i="450"/>
  <c r="AD72" i="450"/>
  <c r="AD69" i="450"/>
  <c r="AD68" i="450"/>
  <c r="AD66" i="450"/>
  <c r="AD65" i="450"/>
  <c r="AD64" i="450"/>
  <c r="AD62" i="450"/>
  <c r="AD61" i="450"/>
  <c r="AD60" i="450"/>
  <c r="AD58" i="450"/>
  <c r="AD57" i="450"/>
  <c r="AD56" i="450"/>
  <c r="AD54" i="450"/>
  <c r="AD53" i="450"/>
  <c r="G15" i="449"/>
  <c r="F15" i="449"/>
  <c r="E15" i="449"/>
  <c r="G12" i="449"/>
  <c r="F12" i="449"/>
  <c r="E12" i="449"/>
  <c r="E11" i="449"/>
  <c r="E7" i="449"/>
  <c r="E6" i="449"/>
  <c r="E4" i="449"/>
  <c r="G2" i="449"/>
  <c r="E2" i="449"/>
  <c r="E1" i="449"/>
  <c r="X109" i="448"/>
  <c r="X108" i="448"/>
  <c r="X107" i="448"/>
  <c r="X98" i="448"/>
  <c r="AD88" i="448" s="1"/>
  <c r="AZ88" i="448"/>
  <c r="AY88" i="448"/>
  <c r="AX88" i="448"/>
  <c r="AW88" i="448"/>
  <c r="AV88" i="448"/>
  <c r="AZ87" i="448"/>
  <c r="AY87" i="448"/>
  <c r="AX87" i="448"/>
  <c r="AW87" i="448"/>
  <c r="AV87" i="448"/>
  <c r="AD87" i="448"/>
  <c r="AZ86" i="448"/>
  <c r="AY86" i="448"/>
  <c r="AX86" i="448"/>
  <c r="AW86" i="448"/>
  <c r="AV86" i="448"/>
  <c r="AD86" i="448"/>
  <c r="AZ85" i="448"/>
  <c r="AY85" i="448"/>
  <c r="AX85" i="448"/>
  <c r="AW85" i="448"/>
  <c r="AV85" i="448"/>
  <c r="AZ84" i="448"/>
  <c r="AY84" i="448"/>
  <c r="AX84" i="448"/>
  <c r="AW84" i="448"/>
  <c r="AV84" i="448"/>
  <c r="AD84" i="448"/>
  <c r="AZ83" i="448"/>
  <c r="AY83" i="448"/>
  <c r="AX83" i="448"/>
  <c r="AW83" i="448"/>
  <c r="AV83" i="448"/>
  <c r="AD83" i="448"/>
  <c r="AZ82" i="448"/>
  <c r="AY82" i="448"/>
  <c r="AX82" i="448"/>
  <c r="AW82" i="448"/>
  <c r="AV82" i="448"/>
  <c r="AD82" i="448"/>
  <c r="AZ81" i="448"/>
  <c r="AY81" i="448"/>
  <c r="AX81" i="448"/>
  <c r="AW81" i="448"/>
  <c r="AV81" i="448"/>
  <c r="AD81" i="448"/>
  <c r="AZ80" i="448"/>
  <c r="AY80" i="448"/>
  <c r="AX80" i="448"/>
  <c r="AW80" i="448"/>
  <c r="AV80" i="448"/>
  <c r="AD80" i="448"/>
  <c r="AZ79" i="448"/>
  <c r="AY79" i="448"/>
  <c r="AX79" i="448"/>
  <c r="AW79" i="448"/>
  <c r="AV79" i="448"/>
  <c r="AD79" i="448"/>
  <c r="AZ78" i="448"/>
  <c r="AY78" i="448"/>
  <c r="AX78" i="448"/>
  <c r="AW78" i="448"/>
  <c r="AV78" i="448"/>
  <c r="AD78" i="448"/>
  <c r="AZ77" i="448"/>
  <c r="AY77" i="448"/>
  <c r="AX77" i="448"/>
  <c r="AW77" i="448"/>
  <c r="AV77" i="448"/>
  <c r="AD77" i="448"/>
  <c r="AD76" i="448"/>
  <c r="AD75" i="448"/>
  <c r="AD74" i="448"/>
  <c r="AD73" i="448"/>
  <c r="AD72" i="448"/>
  <c r="AD71" i="448"/>
  <c r="AD70" i="448"/>
  <c r="AD69" i="448"/>
  <c r="AD68" i="448"/>
  <c r="AD67" i="448"/>
  <c r="AD66" i="448"/>
  <c r="AD65" i="448"/>
  <c r="AD64" i="448"/>
  <c r="AD63" i="448"/>
  <c r="AD62" i="448"/>
  <c r="AD61" i="448"/>
  <c r="AD60" i="448"/>
  <c r="AD59" i="448"/>
  <c r="AD58" i="448"/>
  <c r="AD57" i="448"/>
  <c r="AD56" i="448"/>
  <c r="AD55" i="448"/>
  <c r="AD54" i="448"/>
  <c r="AD53" i="448"/>
  <c r="G13" i="447"/>
  <c r="F13" i="447"/>
  <c r="E13" i="447"/>
  <c r="G12" i="447"/>
  <c r="F12" i="447"/>
  <c r="E12" i="447"/>
  <c r="E11" i="447"/>
  <c r="E7" i="447"/>
  <c r="E6" i="447"/>
  <c r="E4" i="447"/>
  <c r="G2" i="447"/>
  <c r="E2" i="447"/>
  <c r="E1" i="447"/>
  <c r="G13" i="445"/>
  <c r="F13" i="445"/>
  <c r="E13" i="445"/>
  <c r="X109" i="446"/>
  <c r="X108" i="446"/>
  <c r="X107" i="446"/>
  <c r="X98" i="446"/>
  <c r="X103" i="446" s="1"/>
  <c r="AZ88" i="446"/>
  <c r="AY88" i="446"/>
  <c r="AX88" i="446"/>
  <c r="AW88" i="446"/>
  <c r="AV88" i="446"/>
  <c r="AD88" i="446"/>
  <c r="AZ87" i="446"/>
  <c r="AY87" i="446"/>
  <c r="AX87" i="446"/>
  <c r="AW87" i="446"/>
  <c r="AV87" i="446"/>
  <c r="AD87" i="446"/>
  <c r="AZ86" i="446"/>
  <c r="AY86" i="446"/>
  <c r="AX86" i="446"/>
  <c r="AW86" i="446"/>
  <c r="AV86" i="446"/>
  <c r="AD86" i="446"/>
  <c r="AZ85" i="446"/>
  <c r="AY85" i="446"/>
  <c r="AX85" i="446"/>
  <c r="AW85" i="446"/>
  <c r="AV85" i="446"/>
  <c r="AD85" i="446"/>
  <c r="AZ84" i="446"/>
  <c r="AY84" i="446"/>
  <c r="AX84" i="446"/>
  <c r="AW84" i="446"/>
  <c r="AV84" i="446"/>
  <c r="AD84" i="446"/>
  <c r="AZ83" i="446"/>
  <c r="AY83" i="446"/>
  <c r="AX83" i="446"/>
  <c r="AW83" i="446"/>
  <c r="AV83" i="446"/>
  <c r="AD83" i="446"/>
  <c r="AZ82" i="446"/>
  <c r="AY82" i="446"/>
  <c r="AX82" i="446"/>
  <c r="AW82" i="446"/>
  <c r="AV82" i="446"/>
  <c r="AD82" i="446"/>
  <c r="AZ81" i="446"/>
  <c r="AY81" i="446"/>
  <c r="AX81" i="446"/>
  <c r="AW81" i="446"/>
  <c r="AV81" i="446"/>
  <c r="AD81" i="446"/>
  <c r="AZ80" i="446"/>
  <c r="AY80" i="446"/>
  <c r="AX80" i="446"/>
  <c r="AW80" i="446"/>
  <c r="AV80" i="446"/>
  <c r="AD80" i="446"/>
  <c r="AZ79" i="446"/>
  <c r="AY79" i="446"/>
  <c r="AX79" i="446"/>
  <c r="AW79" i="446"/>
  <c r="AV79" i="446"/>
  <c r="AD79" i="446"/>
  <c r="AZ78" i="446"/>
  <c r="AY78" i="446"/>
  <c r="AX78" i="446"/>
  <c r="AW78" i="446"/>
  <c r="AV78" i="446"/>
  <c r="AD78" i="446"/>
  <c r="AZ77" i="446"/>
  <c r="AY77" i="446"/>
  <c r="AX77" i="446"/>
  <c r="AW77" i="446"/>
  <c r="AV77" i="446"/>
  <c r="AD77" i="446"/>
  <c r="AD76" i="446"/>
  <c r="AD75" i="446"/>
  <c r="AD74" i="446"/>
  <c r="AD73" i="446"/>
  <c r="AD72" i="446"/>
  <c r="AD71" i="446"/>
  <c r="AD70" i="446"/>
  <c r="AD69" i="446"/>
  <c r="AD68" i="446"/>
  <c r="AD67" i="446"/>
  <c r="AD66" i="446"/>
  <c r="AD65" i="446"/>
  <c r="AD64" i="446"/>
  <c r="AD63" i="446"/>
  <c r="AD62" i="446"/>
  <c r="AD61" i="446"/>
  <c r="AD60" i="446"/>
  <c r="AD59" i="446"/>
  <c r="AD58" i="446"/>
  <c r="AD57" i="446"/>
  <c r="AD56" i="446"/>
  <c r="AD55" i="446"/>
  <c r="AD54" i="446"/>
  <c r="AD53" i="446"/>
  <c r="G14" i="445"/>
  <c r="F14" i="445"/>
  <c r="E14" i="445"/>
  <c r="G12" i="445"/>
  <c r="F12" i="445"/>
  <c r="E12" i="445"/>
  <c r="E11" i="445"/>
  <c r="E7" i="445"/>
  <c r="E6" i="445"/>
  <c r="L4" i="445"/>
  <c r="E4" i="445"/>
  <c r="G2" i="445"/>
  <c r="E2" i="445"/>
  <c r="E1" i="445"/>
  <c r="X109" i="444"/>
  <c r="X108" i="444"/>
  <c r="X107" i="444"/>
  <c r="X103" i="444"/>
  <c r="X98" i="444"/>
  <c r="AZ88" i="444"/>
  <c r="AY88" i="444"/>
  <c r="AX88" i="444"/>
  <c r="AW88" i="444"/>
  <c r="AV88" i="444"/>
  <c r="AD88" i="444"/>
  <c r="AZ87" i="444"/>
  <c r="AY87" i="444"/>
  <c r="AX87" i="444"/>
  <c r="AW87" i="444"/>
  <c r="AV87" i="444"/>
  <c r="AD87" i="444"/>
  <c r="AZ86" i="444"/>
  <c r="AY86" i="444"/>
  <c r="AX86" i="444"/>
  <c r="AW86" i="444"/>
  <c r="AV86" i="444"/>
  <c r="AD86" i="444"/>
  <c r="AZ85" i="444"/>
  <c r="AY85" i="444"/>
  <c r="AX85" i="444"/>
  <c r="AW85" i="444"/>
  <c r="AV85" i="444"/>
  <c r="AD85" i="444"/>
  <c r="AZ84" i="444"/>
  <c r="AY84" i="444"/>
  <c r="AX84" i="444"/>
  <c r="AW84" i="444"/>
  <c r="AV84" i="444"/>
  <c r="AD84" i="444"/>
  <c r="AZ83" i="444"/>
  <c r="AY83" i="444"/>
  <c r="AX83" i="444"/>
  <c r="AW83" i="444"/>
  <c r="AV83" i="444"/>
  <c r="AD83" i="444"/>
  <c r="AZ82" i="444"/>
  <c r="AY82" i="444"/>
  <c r="AX82" i="444"/>
  <c r="AW82" i="444"/>
  <c r="AV82" i="444"/>
  <c r="AD82" i="444"/>
  <c r="AZ81" i="444"/>
  <c r="AY81" i="444"/>
  <c r="AX81" i="444"/>
  <c r="AW81" i="444"/>
  <c r="AV81" i="444"/>
  <c r="AD81" i="444"/>
  <c r="AZ80" i="444"/>
  <c r="AY80" i="444"/>
  <c r="AX80" i="444"/>
  <c r="AW80" i="444"/>
  <c r="AV80" i="444"/>
  <c r="AD80" i="444"/>
  <c r="AZ79" i="444"/>
  <c r="AY79" i="444"/>
  <c r="AX79" i="444"/>
  <c r="AW79" i="444"/>
  <c r="AV79" i="444"/>
  <c r="AD79" i="444"/>
  <c r="AZ78" i="444"/>
  <c r="AY78" i="444"/>
  <c r="AX78" i="444"/>
  <c r="AW78" i="444"/>
  <c r="AV78" i="444"/>
  <c r="AD78" i="444"/>
  <c r="AZ77" i="444"/>
  <c r="AY77" i="444"/>
  <c r="AX77" i="444"/>
  <c r="AW77" i="444"/>
  <c r="AV77" i="444"/>
  <c r="AD77" i="444"/>
  <c r="AD76" i="444"/>
  <c r="AD75" i="444"/>
  <c r="AD74" i="444"/>
  <c r="AD73" i="444"/>
  <c r="AD72" i="444"/>
  <c r="AD71" i="444"/>
  <c r="AD70" i="444"/>
  <c r="AD69" i="444"/>
  <c r="AD68" i="444"/>
  <c r="AD67" i="444"/>
  <c r="AD66" i="444"/>
  <c r="AD65" i="444"/>
  <c r="AD64" i="444"/>
  <c r="AD63" i="444"/>
  <c r="AD62" i="444"/>
  <c r="AD61" i="444"/>
  <c r="AD60" i="444"/>
  <c r="AD59" i="444"/>
  <c r="AD58" i="444"/>
  <c r="AD57" i="444"/>
  <c r="AD56" i="444"/>
  <c r="AD55" i="444"/>
  <c r="AD54" i="444"/>
  <c r="AD53" i="444"/>
  <c r="G13" i="443"/>
  <c r="F13" i="443"/>
  <c r="E13" i="443"/>
  <c r="G12" i="443"/>
  <c r="F12" i="443"/>
  <c r="E12" i="443"/>
  <c r="E11" i="443"/>
  <c r="E7" i="443"/>
  <c r="E6" i="443"/>
  <c r="E4" i="443"/>
  <c r="G2" i="443"/>
  <c r="L4" i="443" s="1"/>
  <c r="E2" i="443"/>
  <c r="E1" i="443"/>
  <c r="G13" i="441"/>
  <c r="F13" i="441"/>
  <c r="E13" i="441"/>
  <c r="X109" i="442"/>
  <c r="X108" i="442"/>
  <c r="X107" i="442"/>
  <c r="X98" i="442"/>
  <c r="AZ88" i="442"/>
  <c r="AY88" i="442"/>
  <c r="AX88" i="442"/>
  <c r="AW88" i="442"/>
  <c r="AV88" i="442"/>
  <c r="AD88" i="442"/>
  <c r="AZ87" i="442"/>
  <c r="AY87" i="442"/>
  <c r="AX87" i="442"/>
  <c r="AW87" i="442"/>
  <c r="AV87" i="442"/>
  <c r="AD87" i="442"/>
  <c r="AZ86" i="442"/>
  <c r="AY86" i="442"/>
  <c r="AX86" i="442"/>
  <c r="AW86" i="442"/>
  <c r="AV86" i="442"/>
  <c r="AD86" i="442"/>
  <c r="AZ85" i="442"/>
  <c r="AY85" i="442"/>
  <c r="AX85" i="442"/>
  <c r="AW85" i="442"/>
  <c r="AV85" i="442"/>
  <c r="AZ84" i="442"/>
  <c r="AY84" i="442"/>
  <c r="AX84" i="442"/>
  <c r="AW84" i="442"/>
  <c r="AV84" i="442"/>
  <c r="AD84" i="442"/>
  <c r="AZ83" i="442"/>
  <c r="AY83" i="442"/>
  <c r="AX83" i="442"/>
  <c r="AW83" i="442"/>
  <c r="AV83" i="442"/>
  <c r="AD83" i="442"/>
  <c r="AZ82" i="442"/>
  <c r="AY82" i="442"/>
  <c r="AX82" i="442"/>
  <c r="AW82" i="442"/>
  <c r="AV82" i="442"/>
  <c r="AD82" i="442"/>
  <c r="AZ81" i="442"/>
  <c r="AY81" i="442"/>
  <c r="AX81" i="442"/>
  <c r="AW81" i="442"/>
  <c r="AV81" i="442"/>
  <c r="AZ80" i="442"/>
  <c r="AY80" i="442"/>
  <c r="AX80" i="442"/>
  <c r="AW80" i="442"/>
  <c r="AV80" i="442"/>
  <c r="AD80" i="442"/>
  <c r="AZ79" i="442"/>
  <c r="AY79" i="442"/>
  <c r="AX79" i="442"/>
  <c r="AW79" i="442"/>
  <c r="AV79" i="442"/>
  <c r="AD79" i="442"/>
  <c r="AZ78" i="442"/>
  <c r="AY78" i="442"/>
  <c r="AX78" i="442"/>
  <c r="AW78" i="442"/>
  <c r="AV78" i="442"/>
  <c r="AD78" i="442"/>
  <c r="AZ77" i="442"/>
  <c r="AY77" i="442"/>
  <c r="AX77" i="442"/>
  <c r="AW77" i="442"/>
  <c r="AV77" i="442"/>
  <c r="AD76" i="442"/>
  <c r="AD75" i="442"/>
  <c r="AD74" i="442"/>
  <c r="AD73" i="442"/>
  <c r="AD72" i="442"/>
  <c r="AD71" i="442"/>
  <c r="AD70" i="442"/>
  <c r="AD69" i="442"/>
  <c r="AD68" i="442"/>
  <c r="AD67" i="442"/>
  <c r="AD66" i="442"/>
  <c r="AD65" i="442"/>
  <c r="AD64" i="442"/>
  <c r="AD63" i="442"/>
  <c r="AD62" i="442"/>
  <c r="AD61" i="442"/>
  <c r="AD60" i="442"/>
  <c r="AD59" i="442"/>
  <c r="AD58" i="442"/>
  <c r="AD57" i="442"/>
  <c r="AD56" i="442"/>
  <c r="AD55" i="442"/>
  <c r="AD54" i="442"/>
  <c r="AD53" i="442"/>
  <c r="G14" i="441"/>
  <c r="F14" i="441"/>
  <c r="E14" i="441"/>
  <c r="G12" i="441"/>
  <c r="F12" i="441"/>
  <c r="E12" i="441"/>
  <c r="E11" i="441"/>
  <c r="E7" i="441"/>
  <c r="E6" i="441"/>
  <c r="E4" i="441"/>
  <c r="G2" i="441"/>
  <c r="L4" i="441" s="1"/>
  <c r="E2" i="441"/>
  <c r="E1" i="441"/>
  <c r="X109" i="440"/>
  <c r="X108" i="440"/>
  <c r="X107" i="440"/>
  <c r="X103" i="440"/>
  <c r="X98" i="440"/>
  <c r="AZ88" i="440"/>
  <c r="AY88" i="440"/>
  <c r="AX88" i="440"/>
  <c r="AW88" i="440"/>
  <c r="AV88" i="440"/>
  <c r="AD88" i="440"/>
  <c r="AZ87" i="440"/>
  <c r="AY87" i="440"/>
  <c r="AX87" i="440"/>
  <c r="AW87" i="440"/>
  <c r="AV87" i="440"/>
  <c r="AD87" i="440"/>
  <c r="AZ86" i="440"/>
  <c r="AY86" i="440"/>
  <c r="AX86" i="440"/>
  <c r="AW86" i="440"/>
  <c r="AV86" i="440"/>
  <c r="AD86" i="440"/>
  <c r="AZ85" i="440"/>
  <c r="AY85" i="440"/>
  <c r="AX85" i="440"/>
  <c r="AW85" i="440"/>
  <c r="AV85" i="440"/>
  <c r="AD85" i="440"/>
  <c r="AZ84" i="440"/>
  <c r="AY84" i="440"/>
  <c r="AX84" i="440"/>
  <c r="AW84" i="440"/>
  <c r="AV84" i="440"/>
  <c r="AD84" i="440"/>
  <c r="AZ83" i="440"/>
  <c r="AY83" i="440"/>
  <c r="AX83" i="440"/>
  <c r="AW83" i="440"/>
  <c r="AV83" i="440"/>
  <c r="AD83" i="440"/>
  <c r="AZ82" i="440"/>
  <c r="AY82" i="440"/>
  <c r="AX82" i="440"/>
  <c r="AW82" i="440"/>
  <c r="AV82" i="440"/>
  <c r="AD82" i="440"/>
  <c r="AZ81" i="440"/>
  <c r="AY81" i="440"/>
  <c r="AX81" i="440"/>
  <c r="AW81" i="440"/>
  <c r="AV81" i="440"/>
  <c r="AD81" i="440"/>
  <c r="AZ80" i="440"/>
  <c r="AY80" i="440"/>
  <c r="AX80" i="440"/>
  <c r="AW80" i="440"/>
  <c r="AV80" i="440"/>
  <c r="AD80" i="440"/>
  <c r="AZ79" i="440"/>
  <c r="AY79" i="440"/>
  <c r="AX79" i="440"/>
  <c r="AW79" i="440"/>
  <c r="AV79" i="440"/>
  <c r="AD79" i="440"/>
  <c r="AZ78" i="440"/>
  <c r="AY78" i="440"/>
  <c r="AX78" i="440"/>
  <c r="AW78" i="440"/>
  <c r="AV78" i="440"/>
  <c r="AD78" i="440"/>
  <c r="AZ77" i="440"/>
  <c r="AY77" i="440"/>
  <c r="AX77" i="440"/>
  <c r="AW77" i="440"/>
  <c r="AV77" i="440"/>
  <c r="AD77" i="440"/>
  <c r="AD76" i="440"/>
  <c r="AD75" i="440"/>
  <c r="AD74" i="440"/>
  <c r="AD73" i="440"/>
  <c r="AD72" i="440"/>
  <c r="AD71" i="440"/>
  <c r="AD70" i="440"/>
  <c r="AD69" i="440"/>
  <c r="AD68" i="440"/>
  <c r="AD67" i="440"/>
  <c r="AD66" i="440"/>
  <c r="AD65" i="440"/>
  <c r="AD64" i="440"/>
  <c r="AD63" i="440"/>
  <c r="AD62" i="440"/>
  <c r="AD61" i="440"/>
  <c r="AD60" i="440"/>
  <c r="AD59" i="440"/>
  <c r="AD58" i="440"/>
  <c r="AD57" i="440"/>
  <c r="AD56" i="440"/>
  <c r="AD55" i="440"/>
  <c r="AD54" i="440"/>
  <c r="AD53" i="440"/>
  <c r="G13" i="439"/>
  <c r="F13" i="439"/>
  <c r="E13" i="439"/>
  <c r="G12" i="439"/>
  <c r="F12" i="439"/>
  <c r="E12" i="439"/>
  <c r="E11" i="439"/>
  <c r="E7" i="439"/>
  <c r="E6" i="439"/>
  <c r="E4" i="439"/>
  <c r="G2" i="439"/>
  <c r="E2" i="439"/>
  <c r="E1" i="439"/>
  <c r="X109" i="438"/>
  <c r="X108" i="438"/>
  <c r="X107" i="438"/>
  <c r="X98" i="438"/>
  <c r="AD77" i="438" s="1"/>
  <c r="AZ88" i="438"/>
  <c r="AY88" i="438"/>
  <c r="AX88" i="438"/>
  <c r="AW88" i="438"/>
  <c r="AV88" i="438"/>
  <c r="AZ87" i="438"/>
  <c r="AY87" i="438"/>
  <c r="AX87" i="438"/>
  <c r="AW87" i="438"/>
  <c r="AV87" i="438"/>
  <c r="AD87" i="438"/>
  <c r="AZ86" i="438"/>
  <c r="AY86" i="438"/>
  <c r="AX86" i="438"/>
  <c r="AW86" i="438"/>
  <c r="AV86" i="438"/>
  <c r="AZ85" i="438"/>
  <c r="AY85" i="438"/>
  <c r="AX85" i="438"/>
  <c r="AW85" i="438"/>
  <c r="AV85" i="438"/>
  <c r="AZ84" i="438"/>
  <c r="AY84" i="438"/>
  <c r="AX84" i="438"/>
  <c r="AW84" i="438"/>
  <c r="AV84" i="438"/>
  <c r="AZ83" i="438"/>
  <c r="AY83" i="438"/>
  <c r="AX83" i="438"/>
  <c r="AW83" i="438"/>
  <c r="AV83" i="438"/>
  <c r="AD83" i="438"/>
  <c r="AZ82" i="438"/>
  <c r="AY82" i="438"/>
  <c r="AX82" i="438"/>
  <c r="AW82" i="438"/>
  <c r="AV82" i="438"/>
  <c r="AZ81" i="438"/>
  <c r="AY81" i="438"/>
  <c r="AX81" i="438"/>
  <c r="AW81" i="438"/>
  <c r="AV81" i="438"/>
  <c r="AZ80" i="438"/>
  <c r="AY80" i="438"/>
  <c r="AX80" i="438"/>
  <c r="AW80" i="438"/>
  <c r="AV80" i="438"/>
  <c r="AD80" i="438"/>
  <c r="AZ79" i="438"/>
  <c r="AY79" i="438"/>
  <c r="AX79" i="438"/>
  <c r="AW79" i="438"/>
  <c r="AV79" i="438"/>
  <c r="AD79" i="438"/>
  <c r="AZ78" i="438"/>
  <c r="AY78" i="438"/>
  <c r="AX78" i="438"/>
  <c r="AW78" i="438"/>
  <c r="AV78" i="438"/>
  <c r="AZ77" i="438"/>
  <c r="AY77" i="438"/>
  <c r="AX77" i="438"/>
  <c r="AW77" i="438"/>
  <c r="AV77" i="438"/>
  <c r="AD75" i="438"/>
  <c r="AD74" i="438"/>
  <c r="AD73" i="438"/>
  <c r="AD72" i="438"/>
  <c r="AD71" i="438"/>
  <c r="AD70" i="438"/>
  <c r="AD69" i="438"/>
  <c r="AD68" i="438"/>
  <c r="AD67" i="438"/>
  <c r="AD66" i="438"/>
  <c r="AD65" i="438"/>
  <c r="AD64" i="438"/>
  <c r="AD63" i="438"/>
  <c r="AD62" i="438"/>
  <c r="AD61" i="438"/>
  <c r="AD60" i="438"/>
  <c r="AD59" i="438"/>
  <c r="AD58" i="438"/>
  <c r="AD57" i="438"/>
  <c r="AD56" i="438"/>
  <c r="AD55" i="438"/>
  <c r="AD54" i="438"/>
  <c r="AD53" i="438"/>
  <c r="G13" i="437"/>
  <c r="F13" i="437"/>
  <c r="E13" i="437"/>
  <c r="G12" i="437"/>
  <c r="F12" i="437"/>
  <c r="E12" i="437"/>
  <c r="E11" i="437"/>
  <c r="E7" i="437"/>
  <c r="E6" i="437"/>
  <c r="L4" i="437"/>
  <c r="E4" i="437"/>
  <c r="G2" i="437"/>
  <c r="E2" i="437"/>
  <c r="E1" i="437"/>
  <c r="L4" i="475" l="1"/>
  <c r="AD85" i="476"/>
  <c r="AD86" i="470"/>
  <c r="AD82" i="470"/>
  <c r="AD78" i="470"/>
  <c r="AD76" i="470"/>
  <c r="AD88" i="470"/>
  <c r="AD84" i="470"/>
  <c r="X103" i="470"/>
  <c r="AD85" i="470"/>
  <c r="AD81" i="470"/>
  <c r="AD77" i="470"/>
  <c r="L4" i="463"/>
  <c r="L4" i="455"/>
  <c r="AD55" i="456"/>
  <c r="AD59" i="456"/>
  <c r="AD63" i="456"/>
  <c r="AD67" i="456"/>
  <c r="AD71" i="456"/>
  <c r="AD88" i="456"/>
  <c r="AD84" i="456"/>
  <c r="AD80" i="456"/>
  <c r="AD74" i="456"/>
  <c r="X103" i="456"/>
  <c r="AD85" i="456"/>
  <c r="AD81" i="456"/>
  <c r="AD86" i="456"/>
  <c r="AD82" i="456"/>
  <c r="AD78" i="456"/>
  <c r="AD76" i="456"/>
  <c r="AD83" i="456"/>
  <c r="L4" i="451"/>
  <c r="L4" i="449"/>
  <c r="AD55" i="450"/>
  <c r="AD59" i="450"/>
  <c r="AD63" i="450"/>
  <c r="AD67" i="450"/>
  <c r="AD71" i="450"/>
  <c r="X103" i="450"/>
  <c r="AD85" i="450"/>
  <c r="AD81" i="450"/>
  <c r="AD86" i="450"/>
  <c r="AD82" i="450"/>
  <c r="AD88" i="450"/>
  <c r="AD84" i="450"/>
  <c r="AD80" i="450"/>
  <c r="AD70" i="450"/>
  <c r="AD74" i="450"/>
  <c r="AD76" i="450"/>
  <c r="AD83" i="450"/>
  <c r="L4" i="447"/>
  <c r="AD85" i="448"/>
  <c r="X103" i="448"/>
  <c r="X103" i="442"/>
  <c r="AD85" i="442"/>
  <c r="AD81" i="442"/>
  <c r="AD77" i="442"/>
  <c r="L4" i="439"/>
  <c r="AD88" i="438"/>
  <c r="AD84" i="438"/>
  <c r="X103" i="438"/>
  <c r="AD85" i="438"/>
  <c r="AD81" i="438"/>
  <c r="AD86" i="438"/>
  <c r="AD82" i="438"/>
  <c r="AD78" i="438"/>
  <c r="AD76" i="438"/>
  <c r="X109" i="436"/>
  <c r="X108" i="436"/>
  <c r="X107" i="436"/>
  <c r="X98" i="436"/>
  <c r="AD87" i="436" s="1"/>
  <c r="AZ88" i="436"/>
  <c r="AY88" i="436"/>
  <c r="AX88" i="436"/>
  <c r="AW88" i="436"/>
  <c r="AV88" i="436"/>
  <c r="AZ87" i="436"/>
  <c r="AY87" i="436"/>
  <c r="AX87" i="436"/>
  <c r="AW87" i="436"/>
  <c r="AV87" i="436"/>
  <c r="AZ86" i="436"/>
  <c r="AY86" i="436"/>
  <c r="AX86" i="436"/>
  <c r="AW86" i="436"/>
  <c r="AV86" i="436"/>
  <c r="AZ85" i="436"/>
  <c r="AY85" i="436"/>
  <c r="AX85" i="436"/>
  <c r="AW85" i="436"/>
  <c r="AV85" i="436"/>
  <c r="AZ84" i="436"/>
  <c r="AY84" i="436"/>
  <c r="AX84" i="436"/>
  <c r="AW84" i="436"/>
  <c r="AV84" i="436"/>
  <c r="AZ83" i="436"/>
  <c r="AY83" i="436"/>
  <c r="AX83" i="436"/>
  <c r="AW83" i="436"/>
  <c r="AV83" i="436"/>
  <c r="AD83" i="436"/>
  <c r="AZ82" i="436"/>
  <c r="AY82" i="436"/>
  <c r="AX82" i="436"/>
  <c r="AW82" i="436"/>
  <c r="AV82" i="436"/>
  <c r="AZ81" i="436"/>
  <c r="AY81" i="436"/>
  <c r="AX81" i="436"/>
  <c r="AW81" i="436"/>
  <c r="AV81" i="436"/>
  <c r="AZ80" i="436"/>
  <c r="AY80" i="436"/>
  <c r="AX80" i="436"/>
  <c r="AW80" i="436"/>
  <c r="AV80" i="436"/>
  <c r="AZ79" i="436"/>
  <c r="AY79" i="436"/>
  <c r="AX79" i="436"/>
  <c r="AW79" i="436"/>
  <c r="AV79" i="436"/>
  <c r="AZ78" i="436"/>
  <c r="AY78" i="436"/>
  <c r="AX78" i="436"/>
  <c r="AW78" i="436"/>
  <c r="AV78" i="436"/>
  <c r="AZ77" i="436"/>
  <c r="AY77" i="436"/>
  <c r="AX77" i="436"/>
  <c r="AW77" i="436"/>
  <c r="AV77" i="436"/>
  <c r="AD71" i="436"/>
  <c r="AD70" i="436"/>
  <c r="AD69" i="436"/>
  <c r="AD67" i="436"/>
  <c r="AD66" i="436"/>
  <c r="AD65" i="436"/>
  <c r="AD63" i="436"/>
  <c r="AD62" i="436"/>
  <c r="AD61" i="436"/>
  <c r="AD59" i="436"/>
  <c r="AD58" i="436"/>
  <c r="AD57" i="436"/>
  <c r="AD56" i="436"/>
  <c r="AD55" i="436"/>
  <c r="AD54" i="436"/>
  <c r="AD53" i="436"/>
  <c r="G15" i="435"/>
  <c r="F15" i="435"/>
  <c r="E15" i="435"/>
  <c r="G14" i="435"/>
  <c r="F14" i="435"/>
  <c r="E14" i="435"/>
  <c r="G13" i="435"/>
  <c r="F13" i="435"/>
  <c r="E13" i="435"/>
  <c r="G12" i="435"/>
  <c r="F12" i="435"/>
  <c r="E12" i="435"/>
  <c r="E11" i="435"/>
  <c r="E7" i="435"/>
  <c r="E6" i="435"/>
  <c r="L4" i="435"/>
  <c r="E4" i="435"/>
  <c r="G2" i="435"/>
  <c r="E2" i="435"/>
  <c r="E1" i="435"/>
  <c r="G14" i="433"/>
  <c r="F14" i="433"/>
  <c r="E14" i="433"/>
  <c r="X109" i="434"/>
  <c r="X108" i="434"/>
  <c r="X107" i="434"/>
  <c r="X98" i="434"/>
  <c r="X103" i="434" s="1"/>
  <c r="AZ88" i="434"/>
  <c r="AY88" i="434"/>
  <c r="AX88" i="434"/>
  <c r="AW88" i="434"/>
  <c r="AV88" i="434"/>
  <c r="AD88" i="434"/>
  <c r="AZ87" i="434"/>
  <c r="AY87" i="434"/>
  <c r="AX87" i="434"/>
  <c r="AW87" i="434"/>
  <c r="AV87" i="434"/>
  <c r="AD87" i="434"/>
  <c r="AZ86" i="434"/>
  <c r="AY86" i="434"/>
  <c r="AX86" i="434"/>
  <c r="AW86" i="434"/>
  <c r="AV86" i="434"/>
  <c r="AD86" i="434"/>
  <c r="AZ85" i="434"/>
  <c r="AY85" i="434"/>
  <c r="AX85" i="434"/>
  <c r="AW85" i="434"/>
  <c r="AV85" i="434"/>
  <c r="AD85" i="434"/>
  <c r="AZ84" i="434"/>
  <c r="AY84" i="434"/>
  <c r="AX84" i="434"/>
  <c r="AW84" i="434"/>
  <c r="AV84" i="434"/>
  <c r="AD84" i="434"/>
  <c r="AZ83" i="434"/>
  <c r="AY83" i="434"/>
  <c r="AX83" i="434"/>
  <c r="AW83" i="434"/>
  <c r="AV83" i="434"/>
  <c r="AD83" i="434"/>
  <c r="AZ82" i="434"/>
  <c r="AY82" i="434"/>
  <c r="AX82" i="434"/>
  <c r="AW82" i="434"/>
  <c r="AV82" i="434"/>
  <c r="AD82" i="434"/>
  <c r="AZ81" i="434"/>
  <c r="AY81" i="434"/>
  <c r="AX81" i="434"/>
  <c r="AW81" i="434"/>
  <c r="AV81" i="434"/>
  <c r="AD81" i="434"/>
  <c r="AZ80" i="434"/>
  <c r="AY80" i="434"/>
  <c r="AX80" i="434"/>
  <c r="AW80" i="434"/>
  <c r="AV80" i="434"/>
  <c r="AD80" i="434"/>
  <c r="AZ79" i="434"/>
  <c r="AY79" i="434"/>
  <c r="AX79" i="434"/>
  <c r="AW79" i="434"/>
  <c r="AV79" i="434"/>
  <c r="AD79" i="434"/>
  <c r="AZ78" i="434"/>
  <c r="AY78" i="434"/>
  <c r="AX78" i="434"/>
  <c r="AW78" i="434"/>
  <c r="AV78" i="434"/>
  <c r="AD78" i="434"/>
  <c r="AZ77" i="434"/>
  <c r="AY77" i="434"/>
  <c r="AX77" i="434"/>
  <c r="AW77" i="434"/>
  <c r="AV77" i="434"/>
  <c r="AD77" i="434"/>
  <c r="AD76" i="434"/>
  <c r="AD75" i="434"/>
  <c r="AD74" i="434"/>
  <c r="AD73" i="434"/>
  <c r="AD72" i="434"/>
  <c r="AD71" i="434"/>
  <c r="AD70" i="434"/>
  <c r="AD69" i="434"/>
  <c r="AD68" i="434"/>
  <c r="AD67" i="434"/>
  <c r="AD66" i="434"/>
  <c r="AD65" i="434"/>
  <c r="AD64" i="434"/>
  <c r="AD63" i="434"/>
  <c r="AD62" i="434"/>
  <c r="AD61" i="434"/>
  <c r="AD60" i="434"/>
  <c r="AD59" i="434"/>
  <c r="AD58" i="434"/>
  <c r="AD57" i="434"/>
  <c r="AD56" i="434"/>
  <c r="AD55" i="434"/>
  <c r="AD54" i="434"/>
  <c r="AD53" i="434"/>
  <c r="G15" i="433"/>
  <c r="F15" i="433"/>
  <c r="E15" i="433"/>
  <c r="G13" i="433"/>
  <c r="F13" i="433"/>
  <c r="E13" i="433"/>
  <c r="G12" i="433"/>
  <c r="F12" i="433"/>
  <c r="E12" i="433"/>
  <c r="E11" i="433"/>
  <c r="E7" i="433"/>
  <c r="E6" i="433"/>
  <c r="E4" i="433"/>
  <c r="G2" i="433"/>
  <c r="L4" i="433" s="1"/>
  <c r="E2" i="433"/>
  <c r="E1" i="433"/>
  <c r="G12" i="431"/>
  <c r="F12" i="431"/>
  <c r="E12" i="431"/>
  <c r="X109" i="432"/>
  <c r="X108" i="432"/>
  <c r="X107" i="432"/>
  <c r="X98" i="432"/>
  <c r="X103" i="432" s="1"/>
  <c r="AZ88" i="432"/>
  <c r="AY88" i="432"/>
  <c r="AX88" i="432"/>
  <c r="AW88" i="432"/>
  <c r="AV88" i="432"/>
  <c r="AD88" i="432"/>
  <c r="AZ87" i="432"/>
  <c r="AY87" i="432"/>
  <c r="AX87" i="432"/>
  <c r="AW87" i="432"/>
  <c r="AV87" i="432"/>
  <c r="AD87" i="432"/>
  <c r="AZ86" i="432"/>
  <c r="AY86" i="432"/>
  <c r="AX86" i="432"/>
  <c r="AW86" i="432"/>
  <c r="AV86" i="432"/>
  <c r="AD86" i="432"/>
  <c r="AZ85" i="432"/>
  <c r="AY85" i="432"/>
  <c r="AX85" i="432"/>
  <c r="AW85" i="432"/>
  <c r="AV85" i="432"/>
  <c r="AD85" i="432"/>
  <c r="AZ84" i="432"/>
  <c r="AY84" i="432"/>
  <c r="AX84" i="432"/>
  <c r="AW84" i="432"/>
  <c r="AV84" i="432"/>
  <c r="AD84" i="432"/>
  <c r="AZ83" i="432"/>
  <c r="AY83" i="432"/>
  <c r="AX83" i="432"/>
  <c r="AW83" i="432"/>
  <c r="AV83" i="432"/>
  <c r="AD83" i="432"/>
  <c r="AZ82" i="432"/>
  <c r="AY82" i="432"/>
  <c r="AX82" i="432"/>
  <c r="AW82" i="432"/>
  <c r="AV82" i="432"/>
  <c r="AD82" i="432"/>
  <c r="AZ81" i="432"/>
  <c r="AY81" i="432"/>
  <c r="AX81" i="432"/>
  <c r="AW81" i="432"/>
  <c r="AV81" i="432"/>
  <c r="AD81" i="432"/>
  <c r="AZ80" i="432"/>
  <c r="AY80" i="432"/>
  <c r="AX80" i="432"/>
  <c r="AW80" i="432"/>
  <c r="AV80" i="432"/>
  <c r="AD80" i="432"/>
  <c r="AZ79" i="432"/>
  <c r="AY79" i="432"/>
  <c r="AX79" i="432"/>
  <c r="AW79" i="432"/>
  <c r="AV79" i="432"/>
  <c r="AD79" i="432"/>
  <c r="AZ78" i="432"/>
  <c r="AY78" i="432"/>
  <c r="AX78" i="432"/>
  <c r="AW78" i="432"/>
  <c r="AV78" i="432"/>
  <c r="AD78" i="432"/>
  <c r="AZ77" i="432"/>
  <c r="AY77" i="432"/>
  <c r="AX77" i="432"/>
  <c r="AW77" i="432"/>
  <c r="AV77" i="432"/>
  <c r="AD77" i="432"/>
  <c r="AD76" i="432"/>
  <c r="AD75" i="432"/>
  <c r="AD74" i="432"/>
  <c r="AD73" i="432"/>
  <c r="AD72" i="432"/>
  <c r="AD71" i="432"/>
  <c r="AD70" i="432"/>
  <c r="AD69" i="432"/>
  <c r="AD68" i="432"/>
  <c r="AD67" i="432"/>
  <c r="AD66" i="432"/>
  <c r="AD65" i="432"/>
  <c r="AD64" i="432"/>
  <c r="AD63" i="432"/>
  <c r="AD62" i="432"/>
  <c r="AD61" i="432"/>
  <c r="AD60" i="432"/>
  <c r="AD59" i="432"/>
  <c r="AD58" i="432"/>
  <c r="AD57" i="432"/>
  <c r="AD56" i="432"/>
  <c r="AD55" i="432"/>
  <c r="AD54" i="432"/>
  <c r="AD53" i="432"/>
  <c r="G14" i="431"/>
  <c r="F14" i="431"/>
  <c r="E14" i="431"/>
  <c r="G13" i="431"/>
  <c r="F13" i="431"/>
  <c r="E13" i="431"/>
  <c r="E11" i="431"/>
  <c r="E7" i="431"/>
  <c r="E6" i="431"/>
  <c r="E4" i="431"/>
  <c r="G2" i="431"/>
  <c r="L4" i="431" s="1"/>
  <c r="E2" i="431"/>
  <c r="E1" i="431"/>
  <c r="X109" i="430"/>
  <c r="X108" i="430"/>
  <c r="X107" i="430"/>
  <c r="X103" i="430"/>
  <c r="X98" i="430"/>
  <c r="AZ88" i="430"/>
  <c r="AY88" i="430"/>
  <c r="AX88" i="430"/>
  <c r="AW88" i="430"/>
  <c r="AV88" i="430"/>
  <c r="AD88" i="430"/>
  <c r="AZ87" i="430"/>
  <c r="AY87" i="430"/>
  <c r="AX87" i="430"/>
  <c r="AW87" i="430"/>
  <c r="AV87" i="430"/>
  <c r="AD87" i="430"/>
  <c r="AZ86" i="430"/>
  <c r="AY86" i="430"/>
  <c r="AX86" i="430"/>
  <c r="AW86" i="430"/>
  <c r="AV86" i="430"/>
  <c r="AD86" i="430"/>
  <c r="AZ85" i="430"/>
  <c r="AY85" i="430"/>
  <c r="AX85" i="430"/>
  <c r="AW85" i="430"/>
  <c r="AV85" i="430"/>
  <c r="AD85" i="430"/>
  <c r="AZ84" i="430"/>
  <c r="AY84" i="430"/>
  <c r="AX84" i="430"/>
  <c r="AW84" i="430"/>
  <c r="AV84" i="430"/>
  <c r="AD84" i="430"/>
  <c r="AZ83" i="430"/>
  <c r="AY83" i="430"/>
  <c r="AX83" i="430"/>
  <c r="AW83" i="430"/>
  <c r="AV83" i="430"/>
  <c r="AD83" i="430"/>
  <c r="AZ82" i="430"/>
  <c r="AY82" i="430"/>
  <c r="AX82" i="430"/>
  <c r="AW82" i="430"/>
  <c r="AV82" i="430"/>
  <c r="AD82" i="430"/>
  <c r="AZ81" i="430"/>
  <c r="AY81" i="430"/>
  <c r="AX81" i="430"/>
  <c r="AW81" i="430"/>
  <c r="AV81" i="430"/>
  <c r="AD81" i="430"/>
  <c r="AZ80" i="430"/>
  <c r="AY80" i="430"/>
  <c r="AX80" i="430"/>
  <c r="AW80" i="430"/>
  <c r="AV80" i="430"/>
  <c r="AD80" i="430"/>
  <c r="AZ79" i="430"/>
  <c r="AY79" i="430"/>
  <c r="AX79" i="430"/>
  <c r="AW79" i="430"/>
  <c r="AV79" i="430"/>
  <c r="AD79" i="430"/>
  <c r="AZ78" i="430"/>
  <c r="AY78" i="430"/>
  <c r="AX78" i="430"/>
  <c r="AW78" i="430"/>
  <c r="AV78" i="430"/>
  <c r="AD78" i="430"/>
  <c r="AZ77" i="430"/>
  <c r="AY77" i="430"/>
  <c r="AX77" i="430"/>
  <c r="AW77" i="430"/>
  <c r="AV77" i="430"/>
  <c r="AD77" i="430"/>
  <c r="AD76" i="430"/>
  <c r="AD75" i="430"/>
  <c r="AD74" i="430"/>
  <c r="AD73" i="430"/>
  <c r="AD72" i="430"/>
  <c r="AD71" i="430"/>
  <c r="AD70" i="430"/>
  <c r="AD69" i="430"/>
  <c r="AD68" i="430"/>
  <c r="AD67" i="430"/>
  <c r="AD66" i="430"/>
  <c r="AD65" i="430"/>
  <c r="AD64" i="430"/>
  <c r="AD63" i="430"/>
  <c r="AD62" i="430"/>
  <c r="AD61" i="430"/>
  <c r="AD60" i="430"/>
  <c r="AD59" i="430"/>
  <c r="AD58" i="430"/>
  <c r="AD57" i="430"/>
  <c r="AD56" i="430"/>
  <c r="AD55" i="430"/>
  <c r="AD54" i="430"/>
  <c r="AD53" i="430"/>
  <c r="G13" i="429"/>
  <c r="F13" i="429"/>
  <c r="E13" i="429"/>
  <c r="G12" i="429"/>
  <c r="F12" i="429"/>
  <c r="E12" i="429"/>
  <c r="E11" i="429"/>
  <c r="E7" i="429"/>
  <c r="E6" i="429"/>
  <c r="E4" i="429"/>
  <c r="G2" i="429"/>
  <c r="E2" i="429"/>
  <c r="E1" i="429"/>
  <c r="G14" i="427"/>
  <c r="F14" i="427"/>
  <c r="E14" i="427"/>
  <c r="X109" i="428"/>
  <c r="X108" i="428"/>
  <c r="X107" i="428"/>
  <c r="X98" i="428"/>
  <c r="AD72" i="428" s="1"/>
  <c r="AZ88" i="428"/>
  <c r="AY88" i="428"/>
  <c r="AX88" i="428"/>
  <c r="AW88" i="428"/>
  <c r="AV88" i="428"/>
  <c r="AZ87" i="428"/>
  <c r="AY87" i="428"/>
  <c r="AX87" i="428"/>
  <c r="AW87" i="428"/>
  <c r="AV87" i="428"/>
  <c r="AD87" i="428"/>
  <c r="AZ86" i="428"/>
  <c r="AY86" i="428"/>
  <c r="AX86" i="428"/>
  <c r="AW86" i="428"/>
  <c r="AV86" i="428"/>
  <c r="AZ85" i="428"/>
  <c r="AY85" i="428"/>
  <c r="AX85" i="428"/>
  <c r="AW85" i="428"/>
  <c r="AV85" i="428"/>
  <c r="AZ84" i="428"/>
  <c r="AY84" i="428"/>
  <c r="AX84" i="428"/>
  <c r="AW84" i="428"/>
  <c r="AV84" i="428"/>
  <c r="AZ83" i="428"/>
  <c r="AY83" i="428"/>
  <c r="AX83" i="428"/>
  <c r="AW83" i="428"/>
  <c r="AV83" i="428"/>
  <c r="AZ82" i="428"/>
  <c r="AY82" i="428"/>
  <c r="AX82" i="428"/>
  <c r="AW82" i="428"/>
  <c r="AV82" i="428"/>
  <c r="AZ81" i="428"/>
  <c r="AY81" i="428"/>
  <c r="AX81" i="428"/>
  <c r="AW81" i="428"/>
  <c r="AV81" i="428"/>
  <c r="AZ80" i="428"/>
  <c r="AY80" i="428"/>
  <c r="AX80" i="428"/>
  <c r="AW80" i="428"/>
  <c r="AV80" i="428"/>
  <c r="AZ79" i="428"/>
  <c r="AY79" i="428"/>
  <c r="AX79" i="428"/>
  <c r="AW79" i="428"/>
  <c r="AV79" i="428"/>
  <c r="AD79" i="428"/>
  <c r="AZ78" i="428"/>
  <c r="AY78" i="428"/>
  <c r="AX78" i="428"/>
  <c r="AW78" i="428"/>
  <c r="AV78" i="428"/>
  <c r="AZ77" i="428"/>
  <c r="AY77" i="428"/>
  <c r="AX77" i="428"/>
  <c r="AW77" i="428"/>
  <c r="AV77" i="428"/>
  <c r="AD75" i="428"/>
  <c r="AD71" i="428"/>
  <c r="AD70" i="428"/>
  <c r="AD69" i="428"/>
  <c r="AD67" i="428"/>
  <c r="AD66" i="428"/>
  <c r="AD65" i="428"/>
  <c r="AD64" i="428"/>
  <c r="AD63" i="428"/>
  <c r="AD62" i="428"/>
  <c r="AD61" i="428"/>
  <c r="AD60" i="428"/>
  <c r="AD59" i="428"/>
  <c r="AD58" i="428"/>
  <c r="AD57" i="428"/>
  <c r="AD56" i="428"/>
  <c r="AD55" i="428"/>
  <c r="AD54" i="428"/>
  <c r="AD53" i="428"/>
  <c r="G15" i="427"/>
  <c r="F15" i="427"/>
  <c r="E15" i="427"/>
  <c r="G13" i="427"/>
  <c r="F13" i="427"/>
  <c r="E13" i="427"/>
  <c r="G12" i="427"/>
  <c r="F12" i="427"/>
  <c r="E12" i="427"/>
  <c r="E11" i="427"/>
  <c r="E7" i="427"/>
  <c r="E6" i="427"/>
  <c r="E4" i="427"/>
  <c r="G2" i="427"/>
  <c r="E2" i="427"/>
  <c r="E1" i="427"/>
  <c r="X109" i="426"/>
  <c r="X108" i="426"/>
  <c r="X107" i="426"/>
  <c r="X98" i="426"/>
  <c r="AD86" i="426" s="1"/>
  <c r="AZ88" i="426"/>
  <c r="AY88" i="426"/>
  <c r="AX88" i="426"/>
  <c r="AW88" i="426"/>
  <c r="AV88" i="426"/>
  <c r="AD88" i="426"/>
  <c r="AZ87" i="426"/>
  <c r="AY87" i="426"/>
  <c r="AX87" i="426"/>
  <c r="AW87" i="426"/>
  <c r="AV87" i="426"/>
  <c r="AD87" i="426"/>
  <c r="AZ86" i="426"/>
  <c r="AY86" i="426"/>
  <c r="AX86" i="426"/>
  <c r="AW86" i="426"/>
  <c r="AV86" i="426"/>
  <c r="AZ85" i="426"/>
  <c r="AY85" i="426"/>
  <c r="AX85" i="426"/>
  <c r="AW85" i="426"/>
  <c r="AV85" i="426"/>
  <c r="AZ84" i="426"/>
  <c r="AY84" i="426"/>
  <c r="AX84" i="426"/>
  <c r="AW84" i="426"/>
  <c r="AV84" i="426"/>
  <c r="AD84" i="426"/>
  <c r="AZ83" i="426"/>
  <c r="AY83" i="426"/>
  <c r="AX83" i="426"/>
  <c r="AW83" i="426"/>
  <c r="AV83" i="426"/>
  <c r="AD83" i="426"/>
  <c r="AZ82" i="426"/>
  <c r="AY82" i="426"/>
  <c r="AX82" i="426"/>
  <c r="AW82" i="426"/>
  <c r="AV82" i="426"/>
  <c r="AD82" i="426"/>
  <c r="AZ81" i="426"/>
  <c r="AY81" i="426"/>
  <c r="AX81" i="426"/>
  <c r="AW81" i="426"/>
  <c r="AV81" i="426"/>
  <c r="AZ80" i="426"/>
  <c r="AY80" i="426"/>
  <c r="AX80" i="426"/>
  <c r="AW80" i="426"/>
  <c r="AV80" i="426"/>
  <c r="AD80" i="426"/>
  <c r="AZ79" i="426"/>
  <c r="AY79" i="426"/>
  <c r="AX79" i="426"/>
  <c r="AW79" i="426"/>
  <c r="AV79" i="426"/>
  <c r="AD79" i="426"/>
  <c r="AZ78" i="426"/>
  <c r="AY78" i="426"/>
  <c r="AX78" i="426"/>
  <c r="AW78" i="426"/>
  <c r="AV78" i="426"/>
  <c r="AD78" i="426"/>
  <c r="AZ77" i="426"/>
  <c r="AY77" i="426"/>
  <c r="AX77" i="426"/>
  <c r="AW77" i="426"/>
  <c r="AV77" i="426"/>
  <c r="AD76" i="426"/>
  <c r="AD75" i="426"/>
  <c r="AD74" i="426"/>
  <c r="AD73" i="426"/>
  <c r="AD72" i="426"/>
  <c r="AD71" i="426"/>
  <c r="AD70" i="426"/>
  <c r="AD69" i="426"/>
  <c r="AD68" i="426"/>
  <c r="AD67" i="426"/>
  <c r="AD66" i="426"/>
  <c r="AD65" i="426"/>
  <c r="AD64" i="426"/>
  <c r="AD63" i="426"/>
  <c r="AD62" i="426"/>
  <c r="AD61" i="426"/>
  <c r="AD60" i="426"/>
  <c r="AD59" i="426"/>
  <c r="AD58" i="426"/>
  <c r="AD57" i="426"/>
  <c r="AD56" i="426"/>
  <c r="AD55" i="426"/>
  <c r="AD54" i="426"/>
  <c r="AD53" i="426"/>
  <c r="G14" i="425"/>
  <c r="F14" i="425"/>
  <c r="E14" i="425"/>
  <c r="G13" i="425"/>
  <c r="F13" i="425"/>
  <c r="E13" i="425"/>
  <c r="G12" i="425"/>
  <c r="F12" i="425"/>
  <c r="E12" i="425"/>
  <c r="E11" i="425"/>
  <c r="E7" i="425"/>
  <c r="E6" i="425"/>
  <c r="E4" i="425"/>
  <c r="G2" i="425"/>
  <c r="E2" i="425"/>
  <c r="E1" i="425"/>
  <c r="X109" i="424"/>
  <c r="X108" i="424"/>
  <c r="X107" i="424"/>
  <c r="X98" i="424"/>
  <c r="AD87" i="424" s="1"/>
  <c r="AZ88" i="424"/>
  <c r="AY88" i="424"/>
  <c r="AX88" i="424"/>
  <c r="AW88" i="424"/>
  <c r="AV88" i="424"/>
  <c r="AZ87" i="424"/>
  <c r="AY87" i="424"/>
  <c r="AX87" i="424"/>
  <c r="AW87" i="424"/>
  <c r="AV87" i="424"/>
  <c r="AZ86" i="424"/>
  <c r="AY86" i="424"/>
  <c r="AX86" i="424"/>
  <c r="AW86" i="424"/>
  <c r="AV86" i="424"/>
  <c r="AZ85" i="424"/>
  <c r="AY85" i="424"/>
  <c r="AX85" i="424"/>
  <c r="AW85" i="424"/>
  <c r="AV85" i="424"/>
  <c r="AZ84" i="424"/>
  <c r="AY84" i="424"/>
  <c r="AX84" i="424"/>
  <c r="AW84" i="424"/>
  <c r="AV84" i="424"/>
  <c r="AZ83" i="424"/>
  <c r="AY83" i="424"/>
  <c r="AX83" i="424"/>
  <c r="AW83" i="424"/>
  <c r="AV83" i="424"/>
  <c r="AD83" i="424"/>
  <c r="AZ82" i="424"/>
  <c r="AY82" i="424"/>
  <c r="AX82" i="424"/>
  <c r="AW82" i="424"/>
  <c r="AV82" i="424"/>
  <c r="AZ81" i="424"/>
  <c r="AY81" i="424"/>
  <c r="AX81" i="424"/>
  <c r="AW81" i="424"/>
  <c r="AV81" i="424"/>
  <c r="AZ80" i="424"/>
  <c r="AY80" i="424"/>
  <c r="AX80" i="424"/>
  <c r="AW80" i="424"/>
  <c r="AV80" i="424"/>
  <c r="AZ79" i="424"/>
  <c r="AY79" i="424"/>
  <c r="AX79" i="424"/>
  <c r="AW79" i="424"/>
  <c r="AV79" i="424"/>
  <c r="AZ78" i="424"/>
  <c r="AY78" i="424"/>
  <c r="AX78" i="424"/>
  <c r="AW78" i="424"/>
  <c r="AV78" i="424"/>
  <c r="AZ77" i="424"/>
  <c r="AY77" i="424"/>
  <c r="AX77" i="424"/>
  <c r="AW77" i="424"/>
  <c r="AV77" i="424"/>
  <c r="AD73" i="424"/>
  <c r="AD72" i="424"/>
  <c r="AD71" i="424"/>
  <c r="AD70" i="424"/>
  <c r="AD68" i="424"/>
  <c r="AD67" i="424"/>
  <c r="AD66" i="424"/>
  <c r="AD64" i="424"/>
  <c r="AD63" i="424"/>
  <c r="AD62" i="424"/>
  <c r="AD60" i="424"/>
  <c r="AD59" i="424"/>
  <c r="AD58" i="424"/>
  <c r="AD57" i="424"/>
  <c r="AD56" i="424"/>
  <c r="AD55" i="424"/>
  <c r="AD54" i="424"/>
  <c r="AD53" i="424"/>
  <c r="G15" i="423"/>
  <c r="F15" i="423"/>
  <c r="E15" i="423"/>
  <c r="G14" i="423"/>
  <c r="F14" i="423"/>
  <c r="E14" i="423"/>
  <c r="G13" i="423"/>
  <c r="F13" i="423"/>
  <c r="E13" i="423"/>
  <c r="G12" i="423"/>
  <c r="F12" i="423"/>
  <c r="E12" i="423"/>
  <c r="E11" i="423"/>
  <c r="E7" i="423"/>
  <c r="E6" i="423"/>
  <c r="E4" i="423"/>
  <c r="G2" i="423"/>
  <c r="L4" i="423" s="1"/>
  <c r="E2" i="423"/>
  <c r="E1" i="423"/>
  <c r="G14" i="421"/>
  <c r="F14" i="421"/>
  <c r="E14" i="421"/>
  <c r="G13" i="421"/>
  <c r="F13" i="421"/>
  <c r="E13" i="421"/>
  <c r="G12" i="421"/>
  <c r="F12" i="421"/>
  <c r="E12" i="421"/>
  <c r="G21" i="398"/>
  <c r="F21" i="398"/>
  <c r="E21" i="398"/>
  <c r="G19" i="398"/>
  <c r="F19" i="398"/>
  <c r="E19" i="398"/>
  <c r="G18" i="398"/>
  <c r="F18" i="398"/>
  <c r="E18" i="398"/>
  <c r="X109" i="422"/>
  <c r="X108" i="422"/>
  <c r="X107" i="422"/>
  <c r="X98" i="422"/>
  <c r="AD75" i="422" s="1"/>
  <c r="AZ88" i="422"/>
  <c r="AY88" i="422"/>
  <c r="AX88" i="422"/>
  <c r="AW88" i="422"/>
  <c r="AV88" i="422"/>
  <c r="AZ87" i="422"/>
  <c r="AY87" i="422"/>
  <c r="AX87" i="422"/>
  <c r="AW87" i="422"/>
  <c r="AV87" i="422"/>
  <c r="AD87" i="422"/>
  <c r="AZ86" i="422"/>
  <c r="AY86" i="422"/>
  <c r="AX86" i="422"/>
  <c r="AW86" i="422"/>
  <c r="AV86" i="422"/>
  <c r="AZ85" i="422"/>
  <c r="AY85" i="422"/>
  <c r="AX85" i="422"/>
  <c r="AW85" i="422"/>
  <c r="AV85" i="422"/>
  <c r="AZ84" i="422"/>
  <c r="AY84" i="422"/>
  <c r="AX84" i="422"/>
  <c r="AW84" i="422"/>
  <c r="AV84" i="422"/>
  <c r="AZ83" i="422"/>
  <c r="AY83" i="422"/>
  <c r="AX83" i="422"/>
  <c r="AW83" i="422"/>
  <c r="AV83" i="422"/>
  <c r="AZ82" i="422"/>
  <c r="AY82" i="422"/>
  <c r="AX82" i="422"/>
  <c r="AW82" i="422"/>
  <c r="AV82" i="422"/>
  <c r="AZ81" i="422"/>
  <c r="AY81" i="422"/>
  <c r="AX81" i="422"/>
  <c r="AW81" i="422"/>
  <c r="AV81" i="422"/>
  <c r="AZ80" i="422"/>
  <c r="AY80" i="422"/>
  <c r="AX80" i="422"/>
  <c r="AW80" i="422"/>
  <c r="AV80" i="422"/>
  <c r="AZ79" i="422"/>
  <c r="AY79" i="422"/>
  <c r="AX79" i="422"/>
  <c r="AW79" i="422"/>
  <c r="AV79" i="422"/>
  <c r="AD79" i="422"/>
  <c r="AZ78" i="422"/>
  <c r="AY78" i="422"/>
  <c r="AX78" i="422"/>
  <c r="AW78" i="422"/>
  <c r="AV78" i="422"/>
  <c r="AZ77" i="422"/>
  <c r="AY77" i="422"/>
  <c r="AX77" i="422"/>
  <c r="AW77" i="422"/>
  <c r="AV77" i="422"/>
  <c r="AD77" i="422"/>
  <c r="AD73" i="422"/>
  <c r="AD72" i="422"/>
  <c r="AD71" i="422"/>
  <c r="AD70" i="422"/>
  <c r="AD68" i="422"/>
  <c r="AD67" i="422"/>
  <c r="AD66" i="422"/>
  <c r="AD64" i="422"/>
  <c r="AD63" i="422"/>
  <c r="AD62" i="422"/>
  <c r="AD60" i="422"/>
  <c r="AD59" i="422"/>
  <c r="AD58" i="422"/>
  <c r="AD57" i="422"/>
  <c r="AD56" i="422"/>
  <c r="AD55" i="422"/>
  <c r="AD54" i="422"/>
  <c r="AD53" i="422"/>
  <c r="G16" i="421"/>
  <c r="F16" i="421"/>
  <c r="E16" i="421"/>
  <c r="G15" i="421"/>
  <c r="F15" i="421"/>
  <c r="E15" i="421"/>
  <c r="E11" i="421"/>
  <c r="E7" i="421"/>
  <c r="E6" i="421"/>
  <c r="L4" i="421"/>
  <c r="E4" i="421"/>
  <c r="G2" i="421"/>
  <c r="E2" i="421"/>
  <c r="E1" i="421"/>
  <c r="X109" i="420"/>
  <c r="X108" i="420"/>
  <c r="X107" i="420"/>
  <c r="X98" i="420"/>
  <c r="AD75" i="420" s="1"/>
  <c r="AZ88" i="420"/>
  <c r="AY88" i="420"/>
  <c r="AX88" i="420"/>
  <c r="AW88" i="420"/>
  <c r="AV88" i="420"/>
  <c r="AZ87" i="420"/>
  <c r="AY87" i="420"/>
  <c r="AX87" i="420"/>
  <c r="AW87" i="420"/>
  <c r="AV87" i="420"/>
  <c r="AZ86" i="420"/>
  <c r="AY86" i="420"/>
  <c r="AX86" i="420"/>
  <c r="AW86" i="420"/>
  <c r="AV86" i="420"/>
  <c r="AZ85" i="420"/>
  <c r="AY85" i="420"/>
  <c r="AX85" i="420"/>
  <c r="AW85" i="420"/>
  <c r="AV85" i="420"/>
  <c r="AZ84" i="420"/>
  <c r="AY84" i="420"/>
  <c r="AX84" i="420"/>
  <c r="AW84" i="420"/>
  <c r="AV84" i="420"/>
  <c r="AZ83" i="420"/>
  <c r="AY83" i="420"/>
  <c r="AX83" i="420"/>
  <c r="AW83" i="420"/>
  <c r="AV83" i="420"/>
  <c r="AD83" i="420"/>
  <c r="AZ82" i="420"/>
  <c r="AY82" i="420"/>
  <c r="AX82" i="420"/>
  <c r="AW82" i="420"/>
  <c r="AV82" i="420"/>
  <c r="AZ81" i="420"/>
  <c r="AY81" i="420"/>
  <c r="AX81" i="420"/>
  <c r="AW81" i="420"/>
  <c r="AV81" i="420"/>
  <c r="AZ80" i="420"/>
  <c r="AY80" i="420"/>
  <c r="AX80" i="420"/>
  <c r="AW80" i="420"/>
  <c r="AV80" i="420"/>
  <c r="AZ79" i="420"/>
  <c r="AY79" i="420"/>
  <c r="AX79" i="420"/>
  <c r="AW79" i="420"/>
  <c r="AV79" i="420"/>
  <c r="AZ78" i="420"/>
  <c r="AY78" i="420"/>
  <c r="AX78" i="420"/>
  <c r="AW78" i="420"/>
  <c r="AV78" i="420"/>
  <c r="AZ77" i="420"/>
  <c r="AY77" i="420"/>
  <c r="AX77" i="420"/>
  <c r="AW77" i="420"/>
  <c r="AV77" i="420"/>
  <c r="AD77" i="420"/>
  <c r="AD72" i="420"/>
  <c r="AD67" i="420"/>
  <c r="AD63" i="420"/>
  <c r="AD59" i="420"/>
  <c r="AD55" i="420"/>
  <c r="G15" i="419"/>
  <c r="F15" i="419"/>
  <c r="E15" i="419"/>
  <c r="G14" i="419"/>
  <c r="F14" i="419"/>
  <c r="E14" i="419"/>
  <c r="G13" i="419"/>
  <c r="F13" i="419"/>
  <c r="E13" i="419"/>
  <c r="G12" i="419"/>
  <c r="F12" i="419"/>
  <c r="E12" i="419"/>
  <c r="E11" i="419"/>
  <c r="E7" i="419"/>
  <c r="E6" i="419"/>
  <c r="E4" i="419"/>
  <c r="G2" i="419"/>
  <c r="L4" i="419" s="1"/>
  <c r="E2" i="419"/>
  <c r="E1" i="419"/>
  <c r="AD60" i="436" l="1"/>
  <c r="AD64" i="436"/>
  <c r="AD68" i="436"/>
  <c r="AD72" i="436"/>
  <c r="AD75" i="436"/>
  <c r="AD79" i="436"/>
  <c r="AD88" i="436"/>
  <c r="AD84" i="436"/>
  <c r="AD80" i="436"/>
  <c r="AD74" i="436"/>
  <c r="X103" i="436"/>
  <c r="AD85" i="436"/>
  <c r="AD81" i="436"/>
  <c r="AD77" i="436"/>
  <c r="AD73" i="436"/>
  <c r="AD86" i="436"/>
  <c r="AD82" i="436"/>
  <c r="AD78" i="436"/>
  <c r="AD76" i="436"/>
  <c r="L4" i="429"/>
  <c r="L4" i="425"/>
  <c r="L4" i="427"/>
  <c r="AD77" i="426"/>
  <c r="AD81" i="426"/>
  <c r="AD85" i="426"/>
  <c r="X103" i="426"/>
  <c r="AD68" i="428"/>
  <c r="AD88" i="428"/>
  <c r="AD84" i="428"/>
  <c r="AD80" i="428"/>
  <c r="AD74" i="428"/>
  <c r="X103" i="428"/>
  <c r="AD85" i="428"/>
  <c r="AD81" i="428"/>
  <c r="AD77" i="428"/>
  <c r="AD73" i="428"/>
  <c r="AD86" i="428"/>
  <c r="AD82" i="428"/>
  <c r="AD78" i="428"/>
  <c r="AD76" i="428"/>
  <c r="AD83" i="428"/>
  <c r="AD61" i="424"/>
  <c r="AD65" i="424"/>
  <c r="AD69" i="424"/>
  <c r="AD75" i="424"/>
  <c r="AD79" i="424"/>
  <c r="AD88" i="424"/>
  <c r="AD84" i="424"/>
  <c r="AD80" i="424"/>
  <c r="AD74" i="424"/>
  <c r="X103" i="424"/>
  <c r="AD85" i="424"/>
  <c r="AD81" i="424"/>
  <c r="AD77" i="424"/>
  <c r="AD86" i="424"/>
  <c r="AD82" i="424"/>
  <c r="AD78" i="424"/>
  <c r="AD76" i="424"/>
  <c r="AD61" i="422"/>
  <c r="AD65" i="422"/>
  <c r="AD69" i="422"/>
  <c r="AD88" i="422"/>
  <c r="AD84" i="422"/>
  <c r="AD80" i="422"/>
  <c r="AD74" i="422"/>
  <c r="X103" i="422"/>
  <c r="AD85" i="422"/>
  <c r="AD81" i="422"/>
  <c r="AD86" i="422"/>
  <c r="AD82" i="422"/>
  <c r="AD78" i="422"/>
  <c r="AD76" i="422"/>
  <c r="AD83" i="422"/>
  <c r="AD56" i="420"/>
  <c r="AD60" i="420"/>
  <c r="AD64" i="420"/>
  <c r="AD68" i="420"/>
  <c r="AD73" i="420"/>
  <c r="AD87" i="420"/>
  <c r="AD53" i="420"/>
  <c r="AD57" i="420"/>
  <c r="AD61" i="420"/>
  <c r="AD65" i="420"/>
  <c r="AD69" i="420"/>
  <c r="AD74" i="420"/>
  <c r="AD54" i="420"/>
  <c r="AD58" i="420"/>
  <c r="AD62" i="420"/>
  <c r="AD66" i="420"/>
  <c r="AD70" i="420"/>
  <c r="AD76" i="420"/>
  <c r="AD79" i="420"/>
  <c r="AD71" i="420"/>
  <c r="AD88" i="420"/>
  <c r="AD84" i="420"/>
  <c r="AD80" i="420"/>
  <c r="X103" i="420"/>
  <c r="AD85" i="420"/>
  <c r="AD81" i="420"/>
  <c r="AD86" i="420"/>
  <c r="AD82" i="420"/>
  <c r="AD78" i="420"/>
  <c r="X109" i="418"/>
  <c r="X108" i="418"/>
  <c r="X107" i="418"/>
  <c r="X103" i="418"/>
  <c r="X98" i="418"/>
  <c r="AD88" i="418" s="1"/>
  <c r="AZ88" i="418"/>
  <c r="AY88" i="418"/>
  <c r="AX88" i="418"/>
  <c r="AW88" i="418"/>
  <c r="AV88" i="418"/>
  <c r="AZ87" i="418"/>
  <c r="AY87" i="418"/>
  <c r="AX87" i="418"/>
  <c r="AW87" i="418"/>
  <c r="AV87" i="418"/>
  <c r="AD87" i="418"/>
  <c r="AZ86" i="418"/>
  <c r="AY86" i="418"/>
  <c r="AX86" i="418"/>
  <c r="AW86" i="418"/>
  <c r="AV86" i="418"/>
  <c r="AZ85" i="418"/>
  <c r="AY85" i="418"/>
  <c r="AX85" i="418"/>
  <c r="AW85" i="418"/>
  <c r="AV85" i="418"/>
  <c r="AZ84" i="418"/>
  <c r="AY84" i="418"/>
  <c r="AX84" i="418"/>
  <c r="AW84" i="418"/>
  <c r="AV84" i="418"/>
  <c r="AD84" i="418"/>
  <c r="AZ83" i="418"/>
  <c r="AY83" i="418"/>
  <c r="AX83" i="418"/>
  <c r="AW83" i="418"/>
  <c r="AV83" i="418"/>
  <c r="AZ82" i="418"/>
  <c r="AY82" i="418"/>
  <c r="AX82" i="418"/>
  <c r="AW82" i="418"/>
  <c r="AV82" i="418"/>
  <c r="AD82" i="418"/>
  <c r="AZ81" i="418"/>
  <c r="AY81" i="418"/>
  <c r="AX81" i="418"/>
  <c r="AW81" i="418"/>
  <c r="AV81" i="418"/>
  <c r="AZ80" i="418"/>
  <c r="AY80" i="418"/>
  <c r="AX80" i="418"/>
  <c r="AW80" i="418"/>
  <c r="AV80" i="418"/>
  <c r="AD80" i="418"/>
  <c r="AZ79" i="418"/>
  <c r="AY79" i="418"/>
  <c r="AX79" i="418"/>
  <c r="AW79" i="418"/>
  <c r="AV79" i="418"/>
  <c r="AZ78" i="418"/>
  <c r="AY78" i="418"/>
  <c r="AX78" i="418"/>
  <c r="AW78" i="418"/>
  <c r="AV78" i="418"/>
  <c r="AD78" i="418"/>
  <c r="AZ77" i="418"/>
  <c r="AY77" i="418"/>
  <c r="AX77" i="418"/>
  <c r="AW77" i="418"/>
  <c r="AV77" i="418"/>
  <c r="AD76" i="418"/>
  <c r="AD75" i="418"/>
  <c r="AD72" i="418"/>
  <c r="AD71" i="418"/>
  <c r="AD68" i="418"/>
  <c r="AD67" i="418"/>
  <c r="AD64" i="418"/>
  <c r="AD63" i="418"/>
  <c r="AD60" i="418"/>
  <c r="AD59" i="418"/>
  <c r="AD56" i="418"/>
  <c r="AD55" i="418"/>
  <c r="X109" i="417"/>
  <c r="X108" i="417"/>
  <c r="X107" i="417"/>
  <c r="X98" i="417"/>
  <c r="AD70" i="417" s="1"/>
  <c r="AZ88" i="417"/>
  <c r="AY88" i="417"/>
  <c r="AX88" i="417"/>
  <c r="AW88" i="417"/>
  <c r="AV88" i="417"/>
  <c r="AZ87" i="417"/>
  <c r="AY87" i="417"/>
  <c r="AX87" i="417"/>
  <c r="AW87" i="417"/>
  <c r="AV87" i="417"/>
  <c r="AZ86" i="417"/>
  <c r="AY86" i="417"/>
  <c r="AX86" i="417"/>
  <c r="AW86" i="417"/>
  <c r="AV86" i="417"/>
  <c r="AZ85" i="417"/>
  <c r="AY85" i="417"/>
  <c r="AX85" i="417"/>
  <c r="AW85" i="417"/>
  <c r="AV85" i="417"/>
  <c r="AZ84" i="417"/>
  <c r="AY84" i="417"/>
  <c r="AX84" i="417"/>
  <c r="AW84" i="417"/>
  <c r="AV84" i="417"/>
  <c r="AZ83" i="417"/>
  <c r="AY83" i="417"/>
  <c r="AX83" i="417"/>
  <c r="AW83" i="417"/>
  <c r="AV83" i="417"/>
  <c r="AZ82" i="417"/>
  <c r="AY82" i="417"/>
  <c r="AX82" i="417"/>
  <c r="AW82" i="417"/>
  <c r="AV82" i="417"/>
  <c r="AZ81" i="417"/>
  <c r="AY81" i="417"/>
  <c r="AX81" i="417"/>
  <c r="AW81" i="417"/>
  <c r="AV81" i="417"/>
  <c r="AZ80" i="417"/>
  <c r="AY80" i="417"/>
  <c r="AX80" i="417"/>
  <c r="AW80" i="417"/>
  <c r="AV80" i="417"/>
  <c r="AZ79" i="417"/>
  <c r="AY79" i="417"/>
  <c r="AX79" i="417"/>
  <c r="AW79" i="417"/>
  <c r="AV79" i="417"/>
  <c r="AD79" i="417"/>
  <c r="AZ78" i="417"/>
  <c r="AY78" i="417"/>
  <c r="AX78" i="417"/>
  <c r="AW78" i="417"/>
  <c r="AV78" i="417"/>
  <c r="AZ77" i="417"/>
  <c r="AY77" i="417"/>
  <c r="AX77" i="417"/>
  <c r="AW77" i="417"/>
  <c r="AV77" i="417"/>
  <c r="AD75" i="417"/>
  <c r="AD73" i="417"/>
  <c r="AD72" i="417"/>
  <c r="AD69" i="417"/>
  <c r="AD68" i="417"/>
  <c r="AD67" i="417"/>
  <c r="AD64" i="417"/>
  <c r="AD63" i="417"/>
  <c r="AD61" i="417"/>
  <c r="AD59" i="417"/>
  <c r="AD57" i="417"/>
  <c r="AD56" i="417"/>
  <c r="AD53" i="417"/>
  <c r="X109" i="416"/>
  <c r="X108" i="416"/>
  <c r="X107" i="416"/>
  <c r="X98" i="416"/>
  <c r="X103" i="416" s="1"/>
  <c r="AZ88" i="416"/>
  <c r="AY88" i="416"/>
  <c r="AX88" i="416"/>
  <c r="AW88" i="416"/>
  <c r="AV88" i="416"/>
  <c r="AZ87" i="416"/>
  <c r="AY87" i="416"/>
  <c r="AX87" i="416"/>
  <c r="AW87" i="416"/>
  <c r="AV87" i="416"/>
  <c r="AZ86" i="416"/>
  <c r="AY86" i="416"/>
  <c r="AX86" i="416"/>
  <c r="AW86" i="416"/>
  <c r="AV86" i="416"/>
  <c r="AZ85" i="416"/>
  <c r="AY85" i="416"/>
  <c r="AX85" i="416"/>
  <c r="AW85" i="416"/>
  <c r="AV85" i="416"/>
  <c r="AZ84" i="416"/>
  <c r="AY84" i="416"/>
  <c r="AX84" i="416"/>
  <c r="AW84" i="416"/>
  <c r="AV84" i="416"/>
  <c r="AZ83" i="416"/>
  <c r="AY83" i="416"/>
  <c r="AX83" i="416"/>
  <c r="AW83" i="416"/>
  <c r="AV83" i="416"/>
  <c r="AZ82" i="416"/>
  <c r="AY82" i="416"/>
  <c r="AX82" i="416"/>
  <c r="AW82" i="416"/>
  <c r="AV82" i="416"/>
  <c r="AD82" i="416"/>
  <c r="AZ81" i="416"/>
  <c r="AY81" i="416"/>
  <c r="AX81" i="416"/>
  <c r="AW81" i="416"/>
  <c r="AV81" i="416"/>
  <c r="AZ80" i="416"/>
  <c r="AY80" i="416"/>
  <c r="AX80" i="416"/>
  <c r="AW80" i="416"/>
  <c r="AV80" i="416"/>
  <c r="AD80" i="416"/>
  <c r="AZ79" i="416"/>
  <c r="AY79" i="416"/>
  <c r="AX79" i="416"/>
  <c r="AW79" i="416"/>
  <c r="AV79" i="416"/>
  <c r="AZ78" i="416"/>
  <c r="AY78" i="416"/>
  <c r="AX78" i="416"/>
  <c r="AW78" i="416"/>
  <c r="AV78" i="416"/>
  <c r="AD78" i="416"/>
  <c r="AZ77" i="416"/>
  <c r="AY77" i="416"/>
  <c r="AX77" i="416"/>
  <c r="AW77" i="416"/>
  <c r="AV77" i="416"/>
  <c r="AD75" i="416"/>
  <c r="AD71" i="416"/>
  <c r="AD67" i="416"/>
  <c r="AD63" i="416"/>
  <c r="AD59" i="416"/>
  <c r="AD55" i="416"/>
  <c r="X109" i="415"/>
  <c r="X108" i="415"/>
  <c r="X107" i="415"/>
  <c r="X98" i="415"/>
  <c r="X103" i="415" s="1"/>
  <c r="AZ88" i="415"/>
  <c r="AY88" i="415"/>
  <c r="AX88" i="415"/>
  <c r="AW88" i="415"/>
  <c r="AV88" i="415"/>
  <c r="AD88" i="415"/>
  <c r="AZ87" i="415"/>
  <c r="AY87" i="415"/>
  <c r="AX87" i="415"/>
  <c r="AW87" i="415"/>
  <c r="AV87" i="415"/>
  <c r="AD87" i="415"/>
  <c r="AZ86" i="415"/>
  <c r="AY86" i="415"/>
  <c r="AX86" i="415"/>
  <c r="AW86" i="415"/>
  <c r="AV86" i="415"/>
  <c r="AD86" i="415"/>
  <c r="AZ85" i="415"/>
  <c r="AY85" i="415"/>
  <c r="AX85" i="415"/>
  <c r="AW85" i="415"/>
  <c r="AV85" i="415"/>
  <c r="AD85" i="415"/>
  <c r="AZ84" i="415"/>
  <c r="AY84" i="415"/>
  <c r="AX84" i="415"/>
  <c r="AW84" i="415"/>
  <c r="AV84" i="415"/>
  <c r="AD84" i="415"/>
  <c r="AZ83" i="415"/>
  <c r="AY83" i="415"/>
  <c r="AX83" i="415"/>
  <c r="AW83" i="415"/>
  <c r="AV83" i="415"/>
  <c r="AD83" i="415"/>
  <c r="AZ82" i="415"/>
  <c r="AY82" i="415"/>
  <c r="AX82" i="415"/>
  <c r="AW82" i="415"/>
  <c r="AV82" i="415"/>
  <c r="AD82" i="415"/>
  <c r="AZ81" i="415"/>
  <c r="AY81" i="415"/>
  <c r="AX81" i="415"/>
  <c r="AW81" i="415"/>
  <c r="AV81" i="415"/>
  <c r="AD81" i="415"/>
  <c r="AZ80" i="415"/>
  <c r="AY80" i="415"/>
  <c r="AX80" i="415"/>
  <c r="AW80" i="415"/>
  <c r="AV80" i="415"/>
  <c r="AD80" i="415"/>
  <c r="AZ79" i="415"/>
  <c r="AY79" i="415"/>
  <c r="AX79" i="415"/>
  <c r="AW79" i="415"/>
  <c r="AV79" i="415"/>
  <c r="AD79" i="415"/>
  <c r="AZ78" i="415"/>
  <c r="AY78" i="415"/>
  <c r="AX78" i="415"/>
  <c r="AW78" i="415"/>
  <c r="AV78" i="415"/>
  <c r="AD78" i="415"/>
  <c r="AZ77" i="415"/>
  <c r="AY77" i="415"/>
  <c r="AX77" i="415"/>
  <c r="AW77" i="415"/>
  <c r="AV77" i="415"/>
  <c r="AD77" i="415"/>
  <c r="AD76" i="415"/>
  <c r="AD75" i="415"/>
  <c r="AD73" i="415"/>
  <c r="AD72" i="415"/>
  <c r="AD71" i="415"/>
  <c r="AD69" i="415"/>
  <c r="AD68" i="415"/>
  <c r="AD67" i="415"/>
  <c r="AD65" i="415"/>
  <c r="AD64" i="415"/>
  <c r="AD63" i="415"/>
  <c r="AD61" i="415"/>
  <c r="AD60" i="415"/>
  <c r="AD59" i="415"/>
  <c r="AD57" i="415"/>
  <c r="AD56" i="415"/>
  <c r="AD55" i="415"/>
  <c r="AD53" i="415"/>
  <c r="X109" i="414"/>
  <c r="X108" i="414"/>
  <c r="X107" i="414"/>
  <c r="X98" i="414"/>
  <c r="AD81" i="414" s="1"/>
  <c r="AZ88" i="414"/>
  <c r="AY88" i="414"/>
  <c r="AX88" i="414"/>
  <c r="AW88" i="414"/>
  <c r="AV88" i="414"/>
  <c r="AZ87" i="414"/>
  <c r="AY87" i="414"/>
  <c r="AX87" i="414"/>
  <c r="AW87" i="414"/>
  <c r="AV87" i="414"/>
  <c r="AZ86" i="414"/>
  <c r="AY86" i="414"/>
  <c r="AX86" i="414"/>
  <c r="AW86" i="414"/>
  <c r="AV86" i="414"/>
  <c r="AZ85" i="414"/>
  <c r="AY85" i="414"/>
  <c r="AX85" i="414"/>
  <c r="AW85" i="414"/>
  <c r="AV85" i="414"/>
  <c r="AZ84" i="414"/>
  <c r="AY84" i="414"/>
  <c r="AX84" i="414"/>
  <c r="AW84" i="414"/>
  <c r="AV84" i="414"/>
  <c r="AZ83" i="414"/>
  <c r="AY83" i="414"/>
  <c r="AX83" i="414"/>
  <c r="AW83" i="414"/>
  <c r="AV83" i="414"/>
  <c r="AD83" i="414"/>
  <c r="AZ82" i="414"/>
  <c r="AY82" i="414"/>
  <c r="AX82" i="414"/>
  <c r="AW82" i="414"/>
  <c r="AV82" i="414"/>
  <c r="AZ81" i="414"/>
  <c r="AY81" i="414"/>
  <c r="AX81" i="414"/>
  <c r="AW81" i="414"/>
  <c r="AV81" i="414"/>
  <c r="AZ80" i="414"/>
  <c r="AY80" i="414"/>
  <c r="AX80" i="414"/>
  <c r="AW80" i="414"/>
  <c r="AV80" i="414"/>
  <c r="AD80" i="414"/>
  <c r="AZ79" i="414"/>
  <c r="AY79" i="414"/>
  <c r="AX79" i="414"/>
  <c r="AW79" i="414"/>
  <c r="AV79" i="414"/>
  <c r="AD79" i="414"/>
  <c r="AZ78" i="414"/>
  <c r="AY78" i="414"/>
  <c r="AX78" i="414"/>
  <c r="AW78" i="414"/>
  <c r="AV78" i="414"/>
  <c r="AZ77" i="414"/>
  <c r="AY77" i="414"/>
  <c r="AX77" i="414"/>
  <c r="AW77" i="414"/>
  <c r="AV77" i="414"/>
  <c r="AD77" i="414"/>
  <c r="AD75" i="414"/>
  <c r="AD73" i="414"/>
  <c r="AD72" i="414"/>
  <c r="AD70" i="414"/>
  <c r="AD68" i="414"/>
  <c r="AD66" i="414"/>
  <c r="AD65" i="414"/>
  <c r="AD63" i="414"/>
  <c r="AD62" i="414"/>
  <c r="AD61" i="414"/>
  <c r="AD59" i="414"/>
  <c r="AD58" i="414"/>
  <c r="AD57" i="414"/>
  <c r="AD55" i="414"/>
  <c r="AD54" i="414"/>
  <c r="AD53" i="414"/>
  <c r="X109" i="413"/>
  <c r="X108" i="413"/>
  <c r="X107" i="413"/>
  <c r="X103" i="413"/>
  <c r="X98" i="413"/>
  <c r="AZ88" i="413"/>
  <c r="AY88" i="413"/>
  <c r="AX88" i="413"/>
  <c r="AW88" i="413"/>
  <c r="AV88" i="413"/>
  <c r="AD88" i="413"/>
  <c r="AZ87" i="413"/>
  <c r="AY87" i="413"/>
  <c r="AX87" i="413"/>
  <c r="AW87" i="413"/>
  <c r="AV87" i="413"/>
  <c r="AD87" i="413"/>
  <c r="AZ86" i="413"/>
  <c r="AY86" i="413"/>
  <c r="AX86" i="413"/>
  <c r="AW86" i="413"/>
  <c r="AV86" i="413"/>
  <c r="AD86" i="413"/>
  <c r="AZ85" i="413"/>
  <c r="AY85" i="413"/>
  <c r="AX85" i="413"/>
  <c r="AW85" i="413"/>
  <c r="AV85" i="413"/>
  <c r="AD85" i="413"/>
  <c r="AZ84" i="413"/>
  <c r="AY84" i="413"/>
  <c r="AX84" i="413"/>
  <c r="AW84" i="413"/>
  <c r="AV84" i="413"/>
  <c r="AD84" i="413"/>
  <c r="AZ83" i="413"/>
  <c r="AY83" i="413"/>
  <c r="AX83" i="413"/>
  <c r="AW83" i="413"/>
  <c r="AV83" i="413"/>
  <c r="AD83" i="413"/>
  <c r="AZ82" i="413"/>
  <c r="AY82" i="413"/>
  <c r="AX82" i="413"/>
  <c r="AW82" i="413"/>
  <c r="AV82" i="413"/>
  <c r="AD82" i="413"/>
  <c r="AZ81" i="413"/>
  <c r="AY81" i="413"/>
  <c r="AX81" i="413"/>
  <c r="AW81" i="413"/>
  <c r="AV81" i="413"/>
  <c r="AD81" i="413"/>
  <c r="AZ80" i="413"/>
  <c r="AY80" i="413"/>
  <c r="AX80" i="413"/>
  <c r="AW80" i="413"/>
  <c r="AV80" i="413"/>
  <c r="AD80" i="413"/>
  <c r="AZ79" i="413"/>
  <c r="AY79" i="413"/>
  <c r="AX79" i="413"/>
  <c r="AW79" i="413"/>
  <c r="AV79" i="413"/>
  <c r="AD79" i="413"/>
  <c r="AZ78" i="413"/>
  <c r="AY78" i="413"/>
  <c r="AX78" i="413"/>
  <c r="AW78" i="413"/>
  <c r="AV78" i="413"/>
  <c r="AD78" i="413"/>
  <c r="AZ77" i="413"/>
  <c r="AY77" i="413"/>
  <c r="AX77" i="413"/>
  <c r="AW77" i="413"/>
  <c r="AV77" i="413"/>
  <c r="AD77" i="413"/>
  <c r="AD76" i="413"/>
  <c r="AD75" i="413"/>
  <c r="AD74" i="413"/>
  <c r="AD73" i="413"/>
  <c r="AD72" i="413"/>
  <c r="AD71" i="413"/>
  <c r="AD70" i="413"/>
  <c r="AD69" i="413"/>
  <c r="AD68" i="413"/>
  <c r="AD67" i="413"/>
  <c r="AD66" i="413"/>
  <c r="AD65" i="413"/>
  <c r="AD64" i="413"/>
  <c r="AD63" i="413"/>
  <c r="AD62" i="413"/>
  <c r="AD61" i="413"/>
  <c r="AD60" i="413"/>
  <c r="AD59" i="413"/>
  <c r="AD58" i="413"/>
  <c r="AD57" i="413"/>
  <c r="AD56" i="413"/>
  <c r="AD55" i="413"/>
  <c r="AD54" i="413"/>
  <c r="AD53" i="413"/>
  <c r="X109" i="412"/>
  <c r="X108" i="412"/>
  <c r="X107" i="412"/>
  <c r="X98" i="412"/>
  <c r="X103" i="412" s="1"/>
  <c r="AZ88" i="412"/>
  <c r="AY88" i="412"/>
  <c r="AX88" i="412"/>
  <c r="AW88" i="412"/>
  <c r="AV88" i="412"/>
  <c r="AD88" i="412"/>
  <c r="AZ87" i="412"/>
  <c r="AY87" i="412"/>
  <c r="AX87" i="412"/>
  <c r="AW87" i="412"/>
  <c r="AV87" i="412"/>
  <c r="AD87" i="412"/>
  <c r="AZ86" i="412"/>
  <c r="AY86" i="412"/>
  <c r="AX86" i="412"/>
  <c r="AW86" i="412"/>
  <c r="AV86" i="412"/>
  <c r="AD86" i="412"/>
  <c r="AZ85" i="412"/>
  <c r="AY85" i="412"/>
  <c r="AX85" i="412"/>
  <c r="AW85" i="412"/>
  <c r="AV85" i="412"/>
  <c r="AD85" i="412"/>
  <c r="AZ84" i="412"/>
  <c r="AY84" i="412"/>
  <c r="AX84" i="412"/>
  <c r="AW84" i="412"/>
  <c r="AV84" i="412"/>
  <c r="AD84" i="412"/>
  <c r="AZ83" i="412"/>
  <c r="AY83" i="412"/>
  <c r="AX83" i="412"/>
  <c r="AW83" i="412"/>
  <c r="AV83" i="412"/>
  <c r="AD83" i="412"/>
  <c r="AZ82" i="412"/>
  <c r="AY82" i="412"/>
  <c r="AX82" i="412"/>
  <c r="AW82" i="412"/>
  <c r="AV82" i="412"/>
  <c r="AD82" i="412"/>
  <c r="AZ81" i="412"/>
  <c r="AY81" i="412"/>
  <c r="AX81" i="412"/>
  <c r="AW81" i="412"/>
  <c r="AV81" i="412"/>
  <c r="AD81" i="412"/>
  <c r="AZ80" i="412"/>
  <c r="AY80" i="412"/>
  <c r="AX80" i="412"/>
  <c r="AW80" i="412"/>
  <c r="AV80" i="412"/>
  <c r="AD80" i="412"/>
  <c r="AZ79" i="412"/>
  <c r="AY79" i="412"/>
  <c r="AX79" i="412"/>
  <c r="AW79" i="412"/>
  <c r="AV79" i="412"/>
  <c r="AD79" i="412"/>
  <c r="AZ78" i="412"/>
  <c r="AY78" i="412"/>
  <c r="AX78" i="412"/>
  <c r="AW78" i="412"/>
  <c r="AV78" i="412"/>
  <c r="AD78" i="412"/>
  <c r="AZ77" i="412"/>
  <c r="AY77" i="412"/>
  <c r="AX77" i="412"/>
  <c r="AW77" i="412"/>
  <c r="AV77" i="412"/>
  <c r="AD77" i="412"/>
  <c r="AD76" i="412"/>
  <c r="AD75" i="412"/>
  <c r="AD74" i="412"/>
  <c r="AD73" i="412"/>
  <c r="AD72" i="412"/>
  <c r="AD71" i="412"/>
  <c r="AD70" i="412"/>
  <c r="AD69" i="412"/>
  <c r="AD68" i="412"/>
  <c r="AD67" i="412"/>
  <c r="AD66" i="412"/>
  <c r="AD65" i="412"/>
  <c r="AD64" i="412"/>
  <c r="AD63" i="412"/>
  <c r="AD62" i="412"/>
  <c r="AD61" i="412"/>
  <c r="AD60" i="412"/>
  <c r="AD59" i="412"/>
  <c r="AD58" i="412"/>
  <c r="AD57" i="412"/>
  <c r="AD56" i="412"/>
  <c r="AD55" i="412"/>
  <c r="AD54" i="412"/>
  <c r="AD53" i="412"/>
  <c r="X109" i="411"/>
  <c r="X108" i="411"/>
  <c r="X107" i="411"/>
  <c r="X98" i="411"/>
  <c r="AD88" i="411" s="1"/>
  <c r="AZ88" i="411"/>
  <c r="AY88" i="411"/>
  <c r="AX88" i="411"/>
  <c r="AW88" i="411"/>
  <c r="AV88" i="411"/>
  <c r="AZ87" i="411"/>
  <c r="AY87" i="411"/>
  <c r="AX87" i="411"/>
  <c r="AW87" i="411"/>
  <c r="AV87" i="411"/>
  <c r="AZ86" i="411"/>
  <c r="AY86" i="411"/>
  <c r="AX86" i="411"/>
  <c r="AW86" i="411"/>
  <c r="AV86" i="411"/>
  <c r="AZ85" i="411"/>
  <c r="AY85" i="411"/>
  <c r="AX85" i="411"/>
  <c r="AW85" i="411"/>
  <c r="AV85" i="411"/>
  <c r="AD85" i="411"/>
  <c r="AZ84" i="411"/>
  <c r="AY84" i="411"/>
  <c r="AX84" i="411"/>
  <c r="AW84" i="411"/>
  <c r="AV84" i="411"/>
  <c r="AZ83" i="411"/>
  <c r="AY83" i="411"/>
  <c r="AX83" i="411"/>
  <c r="AW83" i="411"/>
  <c r="AV83" i="411"/>
  <c r="AD83" i="411"/>
  <c r="AZ82" i="411"/>
  <c r="AY82" i="411"/>
  <c r="AX82" i="411"/>
  <c r="AW82" i="411"/>
  <c r="AV82" i="411"/>
  <c r="AZ81" i="411"/>
  <c r="AY81" i="411"/>
  <c r="AX81" i="411"/>
  <c r="AW81" i="411"/>
  <c r="AV81" i="411"/>
  <c r="AD81" i="411"/>
  <c r="AZ80" i="411"/>
  <c r="AY80" i="411"/>
  <c r="AX80" i="411"/>
  <c r="AW80" i="411"/>
  <c r="AV80" i="411"/>
  <c r="AZ79" i="411"/>
  <c r="AY79" i="411"/>
  <c r="AX79" i="411"/>
  <c r="AW79" i="411"/>
  <c r="AV79" i="411"/>
  <c r="AZ78" i="411"/>
  <c r="AY78" i="411"/>
  <c r="AX78" i="411"/>
  <c r="AW78" i="411"/>
  <c r="AV78" i="411"/>
  <c r="AZ77" i="411"/>
  <c r="AY77" i="411"/>
  <c r="AX77" i="411"/>
  <c r="AW77" i="411"/>
  <c r="AV77" i="411"/>
  <c r="AD77" i="411"/>
  <c r="AD74" i="411"/>
  <c r="AD73" i="411"/>
  <c r="AD72" i="411"/>
  <c r="AD69" i="411"/>
  <c r="AD68" i="411"/>
  <c r="AD66" i="411"/>
  <c r="AD64" i="411"/>
  <c r="AD62" i="411"/>
  <c r="AD61" i="411"/>
  <c r="AD58" i="411"/>
  <c r="AD57" i="411"/>
  <c r="AD56" i="411"/>
  <c r="AD53" i="411"/>
  <c r="X109" i="410"/>
  <c r="X108" i="410"/>
  <c r="X107" i="410"/>
  <c r="X98" i="410"/>
  <c r="AD88" i="410" s="1"/>
  <c r="AZ88" i="410"/>
  <c r="AY88" i="410"/>
  <c r="AX88" i="410"/>
  <c r="AW88" i="410"/>
  <c r="AV88" i="410"/>
  <c r="AZ87" i="410"/>
  <c r="AY87" i="410"/>
  <c r="AX87" i="410"/>
  <c r="AW87" i="410"/>
  <c r="AV87" i="410"/>
  <c r="AZ86" i="410"/>
  <c r="AY86" i="410"/>
  <c r="AX86" i="410"/>
  <c r="AW86" i="410"/>
  <c r="AV86" i="410"/>
  <c r="AZ85" i="410"/>
  <c r="AY85" i="410"/>
  <c r="AX85" i="410"/>
  <c r="AW85" i="410"/>
  <c r="AV85" i="410"/>
  <c r="AD85" i="410"/>
  <c r="AZ84" i="410"/>
  <c r="AY84" i="410"/>
  <c r="AX84" i="410"/>
  <c r="AW84" i="410"/>
  <c r="AV84" i="410"/>
  <c r="AD84" i="410"/>
  <c r="AZ83" i="410"/>
  <c r="AY83" i="410"/>
  <c r="AX83" i="410"/>
  <c r="AW83" i="410"/>
  <c r="AV83" i="410"/>
  <c r="AD83" i="410"/>
  <c r="AZ82" i="410"/>
  <c r="AY82" i="410"/>
  <c r="AX82" i="410"/>
  <c r="AW82" i="410"/>
  <c r="AV82" i="410"/>
  <c r="AD82" i="410"/>
  <c r="AZ81" i="410"/>
  <c r="AY81" i="410"/>
  <c r="AX81" i="410"/>
  <c r="AW81" i="410"/>
  <c r="AV81" i="410"/>
  <c r="AD81" i="410"/>
  <c r="AZ80" i="410"/>
  <c r="AY80" i="410"/>
  <c r="AX80" i="410"/>
  <c r="AW80" i="410"/>
  <c r="AV80" i="410"/>
  <c r="AD80" i="410"/>
  <c r="AZ79" i="410"/>
  <c r="AY79" i="410"/>
  <c r="AX79" i="410"/>
  <c r="AW79" i="410"/>
  <c r="AV79" i="410"/>
  <c r="AD79" i="410"/>
  <c r="AZ78" i="410"/>
  <c r="AY78" i="410"/>
  <c r="AX78" i="410"/>
  <c r="AW78" i="410"/>
  <c r="AV78" i="410"/>
  <c r="AD78" i="410"/>
  <c r="AZ77" i="410"/>
  <c r="AY77" i="410"/>
  <c r="AX77" i="410"/>
  <c r="AW77" i="410"/>
  <c r="AV77" i="410"/>
  <c r="AD77" i="410"/>
  <c r="AD75" i="410"/>
  <c r="AD74" i="410"/>
  <c r="AD73" i="410"/>
  <c r="AD71" i="410"/>
  <c r="AD70" i="410"/>
  <c r="AD69" i="410"/>
  <c r="AD67" i="410"/>
  <c r="AD66" i="410"/>
  <c r="AD65" i="410"/>
  <c r="AD63" i="410"/>
  <c r="AD62" i="410"/>
  <c r="AD61" i="410"/>
  <c r="AD59" i="410"/>
  <c r="AD58" i="410"/>
  <c r="AD57" i="410"/>
  <c r="AD55" i="410"/>
  <c r="AD54" i="410"/>
  <c r="AD53" i="410"/>
  <c r="X108" i="399"/>
  <c r="X107" i="399"/>
  <c r="AD56" i="410" l="1"/>
  <c r="AD60" i="410"/>
  <c r="AD64" i="410"/>
  <c r="AD68" i="410"/>
  <c r="AD72" i="410"/>
  <c r="AD76" i="410"/>
  <c r="AD87" i="410"/>
  <c r="AD54" i="411"/>
  <c r="AD60" i="411"/>
  <c r="AD65" i="411"/>
  <c r="AD70" i="411"/>
  <c r="AD76" i="411"/>
  <c r="AD79" i="411"/>
  <c r="AD87" i="411"/>
  <c r="X103" i="411"/>
  <c r="AD56" i="414"/>
  <c r="AD60" i="414"/>
  <c r="AD64" i="414"/>
  <c r="AD69" i="414"/>
  <c r="AD74" i="414"/>
  <c r="AD87" i="414"/>
  <c r="AD54" i="415"/>
  <c r="AD58" i="415"/>
  <c r="AD62" i="415"/>
  <c r="AD66" i="415"/>
  <c r="AD70" i="415"/>
  <c r="AD74" i="415"/>
  <c r="AD53" i="416"/>
  <c r="AD57" i="416"/>
  <c r="AD61" i="416"/>
  <c r="AD65" i="416"/>
  <c r="AD69" i="416"/>
  <c r="AD73" i="416"/>
  <c r="AD77" i="416"/>
  <c r="AD79" i="416"/>
  <c r="AD81" i="416"/>
  <c r="AD83" i="416"/>
  <c r="AD55" i="417"/>
  <c r="AD60" i="417"/>
  <c r="AD65" i="417"/>
  <c r="AD71" i="417"/>
  <c r="AD77" i="417"/>
  <c r="AD87" i="417"/>
  <c r="AD54" i="418"/>
  <c r="AD58" i="418"/>
  <c r="AD62" i="418"/>
  <c r="AD66" i="418"/>
  <c r="AD70" i="418"/>
  <c r="AD74" i="418"/>
  <c r="AD54" i="416"/>
  <c r="AD58" i="416"/>
  <c r="AD62" i="416"/>
  <c r="AD66" i="416"/>
  <c r="AD70" i="416"/>
  <c r="AD74" i="416"/>
  <c r="AD86" i="416"/>
  <c r="AD56" i="416"/>
  <c r="AD60" i="416"/>
  <c r="AD64" i="416"/>
  <c r="AD68" i="416"/>
  <c r="AD72" i="416"/>
  <c r="AD76" i="416"/>
  <c r="AD85" i="416"/>
  <c r="AD87" i="416"/>
  <c r="AD53" i="418"/>
  <c r="AD57" i="418"/>
  <c r="AD61" i="418"/>
  <c r="AD65" i="418"/>
  <c r="AD69" i="418"/>
  <c r="AD73" i="418"/>
  <c r="AD77" i="418"/>
  <c r="AD79" i="418"/>
  <c r="AD81" i="418"/>
  <c r="AD83" i="418"/>
  <c r="AD85" i="418"/>
  <c r="AD86" i="418"/>
  <c r="AD88" i="416"/>
  <c r="AD84" i="416"/>
  <c r="AD54" i="417"/>
  <c r="AD58" i="417"/>
  <c r="AD62" i="417"/>
  <c r="AD66" i="417"/>
  <c r="AD88" i="417"/>
  <c r="AD84" i="417"/>
  <c r="AD80" i="417"/>
  <c r="AD74" i="417"/>
  <c r="X103" i="417"/>
  <c r="AD85" i="417"/>
  <c r="AD81" i="417"/>
  <c r="AD86" i="417"/>
  <c r="AD82" i="417"/>
  <c r="AD78" i="417"/>
  <c r="AD76" i="417"/>
  <c r="AD83" i="417"/>
  <c r="AD67" i="414"/>
  <c r="AD71" i="414"/>
  <c r="AD88" i="414"/>
  <c r="AD84" i="414"/>
  <c r="X103" i="414"/>
  <c r="AD85" i="414"/>
  <c r="AD86" i="414"/>
  <c r="AD82" i="414"/>
  <c r="AD78" i="414"/>
  <c r="AD76" i="414"/>
  <c r="AD55" i="411"/>
  <c r="AD59" i="411"/>
  <c r="AD63" i="411"/>
  <c r="AD67" i="411"/>
  <c r="AD71" i="411"/>
  <c r="AD75" i="411"/>
  <c r="AD78" i="411"/>
  <c r="AD80" i="411"/>
  <c r="AD82" i="411"/>
  <c r="AD84" i="411"/>
  <c r="AD86" i="411"/>
  <c r="AD86" i="410"/>
  <c r="X103" i="410"/>
  <c r="E7" i="408"/>
  <c r="E7" i="407"/>
  <c r="E7" i="406"/>
  <c r="E7" i="405"/>
  <c r="E7" i="404"/>
  <c r="E7" i="403"/>
  <c r="E7" i="402"/>
  <c r="E7" i="401"/>
  <c r="E7" i="400"/>
  <c r="E7" i="398"/>
  <c r="E4" i="409"/>
  <c r="G2" i="409"/>
  <c r="L4" i="409" s="1"/>
  <c r="E2" i="409"/>
  <c r="E1" i="409"/>
  <c r="G24" i="408"/>
  <c r="F24" i="408"/>
  <c r="E24" i="408"/>
  <c r="G23" i="408"/>
  <c r="F23" i="408"/>
  <c r="E23" i="408"/>
  <c r="G22" i="408"/>
  <c r="F22" i="408"/>
  <c r="E22" i="408"/>
  <c r="E21" i="408"/>
  <c r="G19" i="408"/>
  <c r="F19" i="408"/>
  <c r="E19" i="408"/>
  <c r="G18" i="408"/>
  <c r="F18" i="408"/>
  <c r="E18" i="408"/>
  <c r="E17" i="408"/>
  <c r="G15" i="408"/>
  <c r="F15" i="408"/>
  <c r="E15" i="408"/>
  <c r="G14" i="408"/>
  <c r="F14" i="408"/>
  <c r="E14" i="408"/>
  <c r="G13" i="408"/>
  <c r="F13" i="408"/>
  <c r="E13" i="408"/>
  <c r="G12" i="408"/>
  <c r="F12" i="408"/>
  <c r="E12" i="408"/>
  <c r="E11" i="408"/>
  <c r="E6" i="408"/>
  <c r="E4" i="408"/>
  <c r="G2" i="408"/>
  <c r="L4" i="408" s="1"/>
  <c r="E2" i="408"/>
  <c r="E1" i="408"/>
  <c r="G26" i="407"/>
  <c r="F26" i="407"/>
  <c r="E26" i="407"/>
  <c r="G25" i="407"/>
  <c r="F25" i="407"/>
  <c r="E25" i="407"/>
  <c r="G24" i="407"/>
  <c r="F24" i="407"/>
  <c r="E24" i="407"/>
  <c r="G23" i="407"/>
  <c r="F23" i="407"/>
  <c r="E23" i="407"/>
  <c r="E22" i="407"/>
  <c r="G20" i="407"/>
  <c r="F20" i="407"/>
  <c r="E20" i="407"/>
  <c r="G19" i="407"/>
  <c r="F19" i="407"/>
  <c r="E19" i="407"/>
  <c r="G18" i="407"/>
  <c r="F18" i="407"/>
  <c r="E18" i="407"/>
  <c r="E17" i="407"/>
  <c r="G15" i="407"/>
  <c r="F15" i="407"/>
  <c r="E15" i="407"/>
  <c r="G14" i="407"/>
  <c r="F14" i="407"/>
  <c r="E14" i="407"/>
  <c r="G13" i="407"/>
  <c r="F13" i="407"/>
  <c r="E13" i="407"/>
  <c r="G12" i="407"/>
  <c r="F12" i="407"/>
  <c r="E12" i="407"/>
  <c r="E11" i="407"/>
  <c r="E6" i="407"/>
  <c r="E4" i="407"/>
  <c r="G2" i="407"/>
  <c r="E2" i="407"/>
  <c r="E1" i="407"/>
  <c r="G21" i="406"/>
  <c r="F21" i="406"/>
  <c r="E21" i="406"/>
  <c r="G20" i="406"/>
  <c r="F20" i="406"/>
  <c r="E20" i="406"/>
  <c r="G19" i="406"/>
  <c r="F19" i="406"/>
  <c r="E19" i="406"/>
  <c r="G18" i="406"/>
  <c r="F18" i="406"/>
  <c r="E18" i="406"/>
  <c r="E17" i="406"/>
  <c r="G15" i="406"/>
  <c r="F15" i="406"/>
  <c r="E15" i="406"/>
  <c r="G14" i="406"/>
  <c r="F14" i="406"/>
  <c r="E14" i="406"/>
  <c r="G13" i="406"/>
  <c r="F13" i="406"/>
  <c r="E13" i="406"/>
  <c r="G12" i="406"/>
  <c r="F12" i="406"/>
  <c r="E12" i="406"/>
  <c r="E11" i="406"/>
  <c r="E6" i="406"/>
  <c r="E4" i="406"/>
  <c r="G2" i="406"/>
  <c r="E2" i="406"/>
  <c r="E1" i="406"/>
  <c r="G19" i="405"/>
  <c r="F19" i="405"/>
  <c r="E19" i="405"/>
  <c r="G18" i="405"/>
  <c r="F18" i="405"/>
  <c r="E18" i="405"/>
  <c r="G27" i="405"/>
  <c r="F27" i="405"/>
  <c r="E27" i="405"/>
  <c r="G26" i="405"/>
  <c r="F26" i="405"/>
  <c r="E26" i="405"/>
  <c r="G25" i="405"/>
  <c r="F25" i="405"/>
  <c r="E25" i="405"/>
  <c r="G24" i="405"/>
  <c r="F24" i="405"/>
  <c r="E24" i="405"/>
  <c r="E23" i="405"/>
  <c r="G21" i="405"/>
  <c r="F21" i="405"/>
  <c r="E21" i="405"/>
  <c r="G20" i="405"/>
  <c r="F20" i="405"/>
  <c r="E20" i="405"/>
  <c r="E17" i="405"/>
  <c r="G15" i="405"/>
  <c r="F15" i="405"/>
  <c r="E15" i="405"/>
  <c r="G14" i="405"/>
  <c r="F14" i="405"/>
  <c r="E14" i="405"/>
  <c r="G13" i="405"/>
  <c r="F13" i="405"/>
  <c r="E13" i="405"/>
  <c r="G12" i="405"/>
  <c r="F12" i="405"/>
  <c r="E12" i="405"/>
  <c r="E11" i="405"/>
  <c r="E6" i="405"/>
  <c r="E4" i="405"/>
  <c r="G2" i="405"/>
  <c r="L4" i="405" s="1"/>
  <c r="E2" i="405"/>
  <c r="E1" i="405"/>
  <c r="G25" i="404"/>
  <c r="F25" i="404"/>
  <c r="E25" i="404"/>
  <c r="G24" i="404"/>
  <c r="F24" i="404"/>
  <c r="E24" i="404"/>
  <c r="G23" i="404"/>
  <c r="F23" i="404"/>
  <c r="E23" i="404"/>
  <c r="G22" i="404"/>
  <c r="F22" i="404"/>
  <c r="E22" i="404"/>
  <c r="E21" i="404"/>
  <c r="G14" i="404"/>
  <c r="F14" i="404"/>
  <c r="E14" i="404"/>
  <c r="G19" i="404"/>
  <c r="F19" i="404"/>
  <c r="E19" i="404"/>
  <c r="G18" i="404"/>
  <c r="F18" i="404"/>
  <c r="E18" i="404"/>
  <c r="E17" i="404"/>
  <c r="G15" i="404"/>
  <c r="F15" i="404"/>
  <c r="E15" i="404"/>
  <c r="G13" i="404"/>
  <c r="F13" i="404"/>
  <c r="E13" i="404"/>
  <c r="G12" i="404"/>
  <c r="F12" i="404"/>
  <c r="E12" i="404"/>
  <c r="E11" i="404"/>
  <c r="E6" i="404"/>
  <c r="L4" i="404"/>
  <c r="E4" i="404"/>
  <c r="G2" i="404"/>
  <c r="E2" i="404"/>
  <c r="E1" i="404"/>
  <c r="G13" i="403"/>
  <c r="F13" i="403"/>
  <c r="E13" i="403"/>
  <c r="G18" i="403"/>
  <c r="F18" i="403"/>
  <c r="E18" i="403"/>
  <c r="G17" i="403"/>
  <c r="F17" i="403"/>
  <c r="E17" i="403"/>
  <c r="E16" i="403"/>
  <c r="G14" i="403"/>
  <c r="F14" i="403"/>
  <c r="E14" i="403"/>
  <c r="G12" i="403"/>
  <c r="F12" i="403"/>
  <c r="E12" i="403"/>
  <c r="E11" i="403"/>
  <c r="E6" i="403"/>
  <c r="L4" i="403"/>
  <c r="E4" i="403"/>
  <c r="G2" i="403"/>
  <c r="E2" i="403"/>
  <c r="E1" i="403"/>
  <c r="G22" i="402"/>
  <c r="F22" i="402"/>
  <c r="E22" i="402"/>
  <c r="G21" i="402"/>
  <c r="F21" i="402"/>
  <c r="E21" i="402"/>
  <c r="E20" i="402"/>
  <c r="G17" i="402"/>
  <c r="F17" i="402"/>
  <c r="E17" i="402"/>
  <c r="G18" i="402"/>
  <c r="F18" i="402"/>
  <c r="E18" i="402"/>
  <c r="G16" i="402"/>
  <c r="F16" i="402"/>
  <c r="E16" i="402"/>
  <c r="E15" i="402"/>
  <c r="G13" i="402"/>
  <c r="F13" i="402"/>
  <c r="E13" i="402"/>
  <c r="G12" i="402"/>
  <c r="F12" i="402"/>
  <c r="E12" i="402"/>
  <c r="E11" i="402"/>
  <c r="E6" i="402"/>
  <c r="L4" i="402"/>
  <c r="E4" i="402"/>
  <c r="G2" i="402"/>
  <c r="E2" i="402"/>
  <c r="E1" i="402"/>
  <c r="G2" i="398"/>
  <c r="G2" i="400"/>
  <c r="G2" i="401"/>
  <c r="L4" i="401" s="1"/>
  <c r="G19" i="401"/>
  <c r="F19" i="401"/>
  <c r="E19" i="401"/>
  <c r="G18" i="401"/>
  <c r="F18" i="401"/>
  <c r="E18" i="401"/>
  <c r="E17" i="401"/>
  <c r="G15" i="401"/>
  <c r="F15" i="401"/>
  <c r="E15" i="401"/>
  <c r="G14" i="401"/>
  <c r="F14" i="401"/>
  <c r="E14" i="401"/>
  <c r="G13" i="401"/>
  <c r="F13" i="401"/>
  <c r="E13" i="401"/>
  <c r="G12" i="401"/>
  <c r="F12" i="401"/>
  <c r="E12" i="401"/>
  <c r="E11" i="401"/>
  <c r="E6" i="401"/>
  <c r="E4" i="401"/>
  <c r="E2" i="401"/>
  <c r="E1" i="401"/>
  <c r="G30" i="400"/>
  <c r="F30" i="400"/>
  <c r="E30" i="400"/>
  <c r="G29" i="400"/>
  <c r="F29" i="400"/>
  <c r="E29" i="400"/>
  <c r="G28" i="400"/>
  <c r="F28" i="400"/>
  <c r="E28" i="400"/>
  <c r="G27" i="400"/>
  <c r="F27" i="400"/>
  <c r="E27" i="400"/>
  <c r="E26" i="400"/>
  <c r="G24" i="400"/>
  <c r="F24" i="400"/>
  <c r="E24" i="400"/>
  <c r="G23" i="400"/>
  <c r="F23" i="400"/>
  <c r="E23" i="400"/>
  <c r="G22" i="400"/>
  <c r="F22" i="400"/>
  <c r="E22" i="400"/>
  <c r="E21" i="400"/>
  <c r="G19" i="400"/>
  <c r="F19" i="400"/>
  <c r="E19" i="400"/>
  <c r="G18" i="400"/>
  <c r="F18" i="400"/>
  <c r="E18" i="400"/>
  <c r="E17" i="400"/>
  <c r="G15" i="400"/>
  <c r="F15" i="400"/>
  <c r="E15" i="400"/>
  <c r="G14" i="400"/>
  <c r="F14" i="400"/>
  <c r="E14" i="400"/>
  <c r="G13" i="400"/>
  <c r="F13" i="400"/>
  <c r="E13" i="400"/>
  <c r="G12" i="400"/>
  <c r="F12" i="400"/>
  <c r="E12" i="400"/>
  <c r="E11" i="400"/>
  <c r="E6" i="400"/>
  <c r="L4" i="400"/>
  <c r="E4" i="400"/>
  <c r="E2" i="400"/>
  <c r="E1" i="400"/>
  <c r="L4" i="407" l="1"/>
  <c r="L4" i="406"/>
  <c r="X109" i="399"/>
  <c r="X98" i="399"/>
  <c r="AD88" i="399" s="1"/>
  <c r="AZ88" i="399"/>
  <c r="AY88" i="399"/>
  <c r="AX88" i="399"/>
  <c r="AW88" i="399"/>
  <c r="AV88" i="399"/>
  <c r="AZ87" i="399"/>
  <c r="AY87" i="399"/>
  <c r="AX87" i="399"/>
  <c r="AW87" i="399"/>
  <c r="AV87" i="399"/>
  <c r="AZ86" i="399"/>
  <c r="AY86" i="399"/>
  <c r="AX86" i="399"/>
  <c r="AW86" i="399"/>
  <c r="AV86" i="399"/>
  <c r="AZ85" i="399"/>
  <c r="AY85" i="399"/>
  <c r="AX85" i="399"/>
  <c r="AW85" i="399"/>
  <c r="AV85" i="399"/>
  <c r="AZ84" i="399"/>
  <c r="AY84" i="399"/>
  <c r="AX84" i="399"/>
  <c r="AW84" i="399"/>
  <c r="AV84" i="399"/>
  <c r="AZ83" i="399"/>
  <c r="AY83" i="399"/>
  <c r="AX83" i="399"/>
  <c r="AW83" i="399"/>
  <c r="AV83" i="399"/>
  <c r="AZ82" i="399"/>
  <c r="AY82" i="399"/>
  <c r="AX82" i="399"/>
  <c r="AW82" i="399"/>
  <c r="AV82" i="399"/>
  <c r="AZ81" i="399"/>
  <c r="AY81" i="399"/>
  <c r="AX81" i="399"/>
  <c r="AW81" i="399"/>
  <c r="AV81" i="399"/>
  <c r="AZ80" i="399"/>
  <c r="AY80" i="399"/>
  <c r="AX80" i="399"/>
  <c r="AW80" i="399"/>
  <c r="AV80" i="399"/>
  <c r="AZ79" i="399"/>
  <c r="AY79" i="399"/>
  <c r="AX79" i="399"/>
  <c r="AW79" i="399"/>
  <c r="AV79" i="399"/>
  <c r="AZ78" i="399"/>
  <c r="AY78" i="399"/>
  <c r="AX78" i="399"/>
  <c r="AW78" i="399"/>
  <c r="AV78" i="399"/>
  <c r="AZ77" i="399"/>
  <c r="AY77" i="399"/>
  <c r="AX77" i="399"/>
  <c r="AW77" i="399"/>
  <c r="AV77" i="399"/>
  <c r="G33" i="398"/>
  <c r="F33" i="398"/>
  <c r="E33" i="398"/>
  <c r="G32" i="398"/>
  <c r="F32" i="398"/>
  <c r="E32" i="398"/>
  <c r="G31" i="398"/>
  <c r="F31" i="398"/>
  <c r="E31" i="398"/>
  <c r="E30" i="398"/>
  <c r="G28" i="398"/>
  <c r="F28" i="398"/>
  <c r="E28" i="398"/>
  <c r="G27" i="398"/>
  <c r="F27" i="398"/>
  <c r="E27" i="398"/>
  <c r="G26" i="398"/>
  <c r="F26" i="398"/>
  <c r="E26" i="398"/>
  <c r="G25" i="398"/>
  <c r="F25" i="398"/>
  <c r="E25" i="398"/>
  <c r="E24" i="398"/>
  <c r="G22" i="398"/>
  <c r="F22" i="398"/>
  <c r="E22" i="398"/>
  <c r="G20" i="398"/>
  <c r="F20" i="398"/>
  <c r="E20" i="398"/>
  <c r="E17" i="398"/>
  <c r="G15" i="398"/>
  <c r="F15" i="398"/>
  <c r="E15" i="398"/>
  <c r="G14" i="398"/>
  <c r="F14" i="398"/>
  <c r="E14" i="398"/>
  <c r="G13" i="398"/>
  <c r="F13" i="398"/>
  <c r="E13" i="398"/>
  <c r="G12" i="398"/>
  <c r="F12" i="398"/>
  <c r="E12" i="398"/>
  <c r="E11" i="398"/>
  <c r="E6" i="398"/>
  <c r="L4" i="398"/>
  <c r="E4" i="398"/>
  <c r="E2" i="398"/>
  <c r="E1" i="398"/>
  <c r="AD65" i="399" l="1"/>
  <c r="AD83" i="399"/>
  <c r="AD61" i="399"/>
  <c r="AD77" i="399"/>
  <c r="AD53" i="399"/>
  <c r="AD69" i="399"/>
  <c r="AD81" i="399"/>
  <c r="AD57" i="399"/>
  <c r="AD73" i="399"/>
  <c r="AD79" i="399"/>
  <c r="AD85" i="399"/>
  <c r="AD56" i="399"/>
  <c r="AD60" i="399"/>
  <c r="AD64" i="399"/>
  <c r="AD68" i="399"/>
  <c r="AD72" i="399"/>
  <c r="AD76" i="399"/>
  <c r="AD54" i="399"/>
  <c r="AD58" i="399"/>
  <c r="AD62" i="399"/>
  <c r="AD66" i="399"/>
  <c r="AD70" i="399"/>
  <c r="AD74" i="399"/>
  <c r="X103" i="399"/>
  <c r="AD87" i="399"/>
  <c r="AD55" i="399"/>
  <c r="AD59" i="399"/>
  <c r="AD63" i="399"/>
  <c r="AD67" i="399"/>
  <c r="AD71" i="399"/>
  <c r="AD75" i="399"/>
  <c r="AD78" i="399"/>
  <c r="AD80" i="399"/>
  <c r="AD82" i="399"/>
  <c r="AD84" i="399"/>
  <c r="AD86" i="399"/>
  <c r="X106" i="388"/>
  <c r="X95" i="388"/>
  <c r="X100" i="388" s="1"/>
  <c r="AZ88" i="388"/>
  <c r="AY88" i="388"/>
  <c r="AX88" i="388"/>
  <c r="AW88" i="388"/>
  <c r="AV88" i="388"/>
  <c r="AZ87" i="388"/>
  <c r="AY87" i="388"/>
  <c r="AX87" i="388"/>
  <c r="AW87" i="388"/>
  <c r="AV87" i="388"/>
  <c r="AD87" i="388"/>
  <c r="AZ86" i="388"/>
  <c r="AY86" i="388"/>
  <c r="AX86" i="388"/>
  <c r="AW86" i="388"/>
  <c r="AV86" i="388"/>
  <c r="AD86" i="388"/>
  <c r="AZ85" i="388"/>
  <c r="AY85" i="388"/>
  <c r="AX85" i="388"/>
  <c r="AW85" i="388"/>
  <c r="AV85" i="388"/>
  <c r="AD85" i="388"/>
  <c r="AZ84" i="388"/>
  <c r="AY84" i="388"/>
  <c r="AX84" i="388"/>
  <c r="AW84" i="388"/>
  <c r="AV84" i="388"/>
  <c r="AD84" i="388"/>
  <c r="AZ83" i="388"/>
  <c r="AY83" i="388"/>
  <c r="AX83" i="388"/>
  <c r="AW83" i="388"/>
  <c r="AV83" i="388"/>
  <c r="AD83" i="388"/>
  <c r="AZ82" i="388"/>
  <c r="AY82" i="388"/>
  <c r="AX82" i="388"/>
  <c r="AW82" i="388"/>
  <c r="AV82" i="388"/>
  <c r="AD82" i="388"/>
  <c r="AZ81" i="388"/>
  <c r="AY81" i="388"/>
  <c r="AX81" i="388"/>
  <c r="AW81" i="388"/>
  <c r="AV81" i="388"/>
  <c r="AD81" i="388"/>
  <c r="AZ80" i="388"/>
  <c r="AY80" i="388"/>
  <c r="AX80" i="388"/>
  <c r="AW80" i="388"/>
  <c r="AV80" i="388"/>
  <c r="AD80" i="388"/>
  <c r="AZ79" i="388"/>
  <c r="AY79" i="388"/>
  <c r="AX79" i="388"/>
  <c r="AW79" i="388"/>
  <c r="AV79" i="388"/>
  <c r="AD79" i="388"/>
  <c r="AZ78" i="388"/>
  <c r="AY78" i="388"/>
  <c r="AX78" i="388"/>
  <c r="AW78" i="388"/>
  <c r="AV78" i="388"/>
  <c r="AD78" i="388"/>
  <c r="AZ77" i="388"/>
  <c r="AY77" i="388"/>
  <c r="AX77" i="388"/>
  <c r="AW77" i="388"/>
  <c r="AV77" i="388"/>
  <c r="AD77" i="388"/>
  <c r="AD76" i="388"/>
  <c r="AD75" i="388"/>
  <c r="AD74" i="388"/>
  <c r="AD73" i="388"/>
  <c r="AD72" i="388"/>
  <c r="AD71" i="388"/>
  <c r="AD70" i="388"/>
  <c r="AD69" i="388"/>
  <c r="AD68" i="388"/>
  <c r="AD67" i="388"/>
  <c r="AD66" i="388"/>
  <c r="AD65" i="388"/>
  <c r="AD64" i="388"/>
  <c r="AD63" i="388"/>
  <c r="AD62" i="388"/>
  <c r="AD61" i="388"/>
  <c r="AD60" i="388"/>
  <c r="AD59" i="388"/>
  <c r="AD58" i="388"/>
  <c r="AD57" i="388"/>
  <c r="AD56" i="388"/>
  <c r="AD55" i="388"/>
  <c r="AD54" i="388"/>
  <c r="AD53" i="388"/>
  <c r="AD88" i="388" l="1"/>
  <c r="D5" i="4" l="1"/>
  <c r="D3" i="4" l="1"/>
  <c r="D2" i="4" l="1"/>
  <c r="D4" i="4"/>
  <c r="D1" i="4"/>
  <c r="H4" i="473" l="1"/>
  <c r="H4" i="475"/>
  <c r="C13" i="475"/>
  <c r="D13" i="475" s="1"/>
  <c r="AM86" i="476"/>
  <c r="X85" i="476"/>
  <c r="AM87" i="476"/>
  <c r="X86" i="476"/>
  <c r="X88" i="476"/>
  <c r="AM85" i="476"/>
  <c r="X84" i="476"/>
  <c r="AM81" i="476"/>
  <c r="X80" i="476"/>
  <c r="AM77" i="476"/>
  <c r="X74" i="476"/>
  <c r="X87" i="476"/>
  <c r="AM79" i="476"/>
  <c r="X78" i="476"/>
  <c r="X76" i="476"/>
  <c r="X70" i="476"/>
  <c r="X66" i="476"/>
  <c r="AM88" i="476"/>
  <c r="AM83" i="476"/>
  <c r="X82" i="476"/>
  <c r="X69" i="476"/>
  <c r="X65" i="476"/>
  <c r="X61" i="476"/>
  <c r="AM84" i="476"/>
  <c r="X83" i="476"/>
  <c r="AM82" i="476"/>
  <c r="X81" i="476"/>
  <c r="AM80" i="476"/>
  <c r="X71" i="476"/>
  <c r="X67" i="476"/>
  <c r="X63" i="476"/>
  <c r="X59" i="476"/>
  <c r="AM78" i="476"/>
  <c r="X54" i="476"/>
  <c r="C14" i="475"/>
  <c r="D14" i="475" s="1"/>
  <c r="X56" i="476"/>
  <c r="X79" i="476"/>
  <c r="X77" i="476"/>
  <c r="X73" i="476"/>
  <c r="X72" i="476"/>
  <c r="X68" i="476"/>
  <c r="X64" i="476"/>
  <c r="X60" i="476"/>
  <c r="X58" i="476"/>
  <c r="X53" i="476"/>
  <c r="C21" i="475"/>
  <c r="D21" i="475" s="1"/>
  <c r="C19" i="475"/>
  <c r="D19" i="475" s="1"/>
  <c r="C12" i="475"/>
  <c r="D12" i="475" s="1"/>
  <c r="X62" i="476"/>
  <c r="X75" i="476"/>
  <c r="X57" i="476"/>
  <c r="X55" i="476"/>
  <c r="C22" i="475"/>
  <c r="D22" i="475" s="1"/>
  <c r="C20" i="475"/>
  <c r="D20" i="475" s="1"/>
  <c r="C18" i="475"/>
  <c r="D18" i="475" s="1"/>
  <c r="AM87" i="474"/>
  <c r="X86" i="474"/>
  <c r="AM83" i="474"/>
  <c r="X82" i="474"/>
  <c r="AM79" i="474"/>
  <c r="X78" i="474"/>
  <c r="X76" i="474"/>
  <c r="X72" i="474"/>
  <c r="AM88" i="474"/>
  <c r="X87" i="474"/>
  <c r="AM84" i="474"/>
  <c r="X83" i="474"/>
  <c r="AM80" i="474"/>
  <c r="X79" i="474"/>
  <c r="X75" i="474"/>
  <c r="X88" i="474"/>
  <c r="AM85" i="474"/>
  <c r="X84" i="474"/>
  <c r="AM81" i="474"/>
  <c r="X80" i="474"/>
  <c r="AM77" i="474"/>
  <c r="X74" i="474"/>
  <c r="AM78" i="474"/>
  <c r="X71" i="474"/>
  <c r="X85" i="474"/>
  <c r="X70" i="474"/>
  <c r="X66" i="474"/>
  <c r="X62" i="474"/>
  <c r="X58" i="474"/>
  <c r="X54" i="474"/>
  <c r="AM82" i="474"/>
  <c r="X77" i="474"/>
  <c r="X73" i="474"/>
  <c r="X68" i="474"/>
  <c r="X64" i="474"/>
  <c r="X60" i="474"/>
  <c r="X56" i="474"/>
  <c r="AM86" i="474"/>
  <c r="X69" i="474"/>
  <c r="X65" i="474"/>
  <c r="X61" i="474"/>
  <c r="X57" i="474"/>
  <c r="X53" i="474"/>
  <c r="C21" i="473"/>
  <c r="D21" i="473" s="1"/>
  <c r="C19" i="473"/>
  <c r="D19" i="473" s="1"/>
  <c r="C17" i="473"/>
  <c r="D17" i="473" s="1"/>
  <c r="X81" i="474"/>
  <c r="C13" i="473"/>
  <c r="D13" i="473" s="1"/>
  <c r="X67" i="474"/>
  <c r="X63" i="474"/>
  <c r="X59" i="474"/>
  <c r="X55" i="474"/>
  <c r="C20" i="473"/>
  <c r="D20" i="473" s="1"/>
  <c r="C18" i="473"/>
  <c r="D18" i="473" s="1"/>
  <c r="C12" i="473"/>
  <c r="D12" i="473" s="1"/>
  <c r="AM87" i="472"/>
  <c r="X86" i="472"/>
  <c r="AM83" i="472"/>
  <c r="X82" i="472"/>
  <c r="AM79" i="472"/>
  <c r="X78" i="472"/>
  <c r="X76" i="472"/>
  <c r="X72" i="472"/>
  <c r="AM88" i="472"/>
  <c r="X87" i="472"/>
  <c r="AM84" i="472"/>
  <c r="X83" i="472"/>
  <c r="AM80" i="472"/>
  <c r="X79" i="472"/>
  <c r="AM86" i="472"/>
  <c r="X85" i="472"/>
  <c r="AM82" i="472"/>
  <c r="X81" i="472"/>
  <c r="AM78" i="472"/>
  <c r="X77" i="472"/>
  <c r="X73" i="472"/>
  <c r="X84" i="472"/>
  <c r="X75" i="472"/>
  <c r="X68" i="472"/>
  <c r="X64" i="472"/>
  <c r="X60" i="472"/>
  <c r="X56" i="472"/>
  <c r="AM85" i="472"/>
  <c r="X80" i="472"/>
  <c r="X71" i="472"/>
  <c r="X67" i="472"/>
  <c r="X88" i="472"/>
  <c r="AM77" i="472"/>
  <c r="X74" i="472"/>
  <c r="X69" i="472"/>
  <c r="X65" i="472"/>
  <c r="X61" i="472"/>
  <c r="X57" i="472"/>
  <c r="X53" i="472"/>
  <c r="C22" i="471"/>
  <c r="D22" i="471" s="1"/>
  <c r="C20" i="471"/>
  <c r="D20" i="471" s="1"/>
  <c r="X70" i="472"/>
  <c r="X66" i="472"/>
  <c r="X63" i="472"/>
  <c r="X59" i="472"/>
  <c r="X55" i="472"/>
  <c r="C14" i="471"/>
  <c r="D14" i="471" s="1"/>
  <c r="C12" i="471"/>
  <c r="D12" i="471" s="1"/>
  <c r="C23" i="471"/>
  <c r="D23" i="471" s="1"/>
  <c r="C13" i="471"/>
  <c r="D13" i="471" s="1"/>
  <c r="AM81" i="472"/>
  <c r="X62" i="472"/>
  <c r="X58" i="472"/>
  <c r="X54" i="472"/>
  <c r="C19" i="471"/>
  <c r="D19" i="471" s="1"/>
  <c r="C15" i="471"/>
  <c r="D15" i="471" s="1"/>
  <c r="C21" i="471"/>
  <c r="D21" i="471" s="1"/>
  <c r="H4" i="469"/>
  <c r="H4" i="471"/>
  <c r="C13" i="469"/>
  <c r="D13" i="469" s="1"/>
  <c r="AM86" i="470"/>
  <c r="X85" i="470"/>
  <c r="AM82" i="470"/>
  <c r="X81" i="470"/>
  <c r="AM78" i="470"/>
  <c r="X77" i="470"/>
  <c r="AM88" i="470"/>
  <c r="X87" i="470"/>
  <c r="AM84" i="470"/>
  <c r="X83" i="470"/>
  <c r="X88" i="470"/>
  <c r="AM85" i="470"/>
  <c r="X84" i="470"/>
  <c r="AM81" i="470"/>
  <c r="X80" i="470"/>
  <c r="AM77" i="470"/>
  <c r="X74" i="470"/>
  <c r="X86" i="470"/>
  <c r="AM83" i="470"/>
  <c r="AM80" i="470"/>
  <c r="AM79" i="470"/>
  <c r="X75" i="470"/>
  <c r="X70" i="470"/>
  <c r="X66" i="470"/>
  <c r="X62" i="470"/>
  <c r="X58" i="470"/>
  <c r="X54" i="470"/>
  <c r="X76" i="470"/>
  <c r="X73" i="470"/>
  <c r="X69" i="470"/>
  <c r="X65" i="470"/>
  <c r="X61" i="470"/>
  <c r="X57" i="470"/>
  <c r="X82" i="470"/>
  <c r="X79" i="470"/>
  <c r="X78" i="470"/>
  <c r="X71" i="470"/>
  <c r="X67" i="470"/>
  <c r="X63" i="470"/>
  <c r="X59" i="470"/>
  <c r="X55" i="470"/>
  <c r="C23" i="469"/>
  <c r="D23" i="469" s="1"/>
  <c r="C21" i="469"/>
  <c r="D21" i="469" s="1"/>
  <c r="C19" i="469"/>
  <c r="D19" i="469" s="1"/>
  <c r="C20" i="469"/>
  <c r="D20" i="469" s="1"/>
  <c r="C14" i="469"/>
  <c r="D14" i="469" s="1"/>
  <c r="AM87" i="470"/>
  <c r="X72" i="470"/>
  <c r="X68" i="470"/>
  <c r="X64" i="470"/>
  <c r="X60" i="470"/>
  <c r="X56" i="470"/>
  <c r="X53" i="470"/>
  <c r="C22" i="469"/>
  <c r="D22" i="469" s="1"/>
  <c r="C15" i="469"/>
  <c r="D15" i="469" s="1"/>
  <c r="C12" i="469"/>
  <c r="D12" i="469" s="1"/>
  <c r="AM87" i="468"/>
  <c r="X86" i="468"/>
  <c r="AM83" i="468"/>
  <c r="X82" i="468"/>
  <c r="AM79" i="468"/>
  <c r="X78" i="468"/>
  <c r="X76" i="468"/>
  <c r="X72" i="468"/>
  <c r="AM88" i="468"/>
  <c r="X87" i="468"/>
  <c r="AM84" i="468"/>
  <c r="X83" i="468"/>
  <c r="AM80" i="468"/>
  <c r="X79" i="468"/>
  <c r="X75" i="468"/>
  <c r="AM86" i="468"/>
  <c r="X85" i="468"/>
  <c r="AM82" i="468"/>
  <c r="X81" i="468"/>
  <c r="AM78" i="468"/>
  <c r="X77" i="468"/>
  <c r="X73" i="468"/>
  <c r="X84" i="468"/>
  <c r="X70" i="468"/>
  <c r="X66" i="468"/>
  <c r="X62" i="468"/>
  <c r="X58" i="468"/>
  <c r="X54" i="468"/>
  <c r="AM85" i="468"/>
  <c r="X80" i="468"/>
  <c r="X69" i="468"/>
  <c r="X65" i="468"/>
  <c r="X88" i="468"/>
  <c r="AM77" i="468"/>
  <c r="X74" i="468"/>
  <c r="X71" i="468"/>
  <c r="X67" i="468"/>
  <c r="X63" i="468"/>
  <c r="X59" i="468"/>
  <c r="X55" i="468"/>
  <c r="C22" i="467"/>
  <c r="D22" i="467" s="1"/>
  <c r="X64" i="468"/>
  <c r="X60" i="468"/>
  <c r="X56" i="468"/>
  <c r="X68" i="468"/>
  <c r="X61" i="468"/>
  <c r="X57" i="468"/>
  <c r="X53" i="468"/>
  <c r="C21" i="467"/>
  <c r="D21" i="467" s="1"/>
  <c r="C19" i="467"/>
  <c r="D19" i="467" s="1"/>
  <c r="C14" i="467"/>
  <c r="D14" i="467" s="1"/>
  <c r="AM81" i="468"/>
  <c r="C20" i="467"/>
  <c r="D20" i="467" s="1"/>
  <c r="C18" i="467"/>
  <c r="D18" i="467" s="1"/>
  <c r="C12" i="467"/>
  <c r="D12" i="467" s="1"/>
  <c r="C13" i="467"/>
  <c r="D13" i="467" s="1"/>
  <c r="H4" i="465"/>
  <c r="H4" i="467"/>
  <c r="AM87" i="466"/>
  <c r="X86" i="466"/>
  <c r="AM83" i="466"/>
  <c r="X82" i="466"/>
  <c r="AM79" i="466"/>
  <c r="X78" i="466"/>
  <c r="X76" i="466"/>
  <c r="X72" i="466"/>
  <c r="X88" i="466"/>
  <c r="AM86" i="466"/>
  <c r="X85" i="466"/>
  <c r="AM82" i="466"/>
  <c r="X81" i="466"/>
  <c r="AM78" i="466"/>
  <c r="AM88" i="466"/>
  <c r="X84" i="466"/>
  <c r="X67" i="466"/>
  <c r="X63" i="466"/>
  <c r="X59" i="466"/>
  <c r="X55" i="466"/>
  <c r="AM85" i="466"/>
  <c r="AM84" i="466"/>
  <c r="X83" i="466"/>
  <c r="X87" i="466"/>
  <c r="AM81" i="466"/>
  <c r="AM80" i="466"/>
  <c r="X79" i="466"/>
  <c r="AM77" i="466"/>
  <c r="X74" i="466"/>
  <c r="X68" i="466"/>
  <c r="X64" i="466"/>
  <c r="X60" i="466"/>
  <c r="X75" i="466"/>
  <c r="X69" i="466"/>
  <c r="X65" i="466"/>
  <c r="X61" i="466"/>
  <c r="C23" i="465"/>
  <c r="D23" i="465" s="1"/>
  <c r="C21" i="465"/>
  <c r="D21" i="465" s="1"/>
  <c r="C19" i="465"/>
  <c r="D19" i="465" s="1"/>
  <c r="C12" i="465"/>
  <c r="D12" i="465" s="1"/>
  <c r="X77" i="466"/>
  <c r="X70" i="466"/>
  <c r="X66" i="466"/>
  <c r="X62" i="466"/>
  <c r="X58" i="466"/>
  <c r="X56" i="466"/>
  <c r="X54" i="466"/>
  <c r="C15" i="465"/>
  <c r="D15" i="465" s="1"/>
  <c r="X80" i="466"/>
  <c r="X73" i="466"/>
  <c r="X57" i="466"/>
  <c r="X53" i="466"/>
  <c r="C13" i="465"/>
  <c r="D13" i="465" s="1"/>
  <c r="C20" i="465"/>
  <c r="D20" i="465" s="1"/>
  <c r="C22" i="465"/>
  <c r="D22" i="465" s="1"/>
  <c r="C14" i="465"/>
  <c r="D14" i="465" s="1"/>
  <c r="X71" i="466"/>
  <c r="AM87" i="464"/>
  <c r="X86" i="464"/>
  <c r="AM83" i="464"/>
  <c r="X82" i="464"/>
  <c r="AM79" i="464"/>
  <c r="AM88" i="464"/>
  <c r="X87" i="464"/>
  <c r="AM84" i="464"/>
  <c r="X83" i="464"/>
  <c r="AM86" i="464"/>
  <c r="X85" i="464"/>
  <c r="AM82" i="464"/>
  <c r="X81" i="464"/>
  <c r="AM78" i="464"/>
  <c r="X77" i="464"/>
  <c r="X73" i="464"/>
  <c r="X84" i="464"/>
  <c r="X80" i="464"/>
  <c r="X68" i="464"/>
  <c r="X64" i="464"/>
  <c r="X60" i="464"/>
  <c r="AM85" i="464"/>
  <c r="AM80" i="464"/>
  <c r="X79" i="464"/>
  <c r="X75" i="464"/>
  <c r="X71" i="464"/>
  <c r="X67" i="464"/>
  <c r="X63" i="464"/>
  <c r="X59" i="464"/>
  <c r="X88" i="464"/>
  <c r="X78" i="464"/>
  <c r="AM77" i="464"/>
  <c r="X76" i="464"/>
  <c r="X74" i="464"/>
  <c r="X72" i="464"/>
  <c r="X69" i="464"/>
  <c r="X65" i="464"/>
  <c r="X61" i="464"/>
  <c r="X57" i="464"/>
  <c r="X53" i="464"/>
  <c r="C22" i="463"/>
  <c r="D22" i="463" s="1"/>
  <c r="C20" i="463"/>
  <c r="D20" i="463" s="1"/>
  <c r="X70" i="464"/>
  <c r="X66" i="464"/>
  <c r="X62" i="464"/>
  <c r="X58" i="464"/>
  <c r="X56" i="464"/>
  <c r="X54" i="464"/>
  <c r="C13" i="463"/>
  <c r="D13" i="463" s="1"/>
  <c r="X55" i="464"/>
  <c r="C23" i="463"/>
  <c r="D23" i="463" s="1"/>
  <c r="C12" i="463"/>
  <c r="D12" i="463" s="1"/>
  <c r="C15" i="463"/>
  <c r="D15" i="463" s="1"/>
  <c r="AM81" i="464"/>
  <c r="C19" i="463"/>
  <c r="D19" i="463" s="1"/>
  <c r="C14" i="463"/>
  <c r="D14" i="463" s="1"/>
  <c r="C21" i="463"/>
  <c r="D21" i="463" s="1"/>
  <c r="H4" i="461"/>
  <c r="H4" i="463"/>
  <c r="AM87" i="462"/>
  <c r="X86" i="462"/>
  <c r="AM83" i="462"/>
  <c r="X82" i="462"/>
  <c r="AM79" i="462"/>
  <c r="X78" i="462"/>
  <c r="X76" i="462"/>
  <c r="AM88" i="462"/>
  <c r="X87" i="462"/>
  <c r="AM84" i="462"/>
  <c r="X83" i="462"/>
  <c r="AM86" i="462"/>
  <c r="X85" i="462"/>
  <c r="AM82" i="462"/>
  <c r="X81" i="462"/>
  <c r="AM78" i="462"/>
  <c r="X77" i="462"/>
  <c r="X73" i="462"/>
  <c r="X84" i="462"/>
  <c r="X80" i="462"/>
  <c r="X75" i="462"/>
  <c r="X71" i="462"/>
  <c r="X67" i="462"/>
  <c r="X63" i="462"/>
  <c r="X59" i="462"/>
  <c r="X55" i="462"/>
  <c r="AM85" i="462"/>
  <c r="AM80" i="462"/>
  <c r="X79" i="462"/>
  <c r="X70" i="462"/>
  <c r="X88" i="462"/>
  <c r="AM77" i="462"/>
  <c r="X74" i="462"/>
  <c r="X68" i="462"/>
  <c r="X64" i="462"/>
  <c r="X60" i="462"/>
  <c r="X56" i="462"/>
  <c r="C22" i="461"/>
  <c r="D22" i="461" s="1"/>
  <c r="C12" i="461"/>
  <c r="D12" i="461" s="1"/>
  <c r="X66" i="462"/>
  <c r="X58" i="462"/>
  <c r="X65" i="462"/>
  <c r="X61" i="462"/>
  <c r="X57" i="462"/>
  <c r="C23" i="461"/>
  <c r="D23" i="461" s="1"/>
  <c r="C20" i="461"/>
  <c r="D20" i="461" s="1"/>
  <c r="C15" i="461"/>
  <c r="D15" i="461" s="1"/>
  <c r="X72" i="462"/>
  <c r="X69" i="462"/>
  <c r="X62" i="462"/>
  <c r="X53" i="462"/>
  <c r="AM81" i="462"/>
  <c r="C19" i="461"/>
  <c r="D19" i="461" s="1"/>
  <c r="C13" i="461"/>
  <c r="D13" i="461" s="1"/>
  <c r="X54" i="462"/>
  <c r="C21" i="461"/>
  <c r="D21" i="461" s="1"/>
  <c r="C14" i="461"/>
  <c r="D14" i="461" s="1"/>
  <c r="H4" i="457"/>
  <c r="H4" i="459"/>
  <c r="AM87" i="460"/>
  <c r="X86" i="460"/>
  <c r="AM83" i="460"/>
  <c r="X82" i="460"/>
  <c r="AM86" i="460"/>
  <c r="X85" i="460"/>
  <c r="AM82" i="460"/>
  <c r="X81" i="460"/>
  <c r="AM78" i="460"/>
  <c r="X77" i="460"/>
  <c r="X73" i="460"/>
  <c r="X88" i="460"/>
  <c r="AM81" i="460"/>
  <c r="X69" i="460"/>
  <c r="X65" i="460"/>
  <c r="X61" i="460"/>
  <c r="AM88" i="460"/>
  <c r="X87" i="460"/>
  <c r="X84" i="460"/>
  <c r="AM80" i="460"/>
  <c r="X79" i="460"/>
  <c r="X80" i="460"/>
  <c r="AM79" i="460"/>
  <c r="X78" i="460"/>
  <c r="AM77" i="460"/>
  <c r="X76" i="460"/>
  <c r="X74" i="460"/>
  <c r="X72" i="460"/>
  <c r="X70" i="460"/>
  <c r="X66" i="460"/>
  <c r="X62" i="460"/>
  <c r="X58" i="460"/>
  <c r="X54" i="460"/>
  <c r="X60" i="460"/>
  <c r="X56" i="460"/>
  <c r="C22" i="459"/>
  <c r="D22" i="459" s="1"/>
  <c r="C19" i="459"/>
  <c r="D19" i="459" s="1"/>
  <c r="C14" i="459"/>
  <c r="D14" i="459" s="1"/>
  <c r="X83" i="460"/>
  <c r="X71" i="460"/>
  <c r="X67" i="460"/>
  <c r="X63" i="460"/>
  <c r="C20" i="459"/>
  <c r="D20" i="459" s="1"/>
  <c r="C13" i="459"/>
  <c r="D13" i="459" s="1"/>
  <c r="X75" i="460"/>
  <c r="AM85" i="460"/>
  <c r="AM84" i="460"/>
  <c r="C21" i="459"/>
  <c r="D21" i="459" s="1"/>
  <c r="C15" i="459"/>
  <c r="D15" i="459" s="1"/>
  <c r="X59" i="460"/>
  <c r="X55" i="460"/>
  <c r="X68" i="460"/>
  <c r="C12" i="459"/>
  <c r="D12" i="459" s="1"/>
  <c r="X64" i="460"/>
  <c r="C23" i="459"/>
  <c r="D23" i="459" s="1"/>
  <c r="X57" i="460"/>
  <c r="X53" i="460"/>
  <c r="AM87" i="458"/>
  <c r="X86" i="458"/>
  <c r="AM83" i="458"/>
  <c r="X82" i="458"/>
  <c r="AM79" i="458"/>
  <c r="X78" i="458"/>
  <c r="X76" i="458"/>
  <c r="AM88" i="458"/>
  <c r="X87" i="458"/>
  <c r="AM84" i="458"/>
  <c r="X83" i="458"/>
  <c r="AM80" i="458"/>
  <c r="AM86" i="458"/>
  <c r="X85" i="458"/>
  <c r="AM82" i="458"/>
  <c r="X81" i="458"/>
  <c r="AM78" i="458"/>
  <c r="X77" i="458"/>
  <c r="X73" i="458"/>
  <c r="X84" i="458"/>
  <c r="X79" i="458"/>
  <c r="X71" i="458"/>
  <c r="X67" i="458"/>
  <c r="X63" i="458"/>
  <c r="X59" i="458"/>
  <c r="X55" i="458"/>
  <c r="AM85" i="458"/>
  <c r="X70" i="458"/>
  <c r="X66" i="458"/>
  <c r="X88" i="458"/>
  <c r="X80" i="458"/>
  <c r="X75" i="458"/>
  <c r="X68" i="458"/>
  <c r="X64" i="458"/>
  <c r="X60" i="458"/>
  <c r="X56" i="458"/>
  <c r="AM77" i="458"/>
  <c r="X72" i="458"/>
  <c r="X69" i="458"/>
  <c r="X65" i="458"/>
  <c r="X61" i="458"/>
  <c r="X57" i="458"/>
  <c r="X53" i="458"/>
  <c r="C20" i="457"/>
  <c r="D20" i="457" s="1"/>
  <c r="C14" i="457"/>
  <c r="D14" i="457" s="1"/>
  <c r="C23" i="457"/>
  <c r="D23" i="457" s="1"/>
  <c r="X62" i="458"/>
  <c r="X58" i="458"/>
  <c r="X54" i="458"/>
  <c r="C22" i="457"/>
  <c r="D22" i="457" s="1"/>
  <c r="C13" i="457"/>
  <c r="D13" i="457" s="1"/>
  <c r="X74" i="458"/>
  <c r="C19" i="457"/>
  <c r="D19" i="457" s="1"/>
  <c r="AM81" i="458"/>
  <c r="C21" i="457"/>
  <c r="D21" i="457" s="1"/>
  <c r="C15" i="457"/>
  <c r="D15" i="457" s="1"/>
  <c r="C12" i="457"/>
  <c r="D12" i="457" s="1"/>
  <c r="AM88" i="456"/>
  <c r="X87" i="456"/>
  <c r="AM84" i="456"/>
  <c r="X83" i="456"/>
  <c r="AM80" i="456"/>
  <c r="X79" i="456"/>
  <c r="X75" i="456"/>
  <c r="X88" i="456"/>
  <c r="AM85" i="456"/>
  <c r="X84" i="456"/>
  <c r="AM81" i="456"/>
  <c r="X80" i="456"/>
  <c r="AM86" i="456"/>
  <c r="X85" i="456"/>
  <c r="AM82" i="456"/>
  <c r="X81" i="456"/>
  <c r="AM78" i="456"/>
  <c r="X77" i="456"/>
  <c r="X73" i="456"/>
  <c r="AM87" i="456"/>
  <c r="X82" i="456"/>
  <c r="AM79" i="456"/>
  <c r="X76" i="456"/>
  <c r="X71" i="456"/>
  <c r="X67" i="456"/>
  <c r="X63" i="456"/>
  <c r="X59" i="456"/>
  <c r="X55" i="456"/>
  <c r="X70" i="456"/>
  <c r="X66" i="456"/>
  <c r="X62" i="456"/>
  <c r="AM77" i="456"/>
  <c r="X72" i="456"/>
  <c r="X68" i="456"/>
  <c r="X64" i="456"/>
  <c r="X60" i="456"/>
  <c r="X56" i="456"/>
  <c r="X86" i="456"/>
  <c r="X78" i="456"/>
  <c r="X69" i="456"/>
  <c r="X58" i="456"/>
  <c r="C22" i="455"/>
  <c r="D22" i="455" s="1"/>
  <c r="C13" i="455"/>
  <c r="D13" i="455" s="1"/>
  <c r="C21" i="455"/>
  <c r="D21" i="455" s="1"/>
  <c r="C23" i="455"/>
  <c r="D23" i="455" s="1"/>
  <c r="C20" i="455"/>
  <c r="D20" i="455" s="1"/>
  <c r="C12" i="455"/>
  <c r="D12" i="455" s="1"/>
  <c r="X74" i="456"/>
  <c r="C15" i="455"/>
  <c r="D15" i="455" s="1"/>
  <c r="AM83" i="456"/>
  <c r="X65" i="456"/>
  <c r="X57" i="456"/>
  <c r="X54" i="456"/>
  <c r="C19" i="455"/>
  <c r="D19" i="455" s="1"/>
  <c r="C14" i="455"/>
  <c r="D14" i="455" s="1"/>
  <c r="X61" i="456"/>
  <c r="X53" i="456"/>
  <c r="H4" i="453"/>
  <c r="H4" i="455"/>
  <c r="C14" i="453"/>
  <c r="D14" i="453" s="1"/>
  <c r="AM86" i="454"/>
  <c r="X85" i="454"/>
  <c r="AM82" i="454"/>
  <c r="X81" i="454"/>
  <c r="AM87" i="454"/>
  <c r="X86" i="454"/>
  <c r="AM83" i="454"/>
  <c r="X82" i="454"/>
  <c r="AM88" i="454"/>
  <c r="X87" i="454"/>
  <c r="AM84" i="454"/>
  <c r="X83" i="454"/>
  <c r="AM80" i="454"/>
  <c r="X79" i="454"/>
  <c r="X75" i="454"/>
  <c r="X88" i="454"/>
  <c r="X72" i="454"/>
  <c r="X68" i="454"/>
  <c r="X64" i="454"/>
  <c r="X60" i="454"/>
  <c r="X84" i="454"/>
  <c r="AM79" i="454"/>
  <c r="AM78" i="454"/>
  <c r="X77" i="454"/>
  <c r="X71" i="454"/>
  <c r="X67" i="454"/>
  <c r="X63" i="454"/>
  <c r="AM81" i="454"/>
  <c r="X80" i="454"/>
  <c r="X78" i="454"/>
  <c r="AM77" i="454"/>
  <c r="X76" i="454"/>
  <c r="X74" i="454"/>
  <c r="X73" i="454"/>
  <c r="X69" i="454"/>
  <c r="X65" i="454"/>
  <c r="X61" i="454"/>
  <c r="X57" i="454"/>
  <c r="X53" i="454"/>
  <c r="C22" i="453"/>
  <c r="D22" i="453" s="1"/>
  <c r="C20" i="453"/>
  <c r="D20" i="453" s="1"/>
  <c r="C13" i="453"/>
  <c r="D13" i="453" s="1"/>
  <c r="AM85" i="454"/>
  <c r="C23" i="453"/>
  <c r="D23" i="453" s="1"/>
  <c r="X70" i="454"/>
  <c r="C19" i="453"/>
  <c r="D19" i="453" s="1"/>
  <c r="C12" i="453"/>
  <c r="D12" i="453" s="1"/>
  <c r="X55" i="454"/>
  <c r="C21" i="453"/>
  <c r="D21" i="453" s="1"/>
  <c r="C15" i="453"/>
  <c r="D15" i="453" s="1"/>
  <c r="X66" i="454"/>
  <c r="X62" i="454"/>
  <c r="X58" i="454"/>
  <c r="X59" i="454"/>
  <c r="X56" i="454"/>
  <c r="X54" i="454"/>
  <c r="AM87" i="452"/>
  <c r="X86" i="452"/>
  <c r="AM83" i="452"/>
  <c r="X82" i="452"/>
  <c r="AM79" i="452"/>
  <c r="X78" i="452"/>
  <c r="AM88" i="452"/>
  <c r="X87" i="452"/>
  <c r="AM84" i="452"/>
  <c r="X83" i="452"/>
  <c r="X88" i="452"/>
  <c r="AM85" i="452"/>
  <c r="X84" i="452"/>
  <c r="AM81" i="452"/>
  <c r="X80" i="452"/>
  <c r="AM77" i="452"/>
  <c r="X74" i="452"/>
  <c r="AM78" i="452"/>
  <c r="X75" i="452"/>
  <c r="X73" i="452"/>
  <c r="X71" i="452"/>
  <c r="X67" i="452"/>
  <c r="X63" i="452"/>
  <c r="X59" i="452"/>
  <c r="X55" i="452"/>
  <c r="X85" i="452"/>
  <c r="X70" i="452"/>
  <c r="X66" i="452"/>
  <c r="AM86" i="452"/>
  <c r="X81" i="452"/>
  <c r="X79" i="452"/>
  <c r="X76" i="452"/>
  <c r="X72" i="452"/>
  <c r="X69" i="452"/>
  <c r="X65" i="452"/>
  <c r="X61" i="452"/>
  <c r="X57" i="452"/>
  <c r="X53" i="452"/>
  <c r="C20" i="451"/>
  <c r="D20" i="451" s="1"/>
  <c r="C18" i="451"/>
  <c r="D18" i="451" s="1"/>
  <c r="C19" i="451"/>
  <c r="D19" i="451" s="1"/>
  <c r="C13" i="451"/>
  <c r="D13" i="451" s="1"/>
  <c r="AM80" i="452"/>
  <c r="X64" i="452"/>
  <c r="X60" i="452"/>
  <c r="X56" i="452"/>
  <c r="C17" i="451"/>
  <c r="D17" i="451" s="1"/>
  <c r="C12" i="451"/>
  <c r="D12" i="451" s="1"/>
  <c r="AM82" i="452"/>
  <c r="X77" i="452"/>
  <c r="X68" i="452"/>
  <c r="X62" i="452"/>
  <c r="X58" i="452"/>
  <c r="X54" i="452"/>
  <c r="C21" i="451"/>
  <c r="D21" i="451" s="1"/>
  <c r="H4" i="449"/>
  <c r="H4" i="451"/>
  <c r="C14" i="449"/>
  <c r="D14" i="449" s="1"/>
  <c r="X88" i="450"/>
  <c r="AM85" i="450"/>
  <c r="X84" i="450"/>
  <c r="AM81" i="450"/>
  <c r="X80" i="450"/>
  <c r="C13" i="449"/>
  <c r="D13" i="449" s="1"/>
  <c r="AM86" i="450"/>
  <c r="X85" i="450"/>
  <c r="AM82" i="450"/>
  <c r="X81" i="450"/>
  <c r="AM88" i="450"/>
  <c r="X87" i="450"/>
  <c r="AM84" i="450"/>
  <c r="X83" i="450"/>
  <c r="AM80" i="450"/>
  <c r="X79" i="450"/>
  <c r="X75" i="450"/>
  <c r="AM87" i="450"/>
  <c r="X82" i="450"/>
  <c r="AM79" i="450"/>
  <c r="AM77" i="450"/>
  <c r="X76" i="450"/>
  <c r="X71" i="450"/>
  <c r="X67" i="450"/>
  <c r="X63" i="450"/>
  <c r="X59" i="450"/>
  <c r="AM78" i="450"/>
  <c r="X72" i="450"/>
  <c r="X68" i="450"/>
  <c r="X64" i="450"/>
  <c r="X60" i="450"/>
  <c r="X56" i="450"/>
  <c r="X86" i="450"/>
  <c r="X74" i="450"/>
  <c r="X65" i="450"/>
  <c r="X62" i="450"/>
  <c r="X55" i="450"/>
  <c r="X53" i="450"/>
  <c r="C21" i="449"/>
  <c r="D21" i="449" s="1"/>
  <c r="C15" i="449"/>
  <c r="D15" i="449" s="1"/>
  <c r="X70" i="450"/>
  <c r="X57" i="450"/>
  <c r="X78" i="450"/>
  <c r="X77" i="450"/>
  <c r="X69" i="450"/>
  <c r="X66" i="450"/>
  <c r="C19" i="449"/>
  <c r="D19" i="449" s="1"/>
  <c r="C12" i="449"/>
  <c r="D12" i="449" s="1"/>
  <c r="AM83" i="450"/>
  <c r="X73" i="450"/>
  <c r="X61" i="450"/>
  <c r="X58" i="450"/>
  <c r="C23" i="449"/>
  <c r="D23" i="449" s="1"/>
  <c r="C20" i="449"/>
  <c r="D20" i="449" s="1"/>
  <c r="X54" i="450"/>
  <c r="C22" i="449"/>
  <c r="D22" i="449" s="1"/>
  <c r="H4" i="445"/>
  <c r="H4" i="447"/>
  <c r="AM87" i="448"/>
  <c r="X86" i="448"/>
  <c r="AM83" i="448"/>
  <c r="X82" i="448"/>
  <c r="AM88" i="448"/>
  <c r="X87" i="448"/>
  <c r="AM84" i="448"/>
  <c r="X83" i="448"/>
  <c r="AM80" i="448"/>
  <c r="X79" i="448"/>
  <c r="X88" i="448"/>
  <c r="AM85" i="448"/>
  <c r="X84" i="448"/>
  <c r="AM81" i="448"/>
  <c r="X80" i="448"/>
  <c r="AM77" i="448"/>
  <c r="X74" i="448"/>
  <c r="AM79" i="448"/>
  <c r="AM78" i="448"/>
  <c r="AM86" i="448"/>
  <c r="AM82" i="448"/>
  <c r="X85" i="448"/>
  <c r="X77" i="448"/>
  <c r="X75" i="448"/>
  <c r="X73" i="448"/>
  <c r="X68" i="448"/>
  <c r="X64" i="448"/>
  <c r="X60" i="448"/>
  <c r="X56" i="448"/>
  <c r="X72" i="448"/>
  <c r="C21" i="447"/>
  <c r="D21" i="447" s="1"/>
  <c r="C19" i="447"/>
  <c r="D19" i="447" s="1"/>
  <c r="C17" i="447"/>
  <c r="D17" i="447" s="1"/>
  <c r="X70" i="448"/>
  <c r="X66" i="448"/>
  <c r="X62" i="448"/>
  <c r="X58" i="448"/>
  <c r="X54" i="448"/>
  <c r="X78" i="448"/>
  <c r="X71" i="448"/>
  <c r="X69" i="448"/>
  <c r="X67" i="448"/>
  <c r="X65" i="448"/>
  <c r="X63" i="448"/>
  <c r="X61" i="448"/>
  <c r="X59" i="448"/>
  <c r="X57" i="448"/>
  <c r="X55" i="448"/>
  <c r="X81" i="448"/>
  <c r="X76" i="448"/>
  <c r="C20" i="447"/>
  <c r="D20" i="447" s="1"/>
  <c r="X53" i="448"/>
  <c r="C12" i="447"/>
  <c r="D12" i="447" s="1"/>
  <c r="C13" i="445"/>
  <c r="D13" i="445" s="1"/>
  <c r="C18" i="447"/>
  <c r="D18" i="447" s="1"/>
  <c r="C13" i="447"/>
  <c r="D13" i="447" s="1"/>
  <c r="AM87" i="446"/>
  <c r="X86" i="446"/>
  <c r="AM83" i="446"/>
  <c r="X82" i="446"/>
  <c r="AM79" i="446"/>
  <c r="X78" i="446"/>
  <c r="AM88" i="446"/>
  <c r="X87" i="446"/>
  <c r="AM84" i="446"/>
  <c r="X83" i="446"/>
  <c r="AM80" i="446"/>
  <c r="X88" i="446"/>
  <c r="AM85" i="446"/>
  <c r="X84" i="446"/>
  <c r="AM81" i="446"/>
  <c r="X80" i="446"/>
  <c r="AM77" i="446"/>
  <c r="X74" i="446"/>
  <c r="X85" i="446"/>
  <c r="AM82" i="446"/>
  <c r="X79" i="446"/>
  <c r="X68" i="446"/>
  <c r="X64" i="446"/>
  <c r="X60" i="446"/>
  <c r="X56" i="446"/>
  <c r="AM86" i="446"/>
  <c r="X77" i="446"/>
  <c r="X76" i="446"/>
  <c r="X53" i="446"/>
  <c r="X71" i="446"/>
  <c r="X69" i="446"/>
  <c r="X67" i="446"/>
  <c r="X65" i="446"/>
  <c r="X63" i="446"/>
  <c r="X61" i="446"/>
  <c r="X59" i="446"/>
  <c r="X57" i="446"/>
  <c r="X81" i="446"/>
  <c r="AM78" i="446"/>
  <c r="X75" i="446"/>
  <c r="X70" i="446"/>
  <c r="X66" i="446"/>
  <c r="X62" i="446"/>
  <c r="X58" i="446"/>
  <c r="X54" i="446"/>
  <c r="X55" i="446"/>
  <c r="C19" i="445"/>
  <c r="D19" i="445" s="1"/>
  <c r="X72" i="446"/>
  <c r="C21" i="445"/>
  <c r="D21" i="445" s="1"/>
  <c r="C20" i="445"/>
  <c r="D20" i="445" s="1"/>
  <c r="C14" i="445"/>
  <c r="D14" i="445" s="1"/>
  <c r="C12" i="445"/>
  <c r="D12" i="445" s="1"/>
  <c r="X73" i="446"/>
  <c r="C22" i="445"/>
  <c r="D22" i="445" s="1"/>
  <c r="C18" i="445"/>
  <c r="D18" i="445" s="1"/>
  <c r="AM87" i="444"/>
  <c r="X86" i="444"/>
  <c r="AM83" i="444"/>
  <c r="X82" i="444"/>
  <c r="AM79" i="444"/>
  <c r="X78" i="444"/>
  <c r="AM88" i="444"/>
  <c r="X87" i="444"/>
  <c r="AM84" i="444"/>
  <c r="X83" i="444"/>
  <c r="AM86" i="444"/>
  <c r="X85" i="444"/>
  <c r="AM82" i="444"/>
  <c r="X81" i="444"/>
  <c r="AM78" i="444"/>
  <c r="X77" i="444"/>
  <c r="X73" i="444"/>
  <c r="X84" i="444"/>
  <c r="AM80" i="444"/>
  <c r="X79" i="444"/>
  <c r="X70" i="444"/>
  <c r="X66" i="444"/>
  <c r="X62" i="444"/>
  <c r="X58" i="444"/>
  <c r="AM85" i="444"/>
  <c r="X76" i="444"/>
  <c r="X74" i="444"/>
  <c r="X72" i="444"/>
  <c r="X69" i="444"/>
  <c r="X65" i="444"/>
  <c r="X88" i="444"/>
  <c r="X80" i="444"/>
  <c r="X75" i="444"/>
  <c r="X71" i="444"/>
  <c r="X67" i="444"/>
  <c r="X63" i="444"/>
  <c r="X59" i="444"/>
  <c r="X55" i="444"/>
  <c r="C21" i="443"/>
  <c r="D21" i="443" s="1"/>
  <c r="C19" i="443"/>
  <c r="D19" i="443" s="1"/>
  <c r="C17" i="443"/>
  <c r="D17" i="443" s="1"/>
  <c r="C18" i="443"/>
  <c r="D18" i="443" s="1"/>
  <c r="C13" i="443"/>
  <c r="D13" i="443" s="1"/>
  <c r="X60" i="444"/>
  <c r="X53" i="444"/>
  <c r="C12" i="443"/>
  <c r="D12" i="443" s="1"/>
  <c r="AM81" i="444"/>
  <c r="X68" i="444"/>
  <c r="X64" i="444"/>
  <c r="X61" i="444"/>
  <c r="X57" i="444"/>
  <c r="X54" i="444"/>
  <c r="C20" i="443"/>
  <c r="D20" i="443" s="1"/>
  <c r="AM77" i="444"/>
  <c r="X56" i="444"/>
  <c r="H4" i="441"/>
  <c r="H4" i="443"/>
  <c r="X88" i="442"/>
  <c r="AM85" i="442"/>
  <c r="X84" i="442"/>
  <c r="AM81" i="442"/>
  <c r="X80" i="442"/>
  <c r="AM77" i="442"/>
  <c r="X74" i="442"/>
  <c r="X85" i="442"/>
  <c r="AM84" i="442"/>
  <c r="X77" i="442"/>
  <c r="X75" i="442"/>
  <c r="X87" i="442"/>
  <c r="AM86" i="442"/>
  <c r="AM83" i="442"/>
  <c r="X82" i="442"/>
  <c r="X79" i="442"/>
  <c r="AM78" i="442"/>
  <c r="X73" i="442"/>
  <c r="X69" i="442"/>
  <c r="C13" i="441"/>
  <c r="D13" i="441" s="1"/>
  <c r="AM88" i="442"/>
  <c r="X81" i="442"/>
  <c r="AM80" i="442"/>
  <c r="X76" i="442"/>
  <c r="X72" i="442"/>
  <c r="X68" i="442"/>
  <c r="X83" i="442"/>
  <c r="AM79" i="442"/>
  <c r="X71" i="442"/>
  <c r="X78" i="442"/>
  <c r="X62" i="442"/>
  <c r="X58" i="442"/>
  <c r="X54" i="442"/>
  <c r="AM87" i="442"/>
  <c r="X65" i="442"/>
  <c r="X61" i="442"/>
  <c r="X57" i="442"/>
  <c r="X53" i="442"/>
  <c r="C21" i="441"/>
  <c r="D21" i="441" s="1"/>
  <c r="C19" i="441"/>
  <c r="D19" i="441" s="1"/>
  <c r="X64" i="442"/>
  <c r="X60" i="442"/>
  <c r="X56" i="442"/>
  <c r="C20" i="441"/>
  <c r="D20" i="441" s="1"/>
  <c r="X70" i="442"/>
  <c r="X66" i="442"/>
  <c r="C14" i="441"/>
  <c r="D14" i="441" s="1"/>
  <c r="X59" i="442"/>
  <c r="X55" i="442"/>
  <c r="X86" i="442"/>
  <c r="X67" i="442"/>
  <c r="C22" i="441"/>
  <c r="D22" i="441" s="1"/>
  <c r="C18" i="441"/>
  <c r="D18" i="441" s="1"/>
  <c r="C12" i="441"/>
  <c r="D12" i="441" s="1"/>
  <c r="AM82" i="442"/>
  <c r="X63" i="442"/>
  <c r="H4" i="437"/>
  <c r="H4" i="439"/>
  <c r="AM87" i="440"/>
  <c r="X86" i="440"/>
  <c r="AM83" i="440"/>
  <c r="X82" i="440"/>
  <c r="AM79" i="440"/>
  <c r="X78" i="440"/>
  <c r="X76" i="440"/>
  <c r="AM88" i="440"/>
  <c r="X87" i="440"/>
  <c r="AM84" i="440"/>
  <c r="X83" i="440"/>
  <c r="AM80" i="440"/>
  <c r="X79" i="440"/>
  <c r="AM86" i="440"/>
  <c r="X85" i="440"/>
  <c r="AM82" i="440"/>
  <c r="X81" i="440"/>
  <c r="AM78" i="440"/>
  <c r="X77" i="440"/>
  <c r="X73" i="440"/>
  <c r="X84" i="440"/>
  <c r="X75" i="440"/>
  <c r="X71" i="440"/>
  <c r="X67" i="440"/>
  <c r="X63" i="440"/>
  <c r="X59" i="440"/>
  <c r="X55" i="440"/>
  <c r="AM85" i="440"/>
  <c r="X80" i="440"/>
  <c r="X70" i="440"/>
  <c r="X66" i="440"/>
  <c r="X62" i="440"/>
  <c r="X58" i="440"/>
  <c r="X88" i="440"/>
  <c r="AM77" i="440"/>
  <c r="X74" i="440"/>
  <c r="X68" i="440"/>
  <c r="X64" i="440"/>
  <c r="X60" i="440"/>
  <c r="X56" i="440"/>
  <c r="X57" i="440"/>
  <c r="X53" i="440"/>
  <c r="C19" i="439"/>
  <c r="D19" i="439" s="1"/>
  <c r="C13" i="439"/>
  <c r="D13" i="439" s="1"/>
  <c r="C12" i="439"/>
  <c r="D12" i="439" s="1"/>
  <c r="X54" i="440"/>
  <c r="C17" i="439"/>
  <c r="D17" i="439" s="1"/>
  <c r="AM81" i="440"/>
  <c r="X72" i="440"/>
  <c r="X69" i="440"/>
  <c r="X65" i="440"/>
  <c r="X61" i="440"/>
  <c r="C21" i="439"/>
  <c r="D21" i="439" s="1"/>
  <c r="C18" i="439"/>
  <c r="D18" i="439" s="1"/>
  <c r="C20" i="439"/>
  <c r="D20" i="439" s="1"/>
  <c r="AM88" i="438"/>
  <c r="X87" i="438"/>
  <c r="AM84" i="438"/>
  <c r="X83" i="438"/>
  <c r="AM80" i="438"/>
  <c r="X88" i="438"/>
  <c r="AM85" i="438"/>
  <c r="X84" i="438"/>
  <c r="AM81" i="438"/>
  <c r="AM86" i="438"/>
  <c r="X85" i="438"/>
  <c r="AM82" i="438"/>
  <c r="X81" i="438"/>
  <c r="AM78" i="438"/>
  <c r="X77" i="438"/>
  <c r="X73" i="438"/>
  <c r="AM87" i="438"/>
  <c r="X82" i="438"/>
  <c r="X79" i="438"/>
  <c r="X76" i="438"/>
  <c r="X74" i="438"/>
  <c r="X69" i="438"/>
  <c r="X65" i="438"/>
  <c r="X61" i="438"/>
  <c r="X57" i="438"/>
  <c r="X78" i="438"/>
  <c r="AM77" i="438"/>
  <c r="X72" i="438"/>
  <c r="X68" i="438"/>
  <c r="X64" i="438"/>
  <c r="X60" i="438"/>
  <c r="X70" i="438"/>
  <c r="X66" i="438"/>
  <c r="X62" i="438"/>
  <c r="X58" i="438"/>
  <c r="X54" i="438"/>
  <c r="X86" i="438"/>
  <c r="AM79" i="438"/>
  <c r="X71" i="438"/>
  <c r="X67" i="438"/>
  <c r="X63" i="438"/>
  <c r="X59" i="438"/>
  <c r="X55" i="438"/>
  <c r="X53" i="438"/>
  <c r="C21" i="437"/>
  <c r="D21" i="437" s="1"/>
  <c r="C17" i="437"/>
  <c r="D17" i="437" s="1"/>
  <c r="X80" i="438"/>
  <c r="C19" i="437"/>
  <c r="D19" i="437" s="1"/>
  <c r="C13" i="437"/>
  <c r="D13" i="437" s="1"/>
  <c r="X75" i="438"/>
  <c r="X56" i="438"/>
  <c r="C20" i="437"/>
  <c r="D20" i="437" s="1"/>
  <c r="AM83" i="438"/>
  <c r="C18" i="437"/>
  <c r="D18" i="437" s="1"/>
  <c r="C12" i="437"/>
  <c r="D12" i="437" s="1"/>
  <c r="AM88" i="436"/>
  <c r="X87" i="436"/>
  <c r="AM84" i="436"/>
  <c r="X83" i="436"/>
  <c r="AM80" i="436"/>
  <c r="X79" i="436"/>
  <c r="X75" i="436"/>
  <c r="X88" i="436"/>
  <c r="AM85" i="436"/>
  <c r="X84" i="436"/>
  <c r="AM81" i="436"/>
  <c r="X80" i="436"/>
  <c r="AM77" i="436"/>
  <c r="X74" i="436"/>
  <c r="AM86" i="436"/>
  <c r="X85" i="436"/>
  <c r="AM82" i="436"/>
  <c r="X81" i="436"/>
  <c r="AM78" i="436"/>
  <c r="X77" i="436"/>
  <c r="X73" i="436"/>
  <c r="AM87" i="436"/>
  <c r="X82" i="436"/>
  <c r="AM79" i="436"/>
  <c r="X86" i="436"/>
  <c r="AM83" i="436"/>
  <c r="X78" i="436"/>
  <c r="X69" i="436"/>
  <c r="X65" i="436"/>
  <c r="X61" i="436"/>
  <c r="X57" i="436"/>
  <c r="X67" i="436"/>
  <c r="X60" i="436"/>
  <c r="X58" i="436"/>
  <c r="X56" i="436"/>
  <c r="X54" i="436"/>
  <c r="X71" i="436"/>
  <c r="X64" i="436"/>
  <c r="X62" i="436"/>
  <c r="C23" i="435"/>
  <c r="D23" i="435" s="1"/>
  <c r="C21" i="435"/>
  <c r="D21" i="435" s="1"/>
  <c r="C19" i="435"/>
  <c r="D19" i="435" s="1"/>
  <c r="X72" i="436"/>
  <c r="X70" i="436"/>
  <c r="X63" i="436"/>
  <c r="X53" i="436"/>
  <c r="C22" i="435"/>
  <c r="D22" i="435" s="1"/>
  <c r="C20" i="435"/>
  <c r="D20" i="435" s="1"/>
  <c r="C14" i="435"/>
  <c r="D14" i="435" s="1"/>
  <c r="X66" i="436"/>
  <c r="C12" i="435"/>
  <c r="D12" i="435" s="1"/>
  <c r="X68" i="436"/>
  <c r="X76" i="436"/>
  <c r="X59" i="436"/>
  <c r="X55" i="436"/>
  <c r="C15" i="435"/>
  <c r="D15" i="435" s="1"/>
  <c r="C13" i="435"/>
  <c r="D13" i="435" s="1"/>
  <c r="H4" i="433"/>
  <c r="H4" i="435"/>
  <c r="AM87" i="434"/>
  <c r="X86" i="434"/>
  <c r="AM83" i="434"/>
  <c r="X82" i="434"/>
  <c r="AM79" i="434"/>
  <c r="X78" i="434"/>
  <c r="AM88" i="434"/>
  <c r="X87" i="434"/>
  <c r="AM84" i="434"/>
  <c r="X83" i="434"/>
  <c r="AM80" i="434"/>
  <c r="X88" i="434"/>
  <c r="AM85" i="434"/>
  <c r="X84" i="434"/>
  <c r="AM81" i="434"/>
  <c r="X80" i="434"/>
  <c r="AM77" i="434"/>
  <c r="X74" i="434"/>
  <c r="X85" i="434"/>
  <c r="X77" i="434"/>
  <c r="C14" i="433"/>
  <c r="D14" i="433" s="1"/>
  <c r="AM82" i="434"/>
  <c r="X72" i="434"/>
  <c r="X68" i="434"/>
  <c r="X64" i="434"/>
  <c r="X60" i="434"/>
  <c r="AM86" i="434"/>
  <c r="X53" i="434"/>
  <c r="C22" i="433"/>
  <c r="D22" i="433" s="1"/>
  <c r="C20" i="433"/>
  <c r="D20" i="433" s="1"/>
  <c r="X81" i="434"/>
  <c r="X73" i="434"/>
  <c r="X70" i="434"/>
  <c r="X66" i="434"/>
  <c r="X62" i="434"/>
  <c r="X58" i="434"/>
  <c r="X56" i="434"/>
  <c r="X79" i="434"/>
  <c r="AM78" i="434"/>
  <c r="X75" i="434"/>
  <c r="X71" i="434"/>
  <c r="X69" i="434"/>
  <c r="X67" i="434"/>
  <c r="X65" i="434"/>
  <c r="X63" i="434"/>
  <c r="X61" i="434"/>
  <c r="X59" i="434"/>
  <c r="X57" i="434"/>
  <c r="X54" i="434"/>
  <c r="C15" i="433"/>
  <c r="D15" i="433" s="1"/>
  <c r="C13" i="433"/>
  <c r="D13" i="433" s="1"/>
  <c r="C23" i="433"/>
  <c r="D23" i="433" s="1"/>
  <c r="X76" i="434"/>
  <c r="X55" i="434"/>
  <c r="C19" i="433"/>
  <c r="D19" i="433" s="1"/>
  <c r="C21" i="433"/>
  <c r="D21" i="433" s="1"/>
  <c r="C12" i="433"/>
  <c r="D12" i="433" s="1"/>
  <c r="AM87" i="432"/>
  <c r="X86" i="432"/>
  <c r="AM83" i="432"/>
  <c r="X82" i="432"/>
  <c r="AM79" i="432"/>
  <c r="AM88" i="432"/>
  <c r="X87" i="432"/>
  <c r="AM84" i="432"/>
  <c r="X83" i="432"/>
  <c r="AM80" i="432"/>
  <c r="X79" i="432"/>
  <c r="X88" i="432"/>
  <c r="AM85" i="432"/>
  <c r="X84" i="432"/>
  <c r="AM81" i="432"/>
  <c r="X80" i="432"/>
  <c r="AM77" i="432"/>
  <c r="X74" i="432"/>
  <c r="X85" i="432"/>
  <c r="X78" i="432"/>
  <c r="AM86" i="432"/>
  <c r="C12" i="431"/>
  <c r="D12" i="431" s="1"/>
  <c r="AM82" i="432"/>
  <c r="X77" i="432"/>
  <c r="X75" i="432"/>
  <c r="X73" i="432"/>
  <c r="X71" i="432"/>
  <c r="X67" i="432"/>
  <c r="X63" i="432"/>
  <c r="X59" i="432"/>
  <c r="X55" i="432"/>
  <c r="X81" i="432"/>
  <c r="AM78" i="432"/>
  <c r="X69" i="432"/>
  <c r="X65" i="432"/>
  <c r="X61" i="432"/>
  <c r="X57" i="432"/>
  <c r="X54" i="432"/>
  <c r="C14" i="431"/>
  <c r="D14" i="431" s="1"/>
  <c r="X76" i="432"/>
  <c r="X53" i="432"/>
  <c r="C21" i="431"/>
  <c r="D21" i="431" s="1"/>
  <c r="C19" i="431"/>
  <c r="D19" i="431" s="1"/>
  <c r="C13" i="431"/>
  <c r="D13" i="431" s="1"/>
  <c r="X62" i="432"/>
  <c r="X72" i="432"/>
  <c r="X68" i="432"/>
  <c r="X64" i="432"/>
  <c r="X60" i="432"/>
  <c r="X56" i="432"/>
  <c r="C20" i="431"/>
  <c r="D20" i="431" s="1"/>
  <c r="X58" i="432"/>
  <c r="C18" i="431"/>
  <c r="D18" i="431" s="1"/>
  <c r="X70" i="432"/>
  <c r="X66" i="432"/>
  <c r="C22" i="431"/>
  <c r="D22" i="431" s="1"/>
  <c r="H4" i="429"/>
  <c r="H4" i="431"/>
  <c r="AM87" i="430"/>
  <c r="X86" i="430"/>
  <c r="AM83" i="430"/>
  <c r="X82" i="430"/>
  <c r="AM79" i="430"/>
  <c r="X78" i="430"/>
  <c r="X76" i="430"/>
  <c r="AM88" i="430"/>
  <c r="X87" i="430"/>
  <c r="AM84" i="430"/>
  <c r="X83" i="430"/>
  <c r="AM80" i="430"/>
  <c r="AM86" i="430"/>
  <c r="X85" i="430"/>
  <c r="AM82" i="430"/>
  <c r="X81" i="430"/>
  <c r="AM78" i="430"/>
  <c r="X77" i="430"/>
  <c r="X73" i="430"/>
  <c r="X84" i="430"/>
  <c r="AM77" i="430"/>
  <c r="X74" i="430"/>
  <c r="X68" i="430"/>
  <c r="X64" i="430"/>
  <c r="X60" i="430"/>
  <c r="X56" i="430"/>
  <c r="AM85" i="430"/>
  <c r="X80" i="430"/>
  <c r="X75" i="430"/>
  <c r="X71" i="430"/>
  <c r="X67" i="430"/>
  <c r="X63" i="430"/>
  <c r="X59" i="430"/>
  <c r="X88" i="430"/>
  <c r="X72" i="430"/>
  <c r="X69" i="430"/>
  <c r="X65" i="430"/>
  <c r="X61" i="430"/>
  <c r="X57" i="430"/>
  <c r="X53" i="430"/>
  <c r="C20" i="429"/>
  <c r="D20" i="429" s="1"/>
  <c r="C18" i="429"/>
  <c r="D18" i="429" s="1"/>
  <c r="X55" i="430"/>
  <c r="C21" i="429"/>
  <c r="D21" i="429" s="1"/>
  <c r="C13" i="429"/>
  <c r="D13" i="429" s="1"/>
  <c r="C17" i="429"/>
  <c r="D17" i="429" s="1"/>
  <c r="C19" i="429"/>
  <c r="D19" i="429" s="1"/>
  <c r="C12" i="429"/>
  <c r="D12" i="429" s="1"/>
  <c r="C14" i="427"/>
  <c r="D14" i="427" s="1"/>
  <c r="X62" i="430"/>
  <c r="X58" i="430"/>
  <c r="AM81" i="430"/>
  <c r="X79" i="430"/>
  <c r="X54" i="430"/>
  <c r="X70" i="430"/>
  <c r="X66" i="430"/>
  <c r="AM88" i="428"/>
  <c r="X87" i="428"/>
  <c r="AM84" i="428"/>
  <c r="X83" i="428"/>
  <c r="AM80" i="428"/>
  <c r="X79" i="428"/>
  <c r="X75" i="428"/>
  <c r="X88" i="428"/>
  <c r="AM85" i="428"/>
  <c r="X84" i="428"/>
  <c r="AM81" i="428"/>
  <c r="X80" i="428"/>
  <c r="AM77" i="428"/>
  <c r="X74" i="428"/>
  <c r="AM86" i="428"/>
  <c r="X85" i="428"/>
  <c r="AM82" i="428"/>
  <c r="X81" i="428"/>
  <c r="AM78" i="428"/>
  <c r="X77" i="428"/>
  <c r="X73" i="428"/>
  <c r="AM87" i="428"/>
  <c r="X82" i="428"/>
  <c r="AM79" i="428"/>
  <c r="X76" i="428"/>
  <c r="X72" i="428"/>
  <c r="X68" i="428"/>
  <c r="X64" i="428"/>
  <c r="X60" i="428"/>
  <c r="X56" i="428"/>
  <c r="X71" i="428"/>
  <c r="X67" i="428"/>
  <c r="X63" i="428"/>
  <c r="X59" i="428"/>
  <c r="X69" i="428"/>
  <c r="X65" i="428"/>
  <c r="X61" i="428"/>
  <c r="X57" i="428"/>
  <c r="X53" i="428"/>
  <c r="C22" i="427"/>
  <c r="D22" i="427" s="1"/>
  <c r="C20" i="427"/>
  <c r="D20" i="427" s="1"/>
  <c r="X86" i="428"/>
  <c r="X78" i="428"/>
  <c r="X54" i="428"/>
  <c r="C21" i="427"/>
  <c r="D21" i="427" s="1"/>
  <c r="C13" i="427"/>
  <c r="D13" i="427" s="1"/>
  <c r="AM86" i="426"/>
  <c r="X85" i="426"/>
  <c r="AM82" i="426"/>
  <c r="X81" i="426"/>
  <c r="AM78" i="426"/>
  <c r="X77" i="426"/>
  <c r="X73" i="426"/>
  <c r="X66" i="428"/>
  <c r="X62" i="428"/>
  <c r="X58" i="428"/>
  <c r="X55" i="428"/>
  <c r="C19" i="427"/>
  <c r="D19" i="427" s="1"/>
  <c r="C12" i="427"/>
  <c r="D12" i="427" s="1"/>
  <c r="AM87" i="426"/>
  <c r="X86" i="426"/>
  <c r="AM83" i="426"/>
  <c r="AM83" i="428"/>
  <c r="C23" i="427"/>
  <c r="D23" i="427" s="1"/>
  <c r="C15" i="427"/>
  <c r="D15" i="427" s="1"/>
  <c r="X88" i="426"/>
  <c r="AM85" i="426"/>
  <c r="X84" i="426"/>
  <c r="AM81" i="426"/>
  <c r="X80" i="426"/>
  <c r="AM77" i="426"/>
  <c r="X74" i="426"/>
  <c r="X70" i="426"/>
  <c r="X66" i="426"/>
  <c r="X62" i="426"/>
  <c r="X70" i="428"/>
  <c r="AM88" i="426"/>
  <c r="X57" i="426"/>
  <c r="X53" i="426"/>
  <c r="C21" i="425"/>
  <c r="D21" i="425" s="1"/>
  <c r="C19" i="425"/>
  <c r="D19" i="425" s="1"/>
  <c r="C13" i="425"/>
  <c r="D13" i="425" s="1"/>
  <c r="X83" i="426"/>
  <c r="X82" i="426"/>
  <c r="X79" i="426"/>
  <c r="X55" i="426"/>
  <c r="C22" i="425"/>
  <c r="D22" i="425" s="1"/>
  <c r="X75" i="426"/>
  <c r="X71" i="426"/>
  <c r="X69" i="426"/>
  <c r="X67" i="426"/>
  <c r="X65" i="426"/>
  <c r="X63" i="426"/>
  <c r="X61" i="426"/>
  <c r="X59" i="426"/>
  <c r="X56" i="426"/>
  <c r="C12" i="425"/>
  <c r="D12" i="425" s="1"/>
  <c r="C18" i="425"/>
  <c r="D18" i="425" s="1"/>
  <c r="X87" i="426"/>
  <c r="AM84" i="426"/>
  <c r="AM80" i="426"/>
  <c r="AM79" i="426"/>
  <c r="X78" i="426"/>
  <c r="X68" i="426"/>
  <c r="X64" i="426"/>
  <c r="X60" i="426"/>
  <c r="X58" i="426"/>
  <c r="X54" i="426"/>
  <c r="C14" i="425"/>
  <c r="D14" i="425" s="1"/>
  <c r="X76" i="426"/>
  <c r="X72" i="426"/>
  <c r="C20" i="425"/>
  <c r="D20" i="425" s="1"/>
  <c r="H4" i="425"/>
  <c r="H4" i="427"/>
  <c r="H4" i="421"/>
  <c r="H4" i="423"/>
  <c r="AM88" i="424"/>
  <c r="X87" i="424"/>
  <c r="AM84" i="424"/>
  <c r="X83" i="424"/>
  <c r="AM80" i="424"/>
  <c r="X79" i="424"/>
  <c r="X75" i="424"/>
  <c r="X88" i="424"/>
  <c r="AM85" i="424"/>
  <c r="X84" i="424"/>
  <c r="AM81" i="424"/>
  <c r="X80" i="424"/>
  <c r="AM77" i="424"/>
  <c r="AM86" i="424"/>
  <c r="X85" i="424"/>
  <c r="AM82" i="424"/>
  <c r="X81" i="424"/>
  <c r="AM78" i="424"/>
  <c r="X77" i="424"/>
  <c r="X73" i="424"/>
  <c r="AM87" i="424"/>
  <c r="X82" i="424"/>
  <c r="AM79" i="424"/>
  <c r="X86" i="424"/>
  <c r="AM83" i="424"/>
  <c r="X78" i="424"/>
  <c r="X76" i="424"/>
  <c r="X70" i="424"/>
  <c r="X66" i="424"/>
  <c r="X62" i="424"/>
  <c r="X58" i="424"/>
  <c r="X69" i="424"/>
  <c r="X67" i="424"/>
  <c r="X60" i="424"/>
  <c r="X56" i="424"/>
  <c r="X54" i="424"/>
  <c r="C15" i="423"/>
  <c r="D15" i="423" s="1"/>
  <c r="X71" i="424"/>
  <c r="X64" i="424"/>
  <c r="X53" i="424"/>
  <c r="C22" i="423"/>
  <c r="D22" i="423" s="1"/>
  <c r="C20" i="423"/>
  <c r="D20" i="423" s="1"/>
  <c r="X72" i="424"/>
  <c r="X65" i="424"/>
  <c r="X63" i="424"/>
  <c r="C23" i="423"/>
  <c r="D23" i="423" s="1"/>
  <c r="C21" i="423"/>
  <c r="D21" i="423" s="1"/>
  <c r="C19" i="423"/>
  <c r="D19" i="423" s="1"/>
  <c r="C12" i="423"/>
  <c r="D12" i="423" s="1"/>
  <c r="C19" i="398"/>
  <c r="D19" i="398" s="1"/>
  <c r="C18" i="398"/>
  <c r="D18" i="398" s="1"/>
  <c r="X74" i="424"/>
  <c r="X59" i="424"/>
  <c r="X55" i="424"/>
  <c r="C14" i="423"/>
  <c r="D14" i="423" s="1"/>
  <c r="C13" i="423"/>
  <c r="D13" i="423" s="1"/>
  <c r="X68" i="424"/>
  <c r="X61" i="424"/>
  <c r="X57" i="424"/>
  <c r="C14" i="421"/>
  <c r="D14" i="421" s="1"/>
  <c r="C13" i="421"/>
  <c r="D13" i="421" s="1"/>
  <c r="C12" i="421"/>
  <c r="D12" i="421" s="1"/>
  <c r="C21" i="398"/>
  <c r="D21" i="398" s="1"/>
  <c r="AM88" i="422"/>
  <c r="X87" i="422"/>
  <c r="AM84" i="422"/>
  <c r="X83" i="422"/>
  <c r="AM80" i="422"/>
  <c r="X79" i="422"/>
  <c r="X75" i="422"/>
  <c r="X88" i="422"/>
  <c r="AM85" i="422"/>
  <c r="X84" i="422"/>
  <c r="AM81" i="422"/>
  <c r="X80" i="422"/>
  <c r="AM86" i="422"/>
  <c r="X85" i="422"/>
  <c r="AM82" i="422"/>
  <c r="X81" i="422"/>
  <c r="AM78" i="422"/>
  <c r="X77" i="422"/>
  <c r="X73" i="422"/>
  <c r="AM87" i="422"/>
  <c r="X82" i="422"/>
  <c r="AM79" i="422"/>
  <c r="X78" i="422"/>
  <c r="X74" i="422"/>
  <c r="X69" i="422"/>
  <c r="X65" i="422"/>
  <c r="X61" i="422"/>
  <c r="X57" i="422"/>
  <c r="X72" i="422"/>
  <c r="X68" i="422"/>
  <c r="X64" i="422"/>
  <c r="X60" i="422"/>
  <c r="X76" i="422"/>
  <c r="X70" i="422"/>
  <c r="X66" i="422"/>
  <c r="X62" i="422"/>
  <c r="X58" i="422"/>
  <c r="X54" i="422"/>
  <c r="X86" i="422"/>
  <c r="X71" i="422"/>
  <c r="X56" i="422"/>
  <c r="X59" i="422"/>
  <c r="X53" i="422"/>
  <c r="C24" i="421"/>
  <c r="D24" i="421" s="1"/>
  <c r="X63" i="422"/>
  <c r="C16" i="421"/>
  <c r="D16" i="421" s="1"/>
  <c r="AM83" i="422"/>
  <c r="AM77" i="422"/>
  <c r="X67" i="422"/>
  <c r="X55" i="422"/>
  <c r="C23" i="421"/>
  <c r="D23" i="421" s="1"/>
  <c r="C20" i="421"/>
  <c r="D20" i="421" s="1"/>
  <c r="C15" i="421"/>
  <c r="D15" i="421" s="1"/>
  <c r="C21" i="421"/>
  <c r="D21" i="421" s="1"/>
  <c r="C22" i="421"/>
  <c r="D22" i="421" s="1"/>
  <c r="AM88" i="420"/>
  <c r="X87" i="420"/>
  <c r="AM84" i="420"/>
  <c r="X83" i="420"/>
  <c r="AM80" i="420"/>
  <c r="X79" i="420"/>
  <c r="X88" i="420"/>
  <c r="AM85" i="420"/>
  <c r="X84" i="420"/>
  <c r="AM81" i="420"/>
  <c r="X80" i="420"/>
  <c r="AM86" i="420"/>
  <c r="X85" i="420"/>
  <c r="AM82" i="420"/>
  <c r="X81" i="420"/>
  <c r="AM78" i="420"/>
  <c r="AM77" i="420"/>
  <c r="X86" i="420"/>
  <c r="AM83" i="420"/>
  <c r="X78" i="420"/>
  <c r="X76" i="420"/>
  <c r="X72" i="420"/>
  <c r="X68" i="420"/>
  <c r="X64" i="420"/>
  <c r="X60" i="420"/>
  <c r="AM87" i="420"/>
  <c r="X70" i="420"/>
  <c r="X66" i="420"/>
  <c r="X62" i="420"/>
  <c r="X58" i="420"/>
  <c r="X56" i="420"/>
  <c r="X74" i="420"/>
  <c r="X55" i="420"/>
  <c r="C23" i="419"/>
  <c r="D23" i="419" s="1"/>
  <c r="C21" i="419"/>
  <c r="D21" i="419" s="1"/>
  <c r="C19" i="419"/>
  <c r="D19" i="419" s="1"/>
  <c r="AM79" i="420"/>
  <c r="X75" i="420"/>
  <c r="X73" i="420"/>
  <c r="X57" i="420"/>
  <c r="X53" i="420"/>
  <c r="C22" i="419"/>
  <c r="D22" i="419" s="1"/>
  <c r="C20" i="419"/>
  <c r="D20" i="419" s="1"/>
  <c r="C14" i="419"/>
  <c r="D14" i="419" s="1"/>
  <c r="X71" i="420"/>
  <c r="X67" i="420"/>
  <c r="X63" i="420"/>
  <c r="X59" i="420"/>
  <c r="C12" i="419"/>
  <c r="D12" i="419" s="1"/>
  <c r="C15" i="419"/>
  <c r="D15" i="419" s="1"/>
  <c r="X82" i="420"/>
  <c r="X69" i="420"/>
  <c r="X65" i="420"/>
  <c r="X61" i="420"/>
  <c r="X77" i="420"/>
  <c r="X54" i="420"/>
  <c r="C13" i="419"/>
  <c r="D13" i="419" s="1"/>
  <c r="H4" i="409"/>
  <c r="H4" i="419"/>
  <c r="AM87" i="418"/>
  <c r="X86" i="418"/>
  <c r="AM83" i="418"/>
  <c r="X82" i="418"/>
  <c r="AM79" i="418"/>
  <c r="X78" i="418"/>
  <c r="AM88" i="418"/>
  <c r="X87" i="418"/>
  <c r="AM84" i="418"/>
  <c r="X83" i="418"/>
  <c r="AM80" i="418"/>
  <c r="X79" i="418"/>
  <c r="X75" i="418"/>
  <c r="AM86" i="418"/>
  <c r="X85" i="418"/>
  <c r="AM82" i="418"/>
  <c r="X81" i="418"/>
  <c r="AM78" i="418"/>
  <c r="X77" i="418"/>
  <c r="X73" i="418"/>
  <c r="AM81" i="418"/>
  <c r="X71" i="418"/>
  <c r="X67" i="418"/>
  <c r="X63" i="418"/>
  <c r="X59" i="418"/>
  <c r="X55" i="418"/>
  <c r="X76" i="418"/>
  <c r="X72" i="418"/>
  <c r="X70" i="418"/>
  <c r="X66" i="418"/>
  <c r="X62" i="418"/>
  <c r="X58" i="418"/>
  <c r="X54" i="418"/>
  <c r="X88" i="418"/>
  <c r="X84" i="418"/>
  <c r="X69" i="418"/>
  <c r="X65" i="418"/>
  <c r="X61" i="418"/>
  <c r="X57" i="418"/>
  <c r="X53" i="418"/>
  <c r="AM77" i="418"/>
  <c r="AM85" i="418"/>
  <c r="X80" i="418"/>
  <c r="X74" i="418"/>
  <c r="X68" i="418"/>
  <c r="X64" i="418"/>
  <c r="X60" i="418"/>
  <c r="X56" i="418"/>
  <c r="AM88" i="417"/>
  <c r="X87" i="417"/>
  <c r="AM84" i="417"/>
  <c r="X83" i="417"/>
  <c r="AM80" i="417"/>
  <c r="X79" i="417"/>
  <c r="X75" i="417"/>
  <c r="X88" i="417"/>
  <c r="AM85" i="417"/>
  <c r="X84" i="417"/>
  <c r="AM81" i="417"/>
  <c r="X80" i="417"/>
  <c r="AM86" i="417"/>
  <c r="X85" i="417"/>
  <c r="AM82" i="417"/>
  <c r="X81" i="417"/>
  <c r="AM78" i="417"/>
  <c r="X77" i="417"/>
  <c r="X73" i="417"/>
  <c r="AM87" i="417"/>
  <c r="X82" i="417"/>
  <c r="AM79" i="417"/>
  <c r="AM77" i="417"/>
  <c r="X70" i="417"/>
  <c r="X66" i="417"/>
  <c r="X62" i="417"/>
  <c r="X58" i="417"/>
  <c r="X54" i="417"/>
  <c r="X76" i="417"/>
  <c r="X69" i="417"/>
  <c r="X65" i="417"/>
  <c r="X61" i="417"/>
  <c r="X71" i="417"/>
  <c r="X67" i="417"/>
  <c r="X63" i="417"/>
  <c r="X59" i="417"/>
  <c r="X55" i="417"/>
  <c r="AM88" i="416"/>
  <c r="X87" i="416"/>
  <c r="AM84" i="416"/>
  <c r="X83" i="416"/>
  <c r="X86" i="417"/>
  <c r="X78" i="417"/>
  <c r="X72" i="417"/>
  <c r="X56" i="417"/>
  <c r="X53" i="417"/>
  <c r="X86" i="416"/>
  <c r="AM85" i="416"/>
  <c r="AM82" i="416"/>
  <c r="AM81" i="416"/>
  <c r="X80" i="416"/>
  <c r="AM77" i="416"/>
  <c r="X60" i="417"/>
  <c r="X57" i="417"/>
  <c r="X88" i="416"/>
  <c r="AM87" i="416"/>
  <c r="X81" i="416"/>
  <c r="AM78" i="416"/>
  <c r="X77" i="416"/>
  <c r="AM83" i="417"/>
  <c r="X74" i="417"/>
  <c r="X68" i="417"/>
  <c r="X84" i="416"/>
  <c r="AM83" i="416"/>
  <c r="AM80" i="416"/>
  <c r="X79" i="416"/>
  <c r="X75" i="416"/>
  <c r="X71" i="416"/>
  <c r="X67" i="416"/>
  <c r="X63" i="416"/>
  <c r="X59" i="416"/>
  <c r="X55" i="416"/>
  <c r="X64" i="417"/>
  <c r="X82" i="416"/>
  <c r="AM86" i="416"/>
  <c r="AM79" i="416"/>
  <c r="X78" i="416"/>
  <c r="X76" i="416"/>
  <c r="X74" i="416"/>
  <c r="X72" i="416"/>
  <c r="X70" i="416"/>
  <c r="X68" i="416"/>
  <c r="X66" i="416"/>
  <c r="X64" i="416"/>
  <c r="X62" i="416"/>
  <c r="X60" i="416"/>
  <c r="X58" i="416"/>
  <c r="X56" i="416"/>
  <c r="X54" i="416"/>
  <c r="X85" i="416"/>
  <c r="X73" i="416"/>
  <c r="X69" i="416"/>
  <c r="X65" i="416"/>
  <c r="X61" i="416"/>
  <c r="X57" i="416"/>
  <c r="X53" i="416"/>
  <c r="AM87" i="415"/>
  <c r="X86" i="415"/>
  <c r="AM83" i="415"/>
  <c r="X82" i="415"/>
  <c r="AM79" i="415"/>
  <c r="X78" i="415"/>
  <c r="AM88" i="415"/>
  <c r="X87" i="415"/>
  <c r="AM84" i="415"/>
  <c r="X83" i="415"/>
  <c r="AM80" i="415"/>
  <c r="AM86" i="415"/>
  <c r="X85" i="415"/>
  <c r="AM82" i="415"/>
  <c r="X81" i="415"/>
  <c r="AM78" i="415"/>
  <c r="X77" i="415"/>
  <c r="X73" i="415"/>
  <c r="X84" i="415"/>
  <c r="X75" i="415"/>
  <c r="X71" i="415"/>
  <c r="X67" i="415"/>
  <c r="X63" i="415"/>
  <c r="X59" i="415"/>
  <c r="X55" i="415"/>
  <c r="AM85" i="415"/>
  <c r="X70" i="415"/>
  <c r="X66" i="415"/>
  <c r="X62" i="415"/>
  <c r="X58" i="415"/>
  <c r="X88" i="415"/>
  <c r="X79" i="415"/>
  <c r="X68" i="415"/>
  <c r="X64" i="415"/>
  <c r="X60" i="415"/>
  <c r="X56" i="415"/>
  <c r="X80" i="415"/>
  <c r="X53" i="415"/>
  <c r="AM77" i="415"/>
  <c r="X74" i="415"/>
  <c r="X54" i="415"/>
  <c r="AM81" i="415"/>
  <c r="X76" i="415"/>
  <c r="X72" i="415"/>
  <c r="X69" i="415"/>
  <c r="X65" i="415"/>
  <c r="X61" i="415"/>
  <c r="X57" i="415"/>
  <c r="AM88" i="414"/>
  <c r="X87" i="414"/>
  <c r="AM84" i="414"/>
  <c r="X83" i="414"/>
  <c r="AM80" i="414"/>
  <c r="X88" i="414"/>
  <c r="AM85" i="414"/>
  <c r="X84" i="414"/>
  <c r="AM81" i="414"/>
  <c r="AM86" i="414"/>
  <c r="X85" i="414"/>
  <c r="AM82" i="414"/>
  <c r="X81" i="414"/>
  <c r="AM78" i="414"/>
  <c r="X77" i="414"/>
  <c r="X73" i="414"/>
  <c r="AM87" i="414"/>
  <c r="X82" i="414"/>
  <c r="X80" i="414"/>
  <c r="AM79" i="414"/>
  <c r="X75" i="414"/>
  <c r="X71" i="414"/>
  <c r="X67" i="414"/>
  <c r="X63" i="414"/>
  <c r="X59" i="414"/>
  <c r="X70" i="414"/>
  <c r="X66" i="414"/>
  <c r="X62" i="414"/>
  <c r="X58" i="414"/>
  <c r="X78" i="414"/>
  <c r="AM77" i="414"/>
  <c r="X72" i="414"/>
  <c r="X68" i="414"/>
  <c r="X64" i="414"/>
  <c r="X60" i="414"/>
  <c r="X56" i="414"/>
  <c r="X86" i="414"/>
  <c r="X79" i="414"/>
  <c r="X74" i="414"/>
  <c r="X55" i="414"/>
  <c r="X53" i="414"/>
  <c r="X65" i="414"/>
  <c r="X61" i="414"/>
  <c r="X76" i="414"/>
  <c r="X69" i="414"/>
  <c r="X57" i="414"/>
  <c r="X54" i="414"/>
  <c r="AM83" i="414"/>
  <c r="AM87" i="413"/>
  <c r="X86" i="413"/>
  <c r="AM83" i="413"/>
  <c r="X82" i="413"/>
  <c r="AM79" i="413"/>
  <c r="X78" i="413"/>
  <c r="X76" i="413"/>
  <c r="X72" i="413"/>
  <c r="AM88" i="413"/>
  <c r="X87" i="413"/>
  <c r="AM84" i="413"/>
  <c r="X83" i="413"/>
  <c r="AM80" i="413"/>
  <c r="X88" i="413"/>
  <c r="AM85" i="413"/>
  <c r="X84" i="413"/>
  <c r="X79" i="413"/>
  <c r="AM78" i="413"/>
  <c r="AM86" i="413"/>
  <c r="X77" i="413"/>
  <c r="X75" i="413"/>
  <c r="X73" i="413"/>
  <c r="X71" i="413"/>
  <c r="X70" i="413"/>
  <c r="X66" i="413"/>
  <c r="X62" i="413"/>
  <c r="X58" i="413"/>
  <c r="AM82" i="413"/>
  <c r="AM77" i="413"/>
  <c r="X68" i="413"/>
  <c r="X64" i="413"/>
  <c r="X60" i="413"/>
  <c r="X81" i="413"/>
  <c r="X80" i="413"/>
  <c r="X54" i="413"/>
  <c r="AM81" i="413"/>
  <c r="X74" i="413"/>
  <c r="X69" i="413"/>
  <c r="X67" i="413"/>
  <c r="X65" i="413"/>
  <c r="X63" i="413"/>
  <c r="X61" i="413"/>
  <c r="X59" i="413"/>
  <c r="X57" i="413"/>
  <c r="X53" i="413"/>
  <c r="X85" i="413"/>
  <c r="X55" i="413"/>
  <c r="X56" i="413"/>
  <c r="AM87" i="412"/>
  <c r="X86" i="412"/>
  <c r="AM83" i="412"/>
  <c r="X82" i="412"/>
  <c r="AM79" i="412"/>
  <c r="AM88" i="412"/>
  <c r="X87" i="412"/>
  <c r="AM84" i="412"/>
  <c r="X83" i="412"/>
  <c r="AM80" i="412"/>
  <c r="AM86" i="412"/>
  <c r="X85" i="412"/>
  <c r="AM82" i="412"/>
  <c r="X81" i="412"/>
  <c r="AM78" i="412"/>
  <c r="X77" i="412"/>
  <c r="X73" i="412"/>
  <c r="X84" i="412"/>
  <c r="X79" i="412"/>
  <c r="X75" i="412"/>
  <c r="AM85" i="412"/>
  <c r="X80" i="412"/>
  <c r="AM81" i="412"/>
  <c r="X78" i="412"/>
  <c r="AM77" i="412"/>
  <c r="X76" i="412"/>
  <c r="X74" i="412"/>
  <c r="X72" i="412"/>
  <c r="X69" i="412"/>
  <c r="X65" i="412"/>
  <c r="X61" i="412"/>
  <c r="X57" i="412"/>
  <c r="X53" i="412"/>
  <c r="X88" i="412"/>
  <c r="X70" i="412"/>
  <c r="X68" i="412"/>
  <c r="X66" i="412"/>
  <c r="X64" i="412"/>
  <c r="X62" i="412"/>
  <c r="X60" i="412"/>
  <c r="X58" i="412"/>
  <c r="X56" i="412"/>
  <c r="X71" i="412"/>
  <c r="X67" i="412"/>
  <c r="X63" i="412"/>
  <c r="X59" i="412"/>
  <c r="X55" i="412"/>
  <c r="X54" i="412"/>
  <c r="AM87" i="411"/>
  <c r="X86" i="411"/>
  <c r="AM83" i="411"/>
  <c r="X82" i="411"/>
  <c r="AM79" i="411"/>
  <c r="AM88" i="411"/>
  <c r="X87" i="411"/>
  <c r="AM84" i="411"/>
  <c r="X83" i="411"/>
  <c r="AM80" i="411"/>
  <c r="AM86" i="411"/>
  <c r="X85" i="411"/>
  <c r="AM82" i="411"/>
  <c r="X81" i="411"/>
  <c r="AM78" i="411"/>
  <c r="X77" i="411"/>
  <c r="X73" i="411"/>
  <c r="X84" i="411"/>
  <c r="X70" i="411"/>
  <c r="X66" i="411"/>
  <c r="X58" i="411"/>
  <c r="X54" i="411"/>
  <c r="AM85" i="411"/>
  <c r="X80" i="411"/>
  <c r="X78" i="411"/>
  <c r="AM77" i="411"/>
  <c r="X76" i="411"/>
  <c r="X74" i="411"/>
  <c r="X72" i="411"/>
  <c r="X69" i="411"/>
  <c r="X65" i="411"/>
  <c r="X61" i="411"/>
  <c r="X57" i="411"/>
  <c r="X88" i="411"/>
  <c r="X75" i="411"/>
  <c r="X71" i="411"/>
  <c r="X67" i="411"/>
  <c r="X63" i="411"/>
  <c r="X59" i="411"/>
  <c r="X55" i="411"/>
  <c r="X62" i="411"/>
  <c r="AM81" i="411"/>
  <c r="X79" i="411"/>
  <c r="X53" i="411"/>
  <c r="X68" i="411"/>
  <c r="X64" i="411"/>
  <c r="X60" i="411"/>
  <c r="X56" i="411"/>
  <c r="AM87" i="410"/>
  <c r="X86" i="410"/>
  <c r="AM83" i="410"/>
  <c r="X82" i="410"/>
  <c r="AM79" i="410"/>
  <c r="AM88" i="410"/>
  <c r="X87" i="410"/>
  <c r="AM84" i="410"/>
  <c r="X83" i="410"/>
  <c r="AM80" i="410"/>
  <c r="X79" i="410"/>
  <c r="X75" i="410"/>
  <c r="X88" i="410"/>
  <c r="AM86" i="410"/>
  <c r="X85" i="410"/>
  <c r="AM82" i="410"/>
  <c r="X81" i="410"/>
  <c r="AM78" i="410"/>
  <c r="X77" i="410"/>
  <c r="X73" i="410"/>
  <c r="AM85" i="410"/>
  <c r="X80" i="410"/>
  <c r="X78" i="410"/>
  <c r="X76" i="410"/>
  <c r="X72" i="410"/>
  <c r="X70" i="410"/>
  <c r="X62" i="410"/>
  <c r="X58" i="410"/>
  <c r="X53" i="410"/>
  <c r="AM77" i="410"/>
  <c r="AM81" i="410"/>
  <c r="X69" i="410"/>
  <c r="X65" i="410"/>
  <c r="X61" i="410"/>
  <c r="X57" i="410"/>
  <c r="X74" i="410"/>
  <c r="X84" i="410"/>
  <c r="X71" i="410"/>
  <c r="X67" i="410"/>
  <c r="X63" i="410"/>
  <c r="X59" i="410"/>
  <c r="X55" i="410"/>
  <c r="X66" i="410"/>
  <c r="X54" i="410"/>
  <c r="X68" i="410"/>
  <c r="X64" i="410"/>
  <c r="X60" i="410"/>
  <c r="X56" i="410"/>
  <c r="C16" i="409"/>
  <c r="D16" i="409" s="1"/>
  <c r="C14" i="409"/>
  <c r="D14" i="409" s="1"/>
  <c r="C12" i="409"/>
  <c r="D12" i="409" s="1"/>
  <c r="C15" i="409"/>
  <c r="D15" i="409" s="1"/>
  <c r="C13" i="409"/>
  <c r="D13" i="409" s="1"/>
  <c r="C22" i="408"/>
  <c r="D22" i="408" s="1"/>
  <c r="C12" i="408"/>
  <c r="D12" i="408" s="1"/>
  <c r="C32" i="408"/>
  <c r="D32" i="408" s="1"/>
  <c r="C30" i="408"/>
  <c r="D30" i="408" s="1"/>
  <c r="C28" i="408"/>
  <c r="D28" i="408" s="1"/>
  <c r="C15" i="408"/>
  <c r="D15" i="408" s="1"/>
  <c r="C29" i="408"/>
  <c r="D29" i="408" s="1"/>
  <c r="C23" i="408"/>
  <c r="D23" i="408" s="1"/>
  <c r="C24" i="408"/>
  <c r="D24" i="408" s="1"/>
  <c r="C19" i="408"/>
  <c r="D19" i="408" s="1"/>
  <c r="C14" i="408"/>
  <c r="D14" i="408" s="1"/>
  <c r="C31" i="408"/>
  <c r="D31" i="408" s="1"/>
  <c r="C13" i="408"/>
  <c r="D13" i="408" s="1"/>
  <c r="C18" i="408"/>
  <c r="D18" i="408" s="1"/>
  <c r="H4" i="407"/>
  <c r="H4" i="408"/>
  <c r="C26" i="407"/>
  <c r="D26" i="407" s="1"/>
  <c r="C33" i="407"/>
  <c r="D33" i="407" s="1"/>
  <c r="C31" i="407"/>
  <c r="D31" i="407" s="1"/>
  <c r="C19" i="407"/>
  <c r="D19" i="407" s="1"/>
  <c r="C14" i="407"/>
  <c r="D14" i="407" s="1"/>
  <c r="C24" i="407"/>
  <c r="D24" i="407" s="1"/>
  <c r="C25" i="407"/>
  <c r="D25" i="407" s="1"/>
  <c r="C18" i="407"/>
  <c r="D18" i="407" s="1"/>
  <c r="C13" i="407"/>
  <c r="D13" i="407" s="1"/>
  <c r="C34" i="407"/>
  <c r="D34" i="407" s="1"/>
  <c r="C23" i="407"/>
  <c r="D23" i="407" s="1"/>
  <c r="C20" i="407"/>
  <c r="D20" i="407" s="1"/>
  <c r="C15" i="407"/>
  <c r="D15" i="407" s="1"/>
  <c r="C32" i="407"/>
  <c r="D32" i="407" s="1"/>
  <c r="C30" i="407"/>
  <c r="D30" i="407" s="1"/>
  <c r="C12" i="407"/>
  <c r="D12" i="407" s="1"/>
  <c r="H4" i="405"/>
  <c r="H4" i="406"/>
  <c r="C19" i="406"/>
  <c r="D19" i="406" s="1"/>
  <c r="C14" i="406"/>
  <c r="D14" i="406" s="1"/>
  <c r="C12" i="406"/>
  <c r="D12" i="406" s="1"/>
  <c r="C29" i="406"/>
  <c r="D29" i="406" s="1"/>
  <c r="C27" i="406"/>
  <c r="D27" i="406" s="1"/>
  <c r="C25" i="406"/>
  <c r="D25" i="406" s="1"/>
  <c r="C18" i="406"/>
  <c r="D18" i="406" s="1"/>
  <c r="C13" i="406"/>
  <c r="D13" i="406" s="1"/>
  <c r="C21" i="406"/>
  <c r="D21" i="406" s="1"/>
  <c r="C28" i="406"/>
  <c r="D28" i="406" s="1"/>
  <c r="C26" i="406"/>
  <c r="D26" i="406" s="1"/>
  <c r="C20" i="406"/>
  <c r="D20" i="406" s="1"/>
  <c r="C15" i="406"/>
  <c r="D15" i="406" s="1"/>
  <c r="C19" i="405"/>
  <c r="D19" i="405" s="1"/>
  <c r="C27" i="405"/>
  <c r="D27" i="405" s="1"/>
  <c r="C15" i="405"/>
  <c r="D15" i="405" s="1"/>
  <c r="C18" i="405"/>
  <c r="D18" i="405" s="1"/>
  <c r="C34" i="405"/>
  <c r="D34" i="405" s="1"/>
  <c r="C32" i="405"/>
  <c r="D32" i="405" s="1"/>
  <c r="C26" i="405"/>
  <c r="D26" i="405" s="1"/>
  <c r="C21" i="405"/>
  <c r="D21" i="405" s="1"/>
  <c r="C14" i="405"/>
  <c r="D14" i="405" s="1"/>
  <c r="C35" i="405"/>
  <c r="D35" i="405" s="1"/>
  <c r="C33" i="405"/>
  <c r="D33" i="405" s="1"/>
  <c r="C31" i="405"/>
  <c r="D31" i="405" s="1"/>
  <c r="C24" i="405"/>
  <c r="D24" i="405" s="1"/>
  <c r="C12" i="405"/>
  <c r="D12" i="405" s="1"/>
  <c r="C25" i="405"/>
  <c r="D25" i="405" s="1"/>
  <c r="C20" i="405"/>
  <c r="D20" i="405" s="1"/>
  <c r="C13" i="405"/>
  <c r="D13" i="405" s="1"/>
  <c r="C25" i="404"/>
  <c r="D25" i="404" s="1"/>
  <c r="C19" i="404"/>
  <c r="D19" i="404" s="1"/>
  <c r="C13" i="404"/>
  <c r="D13" i="404" s="1"/>
  <c r="C12" i="404"/>
  <c r="D12" i="404" s="1"/>
  <c r="C23" i="404"/>
  <c r="D23" i="404" s="1"/>
  <c r="C24" i="404"/>
  <c r="D24" i="404" s="1"/>
  <c r="C14" i="404"/>
  <c r="D14" i="404" s="1"/>
  <c r="C32" i="404"/>
  <c r="D32" i="404" s="1"/>
  <c r="C30" i="404"/>
  <c r="D30" i="404" s="1"/>
  <c r="C18" i="404"/>
  <c r="D18" i="404" s="1"/>
  <c r="C22" i="404"/>
  <c r="D22" i="404" s="1"/>
  <c r="C33" i="404"/>
  <c r="D33" i="404" s="1"/>
  <c r="C31" i="404"/>
  <c r="D31" i="404" s="1"/>
  <c r="C29" i="404"/>
  <c r="D29" i="404" s="1"/>
  <c r="C15" i="404"/>
  <c r="D15" i="404" s="1"/>
  <c r="H4" i="403"/>
  <c r="H4" i="404"/>
  <c r="C13" i="403"/>
  <c r="D13" i="403" s="1"/>
  <c r="C25" i="403"/>
  <c r="D25" i="403" s="1"/>
  <c r="C23" i="403"/>
  <c r="D23" i="403" s="1"/>
  <c r="C17" i="403"/>
  <c r="D17" i="403" s="1"/>
  <c r="C26" i="403"/>
  <c r="D26" i="403" s="1"/>
  <c r="C24" i="403"/>
  <c r="D24" i="403" s="1"/>
  <c r="C22" i="403"/>
  <c r="D22" i="403" s="1"/>
  <c r="C18" i="403"/>
  <c r="D18" i="403" s="1"/>
  <c r="C12" i="403"/>
  <c r="D12" i="403" s="1"/>
  <c r="C14" i="403"/>
  <c r="D14" i="403" s="1"/>
  <c r="H4" i="401"/>
  <c r="H4" i="402"/>
  <c r="C22" i="402"/>
  <c r="D22" i="402" s="1"/>
  <c r="C21" i="402"/>
  <c r="D21" i="402" s="1"/>
  <c r="C30" i="402"/>
  <c r="D30" i="402" s="1"/>
  <c r="C28" i="402"/>
  <c r="D28" i="402" s="1"/>
  <c r="C26" i="402"/>
  <c r="D26" i="402" s="1"/>
  <c r="C13" i="402"/>
  <c r="D13" i="402" s="1"/>
  <c r="C18" i="402"/>
  <c r="D18" i="402" s="1"/>
  <c r="C12" i="402"/>
  <c r="D12" i="402" s="1"/>
  <c r="C17" i="402"/>
  <c r="D17" i="402" s="1"/>
  <c r="C29" i="402"/>
  <c r="D29" i="402" s="1"/>
  <c r="C27" i="402"/>
  <c r="D27" i="402" s="1"/>
  <c r="C16" i="402"/>
  <c r="D16" i="402" s="1"/>
  <c r="C27" i="401"/>
  <c r="D27" i="401" s="1"/>
  <c r="C25" i="401"/>
  <c r="D25" i="401" s="1"/>
  <c r="C23" i="401"/>
  <c r="D23" i="401" s="1"/>
  <c r="C15" i="401"/>
  <c r="D15" i="401" s="1"/>
  <c r="C12" i="401"/>
  <c r="D12" i="401" s="1"/>
  <c r="C19" i="401"/>
  <c r="D19" i="401" s="1"/>
  <c r="C14" i="401"/>
  <c r="D14" i="401" s="1"/>
  <c r="C26" i="401"/>
  <c r="D26" i="401" s="1"/>
  <c r="C24" i="401"/>
  <c r="D24" i="401" s="1"/>
  <c r="C18" i="401"/>
  <c r="D18" i="401" s="1"/>
  <c r="C13" i="401"/>
  <c r="D13" i="401" s="1"/>
  <c r="C38" i="400"/>
  <c r="D38" i="400" s="1"/>
  <c r="C36" i="400"/>
  <c r="D36" i="400" s="1"/>
  <c r="C34" i="400"/>
  <c r="D34" i="400" s="1"/>
  <c r="C27" i="400"/>
  <c r="D27" i="400" s="1"/>
  <c r="C22" i="400"/>
  <c r="D22" i="400" s="1"/>
  <c r="C30" i="400"/>
  <c r="D30" i="400" s="1"/>
  <c r="C15" i="400"/>
  <c r="D15" i="400" s="1"/>
  <c r="C37" i="400"/>
  <c r="D37" i="400" s="1"/>
  <c r="C35" i="400"/>
  <c r="D35" i="400" s="1"/>
  <c r="C29" i="400"/>
  <c r="D29" i="400" s="1"/>
  <c r="C24" i="400"/>
  <c r="D24" i="400" s="1"/>
  <c r="C19" i="400"/>
  <c r="D19" i="400" s="1"/>
  <c r="C14" i="400"/>
  <c r="D14" i="400" s="1"/>
  <c r="C12" i="400"/>
  <c r="D12" i="400" s="1"/>
  <c r="C28" i="400"/>
  <c r="D28" i="400" s="1"/>
  <c r="C23" i="400"/>
  <c r="D23" i="400" s="1"/>
  <c r="C18" i="400"/>
  <c r="D18" i="400" s="1"/>
  <c r="C13" i="400"/>
  <c r="D13" i="400" s="1"/>
  <c r="H4" i="398"/>
  <c r="H4" i="400"/>
  <c r="AM87" i="399"/>
  <c r="X86" i="399"/>
  <c r="AM83" i="399"/>
  <c r="X82" i="399"/>
  <c r="AM79" i="399"/>
  <c r="X78" i="399"/>
  <c r="X76" i="399"/>
  <c r="X72" i="399"/>
  <c r="X88" i="399"/>
  <c r="X81" i="399"/>
  <c r="AM80" i="399"/>
  <c r="X79" i="399"/>
  <c r="AM78" i="399"/>
  <c r="X69" i="399"/>
  <c r="X65" i="399"/>
  <c r="X87" i="399"/>
  <c r="X85" i="399"/>
  <c r="X83" i="399"/>
  <c r="X74" i="399"/>
  <c r="AM81" i="399"/>
  <c r="X71" i="399"/>
  <c r="X61" i="399"/>
  <c r="AM85" i="399"/>
  <c r="X84" i="399"/>
  <c r="X68" i="399"/>
  <c r="X67" i="399"/>
  <c r="X63" i="399"/>
  <c r="X59" i="399"/>
  <c r="X57" i="399"/>
  <c r="X53" i="399"/>
  <c r="C40" i="398"/>
  <c r="D40" i="398" s="1"/>
  <c r="C38" i="398"/>
  <c r="D38" i="398" s="1"/>
  <c r="X70" i="399"/>
  <c r="X56" i="399"/>
  <c r="AM77" i="399"/>
  <c r="X75" i="399"/>
  <c r="X64" i="399"/>
  <c r="X62" i="399"/>
  <c r="X60" i="399"/>
  <c r="X58" i="399"/>
  <c r="X55" i="399"/>
  <c r="C41" i="398"/>
  <c r="D41" i="398" s="1"/>
  <c r="C39" i="398"/>
  <c r="D39" i="398" s="1"/>
  <c r="C37" i="398"/>
  <c r="D37" i="398" s="1"/>
  <c r="AM88" i="399"/>
  <c r="AM86" i="399"/>
  <c r="AM84" i="399"/>
  <c r="AM82" i="399"/>
  <c r="X80" i="399"/>
  <c r="X77" i="399"/>
  <c r="X73" i="399"/>
  <c r="X66" i="399"/>
  <c r="X54" i="399"/>
  <c r="C33" i="398"/>
  <c r="D33" i="398" s="1"/>
  <c r="C28" i="398"/>
  <c r="D28" i="398" s="1"/>
  <c r="C15" i="398"/>
  <c r="D15" i="398" s="1"/>
  <c r="C32" i="398"/>
  <c r="D32" i="398" s="1"/>
  <c r="C27" i="398"/>
  <c r="D27" i="398" s="1"/>
  <c r="C22" i="398"/>
  <c r="D22" i="398" s="1"/>
  <c r="C26" i="398"/>
  <c r="D26" i="398" s="1"/>
  <c r="C20" i="398"/>
  <c r="D20" i="398" s="1"/>
  <c r="C31" i="398"/>
  <c r="D31" i="398" s="1"/>
  <c r="C13" i="398"/>
  <c r="D13" i="398" s="1"/>
  <c r="C25" i="398"/>
  <c r="D25" i="398" s="1"/>
  <c r="C12" i="398"/>
  <c r="D12" i="398" s="1"/>
  <c r="C14" i="398"/>
  <c r="D14" i="398" s="1"/>
  <c r="X88" i="388"/>
  <c r="AM85" i="388"/>
  <c r="X84" i="388"/>
  <c r="AM81" i="388"/>
  <c r="X80" i="388"/>
  <c r="AM86" i="388"/>
  <c r="X85" i="388"/>
  <c r="AM82" i="388"/>
  <c r="X81" i="388"/>
  <c r="AM78" i="388"/>
  <c r="AM87" i="388"/>
  <c r="X86" i="388"/>
  <c r="AM83" i="388"/>
  <c r="X82" i="388"/>
  <c r="AM79" i="388"/>
  <c r="AM88" i="388"/>
  <c r="X87" i="388"/>
  <c r="AM84" i="388"/>
  <c r="X83" i="388"/>
  <c r="AM80" i="388"/>
  <c r="X79" i="388"/>
  <c r="X75" i="388"/>
  <c r="X77" i="388"/>
  <c r="X73" i="388"/>
  <c r="X68" i="388"/>
  <c r="X64" i="388"/>
  <c r="X60" i="388"/>
  <c r="X56" i="388"/>
  <c r="X76" i="388"/>
  <c r="X71" i="388"/>
  <c r="X67" i="388"/>
  <c r="X63" i="388"/>
  <c r="X59" i="388"/>
  <c r="X55" i="388"/>
  <c r="X78" i="388"/>
  <c r="AM77" i="388"/>
  <c r="X69" i="388"/>
  <c r="X65" i="388"/>
  <c r="X61" i="388"/>
  <c r="X57" i="388"/>
  <c r="X53" i="388"/>
  <c r="X72" i="388"/>
  <c r="X70" i="388"/>
  <c r="X66" i="388"/>
  <c r="X62" i="388"/>
  <c r="X58" i="388"/>
  <c r="X54" i="388"/>
  <c r="X74" i="388"/>
  <c r="D11" i="4"/>
  <c r="AA55" i="476" l="1"/>
  <c r="Z55" i="476"/>
  <c r="P12" i="475"/>
  <c r="L12" i="475"/>
  <c r="H12" i="475"/>
  <c r="S12" i="475"/>
  <c r="O12" i="475"/>
  <c r="K12" i="475"/>
  <c r="Q12" i="475"/>
  <c r="M12" i="475"/>
  <c r="I12" i="475"/>
  <c r="J12" i="475"/>
  <c r="R12" i="475"/>
  <c r="N12" i="475"/>
  <c r="Z58" i="476"/>
  <c r="AA58" i="476"/>
  <c r="AA72" i="476"/>
  <c r="Z72" i="476"/>
  <c r="AA56" i="476"/>
  <c r="Z56" i="476"/>
  <c r="AA59" i="476"/>
  <c r="Z59" i="476"/>
  <c r="AN80" i="476"/>
  <c r="AO80" i="476" s="1"/>
  <c r="AN84" i="476"/>
  <c r="AO84" i="476" s="1"/>
  <c r="AA82" i="476"/>
  <c r="Z82" i="476"/>
  <c r="Z70" i="476"/>
  <c r="AA70" i="476"/>
  <c r="AA87" i="476"/>
  <c r="Z87" i="476"/>
  <c r="AN81" i="476"/>
  <c r="AO81" i="476"/>
  <c r="Z86" i="476"/>
  <c r="AA86" i="476"/>
  <c r="Q18" i="475"/>
  <c r="M18" i="475"/>
  <c r="I18" i="475"/>
  <c r="P18" i="475"/>
  <c r="L18" i="475"/>
  <c r="H18" i="475"/>
  <c r="R18" i="475"/>
  <c r="N18" i="475"/>
  <c r="J18" i="475"/>
  <c r="S18" i="475"/>
  <c r="O18" i="475"/>
  <c r="K18" i="475"/>
  <c r="AA57" i="476"/>
  <c r="Z57" i="476"/>
  <c r="S19" i="475"/>
  <c r="O19" i="475"/>
  <c r="K19" i="475"/>
  <c r="R19" i="475"/>
  <c r="N19" i="475"/>
  <c r="J19" i="475"/>
  <c r="P19" i="475"/>
  <c r="L19" i="475"/>
  <c r="H19" i="475"/>
  <c r="I19" i="475"/>
  <c r="Q19" i="475"/>
  <c r="M19" i="475"/>
  <c r="Z60" i="476"/>
  <c r="AA60" i="476"/>
  <c r="Z73" i="476"/>
  <c r="AA73" i="476"/>
  <c r="S14" i="475"/>
  <c r="O14" i="475"/>
  <c r="K14" i="475"/>
  <c r="R14" i="475"/>
  <c r="N14" i="475"/>
  <c r="J14" i="475"/>
  <c r="P14" i="475"/>
  <c r="L14" i="475"/>
  <c r="H14" i="475"/>
  <c r="Q14" i="475"/>
  <c r="M14" i="475"/>
  <c r="I14" i="475"/>
  <c r="AA63" i="476"/>
  <c r="Z63" i="476"/>
  <c r="Z81" i="476"/>
  <c r="AA81" i="476"/>
  <c r="AA61" i="476"/>
  <c r="Z61" i="476"/>
  <c r="AN83" i="476"/>
  <c r="AO83" i="476" s="1"/>
  <c r="AA76" i="476"/>
  <c r="Z76" i="476"/>
  <c r="Z74" i="476"/>
  <c r="AA74" i="476"/>
  <c r="AA84" i="476"/>
  <c r="Z84" i="476"/>
  <c r="AN87" i="476"/>
  <c r="AO87" i="476"/>
  <c r="S13" i="475"/>
  <c r="O13" i="475"/>
  <c r="K13" i="475"/>
  <c r="R13" i="475"/>
  <c r="N13" i="475"/>
  <c r="J13" i="475"/>
  <c r="P13" i="475"/>
  <c r="L13" i="475"/>
  <c r="H13" i="475"/>
  <c r="Q13" i="475"/>
  <c r="M13" i="475"/>
  <c r="I13" i="475"/>
  <c r="Q20" i="475"/>
  <c r="M20" i="475"/>
  <c r="I20" i="475"/>
  <c r="P20" i="475"/>
  <c r="L20" i="475"/>
  <c r="H20" i="475"/>
  <c r="R20" i="475"/>
  <c r="N20" i="475"/>
  <c r="J20" i="475"/>
  <c r="K20" i="475"/>
  <c r="S20" i="475"/>
  <c r="O20" i="475"/>
  <c r="AA75" i="476"/>
  <c r="Z75" i="476"/>
  <c r="S21" i="475"/>
  <c r="O21" i="475"/>
  <c r="K21" i="475"/>
  <c r="R21" i="475"/>
  <c r="N21" i="475"/>
  <c r="J21" i="475"/>
  <c r="P21" i="475"/>
  <c r="L21" i="475"/>
  <c r="H21" i="475"/>
  <c r="M21" i="475"/>
  <c r="I21" i="475"/>
  <c r="Q21" i="475"/>
  <c r="AA64" i="476"/>
  <c r="Z64" i="476"/>
  <c r="Z77" i="476"/>
  <c r="AA77" i="476"/>
  <c r="AA54" i="476"/>
  <c r="Z54" i="476"/>
  <c r="AA67" i="476"/>
  <c r="Z67" i="476"/>
  <c r="AN82" i="476"/>
  <c r="AO82" i="476" s="1"/>
  <c r="Z65" i="476"/>
  <c r="AA65" i="476"/>
  <c r="AN88" i="476"/>
  <c r="AO88" i="476" s="1"/>
  <c r="AA78" i="476"/>
  <c r="Z78" i="476"/>
  <c r="AN77" i="476"/>
  <c r="AO77" i="476"/>
  <c r="AN85" i="476"/>
  <c r="AO85" i="476" s="1"/>
  <c r="Z85" i="476"/>
  <c r="AA85" i="476"/>
  <c r="Q22" i="475"/>
  <c r="M22" i="475"/>
  <c r="I22" i="475"/>
  <c r="P22" i="475"/>
  <c r="L22" i="475"/>
  <c r="H22" i="475"/>
  <c r="R22" i="475"/>
  <c r="N22" i="475"/>
  <c r="J22" i="475"/>
  <c r="O22" i="475"/>
  <c r="K22" i="475"/>
  <c r="S22" i="475"/>
  <c r="Z62" i="476"/>
  <c r="AA62" i="476"/>
  <c r="Z53" i="476"/>
  <c r="AA53" i="476"/>
  <c r="AA68" i="476"/>
  <c r="Z68" i="476"/>
  <c r="AA79" i="476"/>
  <c r="Z79" i="476"/>
  <c r="AN78" i="476"/>
  <c r="AO78" i="476" s="1"/>
  <c r="AA71" i="476"/>
  <c r="Z71" i="476"/>
  <c r="AA83" i="476"/>
  <c r="Z83" i="476"/>
  <c r="Z69" i="476"/>
  <c r="AA69" i="476"/>
  <c r="Z66" i="476"/>
  <c r="AA66" i="476"/>
  <c r="AO79" i="476"/>
  <c r="AN79" i="476"/>
  <c r="Z80" i="476"/>
  <c r="AA80" i="476"/>
  <c r="AA88" i="476"/>
  <c r="Z88" i="476"/>
  <c r="AN86" i="476"/>
  <c r="AO86" i="476" s="1"/>
  <c r="S17" i="473"/>
  <c r="O17" i="473"/>
  <c r="K17" i="473"/>
  <c r="I17" i="473"/>
  <c r="R17" i="473"/>
  <c r="N17" i="473"/>
  <c r="J17" i="473"/>
  <c r="M17" i="473"/>
  <c r="P17" i="473"/>
  <c r="L17" i="473"/>
  <c r="H17" i="473"/>
  <c r="Q17" i="473"/>
  <c r="Z57" i="474"/>
  <c r="AA57" i="474"/>
  <c r="AO86" i="474"/>
  <c r="AN86" i="474"/>
  <c r="AA68" i="474"/>
  <c r="Z68" i="474"/>
  <c r="AA54" i="474"/>
  <c r="Z54" i="474"/>
  <c r="Z70" i="474"/>
  <c r="AA70" i="474"/>
  <c r="AA76" i="474"/>
  <c r="Z76" i="474"/>
  <c r="R12" i="473"/>
  <c r="N12" i="473"/>
  <c r="J12" i="473"/>
  <c r="P12" i="473"/>
  <c r="H12" i="473"/>
  <c r="Q12" i="473"/>
  <c r="M12" i="473"/>
  <c r="I12" i="473"/>
  <c r="L12" i="473"/>
  <c r="S12" i="473"/>
  <c r="O12" i="473"/>
  <c r="K12" i="473"/>
  <c r="Z59" i="474"/>
  <c r="AA59" i="474"/>
  <c r="AA81" i="474"/>
  <c r="Z81" i="474"/>
  <c r="Z53" i="474"/>
  <c r="AA53" i="474"/>
  <c r="AA69" i="474"/>
  <c r="Z69" i="474"/>
  <c r="AA64" i="474"/>
  <c r="Z64" i="474"/>
  <c r="AO82" i="474"/>
  <c r="AN82" i="474"/>
  <c r="AA66" i="474"/>
  <c r="Z66" i="474"/>
  <c r="AO78" i="474"/>
  <c r="AN78" i="474"/>
  <c r="AA80" i="474"/>
  <c r="Z80" i="474"/>
  <c r="AA88" i="474"/>
  <c r="Z88" i="474"/>
  <c r="Z83" i="474"/>
  <c r="AA83" i="474"/>
  <c r="AA72" i="474"/>
  <c r="Z72" i="474"/>
  <c r="AA82" i="474"/>
  <c r="Z82" i="474"/>
  <c r="AN84" i="474"/>
  <c r="AO84" i="474" s="1"/>
  <c r="Q20" i="473"/>
  <c r="M20" i="473"/>
  <c r="I20" i="473"/>
  <c r="S20" i="473"/>
  <c r="K20" i="473"/>
  <c r="P20" i="473"/>
  <c r="L20" i="473"/>
  <c r="H20" i="473"/>
  <c r="R20" i="473"/>
  <c r="N20" i="473"/>
  <c r="J20" i="473"/>
  <c r="O20" i="473"/>
  <c r="Z67" i="474"/>
  <c r="AA67" i="474"/>
  <c r="S19" i="473"/>
  <c r="O19" i="473"/>
  <c r="K19" i="473"/>
  <c r="M19" i="473"/>
  <c r="R19" i="473"/>
  <c r="N19" i="473"/>
  <c r="J19" i="473"/>
  <c r="I19" i="473"/>
  <c r="P19" i="473"/>
  <c r="L19" i="473"/>
  <c r="H19" i="473"/>
  <c r="Q19" i="473"/>
  <c r="Z61" i="474"/>
  <c r="AA61" i="474"/>
  <c r="AA56" i="474"/>
  <c r="Z56" i="474"/>
  <c r="AA73" i="474"/>
  <c r="Z73" i="474"/>
  <c r="AA58" i="474"/>
  <c r="Z58" i="474"/>
  <c r="AA85" i="474"/>
  <c r="Z85" i="474"/>
  <c r="AA74" i="474"/>
  <c r="Z74" i="474"/>
  <c r="AA84" i="474"/>
  <c r="Z84" i="474"/>
  <c r="Z79" i="474"/>
  <c r="AA79" i="474"/>
  <c r="Z87" i="474"/>
  <c r="AA87" i="474"/>
  <c r="AA78" i="474"/>
  <c r="Z78" i="474"/>
  <c r="AA86" i="474"/>
  <c r="Z86" i="474"/>
  <c r="Q18" i="473"/>
  <c r="M18" i="473"/>
  <c r="I18" i="473"/>
  <c r="S18" i="473"/>
  <c r="P18" i="473"/>
  <c r="L18" i="473"/>
  <c r="H18" i="473"/>
  <c r="K18" i="473"/>
  <c r="R18" i="473"/>
  <c r="N18" i="473"/>
  <c r="J18" i="473"/>
  <c r="O18" i="473"/>
  <c r="Z63" i="474"/>
  <c r="AA63" i="474"/>
  <c r="AN81" i="474"/>
  <c r="AO81" i="474" s="1"/>
  <c r="Z75" i="474"/>
  <c r="AA75" i="474"/>
  <c r="AN83" i="474"/>
  <c r="AO83" i="474" s="1"/>
  <c r="Z55" i="474"/>
  <c r="AA55" i="474"/>
  <c r="Q13" i="473"/>
  <c r="M13" i="473"/>
  <c r="I13" i="473"/>
  <c r="K13" i="473"/>
  <c r="P13" i="473"/>
  <c r="L13" i="473"/>
  <c r="H13" i="473"/>
  <c r="O13" i="473"/>
  <c r="R13" i="473"/>
  <c r="N13" i="473"/>
  <c r="J13" i="473"/>
  <c r="S13" i="473"/>
  <c r="Q21" i="473"/>
  <c r="S21" i="473"/>
  <c r="O21" i="473"/>
  <c r="K21" i="473"/>
  <c r="R21" i="473"/>
  <c r="L21" i="473"/>
  <c r="N21" i="473"/>
  <c r="P21" i="473"/>
  <c r="J21" i="473"/>
  <c r="I21" i="473"/>
  <c r="M21" i="473"/>
  <c r="H21" i="473"/>
  <c r="Z65" i="474"/>
  <c r="AA65" i="474"/>
  <c r="AA60" i="474"/>
  <c r="Z60" i="474"/>
  <c r="AA77" i="474"/>
  <c r="Z77" i="474"/>
  <c r="AA62" i="474"/>
  <c r="Z62" i="474"/>
  <c r="Z71" i="474"/>
  <c r="AA71" i="474"/>
  <c r="AN77" i="474"/>
  <c r="AO77" i="474" s="1"/>
  <c r="AN85" i="474"/>
  <c r="AO85" i="474" s="1"/>
  <c r="AN80" i="474"/>
  <c r="AO80" i="474" s="1"/>
  <c r="AN88" i="474"/>
  <c r="AO88" i="474" s="1"/>
  <c r="AN79" i="474"/>
  <c r="AO79" i="474" s="1"/>
  <c r="AN87" i="474"/>
  <c r="AO87" i="474" s="1"/>
  <c r="Z76" i="472"/>
  <c r="AA76" i="472"/>
  <c r="P19" i="471"/>
  <c r="L19" i="471"/>
  <c r="H19" i="471"/>
  <c r="O19" i="471"/>
  <c r="J19" i="471"/>
  <c r="M19" i="471"/>
  <c r="S19" i="471"/>
  <c r="N19" i="471"/>
  <c r="I19" i="471"/>
  <c r="Q19" i="471"/>
  <c r="K19" i="471"/>
  <c r="R19" i="471"/>
  <c r="AN81" i="472"/>
  <c r="AO81" i="472" s="1"/>
  <c r="S14" i="471"/>
  <c r="O14" i="471"/>
  <c r="K14" i="471"/>
  <c r="Q14" i="471"/>
  <c r="R14" i="471"/>
  <c r="N14" i="471"/>
  <c r="J14" i="471"/>
  <c r="M14" i="471"/>
  <c r="P14" i="471"/>
  <c r="L14" i="471"/>
  <c r="H14" i="471"/>
  <c r="I14" i="471"/>
  <c r="AA66" i="472"/>
  <c r="Z66" i="472"/>
  <c r="AA53" i="472"/>
  <c r="Z53" i="472"/>
  <c r="AA69" i="472"/>
  <c r="Z69" i="472"/>
  <c r="Z67" i="472"/>
  <c r="AA67" i="472"/>
  <c r="Z56" i="472"/>
  <c r="AA56" i="472"/>
  <c r="Z75" i="472"/>
  <c r="AA75" i="472"/>
  <c r="AN78" i="472"/>
  <c r="AO78" i="472" s="1"/>
  <c r="AN86" i="472"/>
  <c r="AO86" i="472" s="1"/>
  <c r="Z83" i="472"/>
  <c r="AA83" i="472"/>
  <c r="Z72" i="472"/>
  <c r="AA72" i="472"/>
  <c r="Z82" i="472"/>
  <c r="AA82" i="472"/>
  <c r="P13" i="471"/>
  <c r="L13" i="471"/>
  <c r="H13" i="471"/>
  <c r="S13" i="471"/>
  <c r="O13" i="471"/>
  <c r="K13" i="471"/>
  <c r="R13" i="471"/>
  <c r="Q13" i="471"/>
  <c r="M13" i="471"/>
  <c r="I13" i="471"/>
  <c r="N13" i="471"/>
  <c r="J13" i="471"/>
  <c r="AA70" i="472"/>
  <c r="Z70" i="472"/>
  <c r="AA74" i="472"/>
  <c r="Z74" i="472"/>
  <c r="AA71" i="472"/>
  <c r="Z71" i="472"/>
  <c r="AA84" i="472"/>
  <c r="Z84" i="472"/>
  <c r="AN84" i="472"/>
  <c r="AO84" i="472" s="1"/>
  <c r="P21" i="471"/>
  <c r="L21" i="471"/>
  <c r="H21" i="471"/>
  <c r="S21" i="471"/>
  <c r="N21" i="471"/>
  <c r="I21" i="471"/>
  <c r="K21" i="471"/>
  <c r="R21" i="471"/>
  <c r="M21" i="471"/>
  <c r="Q21" i="471"/>
  <c r="O21" i="471"/>
  <c r="J21" i="471"/>
  <c r="AA58" i="472"/>
  <c r="Z58" i="472"/>
  <c r="S23" i="471"/>
  <c r="P23" i="471"/>
  <c r="L23" i="471"/>
  <c r="H23" i="471"/>
  <c r="R23" i="471"/>
  <c r="M23" i="471"/>
  <c r="Q23" i="471"/>
  <c r="K23" i="471"/>
  <c r="O23" i="471"/>
  <c r="N23" i="471"/>
  <c r="I23" i="471"/>
  <c r="J23" i="471"/>
  <c r="Z59" i="472"/>
  <c r="AA59" i="472"/>
  <c r="R20" i="471"/>
  <c r="N20" i="471"/>
  <c r="J20" i="471"/>
  <c r="Q20" i="471"/>
  <c r="L20" i="471"/>
  <c r="O20" i="471"/>
  <c r="P20" i="471"/>
  <c r="K20" i="471"/>
  <c r="I20" i="471"/>
  <c r="S20" i="471"/>
  <c r="M20" i="471"/>
  <c r="H20" i="471"/>
  <c r="AA61" i="472"/>
  <c r="Z61" i="472"/>
  <c r="AN77" i="472"/>
  <c r="AO77" i="472" s="1"/>
  <c r="AA80" i="472"/>
  <c r="Z80" i="472"/>
  <c r="Z64" i="472"/>
  <c r="AA64" i="472"/>
  <c r="AA73" i="472"/>
  <c r="Z73" i="472"/>
  <c r="AN82" i="472"/>
  <c r="AO82" i="472" s="1"/>
  <c r="Z79" i="472"/>
  <c r="AA79" i="472"/>
  <c r="Z87" i="472"/>
  <c r="AA87" i="472"/>
  <c r="Z78" i="472"/>
  <c r="AA78" i="472"/>
  <c r="Z86" i="472"/>
  <c r="AA86" i="472"/>
  <c r="AA54" i="472"/>
  <c r="Z54" i="472"/>
  <c r="Z55" i="472"/>
  <c r="AA55" i="472"/>
  <c r="AA57" i="472"/>
  <c r="Z57" i="472"/>
  <c r="Z60" i="472"/>
  <c r="AA60" i="472"/>
  <c r="AA81" i="472"/>
  <c r="Z81" i="472"/>
  <c r="AN83" i="472"/>
  <c r="AO83" i="472" s="1"/>
  <c r="R15" i="471"/>
  <c r="N15" i="471"/>
  <c r="J15" i="471"/>
  <c r="L15" i="471"/>
  <c r="Q15" i="471"/>
  <c r="M15" i="471"/>
  <c r="I15" i="471"/>
  <c r="P15" i="471"/>
  <c r="H15" i="471"/>
  <c r="S15" i="471"/>
  <c r="O15" i="471"/>
  <c r="K15" i="471"/>
  <c r="AA62" i="472"/>
  <c r="Z62" i="472"/>
  <c r="Q12" i="471"/>
  <c r="M12" i="471"/>
  <c r="I12" i="471"/>
  <c r="P12" i="471"/>
  <c r="L12" i="471"/>
  <c r="H12" i="471"/>
  <c r="R12" i="471"/>
  <c r="N12" i="471"/>
  <c r="J12" i="471"/>
  <c r="S12" i="471"/>
  <c r="O12" i="471"/>
  <c r="K12" i="471"/>
  <c r="Z63" i="472"/>
  <c r="AA63" i="472"/>
  <c r="R22" i="471"/>
  <c r="N22" i="471"/>
  <c r="J22" i="471"/>
  <c r="P22" i="471"/>
  <c r="K22" i="471"/>
  <c r="S22" i="471"/>
  <c r="O22" i="471"/>
  <c r="I22" i="471"/>
  <c r="M22" i="471"/>
  <c r="Q22" i="471"/>
  <c r="L22" i="471"/>
  <c r="H22" i="471"/>
  <c r="AA65" i="472"/>
  <c r="Z65" i="472"/>
  <c r="AA88" i="472"/>
  <c r="Z88" i="472"/>
  <c r="AN85" i="472"/>
  <c r="AO85" i="472" s="1"/>
  <c r="Z68" i="472"/>
  <c r="AA68" i="472"/>
  <c r="AA77" i="472"/>
  <c r="Z77" i="472"/>
  <c r="AA85" i="472"/>
  <c r="Z85" i="472"/>
  <c r="AN80" i="472"/>
  <c r="AO80" i="472" s="1"/>
  <c r="AN88" i="472"/>
  <c r="AO88" i="472" s="1"/>
  <c r="AN79" i="472"/>
  <c r="AO79" i="472" s="1"/>
  <c r="AN87" i="472"/>
  <c r="AO87" i="472" s="1"/>
  <c r="P22" i="469"/>
  <c r="L22" i="469"/>
  <c r="H22" i="469"/>
  <c r="R22" i="469"/>
  <c r="M22" i="469"/>
  <c r="O22" i="469"/>
  <c r="Q22" i="469"/>
  <c r="K22" i="469"/>
  <c r="S22" i="469"/>
  <c r="N22" i="469"/>
  <c r="I22" i="469"/>
  <c r="J22" i="469"/>
  <c r="AA64" i="470"/>
  <c r="Z64" i="470"/>
  <c r="Q14" i="469"/>
  <c r="M14" i="469"/>
  <c r="I14" i="469"/>
  <c r="S14" i="469"/>
  <c r="K14" i="469"/>
  <c r="P14" i="469"/>
  <c r="L14" i="469"/>
  <c r="H14" i="469"/>
  <c r="O14" i="469"/>
  <c r="R14" i="469"/>
  <c r="N14" i="469"/>
  <c r="J14" i="469"/>
  <c r="R23" i="469"/>
  <c r="N23" i="469"/>
  <c r="J23" i="469"/>
  <c r="O23" i="469"/>
  <c r="I23" i="469"/>
  <c r="S23" i="469"/>
  <c r="M23" i="469"/>
  <c r="H23" i="469"/>
  <c r="P23" i="469"/>
  <c r="K23" i="469"/>
  <c r="Q23" i="469"/>
  <c r="L23" i="469"/>
  <c r="AA67" i="470"/>
  <c r="Z67" i="470"/>
  <c r="Z82" i="470"/>
  <c r="AA82" i="470"/>
  <c r="Z69" i="470"/>
  <c r="AA69" i="470"/>
  <c r="Z58" i="470"/>
  <c r="AA58" i="470"/>
  <c r="AA75" i="470"/>
  <c r="Z75" i="470"/>
  <c r="Z86" i="470"/>
  <c r="AA86" i="470"/>
  <c r="AN81" i="470"/>
  <c r="AO81" i="470" s="1"/>
  <c r="AA83" i="470"/>
  <c r="Z83" i="470"/>
  <c r="Z77" i="470"/>
  <c r="AA77" i="470"/>
  <c r="AA85" i="470"/>
  <c r="Z85" i="470"/>
  <c r="Z53" i="470"/>
  <c r="AA53" i="470"/>
  <c r="AA68" i="470"/>
  <c r="Z68" i="470"/>
  <c r="P20" i="469"/>
  <c r="L20" i="469"/>
  <c r="H20" i="469"/>
  <c r="S20" i="469"/>
  <c r="N20" i="469"/>
  <c r="I20" i="469"/>
  <c r="K20" i="469"/>
  <c r="R20" i="469"/>
  <c r="M20" i="469"/>
  <c r="Q20" i="469"/>
  <c r="O20" i="469"/>
  <c r="J20" i="469"/>
  <c r="Z55" i="470"/>
  <c r="AA55" i="470"/>
  <c r="AA71" i="470"/>
  <c r="Z71" i="470"/>
  <c r="Z57" i="470"/>
  <c r="AA57" i="470"/>
  <c r="Z73" i="470"/>
  <c r="AA73" i="470"/>
  <c r="Z62" i="470"/>
  <c r="AA62" i="470"/>
  <c r="AN79" i="470"/>
  <c r="AO79" i="470" s="1"/>
  <c r="AA74" i="470"/>
  <c r="Z74" i="470"/>
  <c r="Z84" i="470"/>
  <c r="AA84" i="470"/>
  <c r="AN84" i="470"/>
  <c r="AO84" i="470" s="1"/>
  <c r="AN78" i="470"/>
  <c r="AO78" i="470" s="1"/>
  <c r="AN86" i="470"/>
  <c r="AO86" i="470" s="1"/>
  <c r="R12" i="469"/>
  <c r="N12" i="469"/>
  <c r="J12" i="469"/>
  <c r="P12" i="469"/>
  <c r="L12" i="469"/>
  <c r="H12" i="469"/>
  <c r="Q12" i="469"/>
  <c r="M12" i="469"/>
  <c r="I12" i="469"/>
  <c r="S12" i="469"/>
  <c r="O12" i="469"/>
  <c r="K12" i="469"/>
  <c r="AA56" i="470"/>
  <c r="Z56" i="470"/>
  <c r="AA72" i="470"/>
  <c r="Z72" i="470"/>
  <c r="R19" i="469"/>
  <c r="N19" i="469"/>
  <c r="J19" i="469"/>
  <c r="Q19" i="469"/>
  <c r="L19" i="469"/>
  <c r="P19" i="469"/>
  <c r="K19" i="469"/>
  <c r="I19" i="469"/>
  <c r="S19" i="469"/>
  <c r="M19" i="469"/>
  <c r="H19" i="469"/>
  <c r="O19" i="469"/>
  <c r="AA59" i="470"/>
  <c r="Z59" i="470"/>
  <c r="Z78" i="470"/>
  <c r="AA78" i="470"/>
  <c r="Z61" i="470"/>
  <c r="AA61" i="470"/>
  <c r="Z76" i="470"/>
  <c r="AA76" i="470"/>
  <c r="Z66" i="470"/>
  <c r="AA66" i="470"/>
  <c r="AN80" i="470"/>
  <c r="AO80" i="470" s="1"/>
  <c r="AN77" i="470"/>
  <c r="AO77" i="470" s="1"/>
  <c r="AN85" i="470"/>
  <c r="AO85" i="470" s="1"/>
  <c r="AA87" i="470"/>
  <c r="Z87" i="470"/>
  <c r="Z81" i="470"/>
  <c r="AA81" i="470"/>
  <c r="P15" i="469"/>
  <c r="Q15" i="469"/>
  <c r="L15" i="469"/>
  <c r="H15" i="469"/>
  <c r="N15" i="469"/>
  <c r="O15" i="469"/>
  <c r="K15" i="469"/>
  <c r="J15" i="469"/>
  <c r="R15" i="469"/>
  <c r="M15" i="469"/>
  <c r="I15" i="469"/>
  <c r="S15" i="469"/>
  <c r="AA60" i="470"/>
  <c r="Z60" i="470"/>
  <c r="AN87" i="470"/>
  <c r="AO87" i="470" s="1"/>
  <c r="R21" i="469"/>
  <c r="N21" i="469"/>
  <c r="J21" i="469"/>
  <c r="P21" i="469"/>
  <c r="K21" i="469"/>
  <c r="M21" i="469"/>
  <c r="O21" i="469"/>
  <c r="I21" i="469"/>
  <c r="S21" i="469"/>
  <c r="Q21" i="469"/>
  <c r="L21" i="469"/>
  <c r="H21" i="469"/>
  <c r="AA63" i="470"/>
  <c r="Z63" i="470"/>
  <c r="AA79" i="470"/>
  <c r="Z79" i="470"/>
  <c r="Z65" i="470"/>
  <c r="AA65" i="470"/>
  <c r="Z54" i="470"/>
  <c r="AA54" i="470"/>
  <c r="Z70" i="470"/>
  <c r="AA70" i="470"/>
  <c r="AN83" i="470"/>
  <c r="AO83" i="470" s="1"/>
  <c r="AA80" i="470"/>
  <c r="Z80" i="470"/>
  <c r="Z88" i="470"/>
  <c r="AA88" i="470"/>
  <c r="AN88" i="470"/>
  <c r="AO88" i="470" s="1"/>
  <c r="AN82" i="470"/>
  <c r="AO82" i="470" s="1"/>
  <c r="S13" i="469"/>
  <c r="O13" i="469"/>
  <c r="K13" i="469"/>
  <c r="Q13" i="469"/>
  <c r="M13" i="469"/>
  <c r="I13" i="469"/>
  <c r="P13" i="469"/>
  <c r="L13" i="469"/>
  <c r="H13" i="469"/>
  <c r="R13" i="469"/>
  <c r="N13" i="469"/>
  <c r="J13" i="469"/>
  <c r="Q18" i="467"/>
  <c r="M18" i="467"/>
  <c r="I18" i="467"/>
  <c r="S18" i="467"/>
  <c r="P18" i="467"/>
  <c r="L18" i="467"/>
  <c r="H18" i="467"/>
  <c r="O18" i="467"/>
  <c r="R18" i="467"/>
  <c r="N18" i="467"/>
  <c r="J18" i="467"/>
  <c r="K18" i="467"/>
  <c r="S19" i="467"/>
  <c r="O19" i="467"/>
  <c r="K19" i="467"/>
  <c r="M19" i="467"/>
  <c r="I19" i="467"/>
  <c r="R19" i="467"/>
  <c r="N19" i="467"/>
  <c r="J19" i="467"/>
  <c r="Q19" i="467"/>
  <c r="P19" i="467"/>
  <c r="L19" i="467"/>
  <c r="H19" i="467"/>
  <c r="Z61" i="468"/>
  <c r="AA61" i="468"/>
  <c r="AA60" i="468"/>
  <c r="Z60" i="468"/>
  <c r="Z59" i="468"/>
  <c r="AA59" i="468"/>
  <c r="AA74" i="468"/>
  <c r="Z74" i="468"/>
  <c r="Z69" i="468"/>
  <c r="AA69" i="468"/>
  <c r="Z58" i="468"/>
  <c r="AA58" i="468"/>
  <c r="AA84" i="468"/>
  <c r="Z84" i="468"/>
  <c r="AA81" i="468"/>
  <c r="Z81" i="468"/>
  <c r="Z83" i="468"/>
  <c r="AA83" i="468"/>
  <c r="Z72" i="468"/>
  <c r="AA72" i="468"/>
  <c r="Z82" i="468"/>
  <c r="AA82" i="468"/>
  <c r="S21" i="467"/>
  <c r="O21" i="467"/>
  <c r="P21" i="467"/>
  <c r="Q21" i="467"/>
  <c r="K21" i="467"/>
  <c r="M21" i="467"/>
  <c r="N21" i="467"/>
  <c r="J21" i="467"/>
  <c r="I21" i="467"/>
  <c r="R21" i="467"/>
  <c r="L21" i="467"/>
  <c r="H21" i="467"/>
  <c r="AA64" i="468"/>
  <c r="Z64" i="468"/>
  <c r="Z63" i="468"/>
  <c r="AA63" i="468"/>
  <c r="AA80" i="468"/>
  <c r="Z80" i="468"/>
  <c r="AN82" i="468"/>
  <c r="AO82" i="468" s="1"/>
  <c r="AN84" i="468"/>
  <c r="AO84" i="468" s="1"/>
  <c r="Z76" i="468"/>
  <c r="AA76" i="468"/>
  <c r="Q13" i="467"/>
  <c r="M13" i="467"/>
  <c r="I13" i="467"/>
  <c r="P13" i="467"/>
  <c r="L13" i="467"/>
  <c r="H13" i="467"/>
  <c r="R13" i="467"/>
  <c r="N13" i="467"/>
  <c r="J13" i="467"/>
  <c r="S13" i="467"/>
  <c r="O13" i="467"/>
  <c r="K13" i="467"/>
  <c r="AN81" i="468"/>
  <c r="AO81" i="468" s="1"/>
  <c r="Z53" i="468"/>
  <c r="AA53" i="468"/>
  <c r="Q22" i="467"/>
  <c r="M22" i="467"/>
  <c r="I22" i="467"/>
  <c r="R22" i="467"/>
  <c r="N22" i="467"/>
  <c r="J22" i="467"/>
  <c r="S22" i="467"/>
  <c r="K22" i="467"/>
  <c r="P22" i="467"/>
  <c r="H22" i="467"/>
  <c r="O22" i="467"/>
  <c r="L22" i="467"/>
  <c r="AA67" i="468"/>
  <c r="Z67" i="468"/>
  <c r="AA88" i="468"/>
  <c r="Z88" i="468"/>
  <c r="AN85" i="468"/>
  <c r="AO85" i="468" s="1"/>
  <c r="Z66" i="468"/>
  <c r="AA66" i="468"/>
  <c r="AA77" i="468"/>
  <c r="Z77" i="468"/>
  <c r="AA85" i="468"/>
  <c r="Z85" i="468"/>
  <c r="Z79" i="468"/>
  <c r="AA79" i="468"/>
  <c r="Z87" i="468"/>
  <c r="AA87" i="468"/>
  <c r="Z78" i="468"/>
  <c r="AA78" i="468"/>
  <c r="Z86" i="468"/>
  <c r="AA86" i="468"/>
  <c r="Q20" i="467"/>
  <c r="M20" i="467"/>
  <c r="I20" i="467"/>
  <c r="O20" i="467"/>
  <c r="K20" i="467"/>
  <c r="P20" i="467"/>
  <c r="L20" i="467"/>
  <c r="H20" i="467"/>
  <c r="S20" i="467"/>
  <c r="R20" i="467"/>
  <c r="N20" i="467"/>
  <c r="J20" i="467"/>
  <c r="AA68" i="468"/>
  <c r="Z68" i="468"/>
  <c r="AN77" i="468"/>
  <c r="AO77" i="468" s="1"/>
  <c r="Z62" i="468"/>
  <c r="AA62" i="468"/>
  <c r="AA73" i="468"/>
  <c r="Z73" i="468"/>
  <c r="Z75" i="468"/>
  <c r="AA75" i="468"/>
  <c r="AN83" i="468"/>
  <c r="AO83" i="468" s="1"/>
  <c r="R12" i="467"/>
  <c r="N12" i="467"/>
  <c r="J12" i="467"/>
  <c r="Q12" i="467"/>
  <c r="M12" i="467"/>
  <c r="I12" i="467"/>
  <c r="S12" i="467"/>
  <c r="O12" i="467"/>
  <c r="K12" i="467"/>
  <c r="L12" i="467"/>
  <c r="H12" i="467"/>
  <c r="P12" i="467"/>
  <c r="P14" i="467"/>
  <c r="L14" i="467"/>
  <c r="H14" i="467"/>
  <c r="R14" i="467"/>
  <c r="S14" i="467"/>
  <c r="O14" i="467"/>
  <c r="K14" i="467"/>
  <c r="Q14" i="467"/>
  <c r="M14" i="467"/>
  <c r="I14" i="467"/>
  <c r="N14" i="467"/>
  <c r="J14" i="467"/>
  <c r="Z57" i="468"/>
  <c r="AA57" i="468"/>
  <c r="AA56" i="468"/>
  <c r="Z56" i="468"/>
  <c r="AA55" i="468"/>
  <c r="Z55" i="468"/>
  <c r="Z71" i="468"/>
  <c r="AA71" i="468"/>
  <c r="Z65" i="468"/>
  <c r="AA65" i="468"/>
  <c r="Z54" i="468"/>
  <c r="AA54" i="468"/>
  <c r="Z70" i="468"/>
  <c r="AA70" i="468"/>
  <c r="AN78" i="468"/>
  <c r="AO78" i="468" s="1"/>
  <c r="AN86" i="468"/>
  <c r="AO86" i="468" s="1"/>
  <c r="AN80" i="468"/>
  <c r="AO80" i="468" s="1"/>
  <c r="AN88" i="468"/>
  <c r="AO88" i="468" s="1"/>
  <c r="AN79" i="468"/>
  <c r="AO79" i="468" s="1"/>
  <c r="AN87" i="468"/>
  <c r="AO87" i="468" s="1"/>
  <c r="P22" i="465"/>
  <c r="L22" i="465"/>
  <c r="H22" i="465"/>
  <c r="S22" i="465"/>
  <c r="O22" i="465"/>
  <c r="K22" i="465"/>
  <c r="Q22" i="465"/>
  <c r="M22" i="465"/>
  <c r="I22" i="465"/>
  <c r="J22" i="465"/>
  <c r="N22" i="465"/>
  <c r="R22" i="465"/>
  <c r="AA57" i="466"/>
  <c r="Z57" i="466"/>
  <c r="Z54" i="466"/>
  <c r="AA54" i="466"/>
  <c r="Z66" i="466"/>
  <c r="AA66" i="466"/>
  <c r="R19" i="465"/>
  <c r="N19" i="465"/>
  <c r="J19" i="465"/>
  <c r="Q19" i="465"/>
  <c r="M19" i="465"/>
  <c r="I19" i="465"/>
  <c r="S19" i="465"/>
  <c r="O19" i="465"/>
  <c r="K19" i="465"/>
  <c r="P19" i="465"/>
  <c r="L19" i="465"/>
  <c r="H19" i="465"/>
  <c r="AA65" i="466"/>
  <c r="Z65" i="466"/>
  <c r="AA64" i="466"/>
  <c r="Z64" i="466"/>
  <c r="Z79" i="466"/>
  <c r="AA79" i="466"/>
  <c r="Z83" i="466"/>
  <c r="AA83" i="466"/>
  <c r="Z59" i="466"/>
  <c r="AA59" i="466"/>
  <c r="AN88" i="466"/>
  <c r="AO88" i="466" s="1"/>
  <c r="Z85" i="466"/>
  <c r="AA85" i="466"/>
  <c r="AA72" i="466"/>
  <c r="Z72" i="466"/>
  <c r="Z82" i="466"/>
  <c r="AA82" i="466"/>
  <c r="P20" i="465"/>
  <c r="L20" i="465"/>
  <c r="H20" i="465"/>
  <c r="S20" i="465"/>
  <c r="O20" i="465"/>
  <c r="K20" i="465"/>
  <c r="Q20" i="465"/>
  <c r="M20" i="465"/>
  <c r="I20" i="465"/>
  <c r="R20" i="465"/>
  <c r="J20" i="465"/>
  <c r="N20" i="465"/>
  <c r="Z73" i="466"/>
  <c r="AA73" i="466"/>
  <c r="Z56" i="466"/>
  <c r="AA56" i="466"/>
  <c r="Z70" i="466"/>
  <c r="AA70" i="466"/>
  <c r="R21" i="465"/>
  <c r="N21" i="465"/>
  <c r="J21" i="465"/>
  <c r="Q21" i="465"/>
  <c r="M21" i="465"/>
  <c r="I21" i="465"/>
  <c r="S21" i="465"/>
  <c r="O21" i="465"/>
  <c r="K21" i="465"/>
  <c r="H21" i="465"/>
  <c r="P21" i="465"/>
  <c r="L21" i="465"/>
  <c r="AA69" i="466"/>
  <c r="Z69" i="466"/>
  <c r="AA68" i="466"/>
  <c r="Z68" i="466"/>
  <c r="AN80" i="466"/>
  <c r="AO80" i="466" s="1"/>
  <c r="AN84" i="466"/>
  <c r="AO84" i="466" s="1"/>
  <c r="Z63" i="466"/>
  <c r="AA63" i="466"/>
  <c r="AN78" i="466"/>
  <c r="AO78" i="466" s="1"/>
  <c r="AN86" i="466"/>
  <c r="AO86" i="466" s="1"/>
  <c r="Z76" i="466"/>
  <c r="AA76" i="466"/>
  <c r="AN83" i="466"/>
  <c r="AO83" i="466" s="1"/>
  <c r="Z71" i="466"/>
  <c r="AA71" i="466"/>
  <c r="R13" i="465"/>
  <c r="N13" i="465"/>
  <c r="J13" i="465"/>
  <c r="Q13" i="465"/>
  <c r="M13" i="465"/>
  <c r="I13" i="465"/>
  <c r="S13" i="465"/>
  <c r="O13" i="465"/>
  <c r="K13" i="465"/>
  <c r="P13" i="465"/>
  <c r="L13" i="465"/>
  <c r="H13" i="465"/>
  <c r="AA80" i="466"/>
  <c r="Z80" i="466"/>
  <c r="Z58" i="466"/>
  <c r="AA58" i="466"/>
  <c r="Z77" i="466"/>
  <c r="AA77" i="466"/>
  <c r="R23" i="465"/>
  <c r="N23" i="465"/>
  <c r="J23" i="465"/>
  <c r="Q23" i="465"/>
  <c r="M23" i="465"/>
  <c r="I23" i="465"/>
  <c r="S23" i="465"/>
  <c r="O23" i="465"/>
  <c r="K23" i="465"/>
  <c r="L23" i="465"/>
  <c r="H23" i="465"/>
  <c r="P23" i="465"/>
  <c r="Z75" i="466"/>
  <c r="AA75" i="466"/>
  <c r="AA74" i="466"/>
  <c r="Z74" i="466"/>
  <c r="AN81" i="466"/>
  <c r="AO81" i="466" s="1"/>
  <c r="AN85" i="466"/>
  <c r="AO85" i="466" s="1"/>
  <c r="Z67" i="466"/>
  <c r="AA67" i="466"/>
  <c r="AA81" i="466"/>
  <c r="Z81" i="466"/>
  <c r="Z78" i="466"/>
  <c r="AA78" i="466"/>
  <c r="Z86" i="466"/>
  <c r="AA86" i="466"/>
  <c r="Q14" i="465"/>
  <c r="M14" i="465"/>
  <c r="I14" i="465"/>
  <c r="P14" i="465"/>
  <c r="L14" i="465"/>
  <c r="H14" i="465"/>
  <c r="R14" i="465"/>
  <c r="N14" i="465"/>
  <c r="J14" i="465"/>
  <c r="S14" i="465"/>
  <c r="K14" i="465"/>
  <c r="O14" i="465"/>
  <c r="AA53" i="466"/>
  <c r="Z53" i="466"/>
  <c r="P15" i="465"/>
  <c r="L15" i="465"/>
  <c r="H15" i="465"/>
  <c r="S15" i="465"/>
  <c r="O15" i="465"/>
  <c r="K15" i="465"/>
  <c r="Q15" i="465"/>
  <c r="M15" i="465"/>
  <c r="I15" i="465"/>
  <c r="N15" i="465"/>
  <c r="J15" i="465"/>
  <c r="R15" i="465"/>
  <c r="Z62" i="466"/>
  <c r="AA62" i="466"/>
  <c r="S12" i="465"/>
  <c r="O12" i="465"/>
  <c r="K12" i="465"/>
  <c r="R12" i="465"/>
  <c r="N12" i="465"/>
  <c r="J12" i="465"/>
  <c r="P12" i="465"/>
  <c r="L12" i="465"/>
  <c r="H12" i="465"/>
  <c r="M12" i="465"/>
  <c r="M16" i="465" s="1"/>
  <c r="I12" i="465"/>
  <c r="Q12" i="465"/>
  <c r="AA61" i="466"/>
  <c r="Z61" i="466"/>
  <c r="AA60" i="466"/>
  <c r="Z60" i="466"/>
  <c r="AN77" i="466"/>
  <c r="AO77" i="466" s="1"/>
  <c r="Z87" i="466"/>
  <c r="AA87" i="466"/>
  <c r="AA55" i="466"/>
  <c r="Z55" i="466"/>
  <c r="AA84" i="466"/>
  <c r="Z84" i="466"/>
  <c r="AN82" i="466"/>
  <c r="AO82" i="466" s="1"/>
  <c r="AA88" i="466"/>
  <c r="Z88" i="466"/>
  <c r="AN79" i="466"/>
  <c r="AO79" i="466" s="1"/>
  <c r="AN87" i="466"/>
  <c r="AO87" i="466" s="1"/>
  <c r="P19" i="463"/>
  <c r="L19" i="463"/>
  <c r="H19" i="463"/>
  <c r="O19" i="463"/>
  <c r="J19" i="463"/>
  <c r="R19" i="463"/>
  <c r="S19" i="463"/>
  <c r="N19" i="463"/>
  <c r="I19" i="463"/>
  <c r="M19" i="463"/>
  <c r="Q19" i="463"/>
  <c r="K19" i="463"/>
  <c r="P23" i="463"/>
  <c r="L23" i="463"/>
  <c r="H23" i="463"/>
  <c r="R23" i="463"/>
  <c r="M23" i="463"/>
  <c r="J23" i="463"/>
  <c r="Q23" i="463"/>
  <c r="K23" i="463"/>
  <c r="O23" i="463"/>
  <c r="S23" i="463"/>
  <c r="N23" i="463"/>
  <c r="I23" i="463"/>
  <c r="Z56" i="464"/>
  <c r="AA56" i="464"/>
  <c r="AA70" i="464"/>
  <c r="Z70" i="464"/>
  <c r="AA57" i="464"/>
  <c r="Z57" i="464"/>
  <c r="Z72" i="464"/>
  <c r="AA72" i="464"/>
  <c r="Z78" i="464"/>
  <c r="AA78" i="464"/>
  <c r="Z67" i="464"/>
  <c r="AA67" i="464"/>
  <c r="AN80" i="464"/>
  <c r="AO80" i="464" s="1"/>
  <c r="Z68" i="464"/>
  <c r="AA68" i="464"/>
  <c r="Z77" i="464"/>
  <c r="AA77" i="464"/>
  <c r="AA85" i="464"/>
  <c r="Z85" i="464"/>
  <c r="AN84" i="464"/>
  <c r="AO84" i="464" s="1"/>
  <c r="Z82" i="464"/>
  <c r="AA82" i="464"/>
  <c r="AN81" i="464"/>
  <c r="AO81" i="464" s="1"/>
  <c r="AA55" i="464"/>
  <c r="Z55" i="464"/>
  <c r="AA58" i="464"/>
  <c r="Z58" i="464"/>
  <c r="R20" i="463"/>
  <c r="N20" i="463"/>
  <c r="J20" i="463"/>
  <c r="Q20" i="463"/>
  <c r="L20" i="463"/>
  <c r="O20" i="463"/>
  <c r="P20" i="463"/>
  <c r="K20" i="463"/>
  <c r="I20" i="463"/>
  <c r="S20" i="463"/>
  <c r="M20" i="463"/>
  <c r="H20" i="463"/>
  <c r="AA61" i="464"/>
  <c r="Z61" i="464"/>
  <c r="AA74" i="464"/>
  <c r="Z74" i="464"/>
  <c r="AA88" i="464"/>
  <c r="Z88" i="464"/>
  <c r="AA71" i="464"/>
  <c r="Z71" i="464"/>
  <c r="AN85" i="464"/>
  <c r="AO85" i="464" s="1"/>
  <c r="AA80" i="464"/>
  <c r="Z80" i="464"/>
  <c r="AN78" i="464"/>
  <c r="AO78" i="464" s="1"/>
  <c r="AN86" i="464"/>
  <c r="AO86" i="464" s="1"/>
  <c r="Z87" i="464"/>
  <c r="AA87" i="464"/>
  <c r="AN83" i="464"/>
  <c r="AO83" i="464" s="1"/>
  <c r="P21" i="463"/>
  <c r="L21" i="463"/>
  <c r="H21" i="463"/>
  <c r="S21" i="463"/>
  <c r="N21" i="463"/>
  <c r="I21" i="463"/>
  <c r="Q21" i="463"/>
  <c r="R21" i="463"/>
  <c r="M21" i="463"/>
  <c r="K21" i="463"/>
  <c r="O21" i="463"/>
  <c r="J21" i="463"/>
  <c r="R15" i="463"/>
  <c r="N15" i="463"/>
  <c r="J15" i="463"/>
  <c r="O15" i="463"/>
  <c r="I15" i="463"/>
  <c r="L15" i="463"/>
  <c r="S15" i="463"/>
  <c r="M15" i="463"/>
  <c r="H15" i="463"/>
  <c r="P15" i="463"/>
  <c r="K15" i="463"/>
  <c r="Q15" i="463"/>
  <c r="S13" i="463"/>
  <c r="O13" i="463"/>
  <c r="K13" i="463"/>
  <c r="M13" i="463"/>
  <c r="R13" i="463"/>
  <c r="N13" i="463"/>
  <c r="J13" i="463"/>
  <c r="Q13" i="463"/>
  <c r="I13" i="463"/>
  <c r="P13" i="463"/>
  <c r="L13" i="463"/>
  <c r="H13" i="463"/>
  <c r="AA62" i="464"/>
  <c r="Z62" i="464"/>
  <c r="R22" i="463"/>
  <c r="N22" i="463"/>
  <c r="J22" i="463"/>
  <c r="P22" i="463"/>
  <c r="K22" i="463"/>
  <c r="O22" i="463"/>
  <c r="I22" i="463"/>
  <c r="M22" i="463"/>
  <c r="Q22" i="463"/>
  <c r="L22" i="463"/>
  <c r="S22" i="463"/>
  <c r="H22" i="463"/>
  <c r="AA65" i="464"/>
  <c r="Z65" i="464"/>
  <c r="Z76" i="464"/>
  <c r="AA76" i="464"/>
  <c r="Z59" i="464"/>
  <c r="AA59" i="464"/>
  <c r="AA75" i="464"/>
  <c r="Z75" i="464"/>
  <c r="Z60" i="464"/>
  <c r="AA60" i="464"/>
  <c r="AA84" i="464"/>
  <c r="Z84" i="464"/>
  <c r="Z81" i="464"/>
  <c r="AA81" i="464"/>
  <c r="AN88" i="464"/>
  <c r="AO88" i="464" s="1"/>
  <c r="Z86" i="464"/>
  <c r="AA86" i="464"/>
  <c r="R14" i="463"/>
  <c r="N14" i="463"/>
  <c r="J14" i="463"/>
  <c r="P14" i="463"/>
  <c r="L14" i="463"/>
  <c r="Q14" i="463"/>
  <c r="M14" i="463"/>
  <c r="I14" i="463"/>
  <c r="H14" i="463"/>
  <c r="S14" i="463"/>
  <c r="O14" i="463"/>
  <c r="K14" i="463"/>
  <c r="P12" i="463"/>
  <c r="L12" i="463"/>
  <c r="H12" i="463"/>
  <c r="R12" i="463"/>
  <c r="N12" i="463"/>
  <c r="J12" i="463"/>
  <c r="S12" i="463"/>
  <c r="O12" i="463"/>
  <c r="K12" i="463"/>
  <c r="Q12" i="463"/>
  <c r="M12" i="463"/>
  <c r="I12" i="463"/>
  <c r="Z54" i="464"/>
  <c r="AA54" i="464"/>
  <c r="AA66" i="464"/>
  <c r="Z66" i="464"/>
  <c r="AA53" i="464"/>
  <c r="Z53" i="464"/>
  <c r="AA69" i="464"/>
  <c r="Z69" i="464"/>
  <c r="AN77" i="464"/>
  <c r="AO77" i="464" s="1"/>
  <c r="Z63" i="464"/>
  <c r="AA63" i="464"/>
  <c r="Z79" i="464"/>
  <c r="AA79" i="464"/>
  <c r="Z64" i="464"/>
  <c r="AA64" i="464"/>
  <c r="Z73" i="464"/>
  <c r="AA73" i="464"/>
  <c r="AN82" i="464"/>
  <c r="AO82" i="464" s="1"/>
  <c r="Z83" i="464"/>
  <c r="AA83" i="464"/>
  <c r="AN79" i="464"/>
  <c r="AO79" i="464" s="1"/>
  <c r="AN87" i="464"/>
  <c r="AO87" i="464" s="1"/>
  <c r="Z54" i="462"/>
  <c r="AA54" i="462"/>
  <c r="AA53" i="462"/>
  <c r="Z53" i="462"/>
  <c r="P15" i="461"/>
  <c r="L15" i="461"/>
  <c r="H15" i="461"/>
  <c r="S15" i="461"/>
  <c r="O15" i="461"/>
  <c r="K15" i="461"/>
  <c r="Q15" i="461"/>
  <c r="M15" i="461"/>
  <c r="I15" i="461"/>
  <c r="R15" i="461"/>
  <c r="J15" i="461"/>
  <c r="N15" i="461"/>
  <c r="AA61" i="462"/>
  <c r="Z61" i="462"/>
  <c r="S12" i="461"/>
  <c r="O12" i="461"/>
  <c r="K12" i="461"/>
  <c r="R12" i="461"/>
  <c r="N12" i="461"/>
  <c r="J12" i="461"/>
  <c r="P12" i="461"/>
  <c r="L12" i="461"/>
  <c r="H12" i="461"/>
  <c r="M12" i="461"/>
  <c r="Q12" i="461"/>
  <c r="I12" i="461"/>
  <c r="AA64" i="462"/>
  <c r="Z64" i="462"/>
  <c r="AA88" i="462"/>
  <c r="Z88" i="462"/>
  <c r="AN85" i="462"/>
  <c r="AO85" i="462" s="1"/>
  <c r="Z67" i="462"/>
  <c r="AA67" i="462"/>
  <c r="AA84" i="462"/>
  <c r="Z84" i="462"/>
  <c r="AA81" i="462"/>
  <c r="Z81" i="462"/>
  <c r="AN88" i="462"/>
  <c r="AO88" i="462" s="1"/>
  <c r="Z82" i="462"/>
  <c r="AA82" i="462"/>
  <c r="R13" i="461"/>
  <c r="N13" i="461"/>
  <c r="J13" i="461"/>
  <c r="Q13" i="461"/>
  <c r="M13" i="461"/>
  <c r="I13" i="461"/>
  <c r="S13" i="461"/>
  <c r="O13" i="461"/>
  <c r="K13" i="461"/>
  <c r="H13" i="461"/>
  <c r="P13" i="461"/>
  <c r="L13" i="461"/>
  <c r="Z62" i="462"/>
  <c r="AA62" i="462"/>
  <c r="Q20" i="461"/>
  <c r="M20" i="461"/>
  <c r="I20" i="461"/>
  <c r="R20" i="461"/>
  <c r="L20" i="461"/>
  <c r="J20" i="461"/>
  <c r="P20" i="461"/>
  <c r="K20" i="461"/>
  <c r="O20" i="461"/>
  <c r="S20" i="461"/>
  <c r="N20" i="461"/>
  <c r="H20" i="461"/>
  <c r="AA65" i="462"/>
  <c r="Z65" i="462"/>
  <c r="Q22" i="461"/>
  <c r="M22" i="461"/>
  <c r="I22" i="461"/>
  <c r="P22" i="461"/>
  <c r="K22" i="461"/>
  <c r="N22" i="461"/>
  <c r="O22" i="461"/>
  <c r="J22" i="461"/>
  <c r="S22" i="461"/>
  <c r="R22" i="461"/>
  <c r="L22" i="461"/>
  <c r="H22" i="461"/>
  <c r="AA68" i="462"/>
  <c r="Z68" i="462"/>
  <c r="Z70" i="462"/>
  <c r="AA70" i="462"/>
  <c r="Z55" i="462"/>
  <c r="AA55" i="462"/>
  <c r="AA71" i="462"/>
  <c r="Z71" i="462"/>
  <c r="Z73" i="462"/>
  <c r="AA73" i="462"/>
  <c r="AN82" i="462"/>
  <c r="AO82" i="462" s="1"/>
  <c r="Z83" i="462"/>
  <c r="AA83" i="462"/>
  <c r="Z76" i="462"/>
  <c r="AA76" i="462"/>
  <c r="AN83" i="462"/>
  <c r="AO83" i="462" s="1"/>
  <c r="Q14" i="461"/>
  <c r="M14" i="461"/>
  <c r="I14" i="461"/>
  <c r="P14" i="461"/>
  <c r="L14" i="461"/>
  <c r="H14" i="461"/>
  <c r="R14" i="461"/>
  <c r="N14" i="461"/>
  <c r="J14" i="461"/>
  <c r="K14" i="461"/>
  <c r="S14" i="461"/>
  <c r="O14" i="461"/>
  <c r="S19" i="461"/>
  <c r="O19" i="461"/>
  <c r="K19" i="461"/>
  <c r="P19" i="461"/>
  <c r="J19" i="461"/>
  <c r="N19" i="461"/>
  <c r="I19" i="461"/>
  <c r="Q19" i="461"/>
  <c r="L19" i="461"/>
  <c r="R19" i="461"/>
  <c r="M19" i="461"/>
  <c r="H19" i="461"/>
  <c r="AA69" i="462"/>
  <c r="Z69" i="462"/>
  <c r="S23" i="461"/>
  <c r="O23" i="461"/>
  <c r="K23" i="461"/>
  <c r="R23" i="461"/>
  <c r="M23" i="461"/>
  <c r="H23" i="461"/>
  <c r="P23" i="461"/>
  <c r="Q23" i="461"/>
  <c r="L23" i="461"/>
  <c r="N23" i="461"/>
  <c r="I23" i="461"/>
  <c r="J23" i="461"/>
  <c r="Z58" i="462"/>
  <c r="AA58" i="462"/>
  <c r="AA56" i="462"/>
  <c r="Z56" i="462"/>
  <c r="AA74" i="462"/>
  <c r="Z74" i="462"/>
  <c r="Z79" i="462"/>
  <c r="AA79" i="462"/>
  <c r="Z59" i="462"/>
  <c r="AA59" i="462"/>
  <c r="Z75" i="462"/>
  <c r="AA75" i="462"/>
  <c r="AA77" i="462"/>
  <c r="Z77" i="462"/>
  <c r="AA85" i="462"/>
  <c r="Z85" i="462"/>
  <c r="AN84" i="462"/>
  <c r="AO84" i="462" s="1"/>
  <c r="Z78" i="462"/>
  <c r="AA78" i="462"/>
  <c r="Z86" i="462"/>
  <c r="AA86" i="462"/>
  <c r="S21" i="461"/>
  <c r="O21" i="461"/>
  <c r="K21" i="461"/>
  <c r="N21" i="461"/>
  <c r="I21" i="461"/>
  <c r="L21" i="461"/>
  <c r="R21" i="461"/>
  <c r="M21" i="461"/>
  <c r="H21" i="461"/>
  <c r="Q21" i="461"/>
  <c r="P21" i="461"/>
  <c r="J21" i="461"/>
  <c r="AN81" i="462"/>
  <c r="AO81" i="462" s="1"/>
  <c r="Z72" i="462"/>
  <c r="AA72" i="462"/>
  <c r="AA57" i="462"/>
  <c r="Z57" i="462"/>
  <c r="Z66" i="462"/>
  <c r="AA66" i="462"/>
  <c r="AA60" i="462"/>
  <c r="Z60" i="462"/>
  <c r="AN77" i="462"/>
  <c r="AO77" i="462" s="1"/>
  <c r="AN80" i="462"/>
  <c r="AO80" i="462" s="1"/>
  <c r="Z63" i="462"/>
  <c r="AA63" i="462"/>
  <c r="AA80" i="462"/>
  <c r="Z80" i="462"/>
  <c r="AN78" i="462"/>
  <c r="AO78" i="462" s="1"/>
  <c r="AN86" i="462"/>
  <c r="AO86" i="462" s="1"/>
  <c r="Z87" i="462"/>
  <c r="AA87" i="462"/>
  <c r="AN79" i="462"/>
  <c r="AO79" i="462" s="1"/>
  <c r="AN87" i="462"/>
  <c r="AO87" i="462" s="1"/>
  <c r="Z53" i="460"/>
  <c r="AA53" i="460"/>
  <c r="Q12" i="459"/>
  <c r="M12" i="459"/>
  <c r="I12" i="459"/>
  <c r="P12" i="459"/>
  <c r="L12" i="459"/>
  <c r="H12" i="459"/>
  <c r="R12" i="459"/>
  <c r="N12" i="459"/>
  <c r="J12" i="459"/>
  <c r="K12" i="459"/>
  <c r="S12" i="459"/>
  <c r="O12" i="459"/>
  <c r="S15" i="459"/>
  <c r="O15" i="459"/>
  <c r="K15" i="459"/>
  <c r="P15" i="459"/>
  <c r="J15" i="459"/>
  <c r="N15" i="459"/>
  <c r="I15" i="459"/>
  <c r="Q15" i="459"/>
  <c r="L15" i="459"/>
  <c r="R15" i="459"/>
  <c r="H15" i="459"/>
  <c r="M15" i="459"/>
  <c r="AA75" i="460"/>
  <c r="Z75" i="460"/>
  <c r="AA67" i="460"/>
  <c r="Z67" i="460"/>
  <c r="Q19" i="459"/>
  <c r="M19" i="459"/>
  <c r="I19" i="459"/>
  <c r="P19" i="459"/>
  <c r="K19" i="459"/>
  <c r="O19" i="459"/>
  <c r="J19" i="459"/>
  <c r="R19" i="459"/>
  <c r="L19" i="459"/>
  <c r="N19" i="459"/>
  <c r="H19" i="459"/>
  <c r="S19" i="459"/>
  <c r="Z54" i="460"/>
  <c r="AA54" i="460"/>
  <c r="Z70" i="460"/>
  <c r="AA70" i="460"/>
  <c r="AN77" i="460"/>
  <c r="AO77" i="460" s="1"/>
  <c r="AA79" i="460"/>
  <c r="Z79" i="460"/>
  <c r="AN88" i="460"/>
  <c r="AO88" i="460" s="1"/>
  <c r="AN81" i="460"/>
  <c r="AO81" i="460" s="1"/>
  <c r="AN78" i="460"/>
  <c r="AO78" i="460" s="1"/>
  <c r="AN86" i="460"/>
  <c r="AO86" i="460" s="1"/>
  <c r="Z86" i="460"/>
  <c r="AA86" i="460"/>
  <c r="Z57" i="460"/>
  <c r="AA57" i="460"/>
  <c r="Q21" i="459"/>
  <c r="M21" i="459"/>
  <c r="I21" i="459"/>
  <c r="O21" i="459"/>
  <c r="J21" i="459"/>
  <c r="S21" i="459"/>
  <c r="N21" i="459"/>
  <c r="H21" i="459"/>
  <c r="P21" i="459"/>
  <c r="K21" i="459"/>
  <c r="L21" i="459"/>
  <c r="R21" i="459"/>
  <c r="P13" i="459"/>
  <c r="L13" i="459"/>
  <c r="H13" i="459"/>
  <c r="S13" i="459"/>
  <c r="O13" i="459"/>
  <c r="K13" i="459"/>
  <c r="Q13" i="459"/>
  <c r="M13" i="459"/>
  <c r="I13" i="459"/>
  <c r="R13" i="459"/>
  <c r="N13" i="459"/>
  <c r="J13" i="459"/>
  <c r="AA71" i="460"/>
  <c r="Z71" i="460"/>
  <c r="S22" i="459"/>
  <c r="O22" i="459"/>
  <c r="K22" i="459"/>
  <c r="Q22" i="459"/>
  <c r="L22" i="459"/>
  <c r="P22" i="459"/>
  <c r="J22" i="459"/>
  <c r="R22" i="459"/>
  <c r="M22" i="459"/>
  <c r="H22" i="459"/>
  <c r="N22" i="459"/>
  <c r="I22" i="459"/>
  <c r="Z58" i="460"/>
  <c r="AA58" i="460"/>
  <c r="Z72" i="460"/>
  <c r="AA72" i="460"/>
  <c r="Z78" i="460"/>
  <c r="AA78" i="460"/>
  <c r="AN80" i="460"/>
  <c r="AO80" i="460" s="1"/>
  <c r="Z61" i="460"/>
  <c r="AA61" i="460"/>
  <c r="AA88" i="460"/>
  <c r="Z88" i="460"/>
  <c r="AA81" i="460"/>
  <c r="Z81" i="460"/>
  <c r="AN87" i="460"/>
  <c r="AO87" i="460" s="1"/>
  <c r="Q23" i="459"/>
  <c r="M23" i="459"/>
  <c r="I23" i="459"/>
  <c r="S23" i="459"/>
  <c r="N23" i="459"/>
  <c r="H23" i="459"/>
  <c r="R23" i="459"/>
  <c r="L23" i="459"/>
  <c r="O23" i="459"/>
  <c r="J23" i="459"/>
  <c r="K23" i="459"/>
  <c r="P23" i="459"/>
  <c r="AA55" i="460"/>
  <c r="Z55" i="460"/>
  <c r="AN84" i="460"/>
  <c r="AO84" i="460" s="1"/>
  <c r="S20" i="459"/>
  <c r="O20" i="459"/>
  <c r="K20" i="459"/>
  <c r="R20" i="459"/>
  <c r="M20" i="459"/>
  <c r="H20" i="459"/>
  <c r="Q20" i="459"/>
  <c r="L20" i="459"/>
  <c r="N20" i="459"/>
  <c r="I20" i="459"/>
  <c r="P20" i="459"/>
  <c r="J20" i="459"/>
  <c r="Z83" i="460"/>
  <c r="AA83" i="460"/>
  <c r="AA56" i="460"/>
  <c r="Z56" i="460"/>
  <c r="Z62" i="460"/>
  <c r="AA62" i="460"/>
  <c r="Z74" i="460"/>
  <c r="AA74" i="460"/>
  <c r="AN79" i="460"/>
  <c r="AO79" i="460" s="1"/>
  <c r="AA84" i="460"/>
  <c r="Z84" i="460"/>
  <c r="Z65" i="460"/>
  <c r="AA65" i="460"/>
  <c r="Z73" i="460"/>
  <c r="AA73" i="460"/>
  <c r="AN82" i="460"/>
  <c r="AO82" i="460" s="1"/>
  <c r="Z82" i="460"/>
  <c r="AA82" i="460"/>
  <c r="Z68" i="460"/>
  <c r="AA68" i="460"/>
  <c r="Z64" i="460"/>
  <c r="AA64" i="460"/>
  <c r="AA59" i="460"/>
  <c r="Z59" i="460"/>
  <c r="AN85" i="460"/>
  <c r="AO85" i="460" s="1"/>
  <c r="AA63" i="460"/>
  <c r="Z63" i="460"/>
  <c r="S14" i="459"/>
  <c r="O14" i="459"/>
  <c r="K14" i="459"/>
  <c r="R14" i="459"/>
  <c r="N14" i="459"/>
  <c r="J14" i="459"/>
  <c r="P14" i="459"/>
  <c r="L14" i="459"/>
  <c r="H14" i="459"/>
  <c r="M14" i="459"/>
  <c r="I14" i="459"/>
  <c r="Q14" i="459"/>
  <c r="AA60" i="460"/>
  <c r="Z60" i="460"/>
  <c r="Z66" i="460"/>
  <c r="AA66" i="460"/>
  <c r="Z76" i="460"/>
  <c r="AA76" i="460"/>
  <c r="AA80" i="460"/>
  <c r="Z80" i="460"/>
  <c r="Z87" i="460"/>
  <c r="AA87" i="460"/>
  <c r="Z69" i="460"/>
  <c r="AA69" i="460"/>
  <c r="Z77" i="460"/>
  <c r="AA77" i="460"/>
  <c r="Z85" i="460"/>
  <c r="AA85" i="460"/>
  <c r="AN83" i="460"/>
  <c r="AO83" i="460" s="1"/>
  <c r="S21" i="457"/>
  <c r="O21" i="457"/>
  <c r="K21" i="457"/>
  <c r="P21" i="457"/>
  <c r="J21" i="457"/>
  <c r="R21" i="457"/>
  <c r="H21" i="457"/>
  <c r="N21" i="457"/>
  <c r="I21" i="457"/>
  <c r="Q21" i="457"/>
  <c r="L21" i="457"/>
  <c r="M21" i="457"/>
  <c r="P13" i="457"/>
  <c r="L13" i="457"/>
  <c r="H13" i="457"/>
  <c r="S13" i="457"/>
  <c r="O13" i="457"/>
  <c r="K13" i="457"/>
  <c r="Q13" i="457"/>
  <c r="M13" i="457"/>
  <c r="I13" i="457"/>
  <c r="J13" i="457"/>
  <c r="R13" i="457"/>
  <c r="N13" i="457"/>
  <c r="Z62" i="458"/>
  <c r="AA62" i="458"/>
  <c r="AA53" i="458"/>
  <c r="Z53" i="458"/>
  <c r="AA69" i="458"/>
  <c r="Z69" i="458"/>
  <c r="Z60" i="458"/>
  <c r="AA60" i="458"/>
  <c r="AA80" i="458"/>
  <c r="Z80" i="458"/>
  <c r="AN85" i="458"/>
  <c r="AO85" i="458" s="1"/>
  <c r="Z67" i="458"/>
  <c r="AA67" i="458"/>
  <c r="Z73" i="458"/>
  <c r="AA73" i="458"/>
  <c r="AN82" i="458"/>
  <c r="AO82" i="458" s="1"/>
  <c r="AN80" i="458"/>
  <c r="AO80" i="458" s="1"/>
  <c r="AN88" i="458"/>
  <c r="AO88" i="458" s="1"/>
  <c r="Z82" i="458"/>
  <c r="AA82" i="458"/>
  <c r="AN81" i="458"/>
  <c r="AO81" i="458" s="1"/>
  <c r="Q22" i="457"/>
  <c r="M22" i="457"/>
  <c r="I22" i="457"/>
  <c r="R22" i="457"/>
  <c r="L22" i="457"/>
  <c r="P22" i="457"/>
  <c r="K22" i="457"/>
  <c r="J22" i="457"/>
  <c r="S22" i="457"/>
  <c r="N22" i="457"/>
  <c r="H22" i="457"/>
  <c r="O22" i="457"/>
  <c r="S23" i="457"/>
  <c r="O23" i="457"/>
  <c r="K23" i="457"/>
  <c r="N23" i="457"/>
  <c r="I23" i="457"/>
  <c r="R23" i="457"/>
  <c r="M23" i="457"/>
  <c r="H23" i="457"/>
  <c r="L23" i="457"/>
  <c r="P23" i="457"/>
  <c r="J23" i="457"/>
  <c r="Q23" i="457"/>
  <c r="AA57" i="458"/>
  <c r="Z57" i="458"/>
  <c r="Z72" i="458"/>
  <c r="AA72" i="458"/>
  <c r="AA64" i="458"/>
  <c r="Z64" i="458"/>
  <c r="AA88" i="458"/>
  <c r="Z88" i="458"/>
  <c r="Z55" i="458"/>
  <c r="AA55" i="458"/>
  <c r="AA71" i="458"/>
  <c r="Z71" i="458"/>
  <c r="Z77" i="458"/>
  <c r="AA77" i="458"/>
  <c r="AA85" i="458"/>
  <c r="Z85" i="458"/>
  <c r="Z83" i="458"/>
  <c r="AA83" i="458"/>
  <c r="Z76" i="458"/>
  <c r="AA76" i="458"/>
  <c r="AN83" i="458"/>
  <c r="AO83" i="458" s="1"/>
  <c r="Q12" i="457"/>
  <c r="M12" i="457"/>
  <c r="I12" i="457"/>
  <c r="P12" i="457"/>
  <c r="L12" i="457"/>
  <c r="H12" i="457"/>
  <c r="R12" i="457"/>
  <c r="N12" i="457"/>
  <c r="J12" i="457"/>
  <c r="O12" i="457"/>
  <c r="S12" i="457"/>
  <c r="K12" i="457"/>
  <c r="P19" i="457"/>
  <c r="L19" i="457"/>
  <c r="H19" i="457"/>
  <c r="R19" i="457"/>
  <c r="J19" i="457"/>
  <c r="S19" i="457"/>
  <c r="O19" i="457"/>
  <c r="K19" i="457"/>
  <c r="Q19" i="457"/>
  <c r="M19" i="457"/>
  <c r="I19" i="457"/>
  <c r="N19" i="457"/>
  <c r="Z54" i="458"/>
  <c r="AA54" i="458"/>
  <c r="S14" i="457"/>
  <c r="O14" i="457"/>
  <c r="K14" i="457"/>
  <c r="R14" i="457"/>
  <c r="N14" i="457"/>
  <c r="J14" i="457"/>
  <c r="P14" i="457"/>
  <c r="L14" i="457"/>
  <c r="H14" i="457"/>
  <c r="Q14" i="457"/>
  <c r="I14" i="457"/>
  <c r="M14" i="457"/>
  <c r="AA61" i="458"/>
  <c r="Z61" i="458"/>
  <c r="AN77" i="458"/>
  <c r="AO77" i="458" s="1"/>
  <c r="AA68" i="458"/>
  <c r="Z68" i="458"/>
  <c r="Z66" i="458"/>
  <c r="AA66" i="458"/>
  <c r="Z59" i="458"/>
  <c r="AA59" i="458"/>
  <c r="Z79" i="458"/>
  <c r="AA79" i="458"/>
  <c r="AN78" i="458"/>
  <c r="AO78" i="458" s="1"/>
  <c r="AN86" i="458"/>
  <c r="AO86" i="458" s="1"/>
  <c r="AN84" i="458"/>
  <c r="AO84" i="458" s="1"/>
  <c r="Z78" i="458"/>
  <c r="AA78" i="458"/>
  <c r="Z86" i="458"/>
  <c r="AA86" i="458"/>
  <c r="R15" i="457"/>
  <c r="N15" i="457"/>
  <c r="J15" i="457"/>
  <c r="Q15" i="457"/>
  <c r="M15" i="457"/>
  <c r="I15" i="457"/>
  <c r="S15" i="457"/>
  <c r="O15" i="457"/>
  <c r="K15" i="457"/>
  <c r="P15" i="457"/>
  <c r="L15" i="457"/>
  <c r="H15" i="457"/>
  <c r="AA74" i="458"/>
  <c r="Z74" i="458"/>
  <c r="Z58" i="458"/>
  <c r="AA58" i="458"/>
  <c r="Q20" i="457"/>
  <c r="S20" i="457"/>
  <c r="N20" i="457"/>
  <c r="J20" i="457"/>
  <c r="R20" i="457"/>
  <c r="M20" i="457"/>
  <c r="I20" i="457"/>
  <c r="P20" i="457"/>
  <c r="H20" i="457"/>
  <c r="O20" i="457"/>
  <c r="K20" i="457"/>
  <c r="L20" i="457"/>
  <c r="AA65" i="458"/>
  <c r="Z65" i="458"/>
  <c r="AA56" i="458"/>
  <c r="Z56" i="458"/>
  <c r="Z75" i="458"/>
  <c r="AA75" i="458"/>
  <c r="Z70" i="458"/>
  <c r="AA70" i="458"/>
  <c r="Z63" i="458"/>
  <c r="AA63" i="458"/>
  <c r="AA84" i="458"/>
  <c r="Z84" i="458"/>
  <c r="AA81" i="458"/>
  <c r="Z81" i="458"/>
  <c r="Z87" i="458"/>
  <c r="AA87" i="458"/>
  <c r="AN79" i="458"/>
  <c r="AO79" i="458" s="1"/>
  <c r="AN87" i="458"/>
  <c r="AO87" i="458" s="1"/>
  <c r="R14" i="455"/>
  <c r="N14" i="455"/>
  <c r="J14" i="455"/>
  <c r="Q14" i="455"/>
  <c r="M14" i="455"/>
  <c r="I14" i="455"/>
  <c r="L14" i="455"/>
  <c r="S14" i="455"/>
  <c r="O14" i="455"/>
  <c r="K14" i="455"/>
  <c r="P14" i="455"/>
  <c r="H14" i="455"/>
  <c r="AA65" i="456"/>
  <c r="Z65" i="456"/>
  <c r="P12" i="455"/>
  <c r="L12" i="455"/>
  <c r="H12" i="455"/>
  <c r="S12" i="455"/>
  <c r="O12" i="455"/>
  <c r="K12" i="455"/>
  <c r="Q12" i="455"/>
  <c r="M12" i="455"/>
  <c r="I12" i="455"/>
  <c r="R12" i="455"/>
  <c r="N12" i="455"/>
  <c r="J12" i="455"/>
  <c r="S13" i="455"/>
  <c r="O13" i="455"/>
  <c r="K13" i="455"/>
  <c r="R13" i="455"/>
  <c r="N13" i="455"/>
  <c r="J13" i="455"/>
  <c r="M13" i="455"/>
  <c r="P13" i="455"/>
  <c r="L13" i="455"/>
  <c r="H13" i="455"/>
  <c r="Q13" i="455"/>
  <c r="I13" i="455"/>
  <c r="AA78" i="456"/>
  <c r="Z78" i="456"/>
  <c r="AA64" i="456"/>
  <c r="Z64" i="456"/>
  <c r="Z62" i="456"/>
  <c r="AA62" i="456"/>
  <c r="Z59" i="456"/>
  <c r="AA59" i="456"/>
  <c r="Z76" i="456"/>
  <c r="AA76" i="456"/>
  <c r="Z73" i="456"/>
  <c r="AA73" i="456"/>
  <c r="AN82" i="456"/>
  <c r="AO82" i="456" s="1"/>
  <c r="Z80" i="456"/>
  <c r="AA80" i="456"/>
  <c r="Z88" i="456"/>
  <c r="AA88" i="456"/>
  <c r="AA83" i="456"/>
  <c r="Z83" i="456"/>
  <c r="S19" i="455"/>
  <c r="O19" i="455"/>
  <c r="K19" i="455"/>
  <c r="P19" i="455"/>
  <c r="J19" i="455"/>
  <c r="M19" i="455"/>
  <c r="N19" i="455"/>
  <c r="I19" i="455"/>
  <c r="H19" i="455"/>
  <c r="Q19" i="455"/>
  <c r="L19" i="455"/>
  <c r="R19" i="455"/>
  <c r="AN83" i="456"/>
  <c r="AO83" i="456" s="1"/>
  <c r="Q22" i="455"/>
  <c r="M22" i="455"/>
  <c r="I22" i="455"/>
  <c r="P22" i="455"/>
  <c r="K22" i="455"/>
  <c r="H22" i="455"/>
  <c r="O22" i="455"/>
  <c r="J22" i="455"/>
  <c r="S22" i="455"/>
  <c r="R22" i="455"/>
  <c r="L22" i="455"/>
  <c r="N22" i="455"/>
  <c r="AA86" i="456"/>
  <c r="Z86" i="456"/>
  <c r="AA68" i="456"/>
  <c r="Z68" i="456"/>
  <c r="Z66" i="456"/>
  <c r="AA66" i="456"/>
  <c r="Z63" i="456"/>
  <c r="AA63" i="456"/>
  <c r="AN79" i="456"/>
  <c r="AO79" i="456" s="1"/>
  <c r="AA77" i="456"/>
  <c r="Z77" i="456"/>
  <c r="AA85" i="456"/>
  <c r="Z85" i="456"/>
  <c r="AN81" i="456"/>
  <c r="AO81" i="456" s="1"/>
  <c r="AN84" i="456"/>
  <c r="AO84" i="456" s="1"/>
  <c r="AA53" i="456"/>
  <c r="Z53" i="456"/>
  <c r="Z54" i="456"/>
  <c r="AA54" i="456"/>
  <c r="Q15" i="455"/>
  <c r="M15" i="455"/>
  <c r="I15" i="455"/>
  <c r="O15" i="455"/>
  <c r="J15" i="455"/>
  <c r="S15" i="455"/>
  <c r="N15" i="455"/>
  <c r="H15" i="455"/>
  <c r="R15" i="455"/>
  <c r="P15" i="455"/>
  <c r="K15" i="455"/>
  <c r="L15" i="455"/>
  <c r="S23" i="455"/>
  <c r="O23" i="455"/>
  <c r="K23" i="455"/>
  <c r="R23" i="455"/>
  <c r="M23" i="455"/>
  <c r="H23" i="455"/>
  <c r="J23" i="455"/>
  <c r="Q23" i="455"/>
  <c r="L23" i="455"/>
  <c r="N23" i="455"/>
  <c r="I23" i="455"/>
  <c r="P23" i="455"/>
  <c r="Z58" i="456"/>
  <c r="AA58" i="456"/>
  <c r="AA56" i="456"/>
  <c r="Z56" i="456"/>
  <c r="AA72" i="456"/>
  <c r="Z72" i="456"/>
  <c r="Z70" i="456"/>
  <c r="AA70" i="456"/>
  <c r="Z67" i="456"/>
  <c r="AA67" i="456"/>
  <c r="AA82" i="456"/>
  <c r="Z82" i="456"/>
  <c r="AN78" i="456"/>
  <c r="AO78" i="456" s="1"/>
  <c r="AN86" i="456"/>
  <c r="AO86" i="456" s="1"/>
  <c r="Z84" i="456"/>
  <c r="AA84" i="456"/>
  <c r="AA79" i="456"/>
  <c r="Z79" i="456"/>
  <c r="AA87" i="456"/>
  <c r="Z87" i="456"/>
  <c r="Q20" i="455"/>
  <c r="M20" i="455"/>
  <c r="I20" i="455"/>
  <c r="R20" i="455"/>
  <c r="L20" i="455"/>
  <c r="P20" i="455"/>
  <c r="K20" i="455"/>
  <c r="J20" i="455"/>
  <c r="S20" i="455"/>
  <c r="N20" i="455"/>
  <c r="H20" i="455"/>
  <c r="O20" i="455"/>
  <c r="AA75" i="456"/>
  <c r="Z75" i="456"/>
  <c r="AA61" i="456"/>
  <c r="Z61" i="456"/>
  <c r="AA57" i="456"/>
  <c r="Z57" i="456"/>
  <c r="AA74" i="456"/>
  <c r="Z74" i="456"/>
  <c r="S21" i="455"/>
  <c r="O21" i="455"/>
  <c r="K21" i="455"/>
  <c r="N21" i="455"/>
  <c r="I21" i="455"/>
  <c r="R21" i="455"/>
  <c r="M21" i="455"/>
  <c r="H21" i="455"/>
  <c r="L21" i="455"/>
  <c r="P21" i="455"/>
  <c r="J21" i="455"/>
  <c r="Q21" i="455"/>
  <c r="AA69" i="456"/>
  <c r="Z69" i="456"/>
  <c r="AA60" i="456"/>
  <c r="Z60" i="456"/>
  <c r="AN77" i="456"/>
  <c r="AO77" i="456" s="1"/>
  <c r="Z55" i="456"/>
  <c r="AA55" i="456"/>
  <c r="Z71" i="456"/>
  <c r="AA71" i="456"/>
  <c r="AN87" i="456"/>
  <c r="AO87" i="456" s="1"/>
  <c r="AA81" i="456"/>
  <c r="Z81" i="456"/>
  <c r="AN85" i="456"/>
  <c r="AO85" i="456" s="1"/>
  <c r="AN80" i="456"/>
  <c r="AO80" i="456" s="1"/>
  <c r="AN88" i="456"/>
  <c r="AO88" i="456" s="1"/>
  <c r="Z59" i="454"/>
  <c r="AA59" i="454"/>
  <c r="R15" i="453"/>
  <c r="N15" i="453"/>
  <c r="J15" i="453"/>
  <c r="S15" i="453"/>
  <c r="M15" i="453"/>
  <c r="H15" i="453"/>
  <c r="P15" i="453"/>
  <c r="Q15" i="453"/>
  <c r="L15" i="453"/>
  <c r="O15" i="453"/>
  <c r="I15" i="453"/>
  <c r="K15" i="453"/>
  <c r="P19" i="453"/>
  <c r="L19" i="453"/>
  <c r="H19" i="453"/>
  <c r="S19" i="453"/>
  <c r="N19" i="453"/>
  <c r="I19" i="453"/>
  <c r="R19" i="453"/>
  <c r="M19" i="453"/>
  <c r="K19" i="453"/>
  <c r="O19" i="453"/>
  <c r="J19" i="453"/>
  <c r="Q19" i="453"/>
  <c r="R13" i="453"/>
  <c r="N13" i="453"/>
  <c r="J13" i="453"/>
  <c r="Q13" i="453"/>
  <c r="M13" i="453"/>
  <c r="I13" i="453"/>
  <c r="P13" i="453"/>
  <c r="L13" i="453"/>
  <c r="H13" i="453"/>
  <c r="S13" i="453"/>
  <c r="O13" i="453"/>
  <c r="K13" i="453"/>
  <c r="Z57" i="454"/>
  <c r="AA57" i="454"/>
  <c r="AA73" i="454"/>
  <c r="Z73" i="454"/>
  <c r="AA78" i="454"/>
  <c r="Z78" i="454"/>
  <c r="Z67" i="454"/>
  <c r="AA67" i="454"/>
  <c r="AN79" i="454"/>
  <c r="AO79" i="454" s="1"/>
  <c r="Z68" i="454"/>
  <c r="AA68" i="454"/>
  <c r="AA79" i="454"/>
  <c r="Z79" i="454"/>
  <c r="AA87" i="454"/>
  <c r="Z87" i="454"/>
  <c r="Z86" i="454"/>
  <c r="AA86" i="454"/>
  <c r="AA85" i="454"/>
  <c r="Z85" i="454"/>
  <c r="AA58" i="454"/>
  <c r="Z58" i="454"/>
  <c r="P21" i="453"/>
  <c r="L21" i="453"/>
  <c r="H21" i="453"/>
  <c r="R21" i="453"/>
  <c r="M21" i="453"/>
  <c r="J21" i="453"/>
  <c r="Q21" i="453"/>
  <c r="K21" i="453"/>
  <c r="O21" i="453"/>
  <c r="S21" i="453"/>
  <c r="N21" i="453"/>
  <c r="I21" i="453"/>
  <c r="AA70" i="454"/>
  <c r="Z70" i="454"/>
  <c r="R20" i="453"/>
  <c r="N20" i="453"/>
  <c r="J20" i="453"/>
  <c r="P20" i="453"/>
  <c r="K20" i="453"/>
  <c r="H20" i="453"/>
  <c r="O20" i="453"/>
  <c r="I20" i="453"/>
  <c r="M20" i="453"/>
  <c r="Q20" i="453"/>
  <c r="L20" i="453"/>
  <c r="S20" i="453"/>
  <c r="Z61" i="454"/>
  <c r="AA61" i="454"/>
  <c r="Z74" i="454"/>
  <c r="AA74" i="454"/>
  <c r="Z80" i="454"/>
  <c r="AA80" i="454"/>
  <c r="Z71" i="454"/>
  <c r="AA71" i="454"/>
  <c r="AA84" i="454"/>
  <c r="Z84" i="454"/>
  <c r="Z72" i="454"/>
  <c r="AA72" i="454"/>
  <c r="AN80" i="454"/>
  <c r="AO80" i="454" s="1"/>
  <c r="AN88" i="454"/>
  <c r="AO88" i="454" s="1"/>
  <c r="AN87" i="454"/>
  <c r="AO87" i="454" s="1"/>
  <c r="AN86" i="454"/>
  <c r="AO86" i="454" s="1"/>
  <c r="AA54" i="454"/>
  <c r="Z54" i="454"/>
  <c r="AA62" i="454"/>
  <c r="Z62" i="454"/>
  <c r="AA55" i="454"/>
  <c r="Z55" i="454"/>
  <c r="P23" i="453"/>
  <c r="L23" i="453"/>
  <c r="H23" i="453"/>
  <c r="Q23" i="453"/>
  <c r="K23" i="453"/>
  <c r="S23" i="453"/>
  <c r="O23" i="453"/>
  <c r="J23" i="453"/>
  <c r="N23" i="453"/>
  <c r="R23" i="453"/>
  <c r="M23" i="453"/>
  <c r="I23" i="453"/>
  <c r="R22" i="453"/>
  <c r="N22" i="453"/>
  <c r="J22" i="453"/>
  <c r="O22" i="453"/>
  <c r="I22" i="453"/>
  <c r="Q22" i="453"/>
  <c r="S22" i="453"/>
  <c r="M22" i="453"/>
  <c r="H22" i="453"/>
  <c r="L22" i="453"/>
  <c r="P22" i="453"/>
  <c r="K22" i="453"/>
  <c r="AA65" i="454"/>
  <c r="Z65" i="454"/>
  <c r="AA76" i="454"/>
  <c r="Z76" i="454"/>
  <c r="AN81" i="454"/>
  <c r="AO81" i="454" s="1"/>
  <c r="AA77" i="454"/>
  <c r="Z77" i="454"/>
  <c r="Z60" i="454"/>
  <c r="AA60" i="454"/>
  <c r="AA88" i="454"/>
  <c r="Z88" i="454"/>
  <c r="AA83" i="454"/>
  <c r="Z83" i="454"/>
  <c r="Z82" i="454"/>
  <c r="AA82" i="454"/>
  <c r="AA81" i="454"/>
  <c r="Z81" i="454"/>
  <c r="Z56" i="454"/>
  <c r="AA56" i="454"/>
  <c r="AA66" i="454"/>
  <c r="Z66" i="454"/>
  <c r="Q12" i="453"/>
  <c r="M12" i="453"/>
  <c r="I12" i="453"/>
  <c r="O12" i="453"/>
  <c r="P12" i="453"/>
  <c r="L12" i="453"/>
  <c r="H12" i="453"/>
  <c r="S12" i="453"/>
  <c r="R12" i="453"/>
  <c r="N12" i="453"/>
  <c r="J12" i="453"/>
  <c r="K12" i="453"/>
  <c r="AN85" i="454"/>
  <c r="AO85" i="454" s="1"/>
  <c r="Z53" i="454"/>
  <c r="AA53" i="454"/>
  <c r="AA69" i="454"/>
  <c r="Z69" i="454"/>
  <c r="AN77" i="454"/>
  <c r="AO77" i="454" s="1"/>
  <c r="Z63" i="454"/>
  <c r="AA63" i="454"/>
  <c r="AN78" i="454"/>
  <c r="AO78" i="454" s="1"/>
  <c r="Z64" i="454"/>
  <c r="AA64" i="454"/>
  <c r="Z75" i="454"/>
  <c r="AA75" i="454"/>
  <c r="AN84" i="454"/>
  <c r="AO84" i="454" s="1"/>
  <c r="AN83" i="454"/>
  <c r="AO83" i="454" s="1"/>
  <c r="AN82" i="454"/>
  <c r="AO82" i="454" s="1"/>
  <c r="S14" i="453"/>
  <c r="O14" i="453"/>
  <c r="K14" i="453"/>
  <c r="R14" i="453"/>
  <c r="N14" i="453"/>
  <c r="J14" i="453"/>
  <c r="Q14" i="453"/>
  <c r="M14" i="453"/>
  <c r="I14" i="453"/>
  <c r="L14" i="453"/>
  <c r="H14" i="453"/>
  <c r="P14" i="453"/>
  <c r="P21" i="451"/>
  <c r="L21" i="451"/>
  <c r="H21" i="451"/>
  <c r="O21" i="451"/>
  <c r="J21" i="451"/>
  <c r="S21" i="451"/>
  <c r="N21" i="451"/>
  <c r="I21" i="451"/>
  <c r="R21" i="451"/>
  <c r="Q21" i="451"/>
  <c r="K21" i="451"/>
  <c r="M21" i="451"/>
  <c r="AA68" i="452"/>
  <c r="Z68" i="452"/>
  <c r="P17" i="451"/>
  <c r="L17" i="451"/>
  <c r="H17" i="451"/>
  <c r="R17" i="451"/>
  <c r="M17" i="451"/>
  <c r="J17" i="451"/>
  <c r="Q17" i="451"/>
  <c r="K17" i="451"/>
  <c r="O17" i="451"/>
  <c r="S17" i="451"/>
  <c r="N17" i="451"/>
  <c r="I17" i="451"/>
  <c r="AN80" i="452"/>
  <c r="AO80" i="452" s="1"/>
  <c r="R20" i="451"/>
  <c r="N20" i="451"/>
  <c r="J20" i="451"/>
  <c r="S20" i="451"/>
  <c r="M20" i="451"/>
  <c r="H20" i="451"/>
  <c r="Q20" i="451"/>
  <c r="L20" i="451"/>
  <c r="P20" i="451"/>
  <c r="O20" i="451"/>
  <c r="I20" i="451"/>
  <c r="K20" i="451"/>
  <c r="AA65" i="452"/>
  <c r="Z65" i="452"/>
  <c r="Z79" i="452"/>
  <c r="AA79" i="452"/>
  <c r="Z70" i="452"/>
  <c r="AA70" i="452"/>
  <c r="AA63" i="452"/>
  <c r="Z63" i="452"/>
  <c r="AA75" i="452"/>
  <c r="Z75" i="452"/>
  <c r="AN77" i="452"/>
  <c r="AO77" i="452" s="1"/>
  <c r="AN85" i="452"/>
  <c r="AO85" i="452" s="1"/>
  <c r="Z87" i="452"/>
  <c r="AA87" i="452"/>
  <c r="AA82" i="452"/>
  <c r="Z82" i="452"/>
  <c r="R13" i="451"/>
  <c r="N13" i="451"/>
  <c r="J13" i="451"/>
  <c r="Q13" i="451"/>
  <c r="L13" i="451"/>
  <c r="P13" i="451"/>
  <c r="K13" i="451"/>
  <c r="I13" i="451"/>
  <c r="S13" i="451"/>
  <c r="M13" i="451"/>
  <c r="H13" i="451"/>
  <c r="O13" i="451"/>
  <c r="AA53" i="452"/>
  <c r="Z53" i="452"/>
  <c r="AA69" i="452"/>
  <c r="Z69" i="452"/>
  <c r="AA81" i="452"/>
  <c r="Z81" i="452"/>
  <c r="AA85" i="452"/>
  <c r="Z85" i="452"/>
  <c r="AA67" i="452"/>
  <c r="Z67" i="452"/>
  <c r="AN78" i="452"/>
  <c r="AO78" i="452" s="1"/>
  <c r="AA80" i="452"/>
  <c r="Z80" i="452"/>
  <c r="AA88" i="452"/>
  <c r="Z88" i="452"/>
  <c r="AN83" i="452"/>
  <c r="AO83" i="452" s="1"/>
  <c r="Z58" i="452"/>
  <c r="AA58" i="452"/>
  <c r="AN82" i="452"/>
  <c r="AO82" i="452" s="1"/>
  <c r="Z60" i="452"/>
  <c r="AA60" i="452"/>
  <c r="P19" i="451"/>
  <c r="L19" i="451"/>
  <c r="H19" i="451"/>
  <c r="Q19" i="451"/>
  <c r="K19" i="451"/>
  <c r="N19" i="451"/>
  <c r="O19" i="451"/>
  <c r="J19" i="451"/>
  <c r="S19" i="451"/>
  <c r="R19" i="451"/>
  <c r="M19" i="451"/>
  <c r="I19" i="451"/>
  <c r="AA57" i="452"/>
  <c r="Z57" i="452"/>
  <c r="AA72" i="452"/>
  <c r="Z72" i="452"/>
  <c r="AN86" i="452"/>
  <c r="AO86" i="452" s="1"/>
  <c r="AA55" i="452"/>
  <c r="Z55" i="452"/>
  <c r="AA71" i="452"/>
  <c r="Z71" i="452"/>
  <c r="AN81" i="452"/>
  <c r="AO81" i="452" s="1"/>
  <c r="Z83" i="452"/>
  <c r="AA83" i="452"/>
  <c r="AA78" i="452"/>
  <c r="Z78" i="452"/>
  <c r="AA86" i="452"/>
  <c r="Z86" i="452"/>
  <c r="Z54" i="452"/>
  <c r="AA54" i="452"/>
  <c r="Z77" i="452"/>
  <c r="AA77" i="452"/>
  <c r="Z56" i="452"/>
  <c r="AA56" i="452"/>
  <c r="AN88" i="452"/>
  <c r="AO88" i="452" s="1"/>
  <c r="Z62" i="452"/>
  <c r="AA62" i="452"/>
  <c r="P12" i="451"/>
  <c r="L12" i="451"/>
  <c r="H12" i="451"/>
  <c r="S12" i="451"/>
  <c r="O12" i="451"/>
  <c r="K12" i="451"/>
  <c r="N12" i="451"/>
  <c r="Q12" i="451"/>
  <c r="M12" i="451"/>
  <c r="I12" i="451"/>
  <c r="R12" i="451"/>
  <c r="R14" i="451" s="1"/>
  <c r="J12" i="451"/>
  <c r="Z64" i="452"/>
  <c r="AA64" i="452"/>
  <c r="R18" i="451"/>
  <c r="N18" i="451"/>
  <c r="J18" i="451"/>
  <c r="O18" i="451"/>
  <c r="I18" i="451"/>
  <c r="L18" i="451"/>
  <c r="S18" i="451"/>
  <c r="M18" i="451"/>
  <c r="H18" i="451"/>
  <c r="Q18" i="451"/>
  <c r="P18" i="451"/>
  <c r="K18" i="451"/>
  <c r="AA61" i="452"/>
  <c r="Z61" i="452"/>
  <c r="AA76" i="452"/>
  <c r="Z76" i="452"/>
  <c r="Z66" i="452"/>
  <c r="AA66" i="452"/>
  <c r="AA59" i="452"/>
  <c r="Z59" i="452"/>
  <c r="Z73" i="452"/>
  <c r="AA73" i="452"/>
  <c r="AA74" i="452"/>
  <c r="Z74" i="452"/>
  <c r="AA84" i="452"/>
  <c r="Z84" i="452"/>
  <c r="AN84" i="452"/>
  <c r="AO84" i="452" s="1"/>
  <c r="AN79" i="452"/>
  <c r="AO79" i="452" s="1"/>
  <c r="AN87" i="452"/>
  <c r="AO87" i="452" s="1"/>
  <c r="Q20" i="449"/>
  <c r="M20" i="449"/>
  <c r="I20" i="449"/>
  <c r="O20" i="449"/>
  <c r="J20" i="449"/>
  <c r="S20" i="449"/>
  <c r="N20" i="449"/>
  <c r="H20" i="449"/>
  <c r="P20" i="449"/>
  <c r="K20" i="449"/>
  <c r="R20" i="449"/>
  <c r="L20" i="449"/>
  <c r="AA73" i="450"/>
  <c r="Z73" i="450"/>
  <c r="Z66" i="450"/>
  <c r="AA66" i="450"/>
  <c r="AA57" i="450"/>
  <c r="Z57" i="450"/>
  <c r="Z53" i="450"/>
  <c r="AA53" i="450"/>
  <c r="Z74" i="450"/>
  <c r="AA74" i="450"/>
  <c r="AA64" i="450"/>
  <c r="Z64" i="450"/>
  <c r="Z59" i="450"/>
  <c r="AA59" i="450"/>
  <c r="Z76" i="450"/>
  <c r="AA76" i="450"/>
  <c r="AN87" i="450"/>
  <c r="AO87" i="450" s="1"/>
  <c r="AA83" i="450"/>
  <c r="Z83" i="450"/>
  <c r="Z81" i="450"/>
  <c r="AA81" i="450"/>
  <c r="Z84" i="450"/>
  <c r="AA84" i="450"/>
  <c r="S23" i="449"/>
  <c r="O23" i="449"/>
  <c r="K23" i="449"/>
  <c r="P23" i="449"/>
  <c r="J23" i="449"/>
  <c r="N23" i="449"/>
  <c r="I23" i="449"/>
  <c r="Q23" i="449"/>
  <c r="L23" i="449"/>
  <c r="H23" i="449"/>
  <c r="R23" i="449"/>
  <c r="M23" i="449"/>
  <c r="AN83" i="450"/>
  <c r="AO83" i="450" s="1"/>
  <c r="AA69" i="450"/>
  <c r="Z69" i="450"/>
  <c r="Z70" i="450"/>
  <c r="AA70" i="450"/>
  <c r="Z55" i="450"/>
  <c r="AA55" i="450"/>
  <c r="AA86" i="450"/>
  <c r="Z86" i="450"/>
  <c r="AA68" i="450"/>
  <c r="Z68" i="450"/>
  <c r="Z63" i="450"/>
  <c r="AA63" i="450"/>
  <c r="AN77" i="450"/>
  <c r="AO77" i="450" s="1"/>
  <c r="AA75" i="450"/>
  <c r="Z75" i="450"/>
  <c r="AN84" i="450"/>
  <c r="AO84" i="450" s="1"/>
  <c r="AN82" i="450"/>
  <c r="AO82" i="450" s="1"/>
  <c r="P13" i="449"/>
  <c r="L13" i="449"/>
  <c r="H13" i="449"/>
  <c r="S13" i="449"/>
  <c r="O13" i="449"/>
  <c r="K13" i="449"/>
  <c r="Q13" i="449"/>
  <c r="M13" i="449"/>
  <c r="I13" i="449"/>
  <c r="J13" i="449"/>
  <c r="N13" i="449"/>
  <c r="R13" i="449"/>
  <c r="AN85" i="450"/>
  <c r="AO85" i="450" s="1"/>
  <c r="Q22" i="449"/>
  <c r="M22" i="449"/>
  <c r="I22" i="449"/>
  <c r="S22" i="449"/>
  <c r="N22" i="449"/>
  <c r="H22" i="449"/>
  <c r="R22" i="449"/>
  <c r="L22" i="449"/>
  <c r="O22" i="449"/>
  <c r="J22" i="449"/>
  <c r="P22" i="449"/>
  <c r="K22" i="449"/>
  <c r="Z58" i="450"/>
  <c r="AA58" i="450"/>
  <c r="P12" i="449"/>
  <c r="L12" i="449"/>
  <c r="H12" i="449"/>
  <c r="S12" i="449"/>
  <c r="O12" i="449"/>
  <c r="K12" i="449"/>
  <c r="Q12" i="449"/>
  <c r="M12" i="449"/>
  <c r="I12" i="449"/>
  <c r="N12" i="449"/>
  <c r="J12" i="449"/>
  <c r="R12" i="449"/>
  <c r="AA77" i="450"/>
  <c r="Z77" i="450"/>
  <c r="Q15" i="449"/>
  <c r="M15" i="449"/>
  <c r="I15" i="449"/>
  <c r="R15" i="449"/>
  <c r="L15" i="449"/>
  <c r="P15" i="449"/>
  <c r="K15" i="449"/>
  <c r="S15" i="449"/>
  <c r="N15" i="449"/>
  <c r="H15" i="449"/>
  <c r="O15" i="449"/>
  <c r="J15" i="449"/>
  <c r="Z62" i="450"/>
  <c r="AA62" i="450"/>
  <c r="Z56" i="450"/>
  <c r="AA56" i="450"/>
  <c r="AA72" i="450"/>
  <c r="Z72" i="450"/>
  <c r="Z67" i="450"/>
  <c r="AA67" i="450"/>
  <c r="AN79" i="450"/>
  <c r="AO79" i="450" s="1"/>
  <c r="AA79" i="450"/>
  <c r="Z79" i="450"/>
  <c r="AA87" i="450"/>
  <c r="Z87" i="450"/>
  <c r="Z85" i="450"/>
  <c r="AA85" i="450"/>
  <c r="Z80" i="450"/>
  <c r="AA80" i="450"/>
  <c r="Z88" i="450"/>
  <c r="AA88" i="450"/>
  <c r="AA54" i="450"/>
  <c r="Z54" i="450"/>
  <c r="AA61" i="450"/>
  <c r="Z61" i="450"/>
  <c r="S19" i="449"/>
  <c r="O19" i="449"/>
  <c r="K19" i="449"/>
  <c r="R19" i="449"/>
  <c r="M19" i="449"/>
  <c r="H19" i="449"/>
  <c r="Q19" i="449"/>
  <c r="L19" i="449"/>
  <c r="N19" i="449"/>
  <c r="I19" i="449"/>
  <c r="P19" i="449"/>
  <c r="J19" i="449"/>
  <c r="AA78" i="450"/>
  <c r="Z78" i="450"/>
  <c r="S21" i="449"/>
  <c r="O21" i="449"/>
  <c r="K21" i="449"/>
  <c r="Q21" i="449"/>
  <c r="L21" i="449"/>
  <c r="P21" i="449"/>
  <c r="J21" i="449"/>
  <c r="R21" i="449"/>
  <c r="M21" i="449"/>
  <c r="H21" i="449"/>
  <c r="N21" i="449"/>
  <c r="I21" i="449"/>
  <c r="AA65" i="450"/>
  <c r="Z65" i="450"/>
  <c r="AA60" i="450"/>
  <c r="Z60" i="450"/>
  <c r="AN78" i="450"/>
  <c r="AO78" i="450" s="1"/>
  <c r="Z71" i="450"/>
  <c r="AA71" i="450"/>
  <c r="AA82" i="450"/>
  <c r="Z82" i="450"/>
  <c r="AN80" i="450"/>
  <c r="AO80" i="450" s="1"/>
  <c r="AN88" i="450"/>
  <c r="AO88" i="450" s="1"/>
  <c r="AN86" i="450"/>
  <c r="AO86" i="450" s="1"/>
  <c r="AN81" i="450"/>
  <c r="AO81" i="450" s="1"/>
  <c r="S14" i="449"/>
  <c r="O14" i="449"/>
  <c r="K14" i="449"/>
  <c r="R14" i="449"/>
  <c r="N14" i="449"/>
  <c r="J14" i="449"/>
  <c r="P14" i="449"/>
  <c r="L14" i="449"/>
  <c r="H14" i="449"/>
  <c r="Q14" i="449"/>
  <c r="M14" i="449"/>
  <c r="I14" i="449"/>
  <c r="P13" i="447"/>
  <c r="S13" i="447"/>
  <c r="O13" i="447"/>
  <c r="K13" i="447"/>
  <c r="Q13" i="447"/>
  <c r="M13" i="447"/>
  <c r="I13" i="447"/>
  <c r="L13" i="447"/>
  <c r="H13" i="447"/>
  <c r="J13" i="447"/>
  <c r="N13" i="447"/>
  <c r="R13" i="447"/>
  <c r="AA53" i="448"/>
  <c r="Z53" i="448"/>
  <c r="Z55" i="448"/>
  <c r="AA55" i="448"/>
  <c r="Z63" i="448"/>
  <c r="AA63" i="448"/>
  <c r="Z71" i="448"/>
  <c r="AA71" i="448"/>
  <c r="AA62" i="448"/>
  <c r="Z62" i="448"/>
  <c r="Z60" i="448"/>
  <c r="AA60" i="448"/>
  <c r="Z75" i="448"/>
  <c r="AA75" i="448"/>
  <c r="AN86" i="448"/>
  <c r="AO86" i="448" s="1"/>
  <c r="Z74" i="448"/>
  <c r="AA74" i="448"/>
  <c r="AA84" i="448"/>
  <c r="Z84" i="448"/>
  <c r="AN87" i="448"/>
  <c r="AO87" i="448" s="1"/>
  <c r="R12" i="447"/>
  <c r="N12" i="447"/>
  <c r="J12" i="447"/>
  <c r="S12" i="447"/>
  <c r="M12" i="447"/>
  <c r="H12" i="447"/>
  <c r="K12" i="447"/>
  <c r="Q12" i="447"/>
  <c r="L12" i="447"/>
  <c r="P12" i="447"/>
  <c r="O12" i="447"/>
  <c r="I12" i="447"/>
  <c r="AA81" i="448"/>
  <c r="Z81" i="448"/>
  <c r="AA61" i="448"/>
  <c r="Z61" i="448"/>
  <c r="AA69" i="448"/>
  <c r="Z69" i="448"/>
  <c r="AA58" i="448"/>
  <c r="Z58" i="448"/>
  <c r="R17" i="447"/>
  <c r="N17" i="447"/>
  <c r="J17" i="447"/>
  <c r="Q17" i="447"/>
  <c r="M17" i="447"/>
  <c r="I17" i="447"/>
  <c r="S17" i="447"/>
  <c r="O17" i="447"/>
  <c r="K17" i="447"/>
  <c r="P17" i="447"/>
  <c r="L17" i="447"/>
  <c r="H17" i="447"/>
  <c r="Z56" i="448"/>
  <c r="AA56" i="448"/>
  <c r="Z73" i="448"/>
  <c r="AA73" i="448"/>
  <c r="AN82" i="448"/>
  <c r="AO82" i="448" s="1"/>
  <c r="AN81" i="448"/>
  <c r="AO81" i="448" s="1"/>
  <c r="AA79" i="448"/>
  <c r="Z79" i="448"/>
  <c r="Z87" i="448"/>
  <c r="AA87" i="448"/>
  <c r="AA86" i="448"/>
  <c r="Z86" i="448"/>
  <c r="AN80" i="448"/>
  <c r="AO80" i="448" s="1"/>
  <c r="P18" i="447"/>
  <c r="L18" i="447"/>
  <c r="H18" i="447"/>
  <c r="S18" i="447"/>
  <c r="O18" i="447"/>
  <c r="K18" i="447"/>
  <c r="Q18" i="447"/>
  <c r="M18" i="447"/>
  <c r="I18" i="447"/>
  <c r="R18" i="447"/>
  <c r="N18" i="447"/>
  <c r="J18" i="447"/>
  <c r="P20" i="447"/>
  <c r="L20" i="447"/>
  <c r="H20" i="447"/>
  <c r="S20" i="447"/>
  <c r="O20" i="447"/>
  <c r="K20" i="447"/>
  <c r="Q20" i="447"/>
  <c r="M20" i="447"/>
  <c r="I20" i="447"/>
  <c r="R20" i="447"/>
  <c r="N20" i="447"/>
  <c r="J20" i="447"/>
  <c r="AA57" i="448"/>
  <c r="Z57" i="448"/>
  <c r="AA65" i="448"/>
  <c r="Z65" i="448"/>
  <c r="AA78" i="448"/>
  <c r="Z78" i="448"/>
  <c r="AA66" i="448"/>
  <c r="Z66" i="448"/>
  <c r="R21" i="447"/>
  <c r="N21" i="447"/>
  <c r="J21" i="447"/>
  <c r="Q21" i="447"/>
  <c r="M21" i="447"/>
  <c r="I21" i="447"/>
  <c r="S21" i="447"/>
  <c r="O21" i="447"/>
  <c r="K21" i="447"/>
  <c r="H21" i="447"/>
  <c r="L21" i="447"/>
  <c r="P21" i="447"/>
  <c r="Z64" i="448"/>
  <c r="AA64" i="448"/>
  <c r="Z77" i="448"/>
  <c r="AA77" i="448"/>
  <c r="AN78" i="448"/>
  <c r="AO78" i="448" s="1"/>
  <c r="AN77" i="448"/>
  <c r="AO77" i="448" s="1"/>
  <c r="AN85" i="448"/>
  <c r="AO85" i="448" s="1"/>
  <c r="Z83" i="448"/>
  <c r="AA83" i="448"/>
  <c r="AA82" i="448"/>
  <c r="Z82" i="448"/>
  <c r="R19" i="447"/>
  <c r="N19" i="447"/>
  <c r="J19" i="447"/>
  <c r="Q19" i="447"/>
  <c r="M19" i="447"/>
  <c r="I19" i="447"/>
  <c r="S19" i="447"/>
  <c r="O19" i="447"/>
  <c r="K19" i="447"/>
  <c r="L19" i="447"/>
  <c r="P19" i="447"/>
  <c r="H19" i="447"/>
  <c r="AN88" i="448"/>
  <c r="AO88" i="448" s="1"/>
  <c r="S13" i="445"/>
  <c r="H13" i="445"/>
  <c r="M13" i="445"/>
  <c r="R13" i="445"/>
  <c r="J13" i="445"/>
  <c r="L13" i="445"/>
  <c r="Q13" i="445"/>
  <c r="K13" i="445"/>
  <c r="P13" i="445"/>
  <c r="O13" i="445"/>
  <c r="I13" i="445"/>
  <c r="N13" i="445"/>
  <c r="AA76" i="448"/>
  <c r="Z76" i="448"/>
  <c r="Z59" i="448"/>
  <c r="AA59" i="448"/>
  <c r="Z67" i="448"/>
  <c r="AA67" i="448"/>
  <c r="AA54" i="448"/>
  <c r="Z54" i="448"/>
  <c r="AA70" i="448"/>
  <c r="Z70" i="448"/>
  <c r="AA72" i="448"/>
  <c r="Z72" i="448"/>
  <c r="Z68" i="448"/>
  <c r="AA68" i="448"/>
  <c r="AA85" i="448"/>
  <c r="Z85" i="448"/>
  <c r="AN79" i="448"/>
  <c r="AO79" i="448" s="1"/>
  <c r="Z80" i="448"/>
  <c r="AA80" i="448"/>
  <c r="AA88" i="448"/>
  <c r="Z88" i="448"/>
  <c r="AN84" i="448"/>
  <c r="AO84" i="448" s="1"/>
  <c r="AN83" i="448"/>
  <c r="AO83" i="448" s="1"/>
  <c r="S18" i="445"/>
  <c r="O18" i="445"/>
  <c r="K18" i="445"/>
  <c r="Q18" i="445"/>
  <c r="M18" i="445"/>
  <c r="I18" i="445"/>
  <c r="L18" i="445"/>
  <c r="P18" i="445"/>
  <c r="R18" i="445"/>
  <c r="J18" i="445"/>
  <c r="H18" i="445"/>
  <c r="N18" i="445"/>
  <c r="Q14" i="445"/>
  <c r="M14" i="445"/>
  <c r="S14" i="445"/>
  <c r="O14" i="445"/>
  <c r="K14" i="445"/>
  <c r="N14" i="445"/>
  <c r="H14" i="445"/>
  <c r="L14" i="445"/>
  <c r="J14" i="445"/>
  <c r="P14" i="445"/>
  <c r="I14" i="445"/>
  <c r="R14" i="445"/>
  <c r="Q19" i="445"/>
  <c r="M19" i="445"/>
  <c r="I19" i="445"/>
  <c r="S19" i="445"/>
  <c r="O19" i="445"/>
  <c r="K19" i="445"/>
  <c r="N19" i="445"/>
  <c r="L19" i="445"/>
  <c r="R19" i="445"/>
  <c r="P19" i="445"/>
  <c r="H19" i="445"/>
  <c r="J19" i="445"/>
  <c r="AA62" i="446"/>
  <c r="Z62" i="446"/>
  <c r="AN78" i="446"/>
  <c r="AO78" i="446" s="1"/>
  <c r="Z61" i="446"/>
  <c r="AA61" i="446"/>
  <c r="Z69" i="446"/>
  <c r="AA69" i="446"/>
  <c r="Z77" i="446"/>
  <c r="AA77" i="446"/>
  <c r="AA64" i="446"/>
  <c r="Z64" i="446"/>
  <c r="AA85" i="446"/>
  <c r="Z85" i="446"/>
  <c r="AA80" i="446"/>
  <c r="Z80" i="446"/>
  <c r="AA88" i="446"/>
  <c r="Z88" i="446"/>
  <c r="Z87" i="446"/>
  <c r="AA87" i="446"/>
  <c r="AA82" i="446"/>
  <c r="Z82" i="446"/>
  <c r="S20" i="445"/>
  <c r="O20" i="445"/>
  <c r="K20" i="445"/>
  <c r="Q20" i="445"/>
  <c r="M20" i="445"/>
  <c r="I20" i="445"/>
  <c r="P20" i="445"/>
  <c r="H20" i="445"/>
  <c r="N20" i="445"/>
  <c r="R20" i="445"/>
  <c r="J20" i="445"/>
  <c r="L20" i="445"/>
  <c r="AA66" i="446"/>
  <c r="Z66" i="446"/>
  <c r="AA81" i="446"/>
  <c r="Z81" i="446"/>
  <c r="Z63" i="446"/>
  <c r="AA63" i="446"/>
  <c r="Z71" i="446"/>
  <c r="AA71" i="446"/>
  <c r="AN86" i="446"/>
  <c r="AO86" i="446" s="1"/>
  <c r="AA68" i="446"/>
  <c r="Z68" i="446"/>
  <c r="AN88" i="446"/>
  <c r="AO88" i="446" s="1"/>
  <c r="Z73" i="446"/>
  <c r="AA73" i="446"/>
  <c r="Q21" i="445"/>
  <c r="M21" i="445"/>
  <c r="I21" i="445"/>
  <c r="S21" i="445"/>
  <c r="O21" i="445"/>
  <c r="K21" i="445"/>
  <c r="R21" i="445"/>
  <c r="J21" i="445"/>
  <c r="P21" i="445"/>
  <c r="H21" i="445"/>
  <c r="N21" i="445"/>
  <c r="L21" i="445"/>
  <c r="AA54" i="446"/>
  <c r="Z54" i="446"/>
  <c r="AA70" i="446"/>
  <c r="Z70" i="446"/>
  <c r="Z57" i="446"/>
  <c r="AA57" i="446"/>
  <c r="Z65" i="446"/>
  <c r="AA65" i="446"/>
  <c r="Z53" i="446"/>
  <c r="AA53" i="446"/>
  <c r="AA56" i="446"/>
  <c r="Z56" i="446"/>
  <c r="Z79" i="446"/>
  <c r="AA79" i="446"/>
  <c r="AA74" i="446"/>
  <c r="Z74" i="446"/>
  <c r="AA84" i="446"/>
  <c r="Z84" i="446"/>
  <c r="Z83" i="446"/>
  <c r="AA83" i="446"/>
  <c r="AA78" i="446"/>
  <c r="Z78" i="446"/>
  <c r="AA86" i="446"/>
  <c r="Z86" i="446"/>
  <c r="S22" i="445"/>
  <c r="O22" i="445"/>
  <c r="K22" i="445"/>
  <c r="Q22" i="445"/>
  <c r="M22" i="445"/>
  <c r="I22" i="445"/>
  <c r="L22" i="445"/>
  <c r="P22" i="445"/>
  <c r="R22" i="445"/>
  <c r="J22" i="445"/>
  <c r="N22" i="445"/>
  <c r="H22" i="445"/>
  <c r="AA55" i="446"/>
  <c r="Z55" i="446"/>
  <c r="AN81" i="446"/>
  <c r="AO81" i="446" s="1"/>
  <c r="AN80" i="446"/>
  <c r="AO80" i="446" s="1"/>
  <c r="AN83" i="446"/>
  <c r="AO83" i="446" s="1"/>
  <c r="Q12" i="445"/>
  <c r="M12" i="445"/>
  <c r="I12" i="445"/>
  <c r="O12" i="445"/>
  <c r="P12" i="445"/>
  <c r="L12" i="445"/>
  <c r="H12" i="445"/>
  <c r="S12" i="445"/>
  <c r="K12" i="445"/>
  <c r="R12" i="445"/>
  <c r="N12" i="445"/>
  <c r="J12" i="445"/>
  <c r="AA72" i="446"/>
  <c r="Z72" i="446"/>
  <c r="AA58" i="446"/>
  <c r="Z58" i="446"/>
  <c r="Z75" i="446"/>
  <c r="AA75" i="446"/>
  <c r="Z59" i="446"/>
  <c r="AA59" i="446"/>
  <c r="Z67" i="446"/>
  <c r="AA67" i="446"/>
  <c r="AA76" i="446"/>
  <c r="Z76" i="446"/>
  <c r="AA60" i="446"/>
  <c r="Z60" i="446"/>
  <c r="AN82" i="446"/>
  <c r="AO82" i="446" s="1"/>
  <c r="AN77" i="446"/>
  <c r="AO77" i="446" s="1"/>
  <c r="AN85" i="446"/>
  <c r="AO85" i="446" s="1"/>
  <c r="AN84" i="446"/>
  <c r="AO84" i="446" s="1"/>
  <c r="AN79" i="446"/>
  <c r="AO79" i="446" s="1"/>
  <c r="AN87" i="446"/>
  <c r="AO87" i="446" s="1"/>
  <c r="AA56" i="444"/>
  <c r="Z56" i="444"/>
  <c r="Z57" i="444"/>
  <c r="AA57" i="444"/>
  <c r="AN81" i="444"/>
  <c r="AO81" i="444" s="1"/>
  <c r="P13" i="443"/>
  <c r="L13" i="443"/>
  <c r="H13" i="443"/>
  <c r="S13" i="443"/>
  <c r="N13" i="443"/>
  <c r="I13" i="443"/>
  <c r="R13" i="443"/>
  <c r="M13" i="443"/>
  <c r="Q13" i="443"/>
  <c r="O13" i="443"/>
  <c r="J13" i="443"/>
  <c r="K13" i="443"/>
  <c r="R21" i="443"/>
  <c r="N21" i="443"/>
  <c r="J21" i="443"/>
  <c r="Q21" i="443"/>
  <c r="L21" i="443"/>
  <c r="P21" i="443"/>
  <c r="K21" i="443"/>
  <c r="O21" i="443"/>
  <c r="S21" i="443"/>
  <c r="M21" i="443"/>
  <c r="H21" i="443"/>
  <c r="I21" i="443"/>
  <c r="AA67" i="444"/>
  <c r="Z67" i="444"/>
  <c r="AA88" i="444"/>
  <c r="Z88" i="444"/>
  <c r="Z74" i="444"/>
  <c r="AA74" i="444"/>
  <c r="Z62" i="444"/>
  <c r="AA62" i="444"/>
  <c r="AN80" i="444"/>
  <c r="AO80" i="444" s="1"/>
  <c r="AN78" i="444"/>
  <c r="AO78" i="444" s="1"/>
  <c r="AN86" i="444"/>
  <c r="AO86" i="444" s="1"/>
  <c r="Z87" i="444"/>
  <c r="AA87" i="444"/>
  <c r="Z82" i="444"/>
  <c r="AA82" i="444"/>
  <c r="AN77" i="444"/>
  <c r="AO77" i="444" s="1"/>
  <c r="Z61" i="444"/>
  <c r="AA61" i="444"/>
  <c r="Q12" i="443"/>
  <c r="M12" i="443"/>
  <c r="I12" i="443"/>
  <c r="O12" i="443"/>
  <c r="J12" i="443"/>
  <c r="N12" i="443"/>
  <c r="S12" i="443"/>
  <c r="H12" i="443"/>
  <c r="R12" i="443"/>
  <c r="P12" i="443"/>
  <c r="K12" i="443"/>
  <c r="L12" i="443"/>
  <c r="P18" i="443"/>
  <c r="L18" i="443"/>
  <c r="H18" i="443"/>
  <c r="Q18" i="443"/>
  <c r="K18" i="443"/>
  <c r="N18" i="443"/>
  <c r="O18" i="443"/>
  <c r="J18" i="443"/>
  <c r="I18" i="443"/>
  <c r="R18" i="443"/>
  <c r="M18" i="443"/>
  <c r="S18" i="443"/>
  <c r="Z55" i="444"/>
  <c r="AA55" i="444"/>
  <c r="AA71" i="444"/>
  <c r="Z71" i="444"/>
  <c r="Z65" i="444"/>
  <c r="AA65" i="444"/>
  <c r="Z76" i="444"/>
  <c r="AA76" i="444"/>
  <c r="Z66" i="444"/>
  <c r="AA66" i="444"/>
  <c r="AA84" i="444"/>
  <c r="Z84" i="444"/>
  <c r="AA81" i="444"/>
  <c r="Z81" i="444"/>
  <c r="AN88" i="444"/>
  <c r="AO88" i="444" s="1"/>
  <c r="AN83" i="444"/>
  <c r="AO83" i="444" s="1"/>
  <c r="P20" i="443"/>
  <c r="L20" i="443"/>
  <c r="H20" i="443"/>
  <c r="O20" i="443"/>
  <c r="J20" i="443"/>
  <c r="R20" i="443"/>
  <c r="S20" i="443"/>
  <c r="N20" i="443"/>
  <c r="I20" i="443"/>
  <c r="M20" i="443"/>
  <c r="Q20" i="443"/>
  <c r="K20" i="443"/>
  <c r="AA64" i="444"/>
  <c r="Z64" i="444"/>
  <c r="AA53" i="444"/>
  <c r="Z53" i="444"/>
  <c r="R17" i="443"/>
  <c r="N17" i="443"/>
  <c r="J17" i="443"/>
  <c r="O17" i="443"/>
  <c r="I17" i="443"/>
  <c r="L17" i="443"/>
  <c r="S17" i="443"/>
  <c r="M17" i="443"/>
  <c r="H17" i="443"/>
  <c r="P17" i="443"/>
  <c r="K17" i="443"/>
  <c r="Q17" i="443"/>
  <c r="Z59" i="444"/>
  <c r="AA59" i="444"/>
  <c r="AA75" i="444"/>
  <c r="Z75" i="444"/>
  <c r="Z69" i="444"/>
  <c r="AA69" i="444"/>
  <c r="AN85" i="444"/>
  <c r="AO85" i="444" s="1"/>
  <c r="Z70" i="444"/>
  <c r="AA70" i="444"/>
  <c r="AA73" i="444"/>
  <c r="Z73" i="444"/>
  <c r="AN82" i="444"/>
  <c r="AO82" i="444" s="1"/>
  <c r="Z83" i="444"/>
  <c r="AA83" i="444"/>
  <c r="Z78" i="444"/>
  <c r="AA78" i="444"/>
  <c r="Z86" i="444"/>
  <c r="AA86" i="444"/>
  <c r="Z54" i="444"/>
  <c r="AA54" i="444"/>
  <c r="AA68" i="444"/>
  <c r="Z68" i="444"/>
  <c r="AA60" i="444"/>
  <c r="Z60" i="444"/>
  <c r="R19" i="443"/>
  <c r="N19" i="443"/>
  <c r="J19" i="443"/>
  <c r="S19" i="443"/>
  <c r="M19" i="443"/>
  <c r="H19" i="443"/>
  <c r="Q19" i="443"/>
  <c r="L19" i="443"/>
  <c r="K19" i="443"/>
  <c r="O19" i="443"/>
  <c r="I19" i="443"/>
  <c r="P19" i="443"/>
  <c r="AA63" i="444"/>
  <c r="Z63" i="444"/>
  <c r="AA80" i="444"/>
  <c r="Z80" i="444"/>
  <c r="Z72" i="444"/>
  <c r="AA72" i="444"/>
  <c r="Z58" i="444"/>
  <c r="AA58" i="444"/>
  <c r="Z79" i="444"/>
  <c r="AA79" i="444"/>
  <c r="AA77" i="444"/>
  <c r="Z77" i="444"/>
  <c r="AA85" i="444"/>
  <c r="Z85" i="444"/>
  <c r="AN84" i="444"/>
  <c r="AO84" i="444" s="1"/>
  <c r="AN79" i="444"/>
  <c r="AO79" i="444" s="1"/>
  <c r="AN87" i="444"/>
  <c r="AO87" i="444" s="1"/>
  <c r="AN82" i="442"/>
  <c r="AO82" i="442" s="1"/>
  <c r="AA67" i="442"/>
  <c r="Z67" i="442"/>
  <c r="P14" i="441"/>
  <c r="L14" i="441"/>
  <c r="H14" i="441"/>
  <c r="Q14" i="441"/>
  <c r="S14" i="441"/>
  <c r="O14" i="441"/>
  <c r="K14" i="441"/>
  <c r="M14" i="441"/>
  <c r="R14" i="441"/>
  <c r="N14" i="441"/>
  <c r="J14" i="441"/>
  <c r="I14" i="441"/>
  <c r="AA56" i="442"/>
  <c r="Z56" i="442"/>
  <c r="S21" i="441"/>
  <c r="O21" i="441"/>
  <c r="K21" i="441"/>
  <c r="R21" i="441"/>
  <c r="N21" i="441"/>
  <c r="J21" i="441"/>
  <c r="P21" i="441"/>
  <c r="H21" i="441"/>
  <c r="I21" i="441"/>
  <c r="M21" i="441"/>
  <c r="Q21" i="441"/>
  <c r="L21" i="441"/>
  <c r="Z65" i="442"/>
  <c r="AA65" i="442"/>
  <c r="AA62" i="442"/>
  <c r="Z62" i="442"/>
  <c r="AA83" i="442"/>
  <c r="Z83" i="442"/>
  <c r="AN80" i="442"/>
  <c r="AO80" i="442" s="1"/>
  <c r="S13" i="441"/>
  <c r="O13" i="441"/>
  <c r="K13" i="441"/>
  <c r="Q13" i="441"/>
  <c r="M13" i="441"/>
  <c r="I13" i="441"/>
  <c r="P13" i="441"/>
  <c r="L13" i="441"/>
  <c r="H13" i="441"/>
  <c r="R13" i="441"/>
  <c r="N13" i="441"/>
  <c r="J13" i="441"/>
  <c r="Z79" i="442"/>
  <c r="AA79" i="442"/>
  <c r="Z87" i="442"/>
  <c r="AA87" i="442"/>
  <c r="Z85" i="442"/>
  <c r="AA85" i="442"/>
  <c r="AN81" i="442"/>
  <c r="AO81" i="442" s="1"/>
  <c r="Q12" i="441"/>
  <c r="M12" i="441"/>
  <c r="I12" i="441"/>
  <c r="P12" i="441"/>
  <c r="L12" i="441"/>
  <c r="H12" i="441"/>
  <c r="N12" i="441"/>
  <c r="S12" i="441"/>
  <c r="O12" i="441"/>
  <c r="K12" i="441"/>
  <c r="R12" i="441"/>
  <c r="J12" i="441"/>
  <c r="AA86" i="442"/>
  <c r="Z86" i="442"/>
  <c r="AA66" i="442"/>
  <c r="Z66" i="442"/>
  <c r="AA60" i="442"/>
  <c r="Z60" i="442"/>
  <c r="AN87" i="442"/>
  <c r="AO87" i="442" s="1"/>
  <c r="AA78" i="442"/>
  <c r="Z78" i="442"/>
  <c r="Z68" i="442"/>
  <c r="AA68" i="442"/>
  <c r="Z81" i="442"/>
  <c r="AA81" i="442"/>
  <c r="Z69" i="442"/>
  <c r="AA69" i="442"/>
  <c r="AA82" i="442"/>
  <c r="Z82" i="442"/>
  <c r="AA75" i="442"/>
  <c r="Z75" i="442"/>
  <c r="AA74" i="442"/>
  <c r="Z74" i="442"/>
  <c r="AA84" i="442"/>
  <c r="Z84" i="442"/>
  <c r="Q18" i="441"/>
  <c r="M18" i="441"/>
  <c r="I18" i="441"/>
  <c r="P18" i="441"/>
  <c r="L18" i="441"/>
  <c r="H18" i="441"/>
  <c r="R18" i="441"/>
  <c r="J18" i="441"/>
  <c r="S18" i="441"/>
  <c r="K18" i="441"/>
  <c r="O18" i="441"/>
  <c r="N18" i="441"/>
  <c r="AA55" i="442"/>
  <c r="Z55" i="442"/>
  <c r="AA70" i="442"/>
  <c r="Z70" i="442"/>
  <c r="AA64" i="442"/>
  <c r="Z64" i="442"/>
  <c r="Z57" i="442"/>
  <c r="AA57" i="442"/>
  <c r="AA54" i="442"/>
  <c r="Z54" i="442"/>
  <c r="AA71" i="442"/>
  <c r="Z71" i="442"/>
  <c r="Z72" i="442"/>
  <c r="AA72" i="442"/>
  <c r="AN88" i="442"/>
  <c r="AO88" i="442" s="1"/>
  <c r="AA73" i="442"/>
  <c r="Z73" i="442"/>
  <c r="AN83" i="442"/>
  <c r="AO83" i="442" s="1"/>
  <c r="Z77" i="442"/>
  <c r="AA77" i="442"/>
  <c r="AN77" i="442"/>
  <c r="AO77" i="442" s="1"/>
  <c r="AN85" i="442"/>
  <c r="AO85" i="442" s="1"/>
  <c r="Z53" i="442"/>
  <c r="AA53" i="442"/>
  <c r="AA63" i="442"/>
  <c r="Z63" i="442"/>
  <c r="Q22" i="441"/>
  <c r="M22" i="441"/>
  <c r="I22" i="441"/>
  <c r="P22" i="441"/>
  <c r="L22" i="441"/>
  <c r="H22" i="441"/>
  <c r="R22" i="441"/>
  <c r="J22" i="441"/>
  <c r="O22" i="441"/>
  <c r="S22" i="441"/>
  <c r="N22" i="441"/>
  <c r="K22" i="441"/>
  <c r="AA59" i="442"/>
  <c r="Z59" i="442"/>
  <c r="Q20" i="441"/>
  <c r="M20" i="441"/>
  <c r="I20" i="441"/>
  <c r="P20" i="441"/>
  <c r="L20" i="441"/>
  <c r="H20" i="441"/>
  <c r="N20" i="441"/>
  <c r="S20" i="441"/>
  <c r="K20" i="441"/>
  <c r="R20" i="441"/>
  <c r="J20" i="441"/>
  <c r="O20" i="441"/>
  <c r="S19" i="441"/>
  <c r="O19" i="441"/>
  <c r="K19" i="441"/>
  <c r="R19" i="441"/>
  <c r="N19" i="441"/>
  <c r="J19" i="441"/>
  <c r="L19" i="441"/>
  <c r="Q19" i="441"/>
  <c r="I19" i="441"/>
  <c r="P19" i="441"/>
  <c r="H19" i="441"/>
  <c r="M19" i="441"/>
  <c r="Z61" i="442"/>
  <c r="AA61" i="442"/>
  <c r="AA58" i="442"/>
  <c r="Z58" i="442"/>
  <c r="AN79" i="442"/>
  <c r="AO79" i="442" s="1"/>
  <c r="AA76" i="442"/>
  <c r="Z76" i="442"/>
  <c r="AN78" i="442"/>
  <c r="AO78" i="442" s="1"/>
  <c r="AN86" i="442"/>
  <c r="AO86" i="442" s="1"/>
  <c r="AN84" i="442"/>
  <c r="AO84" i="442" s="1"/>
  <c r="AA80" i="442"/>
  <c r="Z80" i="442"/>
  <c r="AA88" i="442"/>
  <c r="Z88" i="442"/>
  <c r="R21" i="439"/>
  <c r="S21" i="439"/>
  <c r="O21" i="439"/>
  <c r="K21" i="439"/>
  <c r="P21" i="439"/>
  <c r="J21" i="439"/>
  <c r="N21" i="439"/>
  <c r="I21" i="439"/>
  <c r="H21" i="439"/>
  <c r="Q21" i="439"/>
  <c r="L21" i="439"/>
  <c r="M21" i="439"/>
  <c r="Z72" i="440"/>
  <c r="AA72" i="440"/>
  <c r="P12" i="439"/>
  <c r="L12" i="439"/>
  <c r="H12" i="439"/>
  <c r="J12" i="439"/>
  <c r="N12" i="439"/>
  <c r="Q12" i="439"/>
  <c r="M12" i="439"/>
  <c r="I12" i="439"/>
  <c r="S12" i="439"/>
  <c r="O12" i="439"/>
  <c r="K12" i="439"/>
  <c r="R12" i="439"/>
  <c r="AA57" i="440"/>
  <c r="Z57" i="440"/>
  <c r="AA68" i="440"/>
  <c r="Z68" i="440"/>
  <c r="Z58" i="440"/>
  <c r="AA58" i="440"/>
  <c r="AA80" i="440"/>
  <c r="Z80" i="440"/>
  <c r="Z63" i="440"/>
  <c r="AA63" i="440"/>
  <c r="AA84" i="440"/>
  <c r="Z84" i="440"/>
  <c r="AA81" i="440"/>
  <c r="Z81" i="440"/>
  <c r="AN84" i="440"/>
  <c r="AO84" i="440" s="1"/>
  <c r="Z78" i="440"/>
  <c r="AA78" i="440"/>
  <c r="Z86" i="440"/>
  <c r="AA86" i="440"/>
  <c r="Q13" i="439"/>
  <c r="M13" i="439"/>
  <c r="I13" i="439"/>
  <c r="R13" i="439"/>
  <c r="L13" i="439"/>
  <c r="J13" i="439"/>
  <c r="P13" i="439"/>
  <c r="K13" i="439"/>
  <c r="S13" i="439"/>
  <c r="N13" i="439"/>
  <c r="H13" i="439"/>
  <c r="O13" i="439"/>
  <c r="AN85" i="440"/>
  <c r="AO85" i="440" s="1"/>
  <c r="AN82" i="440"/>
  <c r="AO82" i="440" s="1"/>
  <c r="AN79" i="440"/>
  <c r="AO79" i="440" s="1"/>
  <c r="Q20" i="439"/>
  <c r="M20" i="439"/>
  <c r="I20" i="439"/>
  <c r="S20" i="439"/>
  <c r="N20" i="439"/>
  <c r="H20" i="439"/>
  <c r="K20" i="439"/>
  <c r="R20" i="439"/>
  <c r="L20" i="439"/>
  <c r="O20" i="439"/>
  <c r="J20" i="439"/>
  <c r="P20" i="439"/>
  <c r="AA65" i="440"/>
  <c r="Z65" i="440"/>
  <c r="S17" i="439"/>
  <c r="O17" i="439"/>
  <c r="K17" i="439"/>
  <c r="R17" i="439"/>
  <c r="M17" i="439"/>
  <c r="H17" i="439"/>
  <c r="P17" i="439"/>
  <c r="Q17" i="439"/>
  <c r="L17" i="439"/>
  <c r="J17" i="439"/>
  <c r="N17" i="439"/>
  <c r="I17" i="439"/>
  <c r="S19" i="439"/>
  <c r="O19" i="439"/>
  <c r="K19" i="439"/>
  <c r="Q19" i="439"/>
  <c r="L19" i="439"/>
  <c r="I19" i="439"/>
  <c r="P19" i="439"/>
  <c r="J19" i="439"/>
  <c r="N19" i="439"/>
  <c r="R19" i="439"/>
  <c r="M19" i="439"/>
  <c r="H19" i="439"/>
  <c r="AA60" i="440"/>
  <c r="Z60" i="440"/>
  <c r="AN77" i="440"/>
  <c r="AO77" i="440" s="1"/>
  <c r="Z66" i="440"/>
  <c r="AA66" i="440"/>
  <c r="Z55" i="440"/>
  <c r="AA55" i="440"/>
  <c r="AA71" i="440"/>
  <c r="Z71" i="440"/>
  <c r="AA77" i="440"/>
  <c r="Z77" i="440"/>
  <c r="AA85" i="440"/>
  <c r="Z85" i="440"/>
  <c r="AN80" i="440"/>
  <c r="AO80" i="440" s="1"/>
  <c r="AN88" i="440"/>
  <c r="AO88" i="440" s="1"/>
  <c r="Z82" i="440"/>
  <c r="AA82" i="440"/>
  <c r="AA61" i="440"/>
  <c r="Z61" i="440"/>
  <c r="AN81" i="440"/>
  <c r="AO81" i="440" s="1"/>
  <c r="AA56" i="440"/>
  <c r="Z56" i="440"/>
  <c r="AA74" i="440"/>
  <c r="Z74" i="440"/>
  <c r="Z62" i="440"/>
  <c r="AA62" i="440"/>
  <c r="Z67" i="440"/>
  <c r="AA67" i="440"/>
  <c r="Z73" i="440"/>
  <c r="AA73" i="440"/>
  <c r="Z79" i="440"/>
  <c r="AA79" i="440"/>
  <c r="Z87" i="440"/>
  <c r="AA87" i="440"/>
  <c r="AN87" i="440"/>
  <c r="AO87" i="440" s="1"/>
  <c r="Q18" i="439"/>
  <c r="M18" i="439"/>
  <c r="I18" i="439"/>
  <c r="O18" i="439"/>
  <c r="J18" i="439"/>
  <c r="R18" i="439"/>
  <c r="S18" i="439"/>
  <c r="N18" i="439"/>
  <c r="H18" i="439"/>
  <c r="P18" i="439"/>
  <c r="K18" i="439"/>
  <c r="L18" i="439"/>
  <c r="AA69" i="440"/>
  <c r="Z69" i="440"/>
  <c r="Z54" i="440"/>
  <c r="AA54" i="440"/>
  <c r="AA53" i="440"/>
  <c r="Z53" i="440"/>
  <c r="AA64" i="440"/>
  <c r="Z64" i="440"/>
  <c r="AA88" i="440"/>
  <c r="Z88" i="440"/>
  <c r="Z70" i="440"/>
  <c r="AA70" i="440"/>
  <c r="Z59" i="440"/>
  <c r="AA59" i="440"/>
  <c r="Z75" i="440"/>
  <c r="AA75" i="440"/>
  <c r="AN78" i="440"/>
  <c r="AO78" i="440" s="1"/>
  <c r="AN86" i="440"/>
  <c r="AO86" i="440" s="1"/>
  <c r="Z83" i="440"/>
  <c r="AA83" i="440"/>
  <c r="Z76" i="440"/>
  <c r="AA76" i="440"/>
  <c r="AN83" i="440"/>
  <c r="AO83" i="440" s="1"/>
  <c r="Q12" i="437"/>
  <c r="M12" i="437"/>
  <c r="I12" i="437"/>
  <c r="O12" i="437"/>
  <c r="P12" i="437"/>
  <c r="L12" i="437"/>
  <c r="H12" i="437"/>
  <c r="R12" i="437"/>
  <c r="N12" i="437"/>
  <c r="J12" i="437"/>
  <c r="S12" i="437"/>
  <c r="K12" i="437"/>
  <c r="AA56" i="438"/>
  <c r="Z56" i="438"/>
  <c r="AA80" i="438"/>
  <c r="Z80" i="438"/>
  <c r="AA55" i="438"/>
  <c r="Z55" i="438"/>
  <c r="AA71" i="438"/>
  <c r="Z71" i="438"/>
  <c r="AA58" i="438"/>
  <c r="Z58" i="438"/>
  <c r="Z60" i="438"/>
  <c r="AA60" i="438"/>
  <c r="AN77" i="438"/>
  <c r="AO77" i="438" s="1"/>
  <c r="Z65" i="438"/>
  <c r="AA65" i="438"/>
  <c r="AA79" i="438"/>
  <c r="Z79" i="438"/>
  <c r="AA77" i="438"/>
  <c r="Z77" i="438"/>
  <c r="AA85" i="438"/>
  <c r="Z85" i="438"/>
  <c r="Z84" i="438"/>
  <c r="AA84" i="438"/>
  <c r="AA83" i="438"/>
  <c r="Z83" i="438"/>
  <c r="S18" i="437"/>
  <c r="O18" i="437"/>
  <c r="K18" i="437"/>
  <c r="P18" i="437"/>
  <c r="J18" i="437"/>
  <c r="H18" i="437"/>
  <c r="N18" i="437"/>
  <c r="I18" i="437"/>
  <c r="R18" i="437"/>
  <c r="Q18" i="437"/>
  <c r="L18" i="437"/>
  <c r="M18" i="437"/>
  <c r="AA75" i="438"/>
  <c r="Z75" i="438"/>
  <c r="Q17" i="437"/>
  <c r="M17" i="437"/>
  <c r="I17" i="437"/>
  <c r="S17" i="437"/>
  <c r="N17" i="437"/>
  <c r="H17" i="437"/>
  <c r="R17" i="437"/>
  <c r="L17" i="437"/>
  <c r="P17" i="437"/>
  <c r="O17" i="437"/>
  <c r="J17" i="437"/>
  <c r="K17" i="437"/>
  <c r="AA59" i="438"/>
  <c r="Z59" i="438"/>
  <c r="AN79" i="438"/>
  <c r="AO79" i="438" s="1"/>
  <c r="AA62" i="438"/>
  <c r="Z62" i="438"/>
  <c r="Z64" i="438"/>
  <c r="AA64" i="438"/>
  <c r="Z78" i="438"/>
  <c r="AA78" i="438"/>
  <c r="Z69" i="438"/>
  <c r="AA69" i="438"/>
  <c r="AA82" i="438"/>
  <c r="Z82" i="438"/>
  <c r="AN78" i="438"/>
  <c r="AO78" i="438" s="1"/>
  <c r="AN86" i="438"/>
  <c r="AO86" i="438" s="1"/>
  <c r="AN85" i="438"/>
  <c r="AO85" i="438" s="1"/>
  <c r="AN84" i="438"/>
  <c r="AO84" i="438" s="1"/>
  <c r="AN83" i="438"/>
  <c r="AO83" i="438" s="1"/>
  <c r="S13" i="437"/>
  <c r="O13" i="437"/>
  <c r="K13" i="437"/>
  <c r="R13" i="437"/>
  <c r="M13" i="437"/>
  <c r="H13" i="437"/>
  <c r="J13" i="437"/>
  <c r="Q13" i="437"/>
  <c r="L13" i="437"/>
  <c r="N13" i="437"/>
  <c r="I13" i="437"/>
  <c r="P13" i="437"/>
  <c r="Q21" i="437"/>
  <c r="M21" i="437"/>
  <c r="I21" i="437"/>
  <c r="P21" i="437"/>
  <c r="K21" i="437"/>
  <c r="N21" i="437"/>
  <c r="O21" i="437"/>
  <c r="J21" i="437"/>
  <c r="H21" i="437"/>
  <c r="R21" i="437"/>
  <c r="L21" i="437"/>
  <c r="S21" i="437"/>
  <c r="AA63" i="438"/>
  <c r="Z63" i="438"/>
  <c r="AA86" i="438"/>
  <c r="Z86" i="438"/>
  <c r="AA66" i="438"/>
  <c r="Z66" i="438"/>
  <c r="Z68" i="438"/>
  <c r="AA68" i="438"/>
  <c r="Z57" i="438"/>
  <c r="AA57" i="438"/>
  <c r="Z74" i="438"/>
  <c r="AA74" i="438"/>
  <c r="AN87" i="438"/>
  <c r="AO87" i="438" s="1"/>
  <c r="AA81" i="438"/>
  <c r="Z81" i="438"/>
  <c r="Z88" i="438"/>
  <c r="AA88" i="438"/>
  <c r="AA87" i="438"/>
  <c r="Z87" i="438"/>
  <c r="S20" i="437"/>
  <c r="O20" i="437"/>
  <c r="K20" i="437"/>
  <c r="N20" i="437"/>
  <c r="I20" i="437"/>
  <c r="L20" i="437"/>
  <c r="R20" i="437"/>
  <c r="M20" i="437"/>
  <c r="H20" i="437"/>
  <c r="P20" i="437"/>
  <c r="J20" i="437"/>
  <c r="Q20" i="437"/>
  <c r="Q19" i="437"/>
  <c r="M19" i="437"/>
  <c r="I19" i="437"/>
  <c r="R19" i="437"/>
  <c r="L19" i="437"/>
  <c r="J19" i="437"/>
  <c r="P19" i="437"/>
  <c r="K19" i="437"/>
  <c r="S19" i="437"/>
  <c r="N19" i="437"/>
  <c r="H19" i="437"/>
  <c r="O19" i="437"/>
  <c r="Z53" i="438"/>
  <c r="AA53" i="438"/>
  <c r="AA67" i="438"/>
  <c r="Z67" i="438"/>
  <c r="AA54" i="438"/>
  <c r="Z54" i="438"/>
  <c r="AA70" i="438"/>
  <c r="Z70" i="438"/>
  <c r="Z72" i="438"/>
  <c r="AA72" i="438"/>
  <c r="Z61" i="438"/>
  <c r="AA61" i="438"/>
  <c r="Z76" i="438"/>
  <c r="AA76" i="438"/>
  <c r="AA73" i="438"/>
  <c r="Z73" i="438"/>
  <c r="AN82" i="438"/>
  <c r="AO82" i="438" s="1"/>
  <c r="AN81" i="438"/>
  <c r="AO81" i="438" s="1"/>
  <c r="AN80" i="438"/>
  <c r="AO80" i="438" s="1"/>
  <c r="AN88" i="438"/>
  <c r="AO88" i="438" s="1"/>
  <c r="AA55" i="436"/>
  <c r="Z55" i="436"/>
  <c r="Q12" i="435"/>
  <c r="M12" i="435"/>
  <c r="I12" i="435"/>
  <c r="S12" i="435"/>
  <c r="N12" i="435"/>
  <c r="H12" i="435"/>
  <c r="R12" i="435"/>
  <c r="L12" i="435"/>
  <c r="O12" i="435"/>
  <c r="J12" i="435"/>
  <c r="P12" i="435"/>
  <c r="K12" i="435"/>
  <c r="Q22" i="435"/>
  <c r="M22" i="435"/>
  <c r="I22" i="435"/>
  <c r="P22" i="435"/>
  <c r="L22" i="435"/>
  <c r="H22" i="435"/>
  <c r="R22" i="435"/>
  <c r="N22" i="435"/>
  <c r="J22" i="435"/>
  <c r="O22" i="435"/>
  <c r="S22" i="435"/>
  <c r="K22" i="435"/>
  <c r="Z72" i="436"/>
  <c r="AA72" i="436"/>
  <c r="Z62" i="436"/>
  <c r="AA62" i="436"/>
  <c r="Z56" i="436"/>
  <c r="AA56" i="436"/>
  <c r="AA57" i="436"/>
  <c r="Z57" i="436"/>
  <c r="AA78" i="436"/>
  <c r="Z78" i="436"/>
  <c r="AA82" i="436"/>
  <c r="Z82" i="436"/>
  <c r="AN78" i="436"/>
  <c r="AO78" i="436" s="1"/>
  <c r="AN86" i="436"/>
  <c r="AO86" i="436" s="1"/>
  <c r="Z80" i="436"/>
  <c r="AA80" i="436"/>
  <c r="Z88" i="436"/>
  <c r="AA88" i="436"/>
  <c r="AA83" i="436"/>
  <c r="Z83" i="436"/>
  <c r="AA59" i="436"/>
  <c r="Z59" i="436"/>
  <c r="AA66" i="436"/>
  <c r="Z66" i="436"/>
  <c r="AA53" i="436"/>
  <c r="Z53" i="436"/>
  <c r="AA75" i="436"/>
  <c r="Z75" i="436"/>
  <c r="P13" i="435"/>
  <c r="L13" i="435"/>
  <c r="H13" i="435"/>
  <c r="R13" i="435"/>
  <c r="M13" i="435"/>
  <c r="Q13" i="435"/>
  <c r="K13" i="435"/>
  <c r="S13" i="435"/>
  <c r="I13" i="435"/>
  <c r="O13" i="435"/>
  <c r="J13" i="435"/>
  <c r="N13" i="435"/>
  <c r="AA76" i="436"/>
  <c r="Z76" i="436"/>
  <c r="Q14" i="435"/>
  <c r="S14" i="435"/>
  <c r="O14" i="435"/>
  <c r="K14" i="435"/>
  <c r="P14" i="435"/>
  <c r="J14" i="435"/>
  <c r="N14" i="435"/>
  <c r="I14" i="435"/>
  <c r="L14" i="435"/>
  <c r="M14" i="435"/>
  <c r="H14" i="435"/>
  <c r="R14" i="435"/>
  <c r="AA63" i="436"/>
  <c r="Z63" i="436"/>
  <c r="S21" i="435"/>
  <c r="O21" i="435"/>
  <c r="K21" i="435"/>
  <c r="R21" i="435"/>
  <c r="N21" i="435"/>
  <c r="J21" i="435"/>
  <c r="P21" i="435"/>
  <c r="L21" i="435"/>
  <c r="H21" i="435"/>
  <c r="M21" i="435"/>
  <c r="I21" i="435"/>
  <c r="Q21" i="435"/>
  <c r="AA71" i="436"/>
  <c r="Z71" i="436"/>
  <c r="Z60" i="436"/>
  <c r="AA60" i="436"/>
  <c r="Z65" i="436"/>
  <c r="AA65" i="436"/>
  <c r="AA86" i="436"/>
  <c r="Z86" i="436"/>
  <c r="AA73" i="436"/>
  <c r="Z73" i="436"/>
  <c r="AN82" i="436"/>
  <c r="AO82" i="436" s="1"/>
  <c r="Z74" i="436"/>
  <c r="AA74" i="436"/>
  <c r="Z84" i="436"/>
  <c r="AA84" i="436"/>
  <c r="AA79" i="436"/>
  <c r="Z79" i="436"/>
  <c r="AA87" i="436"/>
  <c r="Z87" i="436"/>
  <c r="S19" i="435"/>
  <c r="O19" i="435"/>
  <c r="K19" i="435"/>
  <c r="R19" i="435"/>
  <c r="N19" i="435"/>
  <c r="J19" i="435"/>
  <c r="P19" i="435"/>
  <c r="L19" i="435"/>
  <c r="H19" i="435"/>
  <c r="I19" i="435"/>
  <c r="M19" i="435"/>
  <c r="Q19" i="435"/>
  <c r="Z64" i="436"/>
  <c r="AA64" i="436"/>
  <c r="Z58" i="436"/>
  <c r="AA58" i="436"/>
  <c r="AA61" i="436"/>
  <c r="Z61" i="436"/>
  <c r="AN83" i="436"/>
  <c r="AO83" i="436" s="1"/>
  <c r="AN87" i="436"/>
  <c r="AO87" i="436" s="1"/>
  <c r="AA81" i="436"/>
  <c r="Z81" i="436"/>
  <c r="AN81" i="436"/>
  <c r="AO81" i="436" s="1"/>
  <c r="AN84" i="436"/>
  <c r="AO84" i="436" s="1"/>
  <c r="Q15" i="435"/>
  <c r="M15" i="435"/>
  <c r="I15" i="435"/>
  <c r="P15" i="435"/>
  <c r="L15" i="435"/>
  <c r="H15" i="435"/>
  <c r="R15" i="435"/>
  <c r="N15" i="435"/>
  <c r="J15" i="435"/>
  <c r="S15" i="435"/>
  <c r="O15" i="435"/>
  <c r="K15" i="435"/>
  <c r="Z68" i="436"/>
  <c r="AA68" i="436"/>
  <c r="Q20" i="435"/>
  <c r="M20" i="435"/>
  <c r="I20" i="435"/>
  <c r="P20" i="435"/>
  <c r="L20" i="435"/>
  <c r="H20" i="435"/>
  <c r="R20" i="435"/>
  <c r="N20" i="435"/>
  <c r="J20" i="435"/>
  <c r="K20" i="435"/>
  <c r="O20" i="435"/>
  <c r="S20" i="435"/>
  <c r="AA70" i="436"/>
  <c r="Z70" i="436"/>
  <c r="S23" i="435"/>
  <c r="O23" i="435"/>
  <c r="K23" i="435"/>
  <c r="R23" i="435"/>
  <c r="N23" i="435"/>
  <c r="J23" i="435"/>
  <c r="P23" i="435"/>
  <c r="L23" i="435"/>
  <c r="H23" i="435"/>
  <c r="Q23" i="435"/>
  <c r="M23" i="435"/>
  <c r="I23" i="435"/>
  <c r="Z54" i="436"/>
  <c r="AA54" i="436"/>
  <c r="AA67" i="436"/>
  <c r="Z67" i="436"/>
  <c r="Z69" i="436"/>
  <c r="AA69" i="436"/>
  <c r="AN79" i="436"/>
  <c r="AO79" i="436" s="1"/>
  <c r="AA77" i="436"/>
  <c r="Z77" i="436"/>
  <c r="AA85" i="436"/>
  <c r="Z85" i="436"/>
  <c r="AN77" i="436"/>
  <c r="AO77" i="436" s="1"/>
  <c r="AN85" i="436"/>
  <c r="AO85" i="436" s="1"/>
  <c r="AN80" i="436"/>
  <c r="AO80" i="436" s="1"/>
  <c r="AN88" i="436"/>
  <c r="AO88" i="436" s="1"/>
  <c r="P19" i="433"/>
  <c r="L19" i="433"/>
  <c r="H19" i="433"/>
  <c r="Q19" i="433"/>
  <c r="M19" i="433"/>
  <c r="I19" i="433"/>
  <c r="S19" i="433"/>
  <c r="K19" i="433"/>
  <c r="R19" i="433"/>
  <c r="J19" i="433"/>
  <c r="O19" i="433"/>
  <c r="N19" i="433"/>
  <c r="P13" i="433"/>
  <c r="L13" i="433"/>
  <c r="H13" i="433"/>
  <c r="S13" i="433"/>
  <c r="N13" i="433"/>
  <c r="I13" i="433"/>
  <c r="J13" i="433"/>
  <c r="R13" i="433"/>
  <c r="M13" i="433"/>
  <c r="Q13" i="433"/>
  <c r="K13" i="433"/>
  <c r="O13" i="433"/>
  <c r="Z59" i="434"/>
  <c r="AA59" i="434"/>
  <c r="Z67" i="434"/>
  <c r="AA67" i="434"/>
  <c r="AN78" i="434"/>
  <c r="AO78" i="434" s="1"/>
  <c r="AA62" i="434"/>
  <c r="Z62" i="434"/>
  <c r="AA81" i="434"/>
  <c r="Z81" i="434"/>
  <c r="AN86" i="434"/>
  <c r="AO86" i="434" s="1"/>
  <c r="Z68" i="434"/>
  <c r="AA68" i="434"/>
  <c r="Z77" i="434"/>
  <c r="AA77" i="434"/>
  <c r="AA80" i="434"/>
  <c r="Z80" i="434"/>
  <c r="AA88" i="434"/>
  <c r="Z88" i="434"/>
  <c r="Z87" i="434"/>
  <c r="AA87" i="434"/>
  <c r="AA82" i="434"/>
  <c r="Z82" i="434"/>
  <c r="AA55" i="434"/>
  <c r="Z55" i="434"/>
  <c r="S15" i="433"/>
  <c r="O15" i="433"/>
  <c r="K15" i="433"/>
  <c r="Q15" i="433"/>
  <c r="L15" i="433"/>
  <c r="H15" i="433"/>
  <c r="P15" i="433"/>
  <c r="J15" i="433"/>
  <c r="M15" i="433"/>
  <c r="N15" i="433"/>
  <c r="I15" i="433"/>
  <c r="R15" i="433"/>
  <c r="AA61" i="434"/>
  <c r="Z61" i="434"/>
  <c r="AA69" i="434"/>
  <c r="Z69" i="434"/>
  <c r="Z79" i="434"/>
  <c r="AA79" i="434"/>
  <c r="AA66" i="434"/>
  <c r="Z66" i="434"/>
  <c r="R20" i="433"/>
  <c r="N20" i="433"/>
  <c r="J20" i="433"/>
  <c r="Q20" i="433"/>
  <c r="S20" i="433"/>
  <c r="O20" i="433"/>
  <c r="K20" i="433"/>
  <c r="M20" i="433"/>
  <c r="H20" i="433"/>
  <c r="L20" i="433"/>
  <c r="P20" i="433"/>
  <c r="I20" i="433"/>
  <c r="AA72" i="434"/>
  <c r="Z72" i="434"/>
  <c r="AA85" i="434"/>
  <c r="Z85" i="434"/>
  <c r="AN81" i="434"/>
  <c r="AO81" i="434" s="1"/>
  <c r="AN80" i="434"/>
  <c r="AO80" i="434" s="1"/>
  <c r="AN88" i="434"/>
  <c r="AO88" i="434" s="1"/>
  <c r="AN83" i="434"/>
  <c r="AO83" i="434" s="1"/>
  <c r="Q12" i="433"/>
  <c r="M12" i="433"/>
  <c r="I12" i="433"/>
  <c r="O12" i="433"/>
  <c r="J12" i="433"/>
  <c r="P12" i="433"/>
  <c r="S12" i="433"/>
  <c r="N12" i="433"/>
  <c r="H12" i="433"/>
  <c r="K12" i="433"/>
  <c r="R12" i="433"/>
  <c r="L12" i="433"/>
  <c r="AA76" i="434"/>
  <c r="Z76" i="434"/>
  <c r="AA54" i="434"/>
  <c r="Z54" i="434"/>
  <c r="Z63" i="434"/>
  <c r="AA63" i="434"/>
  <c r="Z71" i="434"/>
  <c r="AA71" i="434"/>
  <c r="Z56" i="434"/>
  <c r="AA56" i="434"/>
  <c r="AA70" i="434"/>
  <c r="Z70" i="434"/>
  <c r="R22" i="433"/>
  <c r="N22" i="433"/>
  <c r="J22" i="433"/>
  <c r="Q22" i="433"/>
  <c r="M22" i="433"/>
  <c r="I22" i="433"/>
  <c r="S22" i="433"/>
  <c r="O22" i="433"/>
  <c r="K22" i="433"/>
  <c r="P22" i="433"/>
  <c r="L22" i="433"/>
  <c r="H22" i="433"/>
  <c r="Z60" i="434"/>
  <c r="AA60" i="434"/>
  <c r="AN82" i="434"/>
  <c r="AO82" i="434" s="1"/>
  <c r="Z74" i="434"/>
  <c r="AA74" i="434"/>
  <c r="AA84" i="434"/>
  <c r="Z84" i="434"/>
  <c r="Z83" i="434"/>
  <c r="AA83" i="434"/>
  <c r="AA78" i="434"/>
  <c r="Z78" i="434"/>
  <c r="AA86" i="434"/>
  <c r="Z86" i="434"/>
  <c r="P21" i="433"/>
  <c r="L21" i="433"/>
  <c r="H21" i="433"/>
  <c r="S21" i="433"/>
  <c r="O21" i="433"/>
  <c r="K21" i="433"/>
  <c r="Q21" i="433"/>
  <c r="M21" i="433"/>
  <c r="I21" i="433"/>
  <c r="N21" i="433"/>
  <c r="J21" i="433"/>
  <c r="R21" i="433"/>
  <c r="P23" i="433"/>
  <c r="L23" i="433"/>
  <c r="H23" i="433"/>
  <c r="S23" i="433"/>
  <c r="O23" i="433"/>
  <c r="K23" i="433"/>
  <c r="Q23" i="433"/>
  <c r="M23" i="433"/>
  <c r="I23" i="433"/>
  <c r="R23" i="433"/>
  <c r="N23" i="433"/>
  <c r="J23" i="433"/>
  <c r="AA57" i="434"/>
  <c r="Z57" i="434"/>
  <c r="AA65" i="434"/>
  <c r="Z65" i="434"/>
  <c r="Z75" i="434"/>
  <c r="AA75" i="434"/>
  <c r="AA58" i="434"/>
  <c r="Z58" i="434"/>
  <c r="Z73" i="434"/>
  <c r="AA73" i="434"/>
  <c r="Z53" i="434"/>
  <c r="AA53" i="434"/>
  <c r="Z64" i="434"/>
  <c r="AA64" i="434"/>
  <c r="R14" i="433"/>
  <c r="N14" i="433"/>
  <c r="J14" i="433"/>
  <c r="Q14" i="433"/>
  <c r="M14" i="433"/>
  <c r="I14" i="433"/>
  <c r="P14" i="433"/>
  <c r="L14" i="433"/>
  <c r="H14" i="433"/>
  <c r="S14" i="433"/>
  <c r="O14" i="433"/>
  <c r="K14" i="433"/>
  <c r="AN77" i="434"/>
  <c r="AO77" i="434" s="1"/>
  <c r="AN85" i="434"/>
  <c r="AO85" i="434" s="1"/>
  <c r="AN84" i="434"/>
  <c r="AO84" i="434" s="1"/>
  <c r="AN79" i="434"/>
  <c r="AO79" i="434" s="1"/>
  <c r="AN87" i="434"/>
  <c r="AO87" i="434" s="1"/>
  <c r="Z66" i="432"/>
  <c r="AA66" i="432"/>
  <c r="Q20" i="431"/>
  <c r="M20" i="431"/>
  <c r="I20" i="431"/>
  <c r="P20" i="431"/>
  <c r="L20" i="431"/>
  <c r="H20" i="431"/>
  <c r="O20" i="431"/>
  <c r="J20" i="431"/>
  <c r="N20" i="431"/>
  <c r="S20" i="431"/>
  <c r="K20" i="431"/>
  <c r="R20" i="431"/>
  <c r="AA68" i="432"/>
  <c r="Z68" i="432"/>
  <c r="S19" i="431"/>
  <c r="O19" i="431"/>
  <c r="K19" i="431"/>
  <c r="R19" i="431"/>
  <c r="N19" i="431"/>
  <c r="J19" i="431"/>
  <c r="M19" i="431"/>
  <c r="L19" i="431"/>
  <c r="P19" i="431"/>
  <c r="Q19" i="431"/>
  <c r="I19" i="431"/>
  <c r="H19" i="431"/>
  <c r="S14" i="431"/>
  <c r="O14" i="431"/>
  <c r="K14" i="431"/>
  <c r="R14" i="431"/>
  <c r="N14" i="431"/>
  <c r="J14" i="431"/>
  <c r="M14" i="431"/>
  <c r="P14" i="431"/>
  <c r="L14" i="431"/>
  <c r="H14" i="431"/>
  <c r="Q14" i="431"/>
  <c r="I14" i="431"/>
  <c r="AA65" i="432"/>
  <c r="Z65" i="432"/>
  <c r="Z67" i="432"/>
  <c r="AA67" i="432"/>
  <c r="Z77" i="432"/>
  <c r="AA77" i="432"/>
  <c r="AA78" i="432"/>
  <c r="Z78" i="432"/>
  <c r="AA80" i="432"/>
  <c r="Z80" i="432"/>
  <c r="AA88" i="432"/>
  <c r="Z88" i="432"/>
  <c r="AN84" i="432"/>
  <c r="AO84" i="432" s="1"/>
  <c r="AA82" i="432"/>
  <c r="Z82" i="432"/>
  <c r="Z70" i="432"/>
  <c r="AA70" i="432"/>
  <c r="AA56" i="432"/>
  <c r="Z56" i="432"/>
  <c r="AA72" i="432"/>
  <c r="Z72" i="432"/>
  <c r="Z87" i="432"/>
  <c r="AA87" i="432"/>
  <c r="Q18" i="431"/>
  <c r="M18" i="431"/>
  <c r="I18" i="431"/>
  <c r="P18" i="431"/>
  <c r="L18" i="431"/>
  <c r="H18" i="431"/>
  <c r="S18" i="431"/>
  <c r="K18" i="431"/>
  <c r="N18" i="431"/>
  <c r="R18" i="431"/>
  <c r="J18" i="431"/>
  <c r="O18" i="431"/>
  <c r="AA60" i="432"/>
  <c r="Z60" i="432"/>
  <c r="Z62" i="432"/>
  <c r="AA62" i="432"/>
  <c r="AA53" i="432"/>
  <c r="Z53" i="432"/>
  <c r="AA57" i="432"/>
  <c r="Z57" i="432"/>
  <c r="AN78" i="432"/>
  <c r="AO78" i="432" s="1"/>
  <c r="Z59" i="432"/>
  <c r="AA59" i="432"/>
  <c r="Z73" i="432"/>
  <c r="AA73" i="432"/>
  <c r="R12" i="431"/>
  <c r="N12" i="431"/>
  <c r="J12" i="431"/>
  <c r="Q12" i="431"/>
  <c r="M12" i="431"/>
  <c r="I12" i="431"/>
  <c r="P12" i="431"/>
  <c r="L12" i="431"/>
  <c r="H12" i="431"/>
  <c r="S12" i="431"/>
  <c r="O12" i="431"/>
  <c r="K12" i="431"/>
  <c r="AA74" i="432"/>
  <c r="Z74" i="432"/>
  <c r="AA84" i="432"/>
  <c r="Z84" i="432"/>
  <c r="AN80" i="432"/>
  <c r="AO80" i="432" s="1"/>
  <c r="AN88" i="432"/>
  <c r="AO88" i="432" s="1"/>
  <c r="AA86" i="432"/>
  <c r="Z86" i="432"/>
  <c r="S21" i="431"/>
  <c r="O21" i="431"/>
  <c r="K21" i="431"/>
  <c r="R21" i="431"/>
  <c r="N21" i="431"/>
  <c r="J21" i="431"/>
  <c r="Q21" i="431"/>
  <c r="I21" i="431"/>
  <c r="P21" i="431"/>
  <c r="H21" i="431"/>
  <c r="L21" i="431"/>
  <c r="M21" i="431"/>
  <c r="Z54" i="432"/>
  <c r="AA54" i="432"/>
  <c r="AA69" i="432"/>
  <c r="Z69" i="432"/>
  <c r="Z55" i="432"/>
  <c r="AA55" i="432"/>
  <c r="Z71" i="432"/>
  <c r="AA71" i="432"/>
  <c r="AN82" i="432"/>
  <c r="AO82" i="432" s="1"/>
  <c r="AA85" i="432"/>
  <c r="Z85" i="432"/>
  <c r="AN81" i="432"/>
  <c r="AO81" i="432" s="1"/>
  <c r="Z79" i="432"/>
  <c r="AA79" i="432"/>
  <c r="AN83" i="432"/>
  <c r="AO83" i="432" s="1"/>
  <c r="Q22" i="431"/>
  <c r="M22" i="431"/>
  <c r="I22" i="431"/>
  <c r="P22" i="431"/>
  <c r="L22" i="431"/>
  <c r="H22" i="431"/>
  <c r="S22" i="431"/>
  <c r="K22" i="431"/>
  <c r="R22" i="431"/>
  <c r="J22" i="431"/>
  <c r="N22" i="431"/>
  <c r="O22" i="431"/>
  <c r="Z58" i="432"/>
  <c r="AA58" i="432"/>
  <c r="AA64" i="432"/>
  <c r="Z64" i="432"/>
  <c r="P13" i="431"/>
  <c r="S13" i="431"/>
  <c r="O13" i="431"/>
  <c r="K13" i="431"/>
  <c r="R13" i="431"/>
  <c r="L13" i="431"/>
  <c r="M13" i="431"/>
  <c r="Q13" i="431"/>
  <c r="J13" i="431"/>
  <c r="N13" i="431"/>
  <c r="I13" i="431"/>
  <c r="H13" i="431"/>
  <c r="AA76" i="432"/>
  <c r="Z76" i="432"/>
  <c r="AA61" i="432"/>
  <c r="Z61" i="432"/>
  <c r="AA81" i="432"/>
  <c r="Z81" i="432"/>
  <c r="Z63" i="432"/>
  <c r="AA63" i="432"/>
  <c r="AA75" i="432"/>
  <c r="Z75" i="432"/>
  <c r="AN86" i="432"/>
  <c r="AO86" i="432" s="1"/>
  <c r="AN77" i="432"/>
  <c r="AO77" i="432" s="1"/>
  <c r="AN85" i="432"/>
  <c r="AO85" i="432" s="1"/>
  <c r="Z83" i="432"/>
  <c r="AA83" i="432"/>
  <c r="AN79" i="432"/>
  <c r="AO79" i="432" s="1"/>
  <c r="AN87" i="432"/>
  <c r="AO87" i="432" s="1"/>
  <c r="AA54" i="430"/>
  <c r="Z54" i="430"/>
  <c r="AA62" i="430"/>
  <c r="Z62" i="430"/>
  <c r="Z83" i="430"/>
  <c r="AA83" i="430"/>
  <c r="AA70" i="430"/>
  <c r="Z70" i="430"/>
  <c r="AA58" i="430"/>
  <c r="Z58" i="430"/>
  <c r="P19" i="429"/>
  <c r="L19" i="429"/>
  <c r="H19" i="429"/>
  <c r="R19" i="429"/>
  <c r="M19" i="429"/>
  <c r="J19" i="429"/>
  <c r="Q19" i="429"/>
  <c r="K19" i="429"/>
  <c r="O19" i="429"/>
  <c r="S19" i="429"/>
  <c r="N19" i="429"/>
  <c r="I19" i="429"/>
  <c r="Z55" i="430"/>
  <c r="AA55" i="430"/>
  <c r="AA57" i="430"/>
  <c r="Z57" i="430"/>
  <c r="Z72" i="430"/>
  <c r="AA72" i="430"/>
  <c r="Z67" i="430"/>
  <c r="AA67" i="430"/>
  <c r="AN85" i="430"/>
  <c r="AO85" i="430" s="1"/>
  <c r="Z68" i="430"/>
  <c r="AA68" i="430"/>
  <c r="AA73" i="430"/>
  <c r="Z73" i="430"/>
  <c r="AN82" i="430"/>
  <c r="AO82" i="430" s="1"/>
  <c r="AN80" i="430"/>
  <c r="AO80" i="430" s="1"/>
  <c r="AN88" i="430"/>
  <c r="AO88" i="430" s="1"/>
  <c r="Z82" i="430"/>
  <c r="AA82" i="430"/>
  <c r="R18" i="429"/>
  <c r="N18" i="429"/>
  <c r="J18" i="429"/>
  <c r="P18" i="429"/>
  <c r="K18" i="429"/>
  <c r="H18" i="429"/>
  <c r="O18" i="429"/>
  <c r="I18" i="429"/>
  <c r="M18" i="429"/>
  <c r="Q18" i="429"/>
  <c r="L18" i="429"/>
  <c r="S18" i="429"/>
  <c r="AA61" i="430"/>
  <c r="Z61" i="430"/>
  <c r="AA88" i="430"/>
  <c r="Z88" i="430"/>
  <c r="AA71" i="430"/>
  <c r="Z71" i="430"/>
  <c r="Z56" i="430"/>
  <c r="AA56" i="430"/>
  <c r="AA74" i="430"/>
  <c r="Z74" i="430"/>
  <c r="AA77" i="430"/>
  <c r="Z77" i="430"/>
  <c r="AA85" i="430"/>
  <c r="Z85" i="430"/>
  <c r="AN83" i="430"/>
  <c r="AO83" i="430" s="1"/>
  <c r="Z79" i="430"/>
  <c r="AA79" i="430"/>
  <c r="S14" i="427"/>
  <c r="M14" i="427"/>
  <c r="N14" i="427"/>
  <c r="O14" i="427"/>
  <c r="L14" i="427"/>
  <c r="Q14" i="427"/>
  <c r="R14" i="427"/>
  <c r="H14" i="427"/>
  <c r="I14" i="427"/>
  <c r="J14" i="427"/>
  <c r="K14" i="427"/>
  <c r="P14" i="427"/>
  <c r="R13" i="429"/>
  <c r="N13" i="429"/>
  <c r="J13" i="429"/>
  <c r="Q13" i="429"/>
  <c r="L13" i="429"/>
  <c r="P13" i="429"/>
  <c r="K13" i="429"/>
  <c r="I13" i="429"/>
  <c r="S13" i="429"/>
  <c r="M13" i="429"/>
  <c r="H13" i="429"/>
  <c r="O13" i="429"/>
  <c r="R20" i="429"/>
  <c r="N20" i="429"/>
  <c r="J20" i="429"/>
  <c r="O20" i="429"/>
  <c r="I20" i="429"/>
  <c r="Q20" i="429"/>
  <c r="S20" i="429"/>
  <c r="M20" i="429"/>
  <c r="H20" i="429"/>
  <c r="L20" i="429"/>
  <c r="P20" i="429"/>
  <c r="K20" i="429"/>
  <c r="AA65" i="430"/>
  <c r="Z65" i="430"/>
  <c r="Z59" i="430"/>
  <c r="AA59" i="430"/>
  <c r="Z75" i="430"/>
  <c r="AA75" i="430"/>
  <c r="Z60" i="430"/>
  <c r="AA60" i="430"/>
  <c r="AN77" i="430"/>
  <c r="AO77" i="430" s="1"/>
  <c r="AN78" i="430"/>
  <c r="AO78" i="430" s="1"/>
  <c r="AN86" i="430"/>
  <c r="AO86" i="430" s="1"/>
  <c r="AN84" i="430"/>
  <c r="AO84" i="430" s="1"/>
  <c r="Z78" i="430"/>
  <c r="AA78" i="430"/>
  <c r="Z86" i="430"/>
  <c r="AA86" i="430"/>
  <c r="P17" i="429"/>
  <c r="L17" i="429"/>
  <c r="H17" i="429"/>
  <c r="S17" i="429"/>
  <c r="N17" i="429"/>
  <c r="I17" i="429"/>
  <c r="R17" i="429"/>
  <c r="M17" i="429"/>
  <c r="K17" i="429"/>
  <c r="O17" i="429"/>
  <c r="J17" i="429"/>
  <c r="Q17" i="429"/>
  <c r="Z76" i="430"/>
  <c r="AA76" i="430"/>
  <c r="AA66" i="430"/>
  <c r="Z66" i="430"/>
  <c r="AN81" i="430"/>
  <c r="AO81" i="430" s="1"/>
  <c r="P12" i="429"/>
  <c r="P14" i="429" s="1"/>
  <c r="L12" i="429"/>
  <c r="H12" i="429"/>
  <c r="J12" i="429"/>
  <c r="S12" i="429"/>
  <c r="O12" i="429"/>
  <c r="K12" i="429"/>
  <c r="R12" i="429"/>
  <c r="R14" i="429" s="1"/>
  <c r="N12" i="429"/>
  <c r="N14" i="429" s="1"/>
  <c r="Q12" i="429"/>
  <c r="M12" i="429"/>
  <c r="I12" i="429"/>
  <c r="P21" i="429"/>
  <c r="L21" i="429"/>
  <c r="H21" i="429"/>
  <c r="Q21" i="429"/>
  <c r="K21" i="429"/>
  <c r="S21" i="429"/>
  <c r="O21" i="429"/>
  <c r="J21" i="429"/>
  <c r="N21" i="429"/>
  <c r="R21" i="429"/>
  <c r="M21" i="429"/>
  <c r="I21" i="429"/>
  <c r="AA53" i="430"/>
  <c r="Z53" i="430"/>
  <c r="AA69" i="430"/>
  <c r="Z69" i="430"/>
  <c r="Z63" i="430"/>
  <c r="AA63" i="430"/>
  <c r="AA80" i="430"/>
  <c r="Z80" i="430"/>
  <c r="Z64" i="430"/>
  <c r="AA64" i="430"/>
  <c r="AA84" i="430"/>
  <c r="Z84" i="430"/>
  <c r="AA81" i="430"/>
  <c r="Z81" i="430"/>
  <c r="Z87" i="430"/>
  <c r="AA87" i="430"/>
  <c r="AN79" i="430"/>
  <c r="AO79" i="430" s="1"/>
  <c r="AN87" i="430"/>
  <c r="AO87" i="430" s="1"/>
  <c r="R14" i="425"/>
  <c r="N14" i="425"/>
  <c r="J14" i="425"/>
  <c r="L14" i="425"/>
  <c r="Q14" i="425"/>
  <c r="M14" i="425"/>
  <c r="I14" i="425"/>
  <c r="S14" i="425"/>
  <c r="O14" i="425"/>
  <c r="K14" i="425"/>
  <c r="P14" i="425"/>
  <c r="H14" i="425"/>
  <c r="AA64" i="426"/>
  <c r="Z64" i="426"/>
  <c r="AN80" i="426"/>
  <c r="AO80" i="426" s="1"/>
  <c r="S13" i="427"/>
  <c r="O13" i="427"/>
  <c r="K13" i="427"/>
  <c r="R13" i="427"/>
  <c r="N13" i="427"/>
  <c r="J13" i="427"/>
  <c r="P13" i="427"/>
  <c r="L13" i="427"/>
  <c r="H13" i="427"/>
  <c r="Q13" i="427"/>
  <c r="M13" i="427"/>
  <c r="I13" i="427"/>
  <c r="Z59" i="428"/>
  <c r="AA59" i="428"/>
  <c r="Z56" i="428"/>
  <c r="AA56" i="428"/>
  <c r="Z72" i="428"/>
  <c r="AA72" i="428"/>
  <c r="AN87" i="428"/>
  <c r="AO87" i="428" s="1"/>
  <c r="AA81" i="428"/>
  <c r="Z81" i="428"/>
  <c r="AA75" i="428"/>
  <c r="Z75" i="428"/>
  <c r="Z76" i="426"/>
  <c r="AA76" i="426"/>
  <c r="AA60" i="426"/>
  <c r="Z60" i="426"/>
  <c r="AN79" i="426"/>
  <c r="AO79" i="426" s="1"/>
  <c r="P18" i="425"/>
  <c r="L18" i="425"/>
  <c r="H18" i="425"/>
  <c r="J18" i="425"/>
  <c r="S18" i="425"/>
  <c r="O18" i="425"/>
  <c r="K18" i="425"/>
  <c r="R18" i="425"/>
  <c r="Q18" i="425"/>
  <c r="M18" i="425"/>
  <c r="I18" i="425"/>
  <c r="N18" i="425"/>
  <c r="Z61" i="426"/>
  <c r="AA61" i="426"/>
  <c r="Z69" i="426"/>
  <c r="AA69" i="426"/>
  <c r="AA55" i="426"/>
  <c r="Z55" i="426"/>
  <c r="S13" i="425"/>
  <c r="O13" i="425"/>
  <c r="K13" i="425"/>
  <c r="R13" i="425"/>
  <c r="N13" i="425"/>
  <c r="J13" i="425"/>
  <c r="P13" i="425"/>
  <c r="L13" i="425"/>
  <c r="H13" i="425"/>
  <c r="I13" i="425"/>
  <c r="Q13" i="425"/>
  <c r="M13" i="425"/>
  <c r="Z57" i="426"/>
  <c r="AA57" i="426"/>
  <c r="Z66" i="426"/>
  <c r="AA66" i="426"/>
  <c r="AA80" i="426"/>
  <c r="Z80" i="426"/>
  <c r="AA88" i="426"/>
  <c r="Z88" i="426"/>
  <c r="AN83" i="426"/>
  <c r="AO83" i="426" s="1"/>
  <c r="P19" i="427"/>
  <c r="L19" i="427"/>
  <c r="H19" i="427"/>
  <c r="R19" i="427"/>
  <c r="M19" i="427"/>
  <c r="Q19" i="427"/>
  <c r="K19" i="427"/>
  <c r="S19" i="427"/>
  <c r="N19" i="427"/>
  <c r="I19" i="427"/>
  <c r="O19" i="427"/>
  <c r="J19" i="427"/>
  <c r="AA66" i="428"/>
  <c r="Z66" i="428"/>
  <c r="Z81" i="426"/>
  <c r="AA81" i="426"/>
  <c r="AA78" i="428"/>
  <c r="Z78" i="428"/>
  <c r="AA53" i="428"/>
  <c r="Z53" i="428"/>
  <c r="AA69" i="428"/>
  <c r="Z69" i="428"/>
  <c r="Z71" i="428"/>
  <c r="AA71" i="428"/>
  <c r="Z68" i="428"/>
  <c r="AA68" i="428"/>
  <c r="AA82" i="428"/>
  <c r="Z82" i="428"/>
  <c r="AN78" i="428"/>
  <c r="AO78" i="428" s="1"/>
  <c r="AN86" i="428"/>
  <c r="AO86" i="428" s="1"/>
  <c r="Z80" i="428"/>
  <c r="AA80" i="428"/>
  <c r="Z88" i="428"/>
  <c r="AA88" i="428"/>
  <c r="AA83" i="428"/>
  <c r="Z83" i="428"/>
  <c r="P12" i="425"/>
  <c r="L12" i="425"/>
  <c r="H12" i="425"/>
  <c r="S12" i="425"/>
  <c r="O12" i="425"/>
  <c r="K12" i="425"/>
  <c r="Q12" i="425"/>
  <c r="M12" i="425"/>
  <c r="I12" i="425"/>
  <c r="I15" i="425" s="1"/>
  <c r="N12" i="425"/>
  <c r="J12" i="425"/>
  <c r="R12" i="425"/>
  <c r="Z63" i="426"/>
  <c r="AA63" i="426"/>
  <c r="AA71" i="426"/>
  <c r="Z71" i="426"/>
  <c r="AA79" i="426"/>
  <c r="Z79" i="426"/>
  <c r="R19" i="425"/>
  <c r="N19" i="425"/>
  <c r="J19" i="425"/>
  <c r="H19" i="425"/>
  <c r="Q19" i="425"/>
  <c r="M19" i="425"/>
  <c r="I19" i="425"/>
  <c r="P19" i="425"/>
  <c r="S19" i="425"/>
  <c r="O19" i="425"/>
  <c r="K19" i="425"/>
  <c r="L19" i="425"/>
  <c r="AN88" i="426"/>
  <c r="AO88" i="426" s="1"/>
  <c r="AA70" i="426"/>
  <c r="Z70" i="426"/>
  <c r="AN81" i="426"/>
  <c r="AO81" i="426" s="1"/>
  <c r="Z86" i="426"/>
  <c r="AA86" i="426"/>
  <c r="Z55" i="428"/>
  <c r="AA55" i="428"/>
  <c r="Z73" i="426"/>
  <c r="AA73" i="426"/>
  <c r="AA86" i="428"/>
  <c r="Z86" i="428"/>
  <c r="AN81" i="428"/>
  <c r="AO81" i="428" s="1"/>
  <c r="P20" i="425"/>
  <c r="L20" i="425"/>
  <c r="H20" i="425"/>
  <c r="J20" i="425"/>
  <c r="S20" i="425"/>
  <c r="O20" i="425"/>
  <c r="K20" i="425"/>
  <c r="N20" i="425"/>
  <c r="Q20" i="425"/>
  <c r="M20" i="425"/>
  <c r="I20" i="425"/>
  <c r="R20" i="425"/>
  <c r="Z54" i="426"/>
  <c r="AA54" i="426"/>
  <c r="AA68" i="426"/>
  <c r="Z68" i="426"/>
  <c r="AN84" i="426"/>
  <c r="AO84" i="426" s="1"/>
  <c r="Z56" i="426"/>
  <c r="AA56" i="426"/>
  <c r="Z65" i="426"/>
  <c r="AA65" i="426"/>
  <c r="AA75" i="426"/>
  <c r="Z75" i="426"/>
  <c r="Z82" i="426"/>
  <c r="AA82" i="426"/>
  <c r="R21" i="425"/>
  <c r="N21" i="425"/>
  <c r="J21" i="425"/>
  <c r="H21" i="425"/>
  <c r="Q21" i="425"/>
  <c r="M21" i="425"/>
  <c r="I21" i="425"/>
  <c r="L21" i="425"/>
  <c r="S21" i="425"/>
  <c r="O21" i="425"/>
  <c r="K21" i="425"/>
  <c r="P21" i="425"/>
  <c r="AA70" i="428"/>
  <c r="Z70" i="428"/>
  <c r="AA74" i="426"/>
  <c r="Z74" i="426"/>
  <c r="AA84" i="426"/>
  <c r="Z84" i="426"/>
  <c r="P23" i="427"/>
  <c r="L23" i="427"/>
  <c r="H23" i="427"/>
  <c r="O23" i="427"/>
  <c r="J23" i="427"/>
  <c r="S23" i="427"/>
  <c r="N23" i="427"/>
  <c r="I23" i="427"/>
  <c r="Q23" i="427"/>
  <c r="K23" i="427"/>
  <c r="R23" i="427"/>
  <c r="M23" i="427"/>
  <c r="AN87" i="426"/>
  <c r="AO87" i="426" s="1"/>
  <c r="AA58" i="428"/>
  <c r="Z58" i="428"/>
  <c r="Z77" i="426"/>
  <c r="AA77" i="426"/>
  <c r="Z85" i="426"/>
  <c r="AA85" i="426"/>
  <c r="P21" i="427"/>
  <c r="L21" i="427"/>
  <c r="H21" i="427"/>
  <c r="Q21" i="427"/>
  <c r="K21" i="427"/>
  <c r="O21" i="427"/>
  <c r="J21" i="427"/>
  <c r="R21" i="427"/>
  <c r="M21" i="427"/>
  <c r="I21" i="427"/>
  <c r="S21" i="427"/>
  <c r="N21" i="427"/>
  <c r="R20" i="427"/>
  <c r="N20" i="427"/>
  <c r="J20" i="427"/>
  <c r="O20" i="427"/>
  <c r="I20" i="427"/>
  <c r="S20" i="427"/>
  <c r="M20" i="427"/>
  <c r="H20" i="427"/>
  <c r="P20" i="427"/>
  <c r="K20" i="427"/>
  <c r="Q20" i="427"/>
  <c r="L20" i="427"/>
  <c r="AA61" i="428"/>
  <c r="Z61" i="428"/>
  <c r="Z63" i="428"/>
  <c r="AA63" i="428"/>
  <c r="Z60" i="428"/>
  <c r="AA60" i="428"/>
  <c r="AA76" i="428"/>
  <c r="Z76" i="428"/>
  <c r="Z73" i="428"/>
  <c r="AA73" i="428"/>
  <c r="AN82" i="428"/>
  <c r="AO82" i="428" s="1"/>
  <c r="Z74" i="428"/>
  <c r="AA74" i="428"/>
  <c r="Z84" i="428"/>
  <c r="AA84" i="428"/>
  <c r="AA79" i="428"/>
  <c r="Z79" i="428"/>
  <c r="AA87" i="428"/>
  <c r="Z87" i="428"/>
  <c r="R15" i="427"/>
  <c r="N15" i="427"/>
  <c r="J15" i="427"/>
  <c r="P15" i="427"/>
  <c r="K15" i="427"/>
  <c r="O15" i="427"/>
  <c r="I15" i="427"/>
  <c r="Q15" i="427"/>
  <c r="L15" i="427"/>
  <c r="H15" i="427"/>
  <c r="S15" i="427"/>
  <c r="M15" i="427"/>
  <c r="AN82" i="426"/>
  <c r="AO82" i="426" s="1"/>
  <c r="AA57" i="428"/>
  <c r="Z57" i="428"/>
  <c r="AN84" i="428"/>
  <c r="AO84" i="428" s="1"/>
  <c r="Z72" i="426"/>
  <c r="AA72" i="426"/>
  <c r="AA58" i="426"/>
  <c r="Z58" i="426"/>
  <c r="Z78" i="426"/>
  <c r="AA78" i="426"/>
  <c r="AA87" i="426"/>
  <c r="Z87" i="426"/>
  <c r="Z59" i="426"/>
  <c r="AA59" i="426"/>
  <c r="Z67" i="426"/>
  <c r="AA67" i="426"/>
  <c r="P22" i="425"/>
  <c r="L22" i="425"/>
  <c r="H22" i="425"/>
  <c r="R22" i="425"/>
  <c r="S22" i="425"/>
  <c r="O22" i="425"/>
  <c r="K22" i="425"/>
  <c r="J22" i="425"/>
  <c r="Q22" i="425"/>
  <c r="M22" i="425"/>
  <c r="I22" i="425"/>
  <c r="N22" i="425"/>
  <c r="AA83" i="426"/>
  <c r="Z83" i="426"/>
  <c r="Z53" i="426"/>
  <c r="AA53" i="426"/>
  <c r="Z62" i="426"/>
  <c r="AA62" i="426"/>
  <c r="AN77" i="426"/>
  <c r="AO77" i="426" s="1"/>
  <c r="AN85" i="426"/>
  <c r="AO85" i="426" s="1"/>
  <c r="AN83" i="428"/>
  <c r="AO83" i="428" s="1"/>
  <c r="P12" i="427"/>
  <c r="L12" i="427"/>
  <c r="H12" i="427"/>
  <c r="S12" i="427"/>
  <c r="O12" i="427"/>
  <c r="K12" i="427"/>
  <c r="Q12" i="427"/>
  <c r="M12" i="427"/>
  <c r="I12" i="427"/>
  <c r="N12" i="427"/>
  <c r="J12" i="427"/>
  <c r="R12" i="427"/>
  <c r="AA62" i="428"/>
  <c r="Z62" i="428"/>
  <c r="AN78" i="426"/>
  <c r="AO78" i="426" s="1"/>
  <c r="AN86" i="426"/>
  <c r="AO86" i="426" s="1"/>
  <c r="AA54" i="428"/>
  <c r="Z54" i="428"/>
  <c r="R22" i="427"/>
  <c r="N22" i="427"/>
  <c r="J22" i="427"/>
  <c r="S22" i="427"/>
  <c r="M22" i="427"/>
  <c r="H22" i="427"/>
  <c r="Q22" i="427"/>
  <c r="L22" i="427"/>
  <c r="O22" i="427"/>
  <c r="I22" i="427"/>
  <c r="P22" i="427"/>
  <c r="K22" i="427"/>
  <c r="AA65" i="428"/>
  <c r="Z65" i="428"/>
  <c r="Z67" i="428"/>
  <c r="AA67" i="428"/>
  <c r="Z64" i="428"/>
  <c r="AA64" i="428"/>
  <c r="AN79" i="428"/>
  <c r="AO79" i="428" s="1"/>
  <c r="AA77" i="428"/>
  <c r="Z77" i="428"/>
  <c r="AA85" i="428"/>
  <c r="Z85" i="428"/>
  <c r="AN77" i="428"/>
  <c r="AO77" i="428" s="1"/>
  <c r="AN85" i="428"/>
  <c r="AO85" i="428" s="1"/>
  <c r="AN80" i="428"/>
  <c r="AO80" i="428" s="1"/>
  <c r="AN88" i="428"/>
  <c r="AO88" i="428" s="1"/>
  <c r="H13" i="421"/>
  <c r="O13" i="421"/>
  <c r="M13" i="421"/>
  <c r="R13" i="421"/>
  <c r="K13" i="421"/>
  <c r="I13" i="421"/>
  <c r="N13" i="421"/>
  <c r="L13" i="421"/>
  <c r="S13" i="421"/>
  <c r="Q13" i="421"/>
  <c r="P13" i="421"/>
  <c r="J13" i="421"/>
  <c r="AA68" i="424"/>
  <c r="Z68" i="424"/>
  <c r="AA59" i="424"/>
  <c r="Z59" i="424"/>
  <c r="S12" i="423"/>
  <c r="O12" i="423"/>
  <c r="K12" i="423"/>
  <c r="N12" i="423"/>
  <c r="I12" i="423"/>
  <c r="R12" i="423"/>
  <c r="M12" i="423"/>
  <c r="H12" i="423"/>
  <c r="Q12" i="423"/>
  <c r="L12" i="423"/>
  <c r="P12" i="423"/>
  <c r="J12" i="423"/>
  <c r="AA63" i="424"/>
  <c r="Z63" i="424"/>
  <c r="S22" i="423"/>
  <c r="O22" i="423"/>
  <c r="K22" i="423"/>
  <c r="R22" i="423"/>
  <c r="N22" i="423"/>
  <c r="J22" i="423"/>
  <c r="P22" i="423"/>
  <c r="L22" i="423"/>
  <c r="H22" i="423"/>
  <c r="M22" i="423"/>
  <c r="I22" i="423"/>
  <c r="Q22" i="423"/>
  <c r="S15" i="423"/>
  <c r="O15" i="423"/>
  <c r="K15" i="423"/>
  <c r="R15" i="423"/>
  <c r="N15" i="423"/>
  <c r="J15" i="423"/>
  <c r="P15" i="423"/>
  <c r="L15" i="423"/>
  <c r="H15" i="423"/>
  <c r="Q15" i="423"/>
  <c r="M15" i="423"/>
  <c r="I15" i="423"/>
  <c r="Z67" i="424"/>
  <c r="AA67" i="424"/>
  <c r="AA66" i="424"/>
  <c r="Z66" i="424"/>
  <c r="AN83" i="424"/>
  <c r="AO83" i="424" s="1"/>
  <c r="AN87" i="424"/>
  <c r="AO87" i="424" s="1"/>
  <c r="AA81" i="424"/>
  <c r="Z81" i="424"/>
  <c r="Z84" i="424"/>
  <c r="AA84" i="424"/>
  <c r="AA79" i="424"/>
  <c r="Z79" i="424"/>
  <c r="AA87" i="424"/>
  <c r="Z87" i="424"/>
  <c r="K14" i="421"/>
  <c r="N14" i="421"/>
  <c r="H14" i="421"/>
  <c r="M14" i="421"/>
  <c r="J14" i="421"/>
  <c r="Q14" i="421"/>
  <c r="O14" i="421"/>
  <c r="R14" i="421"/>
  <c r="L14" i="421"/>
  <c r="S14" i="421"/>
  <c r="I14" i="421"/>
  <c r="P14" i="421"/>
  <c r="Q19" i="423"/>
  <c r="M19" i="423"/>
  <c r="I19" i="423"/>
  <c r="P19" i="423"/>
  <c r="L19" i="423"/>
  <c r="H19" i="423"/>
  <c r="R19" i="423"/>
  <c r="N19" i="423"/>
  <c r="J19" i="423"/>
  <c r="S19" i="423"/>
  <c r="O19" i="423"/>
  <c r="K19" i="423"/>
  <c r="Z65" i="424"/>
  <c r="AA65" i="424"/>
  <c r="Z53" i="424"/>
  <c r="AA53" i="424"/>
  <c r="Z54" i="424"/>
  <c r="AA54" i="424"/>
  <c r="Z69" i="424"/>
  <c r="AA69" i="424"/>
  <c r="AA70" i="424"/>
  <c r="Z70" i="424"/>
  <c r="AA86" i="424"/>
  <c r="Z86" i="424"/>
  <c r="AA73" i="424"/>
  <c r="Z73" i="424"/>
  <c r="AN82" i="424"/>
  <c r="AO82" i="424" s="1"/>
  <c r="AN77" i="424"/>
  <c r="AO77" i="424" s="1"/>
  <c r="AN85" i="424"/>
  <c r="AO85" i="424" s="1"/>
  <c r="AN88" i="424"/>
  <c r="AO88" i="424" s="1"/>
  <c r="K21" i="398"/>
  <c r="Q21" i="398"/>
  <c r="L21" i="398"/>
  <c r="R21" i="398"/>
  <c r="M21" i="398"/>
  <c r="H21" i="398"/>
  <c r="N21" i="398"/>
  <c r="O21" i="398"/>
  <c r="J21" i="398"/>
  <c r="P21" i="398"/>
  <c r="S21" i="398"/>
  <c r="I21" i="398"/>
  <c r="Z57" i="424"/>
  <c r="AA57" i="424"/>
  <c r="L14" i="423"/>
  <c r="H14" i="423"/>
  <c r="S14" i="423"/>
  <c r="O14" i="423"/>
  <c r="K14" i="423"/>
  <c r="Q14" i="423"/>
  <c r="M14" i="423"/>
  <c r="I14" i="423"/>
  <c r="P14" i="423"/>
  <c r="J14" i="423"/>
  <c r="R14" i="423"/>
  <c r="N14" i="423"/>
  <c r="H18" i="398"/>
  <c r="Q18" i="398"/>
  <c r="O18" i="398"/>
  <c r="R18" i="398"/>
  <c r="M18" i="398"/>
  <c r="K18" i="398"/>
  <c r="N18" i="398"/>
  <c r="L18" i="398"/>
  <c r="J18" i="398"/>
  <c r="S18" i="398"/>
  <c r="P18" i="398"/>
  <c r="I18" i="398"/>
  <c r="Q21" i="423"/>
  <c r="M21" i="423"/>
  <c r="I21" i="423"/>
  <c r="P21" i="423"/>
  <c r="L21" i="423"/>
  <c r="H21" i="423"/>
  <c r="R21" i="423"/>
  <c r="N21" i="423"/>
  <c r="J21" i="423"/>
  <c r="K21" i="423"/>
  <c r="S21" i="423"/>
  <c r="O21" i="423"/>
  <c r="AA72" i="424"/>
  <c r="Z72" i="424"/>
  <c r="AA64" i="424"/>
  <c r="Z64" i="424"/>
  <c r="AA56" i="424"/>
  <c r="Z56" i="424"/>
  <c r="Z58" i="424"/>
  <c r="AA58" i="424"/>
  <c r="Z76" i="424"/>
  <c r="AA76" i="424"/>
  <c r="AN79" i="424"/>
  <c r="AO79" i="424" s="1"/>
  <c r="AA77" i="424"/>
  <c r="Z77" i="424"/>
  <c r="AA85" i="424"/>
  <c r="Z85" i="424"/>
  <c r="Z80" i="424"/>
  <c r="AA80" i="424"/>
  <c r="Z88" i="424"/>
  <c r="AA88" i="424"/>
  <c r="AA83" i="424"/>
  <c r="Z83" i="424"/>
  <c r="Q13" i="423"/>
  <c r="R13" i="423"/>
  <c r="N13" i="423"/>
  <c r="J13" i="423"/>
  <c r="M13" i="423"/>
  <c r="L13" i="423"/>
  <c r="S13" i="423"/>
  <c r="K13" i="423"/>
  <c r="P13" i="423"/>
  <c r="I13" i="423"/>
  <c r="O13" i="423"/>
  <c r="H13" i="423"/>
  <c r="Z74" i="424"/>
  <c r="AA74" i="424"/>
  <c r="AN80" i="424"/>
  <c r="AO80" i="424" s="1"/>
  <c r="I12" i="421"/>
  <c r="S12" i="421"/>
  <c r="N12" i="421"/>
  <c r="P12" i="421"/>
  <c r="O12" i="421"/>
  <c r="J12" i="421"/>
  <c r="K12" i="421"/>
  <c r="M12" i="421"/>
  <c r="H12" i="421"/>
  <c r="R12" i="421"/>
  <c r="Q12" i="421"/>
  <c r="L12" i="421"/>
  <c r="Z61" i="424"/>
  <c r="AA61" i="424"/>
  <c r="AA55" i="424"/>
  <c r="Z55" i="424"/>
  <c r="P19" i="398"/>
  <c r="M19" i="398"/>
  <c r="K19" i="398"/>
  <c r="L19" i="398"/>
  <c r="Q19" i="398"/>
  <c r="O19" i="398"/>
  <c r="N19" i="398"/>
  <c r="S19" i="398"/>
  <c r="I19" i="398"/>
  <c r="R19" i="398"/>
  <c r="H19" i="398"/>
  <c r="J19" i="398"/>
  <c r="Q23" i="423"/>
  <c r="M23" i="423"/>
  <c r="I23" i="423"/>
  <c r="P23" i="423"/>
  <c r="L23" i="423"/>
  <c r="H23" i="423"/>
  <c r="R23" i="423"/>
  <c r="N23" i="423"/>
  <c r="J23" i="423"/>
  <c r="O23" i="423"/>
  <c r="K23" i="423"/>
  <c r="S23" i="423"/>
  <c r="S20" i="423"/>
  <c r="O20" i="423"/>
  <c r="K20" i="423"/>
  <c r="R20" i="423"/>
  <c r="N20" i="423"/>
  <c r="J20" i="423"/>
  <c r="P20" i="423"/>
  <c r="L20" i="423"/>
  <c r="H20" i="423"/>
  <c r="I20" i="423"/>
  <c r="Q20" i="423"/>
  <c r="M20" i="423"/>
  <c r="Z71" i="424"/>
  <c r="AA71" i="424"/>
  <c r="AA60" i="424"/>
  <c r="Z60" i="424"/>
  <c r="Z62" i="424"/>
  <c r="AA62" i="424"/>
  <c r="AA78" i="424"/>
  <c r="Z78" i="424"/>
  <c r="AA82" i="424"/>
  <c r="Z82" i="424"/>
  <c r="AN78" i="424"/>
  <c r="AO78" i="424" s="1"/>
  <c r="AN86" i="424"/>
  <c r="AO86" i="424" s="1"/>
  <c r="AN81" i="424"/>
  <c r="AO81" i="424" s="1"/>
  <c r="AA75" i="424"/>
  <c r="Z75" i="424"/>
  <c r="AN84" i="424"/>
  <c r="AO84" i="424" s="1"/>
  <c r="S21" i="421"/>
  <c r="O21" i="421"/>
  <c r="K21" i="421"/>
  <c r="L21" i="421"/>
  <c r="I21" i="421"/>
  <c r="P21" i="421"/>
  <c r="J21" i="421"/>
  <c r="N21" i="421"/>
  <c r="R21" i="421"/>
  <c r="M21" i="421"/>
  <c r="H21" i="421"/>
  <c r="Q21" i="421"/>
  <c r="AA55" i="422"/>
  <c r="Z55" i="422"/>
  <c r="AA59" i="422"/>
  <c r="Z59" i="422"/>
  <c r="AA70" i="422"/>
  <c r="Z70" i="422"/>
  <c r="Z68" i="422"/>
  <c r="AA68" i="422"/>
  <c r="Z65" i="422"/>
  <c r="AA65" i="422"/>
  <c r="AA77" i="422"/>
  <c r="Z77" i="422"/>
  <c r="AN84" i="422"/>
  <c r="AO84" i="422" s="1"/>
  <c r="Q22" i="421"/>
  <c r="M22" i="421"/>
  <c r="I22" i="421"/>
  <c r="N22" i="421"/>
  <c r="H22" i="421"/>
  <c r="K22" i="421"/>
  <c r="R22" i="421"/>
  <c r="L22" i="421"/>
  <c r="P22" i="421"/>
  <c r="O22" i="421"/>
  <c r="J22" i="421"/>
  <c r="S22" i="421"/>
  <c r="S23" i="421"/>
  <c r="O23" i="421"/>
  <c r="K23" i="421"/>
  <c r="P23" i="421"/>
  <c r="J23" i="421"/>
  <c r="M23" i="421"/>
  <c r="N23" i="421"/>
  <c r="I23" i="421"/>
  <c r="R23" i="421"/>
  <c r="Q23" i="421"/>
  <c r="L23" i="421"/>
  <c r="H23" i="421"/>
  <c r="AN83" i="422"/>
  <c r="AO83" i="422" s="1"/>
  <c r="Z53" i="422"/>
  <c r="AA53" i="422"/>
  <c r="AA86" i="422"/>
  <c r="Z86" i="422"/>
  <c r="AA66" i="422"/>
  <c r="Z66" i="422"/>
  <c r="Z64" i="422"/>
  <c r="AA64" i="422"/>
  <c r="Z61" i="422"/>
  <c r="AA61" i="422"/>
  <c r="Z78" i="422"/>
  <c r="AA78" i="422"/>
  <c r="AA73" i="422"/>
  <c r="Z73" i="422"/>
  <c r="AN82" i="422"/>
  <c r="AO82" i="422" s="1"/>
  <c r="Z80" i="422"/>
  <c r="AA80" i="422"/>
  <c r="Z88" i="422"/>
  <c r="AA88" i="422"/>
  <c r="AA83" i="422"/>
  <c r="Z83" i="422"/>
  <c r="S16" i="421"/>
  <c r="O16" i="421"/>
  <c r="K16" i="421"/>
  <c r="N16" i="421"/>
  <c r="L16" i="421"/>
  <c r="R16" i="421"/>
  <c r="M16" i="421"/>
  <c r="H16" i="421"/>
  <c r="Q16" i="421"/>
  <c r="P16" i="421"/>
  <c r="J16" i="421"/>
  <c r="I16" i="421"/>
  <c r="AA54" i="422"/>
  <c r="Z54" i="422"/>
  <c r="AN79" i="422"/>
  <c r="AO79" i="422" s="1"/>
  <c r="AA85" i="422"/>
  <c r="Z85" i="422"/>
  <c r="AA75" i="422"/>
  <c r="Z75" i="422"/>
  <c r="P15" i="421"/>
  <c r="Q15" i="421"/>
  <c r="M15" i="421"/>
  <c r="I15" i="421"/>
  <c r="H15" i="421"/>
  <c r="S15" i="421"/>
  <c r="O15" i="421"/>
  <c r="K15" i="421"/>
  <c r="R15" i="421"/>
  <c r="N15" i="421"/>
  <c r="J15" i="421"/>
  <c r="L15" i="421"/>
  <c r="AA67" i="422"/>
  <c r="Z67" i="422"/>
  <c r="AA63" i="422"/>
  <c r="Z63" i="422"/>
  <c r="Z56" i="422"/>
  <c r="AA56" i="422"/>
  <c r="AA58" i="422"/>
  <c r="Z58" i="422"/>
  <c r="Z76" i="422"/>
  <c r="AA76" i="422"/>
  <c r="Z72" i="422"/>
  <c r="AA72" i="422"/>
  <c r="Z69" i="422"/>
  <c r="AA69" i="422"/>
  <c r="AA82" i="422"/>
  <c r="Z82" i="422"/>
  <c r="AN78" i="422"/>
  <c r="AO78" i="422" s="1"/>
  <c r="AN86" i="422"/>
  <c r="AO86" i="422" s="1"/>
  <c r="Z84" i="422"/>
  <c r="AA84" i="422"/>
  <c r="AA79" i="422"/>
  <c r="Z79" i="422"/>
  <c r="AA87" i="422"/>
  <c r="Z87" i="422"/>
  <c r="AN81" i="422"/>
  <c r="AO81" i="422" s="1"/>
  <c r="Q20" i="421"/>
  <c r="M20" i="421"/>
  <c r="I20" i="421"/>
  <c r="O20" i="421"/>
  <c r="S20" i="421"/>
  <c r="N20" i="421"/>
  <c r="H20" i="421"/>
  <c r="R20" i="421"/>
  <c r="P20" i="421"/>
  <c r="K20" i="421"/>
  <c r="J20" i="421"/>
  <c r="L20" i="421"/>
  <c r="AN77" i="422"/>
  <c r="AO77" i="422" s="1"/>
  <c r="Q24" i="421"/>
  <c r="M24" i="421"/>
  <c r="I24" i="421"/>
  <c r="R24" i="421"/>
  <c r="L24" i="421"/>
  <c r="O24" i="421"/>
  <c r="P24" i="421"/>
  <c r="K24" i="421"/>
  <c r="S24" i="421"/>
  <c r="N24" i="421"/>
  <c r="H24" i="421"/>
  <c r="J24" i="421"/>
  <c r="AA71" i="422"/>
  <c r="Z71" i="422"/>
  <c r="AA62" i="422"/>
  <c r="Z62" i="422"/>
  <c r="Z60" i="422"/>
  <c r="AA60" i="422"/>
  <c r="Z57" i="422"/>
  <c r="AA57" i="422"/>
  <c r="Z74" i="422"/>
  <c r="AA74" i="422"/>
  <c r="AN87" i="422"/>
  <c r="AO87" i="422" s="1"/>
  <c r="AA81" i="422"/>
  <c r="Z81" i="422"/>
  <c r="AN85" i="422"/>
  <c r="AO85" i="422" s="1"/>
  <c r="AN80" i="422"/>
  <c r="AO80" i="422" s="1"/>
  <c r="AN88" i="422"/>
  <c r="AO88" i="422" s="1"/>
  <c r="Z77" i="420"/>
  <c r="AA77" i="420"/>
  <c r="AA82" i="420"/>
  <c r="Z82" i="420"/>
  <c r="Z63" i="420"/>
  <c r="AA63" i="420"/>
  <c r="I20" i="419"/>
  <c r="M20" i="419"/>
  <c r="Q20" i="419"/>
  <c r="J20" i="419"/>
  <c r="N20" i="419"/>
  <c r="R20" i="419"/>
  <c r="K20" i="419"/>
  <c r="O20" i="419"/>
  <c r="S20" i="419"/>
  <c r="H20" i="419"/>
  <c r="L20" i="419"/>
  <c r="P20" i="419"/>
  <c r="AA73" i="420"/>
  <c r="Z73" i="420"/>
  <c r="I21" i="419"/>
  <c r="M21" i="419"/>
  <c r="Q21" i="419"/>
  <c r="J21" i="419"/>
  <c r="N21" i="419"/>
  <c r="R21" i="419"/>
  <c r="K21" i="419"/>
  <c r="O21" i="419"/>
  <c r="S21" i="419"/>
  <c r="L21" i="419"/>
  <c r="P21" i="419"/>
  <c r="H21" i="419"/>
  <c r="Z56" i="420"/>
  <c r="AA56" i="420"/>
  <c r="AA70" i="420"/>
  <c r="Z70" i="420"/>
  <c r="Z68" i="420"/>
  <c r="AA68" i="420"/>
  <c r="AN83" i="420"/>
  <c r="AO83" i="420" s="1"/>
  <c r="AA81" i="420"/>
  <c r="Z81" i="420"/>
  <c r="AN85" i="420"/>
  <c r="AO85" i="420" s="1"/>
  <c r="AA83" i="420"/>
  <c r="Z83" i="420"/>
  <c r="AA61" i="420"/>
  <c r="Z61" i="420"/>
  <c r="Z75" i="420"/>
  <c r="AA75" i="420"/>
  <c r="R13" i="419"/>
  <c r="N13" i="419"/>
  <c r="J13" i="419"/>
  <c r="P13" i="419"/>
  <c r="L13" i="419"/>
  <c r="H13" i="419"/>
  <c r="O13" i="419"/>
  <c r="M13" i="419"/>
  <c r="S13" i="419"/>
  <c r="K13" i="419"/>
  <c r="Q13" i="419"/>
  <c r="I13" i="419"/>
  <c r="AA65" i="420"/>
  <c r="Z65" i="420"/>
  <c r="Q12" i="419"/>
  <c r="M12" i="419"/>
  <c r="I12" i="419"/>
  <c r="S12" i="419"/>
  <c r="N12" i="419"/>
  <c r="H12" i="419"/>
  <c r="R12" i="419"/>
  <c r="L12" i="419"/>
  <c r="O12" i="419"/>
  <c r="P12" i="419"/>
  <c r="K12" i="419"/>
  <c r="J12" i="419"/>
  <c r="Z71" i="420"/>
  <c r="AA71" i="420"/>
  <c r="AA53" i="420"/>
  <c r="Z53" i="420"/>
  <c r="AN79" i="420"/>
  <c r="AO79" i="420" s="1"/>
  <c r="Z55" i="420"/>
  <c r="AA55" i="420"/>
  <c r="AA62" i="420"/>
  <c r="Z62" i="420"/>
  <c r="Z60" i="420"/>
  <c r="AA60" i="420"/>
  <c r="AA76" i="420"/>
  <c r="Z76" i="420"/>
  <c r="AN77" i="420"/>
  <c r="AO77" i="420" s="1"/>
  <c r="AA85" i="420"/>
  <c r="Z85" i="420"/>
  <c r="AN81" i="420"/>
  <c r="AO81" i="420" s="1"/>
  <c r="AA79" i="420"/>
  <c r="Z79" i="420"/>
  <c r="AA87" i="420"/>
  <c r="Z87" i="420"/>
  <c r="Q15" i="419"/>
  <c r="M15" i="419"/>
  <c r="I15" i="419"/>
  <c r="P15" i="419"/>
  <c r="L15" i="419"/>
  <c r="H15" i="419"/>
  <c r="R15" i="419"/>
  <c r="N15" i="419"/>
  <c r="J15" i="419"/>
  <c r="O15" i="419"/>
  <c r="K15" i="419"/>
  <c r="S15" i="419"/>
  <c r="Z67" i="420"/>
  <c r="AA67" i="420"/>
  <c r="I22" i="419"/>
  <c r="M22" i="419"/>
  <c r="Q22" i="419"/>
  <c r="J22" i="419"/>
  <c r="N22" i="419"/>
  <c r="R22" i="419"/>
  <c r="K22" i="419"/>
  <c r="O22" i="419"/>
  <c r="S22" i="419"/>
  <c r="P22" i="419"/>
  <c r="H22" i="419"/>
  <c r="L22" i="419"/>
  <c r="I23" i="419"/>
  <c r="M23" i="419"/>
  <c r="Q23" i="419"/>
  <c r="J23" i="419"/>
  <c r="N23" i="419"/>
  <c r="R23" i="419"/>
  <c r="K23" i="419"/>
  <c r="O23" i="419"/>
  <c r="S23" i="419"/>
  <c r="H23" i="419"/>
  <c r="L23" i="419"/>
  <c r="P23" i="419"/>
  <c r="AA58" i="420"/>
  <c r="Z58" i="420"/>
  <c r="AN87" i="420"/>
  <c r="AO87" i="420" s="1"/>
  <c r="Z72" i="420"/>
  <c r="AA72" i="420"/>
  <c r="AA86" i="420"/>
  <c r="Z86" i="420"/>
  <c r="AN82" i="420"/>
  <c r="AO82" i="420" s="1"/>
  <c r="Z80" i="420"/>
  <c r="AA80" i="420"/>
  <c r="Z88" i="420"/>
  <c r="AA88" i="420"/>
  <c r="AN84" i="420"/>
  <c r="AO84" i="420" s="1"/>
  <c r="AA54" i="420"/>
  <c r="Z54" i="420"/>
  <c r="AA69" i="420"/>
  <c r="Z69" i="420"/>
  <c r="Z59" i="420"/>
  <c r="AA59" i="420"/>
  <c r="R14" i="419"/>
  <c r="N14" i="419"/>
  <c r="Q14" i="419"/>
  <c r="M14" i="419"/>
  <c r="I14" i="419"/>
  <c r="S14" i="419"/>
  <c r="O14" i="419"/>
  <c r="K14" i="419"/>
  <c r="J14" i="419"/>
  <c r="H14" i="419"/>
  <c r="P14" i="419"/>
  <c r="L14" i="419"/>
  <c r="AA57" i="420"/>
  <c r="Z57" i="420"/>
  <c r="J19" i="419"/>
  <c r="N19" i="419"/>
  <c r="R19" i="419"/>
  <c r="K19" i="419"/>
  <c r="O19" i="419"/>
  <c r="S19" i="419"/>
  <c r="L19" i="419"/>
  <c r="P19" i="419"/>
  <c r="H19" i="419"/>
  <c r="I19" i="419"/>
  <c r="M19" i="419"/>
  <c r="Q19" i="419"/>
  <c r="AA74" i="420"/>
  <c r="Z74" i="420"/>
  <c r="AA66" i="420"/>
  <c r="Z66" i="420"/>
  <c r="Z64" i="420"/>
  <c r="AA64" i="420"/>
  <c r="Z78" i="420"/>
  <c r="AA78" i="420"/>
  <c r="AN78" i="420"/>
  <c r="AO78" i="420" s="1"/>
  <c r="AN86" i="420"/>
  <c r="AO86" i="420" s="1"/>
  <c r="Z84" i="420"/>
  <c r="AA84" i="420"/>
  <c r="AN80" i="420"/>
  <c r="AO80" i="420" s="1"/>
  <c r="AN88" i="420"/>
  <c r="AO88" i="420" s="1"/>
  <c r="AA60" i="418"/>
  <c r="Z60" i="418"/>
  <c r="AA84" i="418"/>
  <c r="Z84" i="418"/>
  <c r="Z76" i="418"/>
  <c r="AA76" i="418"/>
  <c r="Z87" i="418"/>
  <c r="AA87" i="418"/>
  <c r="AA64" i="418"/>
  <c r="Z64" i="418"/>
  <c r="AN85" i="418"/>
  <c r="AO85" i="418" s="1"/>
  <c r="AA61" i="418"/>
  <c r="Z61" i="418"/>
  <c r="AA88" i="418"/>
  <c r="Z88" i="418"/>
  <c r="Z66" i="418"/>
  <c r="AA66" i="418"/>
  <c r="AA55" i="418"/>
  <c r="Z55" i="418"/>
  <c r="AA71" i="418"/>
  <c r="Z71" i="418"/>
  <c r="AN78" i="418"/>
  <c r="AO78" i="418" s="1"/>
  <c r="AN86" i="418"/>
  <c r="AO86" i="418" s="1"/>
  <c r="AN80" i="418"/>
  <c r="AO80" i="418" s="1"/>
  <c r="AN88" i="418"/>
  <c r="AO88" i="418" s="1"/>
  <c r="AN83" i="418"/>
  <c r="AO83" i="418" s="1"/>
  <c r="AA68" i="418"/>
  <c r="Z68" i="418"/>
  <c r="AN77" i="418"/>
  <c r="AO77" i="418" s="1"/>
  <c r="AA65" i="418"/>
  <c r="Z65" i="418"/>
  <c r="Z54" i="418"/>
  <c r="AA54" i="418"/>
  <c r="Z70" i="418"/>
  <c r="AA70" i="418"/>
  <c r="AA59" i="418"/>
  <c r="Z59" i="418"/>
  <c r="AN81" i="418"/>
  <c r="AO81" i="418" s="1"/>
  <c r="AA81" i="418"/>
  <c r="Z81" i="418"/>
  <c r="Z83" i="418"/>
  <c r="AA83" i="418"/>
  <c r="Z78" i="418"/>
  <c r="AA78" i="418"/>
  <c r="Z86" i="418"/>
  <c r="AA86" i="418"/>
  <c r="AA80" i="418"/>
  <c r="Z80" i="418"/>
  <c r="AA57" i="418"/>
  <c r="Z57" i="418"/>
  <c r="Z62" i="418"/>
  <c r="AA62" i="418"/>
  <c r="AA67" i="418"/>
  <c r="Z67" i="418"/>
  <c r="AA77" i="418"/>
  <c r="Z77" i="418"/>
  <c r="AA85" i="418"/>
  <c r="Z85" i="418"/>
  <c r="Z79" i="418"/>
  <c r="AA79" i="418"/>
  <c r="Z82" i="418"/>
  <c r="AA82" i="418"/>
  <c r="AA56" i="418"/>
  <c r="Z56" i="418"/>
  <c r="Z74" i="418"/>
  <c r="AA74" i="418"/>
  <c r="AA53" i="418"/>
  <c r="Z53" i="418"/>
  <c r="AA69" i="418"/>
  <c r="Z69" i="418"/>
  <c r="Z58" i="418"/>
  <c r="AA58" i="418"/>
  <c r="Z72" i="418"/>
  <c r="AA72" i="418"/>
  <c r="AA63" i="418"/>
  <c r="Z63" i="418"/>
  <c r="AA73" i="418"/>
  <c r="Z73" i="418"/>
  <c r="AN82" i="418"/>
  <c r="AO82" i="418" s="1"/>
  <c r="AA75" i="418"/>
  <c r="Z75" i="418"/>
  <c r="AN84" i="418"/>
  <c r="AO84" i="418" s="1"/>
  <c r="AN79" i="418"/>
  <c r="AO79" i="418" s="1"/>
  <c r="AN87" i="418"/>
  <c r="AO87" i="418" s="1"/>
  <c r="Z54" i="416"/>
  <c r="AA54" i="416"/>
  <c r="Z70" i="416"/>
  <c r="AA70" i="416"/>
  <c r="AN80" i="416"/>
  <c r="AO80" i="416" s="1"/>
  <c r="Z81" i="416"/>
  <c r="AA81" i="416"/>
  <c r="AN82" i="416"/>
  <c r="AO82" i="416" s="1"/>
  <c r="Z53" i="417"/>
  <c r="AA53" i="417"/>
  <c r="AA86" i="417"/>
  <c r="Z86" i="417"/>
  <c r="AA67" i="417"/>
  <c r="Z67" i="417"/>
  <c r="Z69" i="417"/>
  <c r="AA69" i="417"/>
  <c r="Z62" i="417"/>
  <c r="AA62" i="417"/>
  <c r="AA77" i="417"/>
  <c r="Z77" i="417"/>
  <c r="AN81" i="417"/>
  <c r="AO81" i="417" s="1"/>
  <c r="AN84" i="417"/>
  <c r="AO84" i="417" s="1"/>
  <c r="AA61" i="416"/>
  <c r="Z61" i="416"/>
  <c r="AA85" i="416"/>
  <c r="Z85" i="416"/>
  <c r="Z60" i="416"/>
  <c r="AA60" i="416"/>
  <c r="Z68" i="416"/>
  <c r="AA68" i="416"/>
  <c r="AA76" i="416"/>
  <c r="Z76" i="416"/>
  <c r="AA82" i="416"/>
  <c r="Z82" i="416"/>
  <c r="Z63" i="416"/>
  <c r="AA63" i="416"/>
  <c r="AA79" i="416"/>
  <c r="Z79" i="416"/>
  <c r="AA68" i="417"/>
  <c r="Z68" i="417"/>
  <c r="AN78" i="416"/>
  <c r="AO78" i="416" s="1"/>
  <c r="Z57" i="417"/>
  <c r="AA57" i="417"/>
  <c r="AN81" i="416"/>
  <c r="AO81" i="416" s="1"/>
  <c r="AA78" i="417"/>
  <c r="Z78" i="417"/>
  <c r="AA87" i="416"/>
  <c r="Z87" i="416"/>
  <c r="AA63" i="417"/>
  <c r="Z63" i="417"/>
  <c r="Z65" i="417"/>
  <c r="AA65" i="417"/>
  <c r="Z58" i="417"/>
  <c r="AA58" i="417"/>
  <c r="AN77" i="417"/>
  <c r="AO77" i="417" s="1"/>
  <c r="AA73" i="417"/>
  <c r="Z73" i="417"/>
  <c r="AN82" i="417"/>
  <c r="AO82" i="417" s="1"/>
  <c r="Z80" i="417"/>
  <c r="AA80" i="417"/>
  <c r="Z88" i="417"/>
  <c r="AA88" i="417"/>
  <c r="AA83" i="417"/>
  <c r="Z83" i="417"/>
  <c r="AA65" i="416"/>
  <c r="Z65" i="416"/>
  <c r="Z62" i="416"/>
  <c r="AA62" i="416"/>
  <c r="AA78" i="416"/>
  <c r="Z78" i="416"/>
  <c r="AA64" i="417"/>
  <c r="Z64" i="417"/>
  <c r="AA67" i="416"/>
  <c r="Z67" i="416"/>
  <c r="Z74" i="417"/>
  <c r="AA74" i="417"/>
  <c r="AA60" i="417"/>
  <c r="Z60" i="417"/>
  <c r="AN88" i="416"/>
  <c r="AO88" i="416" s="1"/>
  <c r="AN79" i="417"/>
  <c r="AO79" i="417" s="1"/>
  <c r="AA85" i="417"/>
  <c r="Z85" i="417"/>
  <c r="AA75" i="417"/>
  <c r="Z75" i="417"/>
  <c r="AA53" i="416"/>
  <c r="Z53" i="416"/>
  <c r="AA69" i="416"/>
  <c r="Z69" i="416"/>
  <c r="Z56" i="416"/>
  <c r="AA56" i="416"/>
  <c r="Z64" i="416"/>
  <c r="AA64" i="416"/>
  <c r="Z72" i="416"/>
  <c r="AA72" i="416"/>
  <c r="AN79" i="416"/>
  <c r="AO79" i="416" s="1"/>
  <c r="Z55" i="416"/>
  <c r="AA55" i="416"/>
  <c r="AA71" i="416"/>
  <c r="Z71" i="416"/>
  <c r="AN83" i="416"/>
  <c r="AO83" i="416" s="1"/>
  <c r="AN83" i="417"/>
  <c r="AO83" i="417" s="1"/>
  <c r="AN87" i="416"/>
  <c r="AO87" i="416" s="1"/>
  <c r="AN77" i="416"/>
  <c r="AO77" i="416" s="1"/>
  <c r="AN85" i="416"/>
  <c r="AO85" i="416" s="1"/>
  <c r="AA56" i="417"/>
  <c r="Z56" i="417"/>
  <c r="Z83" i="416"/>
  <c r="AA83" i="416"/>
  <c r="AA55" i="417"/>
  <c r="Z55" i="417"/>
  <c r="AA71" i="417"/>
  <c r="Z71" i="417"/>
  <c r="Z76" i="417"/>
  <c r="AA76" i="417"/>
  <c r="Z66" i="417"/>
  <c r="AA66" i="417"/>
  <c r="AA82" i="417"/>
  <c r="Z82" i="417"/>
  <c r="AN78" i="417"/>
  <c r="AO78" i="417" s="1"/>
  <c r="AN86" i="417"/>
  <c r="AO86" i="417" s="1"/>
  <c r="Z84" i="417"/>
  <c r="AA84" i="417"/>
  <c r="AA79" i="417"/>
  <c r="Z79" i="417"/>
  <c r="AA87" i="417"/>
  <c r="Z87" i="417"/>
  <c r="AA57" i="416"/>
  <c r="Z57" i="416"/>
  <c r="AA73" i="416"/>
  <c r="Z73" i="416"/>
  <c r="Z58" i="416"/>
  <c r="AA58" i="416"/>
  <c r="Z66" i="416"/>
  <c r="AA66" i="416"/>
  <c r="Z74" i="416"/>
  <c r="AA74" i="416"/>
  <c r="AN86" i="416"/>
  <c r="AO86" i="416" s="1"/>
  <c r="Z59" i="416"/>
  <c r="AA59" i="416"/>
  <c r="AA75" i="416"/>
  <c r="Z75" i="416"/>
  <c r="Z84" i="416"/>
  <c r="AA84" i="416"/>
  <c r="Z77" i="416"/>
  <c r="AA77" i="416"/>
  <c r="Z88" i="416"/>
  <c r="AA88" i="416"/>
  <c r="Z80" i="416"/>
  <c r="AA80" i="416"/>
  <c r="Z86" i="416"/>
  <c r="AA86" i="416"/>
  <c r="AA72" i="417"/>
  <c r="Z72" i="417"/>
  <c r="AN84" i="416"/>
  <c r="AO84" i="416" s="1"/>
  <c r="AA59" i="417"/>
  <c r="Z59" i="417"/>
  <c r="Z61" i="417"/>
  <c r="AA61" i="417"/>
  <c r="Z54" i="417"/>
  <c r="AA54" i="417"/>
  <c r="Z70" i="417"/>
  <c r="AA70" i="417"/>
  <c r="AN87" i="417"/>
  <c r="AO87" i="417" s="1"/>
  <c r="AA81" i="417"/>
  <c r="Z81" i="417"/>
  <c r="AN85" i="417"/>
  <c r="AO85" i="417" s="1"/>
  <c r="AN80" i="417"/>
  <c r="AO80" i="417" s="1"/>
  <c r="AN88" i="417"/>
  <c r="AO88" i="417" s="1"/>
  <c r="AA61" i="415"/>
  <c r="Z61" i="415"/>
  <c r="Z76" i="415"/>
  <c r="AA76" i="415"/>
  <c r="AN77" i="415"/>
  <c r="AO77" i="415" s="1"/>
  <c r="AA60" i="415"/>
  <c r="Z60" i="415"/>
  <c r="AA88" i="415"/>
  <c r="Z88" i="415"/>
  <c r="Z70" i="415"/>
  <c r="AA70" i="415"/>
  <c r="Z63" i="415"/>
  <c r="AA63" i="415"/>
  <c r="AA84" i="415"/>
  <c r="Z84" i="415"/>
  <c r="AA81" i="415"/>
  <c r="Z81" i="415"/>
  <c r="Z87" i="415"/>
  <c r="AA87" i="415"/>
  <c r="Z82" i="415"/>
  <c r="AA82" i="415"/>
  <c r="AA65" i="415"/>
  <c r="Z65" i="415"/>
  <c r="AN81" i="415"/>
  <c r="AO81" i="415" s="1"/>
  <c r="AA53" i="415"/>
  <c r="Z53" i="415"/>
  <c r="AA64" i="415"/>
  <c r="Z64" i="415"/>
  <c r="Z58" i="415"/>
  <c r="AA58" i="415"/>
  <c r="AN85" i="415"/>
  <c r="AO85" i="415" s="1"/>
  <c r="Z67" i="415"/>
  <c r="AA67" i="415"/>
  <c r="Z73" i="415"/>
  <c r="AA73" i="415"/>
  <c r="AN82" i="415"/>
  <c r="AO82" i="415" s="1"/>
  <c r="AN80" i="415"/>
  <c r="AO80" i="415" s="1"/>
  <c r="AN88" i="415"/>
  <c r="AO88" i="415" s="1"/>
  <c r="AN83" i="415"/>
  <c r="AO83" i="415" s="1"/>
  <c r="AA69" i="415"/>
  <c r="Z69" i="415"/>
  <c r="AA54" i="415"/>
  <c r="Z54" i="415"/>
  <c r="AA80" i="415"/>
  <c r="Z80" i="415"/>
  <c r="AA68" i="415"/>
  <c r="Z68" i="415"/>
  <c r="Z62" i="415"/>
  <c r="AA62" i="415"/>
  <c r="Z55" i="415"/>
  <c r="AA55" i="415"/>
  <c r="AA71" i="415"/>
  <c r="Z71" i="415"/>
  <c r="Z77" i="415"/>
  <c r="AA77" i="415"/>
  <c r="AA85" i="415"/>
  <c r="Z85" i="415"/>
  <c r="Z83" i="415"/>
  <c r="AA83" i="415"/>
  <c r="Z78" i="415"/>
  <c r="AA78" i="415"/>
  <c r="Z86" i="415"/>
  <c r="AA86" i="415"/>
  <c r="AA57" i="415"/>
  <c r="Z57" i="415"/>
  <c r="Z72" i="415"/>
  <c r="AA72" i="415"/>
  <c r="AA74" i="415"/>
  <c r="Z74" i="415"/>
  <c r="AA56" i="415"/>
  <c r="Z56" i="415"/>
  <c r="Z79" i="415"/>
  <c r="AA79" i="415"/>
  <c r="Z66" i="415"/>
  <c r="AA66" i="415"/>
  <c r="Z59" i="415"/>
  <c r="AA59" i="415"/>
  <c r="AA75" i="415"/>
  <c r="Z75" i="415"/>
  <c r="AN78" i="415"/>
  <c r="AO78" i="415" s="1"/>
  <c r="AN86" i="415"/>
  <c r="AO86" i="415" s="1"/>
  <c r="AN84" i="415"/>
  <c r="AO84" i="415" s="1"/>
  <c r="AN79" i="415"/>
  <c r="AO79" i="415" s="1"/>
  <c r="AN87" i="415"/>
  <c r="AO87" i="415" s="1"/>
  <c r="AA57" i="414"/>
  <c r="Z57" i="414"/>
  <c r="AA65" i="414"/>
  <c r="Z65" i="414"/>
  <c r="AA79" i="414"/>
  <c r="Z79" i="414"/>
  <c r="AA64" i="414"/>
  <c r="Z64" i="414"/>
  <c r="Z78" i="414"/>
  <c r="AA78" i="414"/>
  <c r="Z70" i="414"/>
  <c r="AA70" i="414"/>
  <c r="Z71" i="414"/>
  <c r="AA71" i="414"/>
  <c r="AA82" i="414"/>
  <c r="Z82" i="414"/>
  <c r="AN78" i="414"/>
  <c r="AO78" i="414" s="1"/>
  <c r="AN86" i="414"/>
  <c r="AO86" i="414" s="1"/>
  <c r="AN85" i="414"/>
  <c r="AO85" i="414" s="1"/>
  <c r="AN84" i="414"/>
  <c r="AO84" i="414" s="1"/>
  <c r="AA54" i="414"/>
  <c r="Z54" i="414"/>
  <c r="AA61" i="414"/>
  <c r="Z61" i="414"/>
  <c r="AA74" i="414"/>
  <c r="Z74" i="414"/>
  <c r="AA60" i="414"/>
  <c r="Z60" i="414"/>
  <c r="AN77" i="414"/>
  <c r="AO77" i="414" s="1"/>
  <c r="Z66" i="414"/>
  <c r="AA66" i="414"/>
  <c r="Z67" i="414"/>
  <c r="AA67" i="414"/>
  <c r="Z80" i="414"/>
  <c r="AA80" i="414"/>
  <c r="Z77" i="414"/>
  <c r="AA77" i="414"/>
  <c r="AA85" i="414"/>
  <c r="Z85" i="414"/>
  <c r="Z84" i="414"/>
  <c r="AA84" i="414"/>
  <c r="AA83" i="414"/>
  <c r="Z83" i="414"/>
  <c r="AA69" i="414"/>
  <c r="Z69" i="414"/>
  <c r="AA53" i="414"/>
  <c r="Z53" i="414"/>
  <c r="AA86" i="414"/>
  <c r="Z86" i="414"/>
  <c r="AA68" i="414"/>
  <c r="Z68" i="414"/>
  <c r="Z58" i="414"/>
  <c r="AA58" i="414"/>
  <c r="Z59" i="414"/>
  <c r="AA59" i="414"/>
  <c r="AA75" i="414"/>
  <c r="Z75" i="414"/>
  <c r="AN87" i="414"/>
  <c r="AO87" i="414" s="1"/>
  <c r="AA81" i="414"/>
  <c r="Z81" i="414"/>
  <c r="Z88" i="414"/>
  <c r="AA88" i="414"/>
  <c r="AA87" i="414"/>
  <c r="Z87" i="414"/>
  <c r="AN83" i="414"/>
  <c r="AO83" i="414" s="1"/>
  <c r="Z76" i="414"/>
  <c r="AA76" i="414"/>
  <c r="Z55" i="414"/>
  <c r="AA55" i="414"/>
  <c r="AA56" i="414"/>
  <c r="Z56" i="414"/>
  <c r="AA72" i="414"/>
  <c r="Z72" i="414"/>
  <c r="Z62" i="414"/>
  <c r="AA62" i="414"/>
  <c r="Z63" i="414"/>
  <c r="AA63" i="414"/>
  <c r="AN79" i="414"/>
  <c r="AO79" i="414" s="1"/>
  <c r="Z73" i="414"/>
  <c r="AA73" i="414"/>
  <c r="AN82" i="414"/>
  <c r="AO82" i="414" s="1"/>
  <c r="AN81" i="414"/>
  <c r="AO81" i="414" s="1"/>
  <c r="AN80" i="414"/>
  <c r="AO80" i="414" s="1"/>
  <c r="AN88" i="414"/>
  <c r="AO88" i="414" s="1"/>
  <c r="AA55" i="413"/>
  <c r="Z55" i="413"/>
  <c r="AA59" i="413"/>
  <c r="Z59" i="413"/>
  <c r="AA67" i="413"/>
  <c r="Z67" i="413"/>
  <c r="AA54" i="413"/>
  <c r="Z54" i="413"/>
  <c r="AA64" i="413"/>
  <c r="Z64" i="413"/>
  <c r="AA58" i="413"/>
  <c r="Z58" i="413"/>
  <c r="Z71" i="413"/>
  <c r="AA71" i="413"/>
  <c r="AN86" i="413"/>
  <c r="AO86" i="413" s="1"/>
  <c r="AA84" i="413"/>
  <c r="Z84" i="413"/>
  <c r="Z83" i="413"/>
  <c r="AA83" i="413"/>
  <c r="AA72" i="413"/>
  <c r="Z72" i="413"/>
  <c r="Z82" i="413"/>
  <c r="AA82" i="413"/>
  <c r="AA85" i="413"/>
  <c r="Z85" i="413"/>
  <c r="Z61" i="413"/>
  <c r="AA61" i="413"/>
  <c r="Z69" i="413"/>
  <c r="AA69" i="413"/>
  <c r="AA80" i="413"/>
  <c r="Z80" i="413"/>
  <c r="AA68" i="413"/>
  <c r="Z68" i="413"/>
  <c r="AA62" i="413"/>
  <c r="Z62" i="413"/>
  <c r="AA73" i="413"/>
  <c r="Z73" i="413"/>
  <c r="AN85" i="413"/>
  <c r="AO85" i="413" s="1"/>
  <c r="AN84" i="413"/>
  <c r="AO84" i="413" s="1"/>
  <c r="Z76" i="413"/>
  <c r="AA76" i="413"/>
  <c r="AN83" i="413"/>
  <c r="AO83" i="413" s="1"/>
  <c r="Z53" i="413"/>
  <c r="AA53" i="413"/>
  <c r="AA63" i="413"/>
  <c r="Z63" i="413"/>
  <c r="AA74" i="413"/>
  <c r="Z74" i="413"/>
  <c r="AA81" i="413"/>
  <c r="Z81" i="413"/>
  <c r="AN77" i="413"/>
  <c r="AO77" i="413" s="1"/>
  <c r="AA66" i="413"/>
  <c r="Z66" i="413"/>
  <c r="Z75" i="413"/>
  <c r="AA75" i="413"/>
  <c r="AN78" i="413"/>
  <c r="AO78" i="413" s="1"/>
  <c r="AA88" i="413"/>
  <c r="Z88" i="413"/>
  <c r="Z87" i="413"/>
  <c r="AA87" i="413"/>
  <c r="AA78" i="413"/>
  <c r="Z78" i="413"/>
  <c r="AA86" i="413"/>
  <c r="Z86" i="413"/>
  <c r="AA56" i="413"/>
  <c r="Z56" i="413"/>
  <c r="Z57" i="413"/>
  <c r="AA57" i="413"/>
  <c r="Z65" i="413"/>
  <c r="AA65" i="413"/>
  <c r="AN81" i="413"/>
  <c r="AO81" i="413" s="1"/>
  <c r="AA60" i="413"/>
  <c r="Z60" i="413"/>
  <c r="AN82" i="413"/>
  <c r="AO82" i="413" s="1"/>
  <c r="AA70" i="413"/>
  <c r="Z70" i="413"/>
  <c r="AA77" i="413"/>
  <c r="Z77" i="413"/>
  <c r="Z79" i="413"/>
  <c r="AA79" i="413"/>
  <c r="AN80" i="413"/>
  <c r="AO80" i="413" s="1"/>
  <c r="AN88" i="413"/>
  <c r="AO88" i="413" s="1"/>
  <c r="AN79" i="413"/>
  <c r="AO79" i="413" s="1"/>
  <c r="AN87" i="413"/>
  <c r="AO87" i="413" s="1"/>
  <c r="AA55" i="412"/>
  <c r="Z55" i="412"/>
  <c r="AA71" i="412"/>
  <c r="Z71" i="412"/>
  <c r="Z62" i="412"/>
  <c r="AA62" i="412"/>
  <c r="Z70" i="412"/>
  <c r="AA70" i="412"/>
  <c r="AA61" i="412"/>
  <c r="Z61" i="412"/>
  <c r="AA74" i="412"/>
  <c r="Z74" i="412"/>
  <c r="AN81" i="412"/>
  <c r="AO81" i="412" s="1"/>
  <c r="AA79" i="412"/>
  <c r="Z79" i="412"/>
  <c r="AN78" i="412"/>
  <c r="AO78" i="412" s="1"/>
  <c r="AN86" i="412"/>
  <c r="AO86" i="412" s="1"/>
  <c r="AN84" i="412"/>
  <c r="AO84" i="412" s="1"/>
  <c r="Z82" i="412"/>
  <c r="AA82" i="412"/>
  <c r="AA59" i="412"/>
  <c r="Z59" i="412"/>
  <c r="Z56" i="412"/>
  <c r="AA56" i="412"/>
  <c r="Z64" i="412"/>
  <c r="AA64" i="412"/>
  <c r="AA88" i="412"/>
  <c r="Z88" i="412"/>
  <c r="AA65" i="412"/>
  <c r="Z65" i="412"/>
  <c r="Z76" i="412"/>
  <c r="AA76" i="412"/>
  <c r="AA80" i="412"/>
  <c r="Z80" i="412"/>
  <c r="AA84" i="412"/>
  <c r="Z84" i="412"/>
  <c r="AA81" i="412"/>
  <c r="Z81" i="412"/>
  <c r="Z87" i="412"/>
  <c r="AA87" i="412"/>
  <c r="AN83" i="412"/>
  <c r="AO83" i="412" s="1"/>
  <c r="AA63" i="412"/>
  <c r="Z63" i="412"/>
  <c r="Z58" i="412"/>
  <c r="AA58" i="412"/>
  <c r="Z66" i="412"/>
  <c r="AA66" i="412"/>
  <c r="AA53" i="412"/>
  <c r="Z53" i="412"/>
  <c r="Z69" i="412"/>
  <c r="AA69" i="412"/>
  <c r="AN77" i="412"/>
  <c r="AO77" i="412" s="1"/>
  <c r="AN85" i="412"/>
  <c r="AO85" i="412" s="1"/>
  <c r="AA73" i="412"/>
  <c r="Z73" i="412"/>
  <c r="AN82" i="412"/>
  <c r="AO82" i="412" s="1"/>
  <c r="AN80" i="412"/>
  <c r="AO80" i="412" s="1"/>
  <c r="AN88" i="412"/>
  <c r="AO88" i="412" s="1"/>
  <c r="Z86" i="412"/>
  <c r="AA86" i="412"/>
  <c r="Z54" i="412"/>
  <c r="AA54" i="412"/>
  <c r="AA67" i="412"/>
  <c r="Z67" i="412"/>
  <c r="Z60" i="412"/>
  <c r="AA60" i="412"/>
  <c r="Z68" i="412"/>
  <c r="AA68" i="412"/>
  <c r="AA57" i="412"/>
  <c r="Z57" i="412"/>
  <c r="Z72" i="412"/>
  <c r="AA72" i="412"/>
  <c r="Z78" i="412"/>
  <c r="AA78" i="412"/>
  <c r="AA75" i="412"/>
  <c r="Z75" i="412"/>
  <c r="AA77" i="412"/>
  <c r="Z77" i="412"/>
  <c r="AA85" i="412"/>
  <c r="Z85" i="412"/>
  <c r="Z83" i="412"/>
  <c r="AA83" i="412"/>
  <c r="AN79" i="412"/>
  <c r="AO79" i="412" s="1"/>
  <c r="AN87" i="412"/>
  <c r="AO87" i="412" s="1"/>
  <c r="Z60" i="411"/>
  <c r="AA60" i="411"/>
  <c r="Z79" i="411"/>
  <c r="AA79" i="411"/>
  <c r="AA59" i="411"/>
  <c r="Z59" i="411"/>
  <c r="AA75" i="411"/>
  <c r="Z75" i="411"/>
  <c r="Z65" i="411"/>
  <c r="AA65" i="411"/>
  <c r="Z76" i="411"/>
  <c r="AA76" i="411"/>
  <c r="AN85" i="411"/>
  <c r="AO85" i="411" s="1"/>
  <c r="Z70" i="411"/>
  <c r="AA70" i="411"/>
  <c r="AN78" i="411"/>
  <c r="AO78" i="411" s="1"/>
  <c r="AN86" i="411"/>
  <c r="AO86" i="411" s="1"/>
  <c r="AN84" i="411"/>
  <c r="AO84" i="411" s="1"/>
  <c r="Z82" i="411"/>
  <c r="AA82" i="411"/>
  <c r="AA64" i="411"/>
  <c r="Z64" i="411"/>
  <c r="AN81" i="411"/>
  <c r="AO81" i="411" s="1"/>
  <c r="AA63" i="411"/>
  <c r="Z63" i="411"/>
  <c r="AA88" i="411"/>
  <c r="Z88" i="411"/>
  <c r="Z69" i="411"/>
  <c r="AA69" i="411"/>
  <c r="AN77" i="411"/>
  <c r="AO77" i="411" s="1"/>
  <c r="Z54" i="411"/>
  <c r="AA54" i="411"/>
  <c r="AA84" i="411"/>
  <c r="Z84" i="411"/>
  <c r="AA81" i="411"/>
  <c r="Z81" i="411"/>
  <c r="Z87" i="411"/>
  <c r="AA87" i="411"/>
  <c r="AN83" i="411"/>
  <c r="AO83" i="411" s="1"/>
  <c r="AA68" i="411"/>
  <c r="Z68" i="411"/>
  <c r="Z62" i="411"/>
  <c r="AA62" i="411"/>
  <c r="AA67" i="411"/>
  <c r="Z67" i="411"/>
  <c r="AA57" i="411"/>
  <c r="Z57" i="411"/>
  <c r="Z72" i="411"/>
  <c r="AA72" i="411"/>
  <c r="Z78" i="411"/>
  <c r="AA78" i="411"/>
  <c r="Z58" i="411"/>
  <c r="AA58" i="411"/>
  <c r="AA73" i="411"/>
  <c r="Z73" i="411"/>
  <c r="AN82" i="411"/>
  <c r="AO82" i="411" s="1"/>
  <c r="AN80" i="411"/>
  <c r="AO80" i="411" s="1"/>
  <c r="AN88" i="411"/>
  <c r="AO88" i="411" s="1"/>
  <c r="Z86" i="411"/>
  <c r="AA86" i="411"/>
  <c r="Z56" i="411"/>
  <c r="AA56" i="411"/>
  <c r="Z53" i="411"/>
  <c r="AA53" i="411"/>
  <c r="AA55" i="411"/>
  <c r="Z55" i="411"/>
  <c r="AA71" i="411"/>
  <c r="Z71" i="411"/>
  <c r="AA61" i="411"/>
  <c r="Z61" i="411"/>
  <c r="Z74" i="411"/>
  <c r="AA74" i="411"/>
  <c r="AA80" i="411"/>
  <c r="Z80" i="411"/>
  <c r="Z66" i="411"/>
  <c r="AA66" i="411"/>
  <c r="AA77" i="411"/>
  <c r="Z77" i="411"/>
  <c r="AA85" i="411"/>
  <c r="Z85" i="411"/>
  <c r="Z83" i="411"/>
  <c r="AA83" i="411"/>
  <c r="AN79" i="411"/>
  <c r="AO79" i="411" s="1"/>
  <c r="AN87" i="411"/>
  <c r="AO87" i="411" s="1"/>
  <c r="J12" i="409"/>
  <c r="M12" i="409"/>
  <c r="P12" i="409"/>
  <c r="S12" i="409"/>
  <c r="R12" i="409"/>
  <c r="Q12" i="409"/>
  <c r="I12" i="409"/>
  <c r="L12" i="409"/>
  <c r="O12" i="409"/>
  <c r="N12" i="409"/>
  <c r="K12" i="409"/>
  <c r="H12" i="409"/>
  <c r="Z60" i="410"/>
  <c r="AA60" i="410"/>
  <c r="AA66" i="410"/>
  <c r="Z66" i="410"/>
  <c r="AA67" i="410"/>
  <c r="Z67" i="410"/>
  <c r="AA57" i="410"/>
  <c r="Z57" i="410"/>
  <c r="AN81" i="410"/>
  <c r="AO81" i="410" s="1"/>
  <c r="Z62" i="410"/>
  <c r="AA62" i="410"/>
  <c r="Z78" i="410"/>
  <c r="AA78" i="410"/>
  <c r="AA77" i="410"/>
  <c r="Z77" i="410"/>
  <c r="AA85" i="410"/>
  <c r="Z85" i="410"/>
  <c r="AA75" i="410"/>
  <c r="Z75" i="410"/>
  <c r="AN84" i="410"/>
  <c r="AO84" i="410" s="1"/>
  <c r="Z82" i="410"/>
  <c r="AA82" i="410"/>
  <c r="I14" i="409"/>
  <c r="H14" i="409"/>
  <c r="L14" i="409"/>
  <c r="P14" i="409"/>
  <c r="S14" i="409"/>
  <c r="K14" i="409"/>
  <c r="O14" i="409"/>
  <c r="R14" i="409"/>
  <c r="J14" i="409"/>
  <c r="M14" i="409"/>
  <c r="N14" i="409"/>
  <c r="Q14" i="409"/>
  <c r="AA64" i="410"/>
  <c r="Z64" i="410"/>
  <c r="AA55" i="410"/>
  <c r="Z55" i="410"/>
  <c r="AA71" i="410"/>
  <c r="Z71" i="410"/>
  <c r="AA61" i="410"/>
  <c r="Z61" i="410"/>
  <c r="AN77" i="410"/>
  <c r="AO77" i="410" s="1"/>
  <c r="AA70" i="410"/>
  <c r="Z70" i="410"/>
  <c r="AA80" i="410"/>
  <c r="Z80" i="410"/>
  <c r="AN78" i="410"/>
  <c r="AO78" i="410" s="1"/>
  <c r="AN86" i="410"/>
  <c r="AO86" i="410" s="1"/>
  <c r="Z79" i="410"/>
  <c r="AA79" i="410"/>
  <c r="Z87" i="410"/>
  <c r="AA87" i="410"/>
  <c r="AN83" i="410"/>
  <c r="AO83" i="410" s="1"/>
  <c r="I13" i="409"/>
  <c r="O13" i="409"/>
  <c r="R13" i="409"/>
  <c r="Q13" i="409"/>
  <c r="K13" i="409"/>
  <c r="N13" i="409"/>
  <c r="M13" i="409"/>
  <c r="J13" i="409"/>
  <c r="S13" i="409"/>
  <c r="L13" i="409"/>
  <c r="P13" i="409"/>
  <c r="H13" i="409"/>
  <c r="I16" i="409"/>
  <c r="P16" i="409"/>
  <c r="H16" i="409"/>
  <c r="L16" i="409"/>
  <c r="K16" i="409"/>
  <c r="N16" i="409"/>
  <c r="Q16" i="409"/>
  <c r="J16" i="409"/>
  <c r="S16" i="409"/>
  <c r="O16" i="409"/>
  <c r="R16" i="409"/>
  <c r="M16" i="409"/>
  <c r="AA68" i="410"/>
  <c r="Z68" i="410"/>
  <c r="AA59" i="410"/>
  <c r="Z59" i="410"/>
  <c r="AA84" i="410"/>
  <c r="Z84" i="410"/>
  <c r="Z65" i="410"/>
  <c r="AA65" i="410"/>
  <c r="AA53" i="410"/>
  <c r="Z53" i="410"/>
  <c r="Z72" i="410"/>
  <c r="AA72" i="410"/>
  <c r="AN85" i="410"/>
  <c r="AO85" i="410" s="1"/>
  <c r="AA81" i="410"/>
  <c r="Z81" i="410"/>
  <c r="AN80" i="410"/>
  <c r="AO80" i="410" s="1"/>
  <c r="AN88" i="410"/>
  <c r="AO88" i="410" s="1"/>
  <c r="Z86" i="410"/>
  <c r="AA86" i="410"/>
  <c r="I15" i="409"/>
  <c r="L15" i="409"/>
  <c r="P15" i="409"/>
  <c r="H15" i="409"/>
  <c r="J15" i="409"/>
  <c r="Q15" i="409"/>
  <c r="O15" i="409"/>
  <c r="R15" i="409"/>
  <c r="S15" i="409"/>
  <c r="M15" i="409"/>
  <c r="K15" i="409"/>
  <c r="N15" i="409"/>
  <c r="AA56" i="410"/>
  <c r="Z56" i="410"/>
  <c r="Z54" i="410"/>
  <c r="AA54" i="410"/>
  <c r="AA63" i="410"/>
  <c r="Z63" i="410"/>
  <c r="Z74" i="410"/>
  <c r="AA74" i="410"/>
  <c r="Z69" i="410"/>
  <c r="AA69" i="410"/>
  <c r="Z58" i="410"/>
  <c r="AA58" i="410"/>
  <c r="Z76" i="410"/>
  <c r="AA76" i="410"/>
  <c r="AA73" i="410"/>
  <c r="Z73" i="410"/>
  <c r="AN82" i="410"/>
  <c r="AO82" i="410" s="1"/>
  <c r="AA88" i="410"/>
  <c r="Z88" i="410"/>
  <c r="Z83" i="410"/>
  <c r="AA83" i="410"/>
  <c r="AN79" i="410"/>
  <c r="AO79" i="410" s="1"/>
  <c r="AN87" i="410"/>
  <c r="AO87" i="410" s="1"/>
  <c r="S32" i="408"/>
  <c r="O32" i="408"/>
  <c r="K32" i="408"/>
  <c r="R32" i="408"/>
  <c r="N32" i="408"/>
  <c r="J32" i="408"/>
  <c r="Q32" i="408"/>
  <c r="M32" i="408"/>
  <c r="I32" i="408"/>
  <c r="P32" i="408"/>
  <c r="L32" i="408"/>
  <c r="H32" i="408"/>
  <c r="Q31" i="408"/>
  <c r="M31" i="408"/>
  <c r="I31" i="408"/>
  <c r="P31" i="408"/>
  <c r="L31" i="408"/>
  <c r="H31" i="408"/>
  <c r="S31" i="408"/>
  <c r="O31" i="408"/>
  <c r="K31" i="408"/>
  <c r="R31" i="408"/>
  <c r="N31" i="408"/>
  <c r="J31" i="408"/>
  <c r="R23" i="408"/>
  <c r="N23" i="408"/>
  <c r="J23" i="408"/>
  <c r="S23" i="408"/>
  <c r="O23" i="408"/>
  <c r="Q23" i="408"/>
  <c r="M23" i="408"/>
  <c r="I23" i="408"/>
  <c r="K23" i="408"/>
  <c r="P23" i="408"/>
  <c r="L23" i="408"/>
  <c r="H23" i="408"/>
  <c r="S30" i="408"/>
  <c r="O30" i="408"/>
  <c r="K30" i="408"/>
  <c r="R30" i="408"/>
  <c r="N30" i="408"/>
  <c r="J30" i="408"/>
  <c r="Q30" i="408"/>
  <c r="M30" i="408"/>
  <c r="I30" i="408"/>
  <c r="P30" i="408"/>
  <c r="L30" i="408"/>
  <c r="H30" i="408"/>
  <c r="Q29" i="408"/>
  <c r="M29" i="408"/>
  <c r="I29" i="408"/>
  <c r="P29" i="408"/>
  <c r="L29" i="408"/>
  <c r="H29" i="408"/>
  <c r="S29" i="408"/>
  <c r="O29" i="408"/>
  <c r="K29" i="408"/>
  <c r="R29" i="408"/>
  <c r="N29" i="408"/>
  <c r="J29" i="408"/>
  <c r="R18" i="408"/>
  <c r="N18" i="408"/>
  <c r="J18" i="408"/>
  <c r="Q18" i="408"/>
  <c r="M18" i="408"/>
  <c r="I18" i="408"/>
  <c r="P18" i="408"/>
  <c r="L18" i="408"/>
  <c r="H18" i="408"/>
  <c r="S18" i="408"/>
  <c r="O18" i="408"/>
  <c r="K18" i="408"/>
  <c r="Q19" i="408"/>
  <c r="M19" i="408"/>
  <c r="I19" i="408"/>
  <c r="P19" i="408"/>
  <c r="L19" i="408"/>
  <c r="H19" i="408"/>
  <c r="R19" i="408"/>
  <c r="N19" i="408"/>
  <c r="S19" i="408"/>
  <c r="O19" i="408"/>
  <c r="K19" i="408"/>
  <c r="J19" i="408"/>
  <c r="P15" i="408"/>
  <c r="L15" i="408"/>
  <c r="H15" i="408"/>
  <c r="S15" i="408"/>
  <c r="O15" i="408"/>
  <c r="K15" i="408"/>
  <c r="R15" i="408"/>
  <c r="N15" i="408"/>
  <c r="J15" i="408"/>
  <c r="M15" i="408"/>
  <c r="I15" i="408"/>
  <c r="Q15" i="408"/>
  <c r="S12" i="408"/>
  <c r="O12" i="408"/>
  <c r="K12" i="408"/>
  <c r="R12" i="408"/>
  <c r="N12" i="408"/>
  <c r="J12" i="408"/>
  <c r="Q12" i="408"/>
  <c r="M12" i="408"/>
  <c r="I12" i="408"/>
  <c r="P12" i="408"/>
  <c r="L12" i="408"/>
  <c r="H12" i="408"/>
  <c r="Q14" i="408"/>
  <c r="M14" i="408"/>
  <c r="I14" i="408"/>
  <c r="P14" i="408"/>
  <c r="L14" i="408"/>
  <c r="H14" i="408"/>
  <c r="S14" i="408"/>
  <c r="O14" i="408"/>
  <c r="K14" i="408"/>
  <c r="R14" i="408"/>
  <c r="N14" i="408"/>
  <c r="J14" i="408"/>
  <c r="R13" i="408"/>
  <c r="N13" i="408"/>
  <c r="J13" i="408"/>
  <c r="Q13" i="408"/>
  <c r="M13" i="408"/>
  <c r="I13" i="408"/>
  <c r="P13" i="408"/>
  <c r="L13" i="408"/>
  <c r="H13" i="408"/>
  <c r="S13" i="408"/>
  <c r="K13" i="408"/>
  <c r="O13" i="408"/>
  <c r="Q24" i="408"/>
  <c r="M24" i="408"/>
  <c r="I24" i="408"/>
  <c r="P24" i="408"/>
  <c r="L24" i="408"/>
  <c r="H24" i="408"/>
  <c r="S24" i="408"/>
  <c r="O24" i="408"/>
  <c r="K24" i="408"/>
  <c r="R24" i="408"/>
  <c r="N24" i="408"/>
  <c r="J24" i="408"/>
  <c r="S28" i="408"/>
  <c r="O28" i="408"/>
  <c r="K28" i="408"/>
  <c r="L28" i="408"/>
  <c r="R28" i="408"/>
  <c r="N28" i="408"/>
  <c r="J28" i="408"/>
  <c r="Q28" i="408"/>
  <c r="M28" i="408"/>
  <c r="I28" i="408"/>
  <c r="P28" i="408"/>
  <c r="H28" i="408"/>
  <c r="S22" i="408"/>
  <c r="O22" i="408"/>
  <c r="K22" i="408"/>
  <c r="R22" i="408"/>
  <c r="N22" i="408"/>
  <c r="J22" i="408"/>
  <c r="P22" i="408"/>
  <c r="L22" i="408"/>
  <c r="H22" i="408"/>
  <c r="Q22" i="408"/>
  <c r="M22" i="408"/>
  <c r="I22" i="408"/>
  <c r="R23" i="407"/>
  <c r="N23" i="407"/>
  <c r="J23" i="407"/>
  <c r="P23" i="407"/>
  <c r="Q23" i="407"/>
  <c r="M23" i="407"/>
  <c r="I23" i="407"/>
  <c r="L23" i="407"/>
  <c r="S23" i="407"/>
  <c r="O23" i="407"/>
  <c r="K23" i="407"/>
  <c r="H23" i="407"/>
  <c r="R31" i="407"/>
  <c r="N31" i="407"/>
  <c r="J31" i="407"/>
  <c r="P31" i="407"/>
  <c r="H31" i="407"/>
  <c r="Q31" i="407"/>
  <c r="M31" i="407"/>
  <c r="I31" i="407"/>
  <c r="L31" i="407"/>
  <c r="S31" i="407"/>
  <c r="O31" i="407"/>
  <c r="K31" i="407"/>
  <c r="Q12" i="407"/>
  <c r="M12" i="407"/>
  <c r="I12" i="407"/>
  <c r="P12" i="407"/>
  <c r="L12" i="407"/>
  <c r="H12" i="407"/>
  <c r="R12" i="407"/>
  <c r="N12" i="407"/>
  <c r="J12" i="407"/>
  <c r="O12" i="407"/>
  <c r="K12" i="407"/>
  <c r="S12" i="407"/>
  <c r="R20" i="407"/>
  <c r="N20" i="407"/>
  <c r="J20" i="407"/>
  <c r="Q20" i="407"/>
  <c r="M20" i="407"/>
  <c r="I20" i="407"/>
  <c r="S20" i="407"/>
  <c r="O20" i="407"/>
  <c r="K20" i="407"/>
  <c r="L20" i="407"/>
  <c r="P20" i="407"/>
  <c r="H20" i="407"/>
  <c r="P18" i="407"/>
  <c r="L18" i="407"/>
  <c r="H18" i="407"/>
  <c r="S18" i="407"/>
  <c r="O18" i="407"/>
  <c r="K18" i="407"/>
  <c r="Q18" i="407"/>
  <c r="M18" i="407"/>
  <c r="I18" i="407"/>
  <c r="R18" i="407"/>
  <c r="N18" i="407"/>
  <c r="J18" i="407"/>
  <c r="S19" i="407"/>
  <c r="O19" i="407"/>
  <c r="K19" i="407"/>
  <c r="R19" i="407"/>
  <c r="N19" i="407"/>
  <c r="J19" i="407"/>
  <c r="P19" i="407"/>
  <c r="L19" i="407"/>
  <c r="H19" i="407"/>
  <c r="I19" i="407"/>
  <c r="M19" i="407"/>
  <c r="Q19" i="407"/>
  <c r="P25" i="407"/>
  <c r="L25" i="407"/>
  <c r="H25" i="407"/>
  <c r="N25" i="407"/>
  <c r="S25" i="407"/>
  <c r="O25" i="407"/>
  <c r="K25" i="407"/>
  <c r="R25" i="407"/>
  <c r="J25" i="407"/>
  <c r="Q25" i="407"/>
  <c r="M25" i="407"/>
  <c r="I25" i="407"/>
  <c r="P32" i="407"/>
  <c r="L32" i="407"/>
  <c r="H32" i="407"/>
  <c r="N32" i="407"/>
  <c r="S32" i="407"/>
  <c r="O32" i="407"/>
  <c r="K32" i="407"/>
  <c r="J32" i="407"/>
  <c r="Q32" i="407"/>
  <c r="M32" i="407"/>
  <c r="I32" i="407"/>
  <c r="R32" i="407"/>
  <c r="P34" i="407"/>
  <c r="L34" i="407"/>
  <c r="H34" i="407"/>
  <c r="N34" i="407"/>
  <c r="S34" i="407"/>
  <c r="O34" i="407"/>
  <c r="K34" i="407"/>
  <c r="R34" i="407"/>
  <c r="Q34" i="407"/>
  <c r="M34" i="407"/>
  <c r="I34" i="407"/>
  <c r="J34" i="407"/>
  <c r="Q24" i="407"/>
  <c r="M24" i="407"/>
  <c r="I24" i="407"/>
  <c r="P24" i="407"/>
  <c r="L24" i="407"/>
  <c r="H24" i="407"/>
  <c r="S24" i="407"/>
  <c r="O24" i="407"/>
  <c r="K24" i="407"/>
  <c r="R24" i="407"/>
  <c r="N24" i="407"/>
  <c r="J24" i="407"/>
  <c r="R33" i="407"/>
  <c r="N33" i="407"/>
  <c r="J33" i="407"/>
  <c r="L33" i="407"/>
  <c r="Q33" i="407"/>
  <c r="M33" i="407"/>
  <c r="I33" i="407"/>
  <c r="H33" i="407"/>
  <c r="S33" i="407"/>
  <c r="O33" i="407"/>
  <c r="K33" i="407"/>
  <c r="P33" i="407"/>
  <c r="P30" i="407"/>
  <c r="L30" i="407"/>
  <c r="H30" i="407"/>
  <c r="J30" i="407"/>
  <c r="S30" i="407"/>
  <c r="O30" i="407"/>
  <c r="K30" i="407"/>
  <c r="N30" i="407"/>
  <c r="Q30" i="407"/>
  <c r="M30" i="407"/>
  <c r="I30" i="407"/>
  <c r="R30" i="407"/>
  <c r="R15" i="407"/>
  <c r="N15" i="407"/>
  <c r="J15" i="407"/>
  <c r="Q15" i="407"/>
  <c r="M15" i="407"/>
  <c r="I15" i="407"/>
  <c r="S15" i="407"/>
  <c r="O15" i="407"/>
  <c r="K15" i="407"/>
  <c r="P15" i="407"/>
  <c r="L15" i="407"/>
  <c r="H15" i="407"/>
  <c r="P13" i="407"/>
  <c r="L13" i="407"/>
  <c r="H13" i="407"/>
  <c r="S13" i="407"/>
  <c r="O13" i="407"/>
  <c r="K13" i="407"/>
  <c r="Q13" i="407"/>
  <c r="M13" i="407"/>
  <c r="I13" i="407"/>
  <c r="R13" i="407"/>
  <c r="J13" i="407"/>
  <c r="N13" i="407"/>
  <c r="S14" i="407"/>
  <c r="O14" i="407"/>
  <c r="K14" i="407"/>
  <c r="R14" i="407"/>
  <c r="N14" i="407"/>
  <c r="J14" i="407"/>
  <c r="P14" i="407"/>
  <c r="L14" i="407"/>
  <c r="H14" i="407"/>
  <c r="I14" i="407"/>
  <c r="Q14" i="407"/>
  <c r="M14" i="407"/>
  <c r="S26" i="407"/>
  <c r="O26" i="407"/>
  <c r="K26" i="407"/>
  <c r="Q26" i="407"/>
  <c r="R26" i="407"/>
  <c r="N26" i="407"/>
  <c r="J26" i="407"/>
  <c r="I26" i="407"/>
  <c r="P26" i="407"/>
  <c r="L26" i="407"/>
  <c r="H26" i="407"/>
  <c r="M26" i="407"/>
  <c r="S19" i="406"/>
  <c r="O19" i="406"/>
  <c r="K19" i="406"/>
  <c r="R19" i="406"/>
  <c r="N19" i="406"/>
  <c r="J19" i="406"/>
  <c r="Q19" i="406"/>
  <c r="I19" i="406"/>
  <c r="P19" i="406"/>
  <c r="L19" i="406"/>
  <c r="H19" i="406"/>
  <c r="M19" i="406"/>
  <c r="Q28" i="406"/>
  <c r="M28" i="406"/>
  <c r="I28" i="406"/>
  <c r="O28" i="406"/>
  <c r="P28" i="406"/>
  <c r="L28" i="406"/>
  <c r="H28" i="406"/>
  <c r="K28" i="406"/>
  <c r="R28" i="406"/>
  <c r="N28" i="406"/>
  <c r="J28" i="406"/>
  <c r="S28" i="406"/>
  <c r="S25" i="406"/>
  <c r="O25" i="406"/>
  <c r="K25" i="406"/>
  <c r="I25" i="406"/>
  <c r="R25" i="406"/>
  <c r="N25" i="406"/>
  <c r="J25" i="406"/>
  <c r="Q25" i="406"/>
  <c r="P25" i="406"/>
  <c r="L25" i="406"/>
  <c r="H25" i="406"/>
  <c r="M25" i="406"/>
  <c r="S14" i="406"/>
  <c r="O14" i="406"/>
  <c r="K14" i="406"/>
  <c r="Q14" i="406"/>
  <c r="I14" i="406"/>
  <c r="R14" i="406"/>
  <c r="N14" i="406"/>
  <c r="J14" i="406"/>
  <c r="M14" i="406"/>
  <c r="P14" i="406"/>
  <c r="L14" i="406"/>
  <c r="H14" i="406"/>
  <c r="Q21" i="406"/>
  <c r="M21" i="406"/>
  <c r="I21" i="406"/>
  <c r="P21" i="406"/>
  <c r="L21" i="406"/>
  <c r="H21" i="406"/>
  <c r="O21" i="406"/>
  <c r="R21" i="406"/>
  <c r="N21" i="406"/>
  <c r="J21" i="406"/>
  <c r="S21" i="406"/>
  <c r="K21" i="406"/>
  <c r="S27" i="406"/>
  <c r="O27" i="406"/>
  <c r="K27" i="406"/>
  <c r="Q27" i="406"/>
  <c r="R27" i="406"/>
  <c r="N27" i="406"/>
  <c r="J27" i="406"/>
  <c r="M27" i="406"/>
  <c r="P27" i="406"/>
  <c r="L27" i="406"/>
  <c r="H27" i="406"/>
  <c r="I27" i="406"/>
  <c r="R20" i="406"/>
  <c r="N20" i="406"/>
  <c r="J20" i="406"/>
  <c r="Q20" i="406"/>
  <c r="M20" i="406"/>
  <c r="I20" i="406"/>
  <c r="H20" i="406"/>
  <c r="S20" i="406"/>
  <c r="O20" i="406"/>
  <c r="K20" i="406"/>
  <c r="P20" i="406"/>
  <c r="L20" i="406"/>
  <c r="P13" i="406"/>
  <c r="L13" i="406"/>
  <c r="H13" i="406"/>
  <c r="N13" i="406"/>
  <c r="S13" i="406"/>
  <c r="O13" i="406"/>
  <c r="K13" i="406"/>
  <c r="R13" i="406"/>
  <c r="J13" i="406"/>
  <c r="Q13" i="406"/>
  <c r="M13" i="406"/>
  <c r="I13" i="406"/>
  <c r="S29" i="406"/>
  <c r="O29" i="406"/>
  <c r="K29" i="406"/>
  <c r="Q29" i="406"/>
  <c r="M29" i="406"/>
  <c r="R29" i="406"/>
  <c r="N29" i="406"/>
  <c r="J29" i="406"/>
  <c r="I29" i="406"/>
  <c r="P29" i="406"/>
  <c r="L29" i="406"/>
  <c r="H29" i="406"/>
  <c r="R15" i="406"/>
  <c r="N15" i="406"/>
  <c r="J15" i="406"/>
  <c r="P15" i="406"/>
  <c r="H15" i="406"/>
  <c r="Q15" i="406"/>
  <c r="M15" i="406"/>
  <c r="I15" i="406"/>
  <c r="L15" i="406"/>
  <c r="S15" i="406"/>
  <c r="O15" i="406"/>
  <c r="K15" i="406"/>
  <c r="Q26" i="406"/>
  <c r="M26" i="406"/>
  <c r="I26" i="406"/>
  <c r="S26" i="406"/>
  <c r="P26" i="406"/>
  <c r="L26" i="406"/>
  <c r="H26" i="406"/>
  <c r="O26" i="406"/>
  <c r="R26" i="406"/>
  <c r="N26" i="406"/>
  <c r="J26" i="406"/>
  <c r="K26" i="406"/>
  <c r="P18" i="406"/>
  <c r="L18" i="406"/>
  <c r="H18" i="406"/>
  <c r="S18" i="406"/>
  <c r="O18" i="406"/>
  <c r="K18" i="406"/>
  <c r="R18" i="406"/>
  <c r="N18" i="406"/>
  <c r="J18" i="406"/>
  <c r="Q18" i="406"/>
  <c r="M18" i="406"/>
  <c r="I18" i="406"/>
  <c r="Q12" i="406"/>
  <c r="M12" i="406"/>
  <c r="I12" i="406"/>
  <c r="P12" i="406"/>
  <c r="L12" i="406"/>
  <c r="H12" i="406"/>
  <c r="S12" i="406"/>
  <c r="O12" i="406"/>
  <c r="K12" i="406"/>
  <c r="R12" i="406"/>
  <c r="N12" i="406"/>
  <c r="J12" i="406"/>
  <c r="Q20" i="405"/>
  <c r="M20" i="405"/>
  <c r="I20" i="405"/>
  <c r="P20" i="405"/>
  <c r="L20" i="405"/>
  <c r="H20" i="405"/>
  <c r="R20" i="405"/>
  <c r="N20" i="405"/>
  <c r="J20" i="405"/>
  <c r="S20" i="405"/>
  <c r="K20" i="405"/>
  <c r="O20" i="405"/>
  <c r="Q31" i="405"/>
  <c r="M31" i="405"/>
  <c r="I31" i="405"/>
  <c r="P31" i="405"/>
  <c r="L31" i="405"/>
  <c r="H31" i="405"/>
  <c r="R31" i="405"/>
  <c r="N31" i="405"/>
  <c r="J31" i="405"/>
  <c r="K31" i="405"/>
  <c r="O31" i="405"/>
  <c r="S31" i="405"/>
  <c r="P21" i="405"/>
  <c r="L21" i="405"/>
  <c r="H21" i="405"/>
  <c r="S21" i="405"/>
  <c r="O21" i="405"/>
  <c r="K21" i="405"/>
  <c r="Q21" i="405"/>
  <c r="M21" i="405"/>
  <c r="I21" i="405"/>
  <c r="N21" i="405"/>
  <c r="J21" i="405"/>
  <c r="R21" i="405"/>
  <c r="P18" i="405"/>
  <c r="L18" i="405"/>
  <c r="H18" i="405"/>
  <c r="S18" i="405"/>
  <c r="O18" i="405"/>
  <c r="K18" i="405"/>
  <c r="N18" i="405"/>
  <c r="J18" i="405"/>
  <c r="Q18" i="405"/>
  <c r="M18" i="405"/>
  <c r="I18" i="405"/>
  <c r="R18" i="405"/>
  <c r="Q25" i="405"/>
  <c r="M25" i="405"/>
  <c r="I25" i="405"/>
  <c r="P25" i="405"/>
  <c r="L25" i="405"/>
  <c r="H25" i="405"/>
  <c r="R25" i="405"/>
  <c r="N25" i="405"/>
  <c r="J25" i="405"/>
  <c r="S25" i="405"/>
  <c r="K25" i="405"/>
  <c r="O25" i="405"/>
  <c r="S15" i="405"/>
  <c r="O15" i="405"/>
  <c r="K15" i="405"/>
  <c r="R15" i="405"/>
  <c r="N15" i="405"/>
  <c r="J15" i="405"/>
  <c r="P15" i="405"/>
  <c r="L15" i="405"/>
  <c r="H15" i="405"/>
  <c r="Q15" i="405"/>
  <c r="M15" i="405"/>
  <c r="I15" i="405"/>
  <c r="R12" i="405"/>
  <c r="N12" i="405"/>
  <c r="J12" i="405"/>
  <c r="Q12" i="405"/>
  <c r="M12" i="405"/>
  <c r="I12" i="405"/>
  <c r="S12" i="405"/>
  <c r="O12" i="405"/>
  <c r="K12" i="405"/>
  <c r="L12" i="405"/>
  <c r="H12" i="405"/>
  <c r="P12" i="405"/>
  <c r="Q35" i="405"/>
  <c r="M35" i="405"/>
  <c r="I35" i="405"/>
  <c r="P35" i="405"/>
  <c r="L35" i="405"/>
  <c r="H35" i="405"/>
  <c r="S35" i="405"/>
  <c r="O35" i="405"/>
  <c r="K35" i="405"/>
  <c r="R35" i="405"/>
  <c r="N35" i="405"/>
  <c r="J35" i="405"/>
  <c r="S32" i="405"/>
  <c r="O32" i="405"/>
  <c r="K32" i="405"/>
  <c r="R32" i="405"/>
  <c r="N32" i="405"/>
  <c r="J32" i="405"/>
  <c r="P32" i="405"/>
  <c r="L32" i="405"/>
  <c r="H32" i="405"/>
  <c r="M32" i="405"/>
  <c r="I32" i="405"/>
  <c r="Q32" i="405"/>
  <c r="S27" i="405"/>
  <c r="O27" i="405"/>
  <c r="K27" i="405"/>
  <c r="R27" i="405"/>
  <c r="N27" i="405"/>
  <c r="J27" i="405"/>
  <c r="P27" i="405"/>
  <c r="L27" i="405"/>
  <c r="H27" i="405"/>
  <c r="Q27" i="405"/>
  <c r="M27" i="405"/>
  <c r="I27" i="405"/>
  <c r="Q33" i="405"/>
  <c r="M33" i="405"/>
  <c r="I33" i="405"/>
  <c r="P33" i="405"/>
  <c r="L33" i="405"/>
  <c r="H33" i="405"/>
  <c r="R33" i="405"/>
  <c r="N33" i="405"/>
  <c r="J33" i="405"/>
  <c r="O33" i="405"/>
  <c r="K33" i="405"/>
  <c r="S33" i="405"/>
  <c r="P26" i="405"/>
  <c r="L26" i="405"/>
  <c r="H26" i="405"/>
  <c r="S26" i="405"/>
  <c r="O26" i="405"/>
  <c r="K26" i="405"/>
  <c r="Q26" i="405"/>
  <c r="M26" i="405"/>
  <c r="I26" i="405"/>
  <c r="N26" i="405"/>
  <c r="J26" i="405"/>
  <c r="R26" i="405"/>
  <c r="Q13" i="405"/>
  <c r="M13" i="405"/>
  <c r="I13" i="405"/>
  <c r="P13" i="405"/>
  <c r="L13" i="405"/>
  <c r="H13" i="405"/>
  <c r="R13" i="405"/>
  <c r="N13" i="405"/>
  <c r="J13" i="405"/>
  <c r="S13" i="405"/>
  <c r="O13" i="405"/>
  <c r="K13" i="405"/>
  <c r="R24" i="405"/>
  <c r="N24" i="405"/>
  <c r="J24" i="405"/>
  <c r="Q24" i="405"/>
  <c r="M24" i="405"/>
  <c r="I24" i="405"/>
  <c r="S24" i="405"/>
  <c r="O24" i="405"/>
  <c r="K24" i="405"/>
  <c r="P24" i="405"/>
  <c r="L24" i="405"/>
  <c r="H24" i="405"/>
  <c r="P14" i="405"/>
  <c r="L14" i="405"/>
  <c r="H14" i="405"/>
  <c r="S14" i="405"/>
  <c r="O14" i="405"/>
  <c r="K14" i="405"/>
  <c r="Q14" i="405"/>
  <c r="M14" i="405"/>
  <c r="I14" i="405"/>
  <c r="J14" i="405"/>
  <c r="N14" i="405"/>
  <c r="R14" i="405"/>
  <c r="S34" i="405"/>
  <c r="O34" i="405"/>
  <c r="K34" i="405"/>
  <c r="R34" i="405"/>
  <c r="N34" i="405"/>
  <c r="J34" i="405"/>
  <c r="Q34" i="405"/>
  <c r="M34" i="405"/>
  <c r="P34" i="405"/>
  <c r="L34" i="405"/>
  <c r="H34" i="405"/>
  <c r="I34" i="405"/>
  <c r="S19" i="405"/>
  <c r="O19" i="405"/>
  <c r="K19" i="405"/>
  <c r="I19" i="405"/>
  <c r="R19" i="405"/>
  <c r="N19" i="405"/>
  <c r="J19" i="405"/>
  <c r="M19" i="405"/>
  <c r="P19" i="405"/>
  <c r="L19" i="405"/>
  <c r="H19" i="405"/>
  <c r="Q19" i="405"/>
  <c r="P14" i="404"/>
  <c r="L14" i="404"/>
  <c r="H14" i="404"/>
  <c r="N14" i="404"/>
  <c r="S14" i="404"/>
  <c r="O14" i="404"/>
  <c r="K14" i="404"/>
  <c r="Q14" i="404"/>
  <c r="M14" i="404"/>
  <c r="I14" i="404"/>
  <c r="R14" i="404"/>
  <c r="J14" i="404"/>
  <c r="Q33" i="404"/>
  <c r="M33" i="404"/>
  <c r="I33" i="404"/>
  <c r="P33" i="404"/>
  <c r="L33" i="404"/>
  <c r="H33" i="404"/>
  <c r="S33" i="404"/>
  <c r="K33" i="404"/>
  <c r="R33" i="404"/>
  <c r="N33" i="404"/>
  <c r="J33" i="404"/>
  <c r="O33" i="404"/>
  <c r="S32" i="404"/>
  <c r="O32" i="404"/>
  <c r="K32" i="404"/>
  <c r="R32" i="404"/>
  <c r="N32" i="404"/>
  <c r="J32" i="404"/>
  <c r="Q32" i="404"/>
  <c r="I32" i="404"/>
  <c r="P32" i="404"/>
  <c r="L32" i="404"/>
  <c r="H32" i="404"/>
  <c r="M32" i="404"/>
  <c r="P12" i="404"/>
  <c r="L12" i="404"/>
  <c r="H12" i="404"/>
  <c r="S12" i="404"/>
  <c r="O12" i="404"/>
  <c r="K12" i="404"/>
  <c r="Q12" i="404"/>
  <c r="M12" i="404"/>
  <c r="I12" i="404"/>
  <c r="J12" i="404"/>
  <c r="R12" i="404"/>
  <c r="N12" i="404"/>
  <c r="R22" i="404"/>
  <c r="N22" i="404"/>
  <c r="J22" i="404"/>
  <c r="L22" i="404"/>
  <c r="Q22" i="404"/>
  <c r="M22" i="404"/>
  <c r="I22" i="404"/>
  <c r="S22" i="404"/>
  <c r="O22" i="404"/>
  <c r="K22" i="404"/>
  <c r="P22" i="404"/>
  <c r="H22" i="404"/>
  <c r="Q29" i="404"/>
  <c r="M29" i="404"/>
  <c r="I29" i="404"/>
  <c r="P29" i="404"/>
  <c r="L29" i="404"/>
  <c r="H29" i="404"/>
  <c r="S29" i="404"/>
  <c r="R29" i="404"/>
  <c r="N29" i="404"/>
  <c r="J29" i="404"/>
  <c r="O29" i="404"/>
  <c r="K29" i="404"/>
  <c r="P18" i="404"/>
  <c r="L18" i="404"/>
  <c r="H18" i="404"/>
  <c r="S18" i="404"/>
  <c r="O18" i="404"/>
  <c r="K18" i="404"/>
  <c r="Q18" i="404"/>
  <c r="M18" i="404"/>
  <c r="I18" i="404"/>
  <c r="R18" i="404"/>
  <c r="N18" i="404"/>
  <c r="J18" i="404"/>
  <c r="P24" i="404"/>
  <c r="L24" i="404"/>
  <c r="H24" i="404"/>
  <c r="S24" i="404"/>
  <c r="O24" i="404"/>
  <c r="K24" i="404"/>
  <c r="Q24" i="404"/>
  <c r="M24" i="404"/>
  <c r="I24" i="404"/>
  <c r="R24" i="404"/>
  <c r="N24" i="404"/>
  <c r="J24" i="404"/>
  <c r="S19" i="404"/>
  <c r="O19" i="404"/>
  <c r="K19" i="404"/>
  <c r="R19" i="404"/>
  <c r="N19" i="404"/>
  <c r="J19" i="404"/>
  <c r="P19" i="404"/>
  <c r="L19" i="404"/>
  <c r="H19" i="404"/>
  <c r="I19" i="404"/>
  <c r="Q19" i="404"/>
  <c r="M19" i="404"/>
  <c r="R15" i="404"/>
  <c r="N15" i="404"/>
  <c r="J15" i="404"/>
  <c r="Q15" i="404"/>
  <c r="M15" i="404"/>
  <c r="I15" i="404"/>
  <c r="S15" i="404"/>
  <c r="O15" i="404"/>
  <c r="K15" i="404"/>
  <c r="P15" i="404"/>
  <c r="L15" i="404"/>
  <c r="H15" i="404"/>
  <c r="S13" i="404"/>
  <c r="O13" i="404"/>
  <c r="K13" i="404"/>
  <c r="R13" i="404"/>
  <c r="N13" i="404"/>
  <c r="J13" i="404"/>
  <c r="P13" i="404"/>
  <c r="L13" i="404"/>
  <c r="H13" i="404"/>
  <c r="Q13" i="404"/>
  <c r="M13" i="404"/>
  <c r="I13" i="404"/>
  <c r="Q31" i="404"/>
  <c r="M31" i="404"/>
  <c r="I31" i="404"/>
  <c r="P31" i="404"/>
  <c r="L31" i="404"/>
  <c r="H31" i="404"/>
  <c r="O31" i="404"/>
  <c r="R31" i="404"/>
  <c r="N31" i="404"/>
  <c r="J31" i="404"/>
  <c r="S31" i="404"/>
  <c r="K31" i="404"/>
  <c r="S30" i="404"/>
  <c r="O30" i="404"/>
  <c r="K30" i="404"/>
  <c r="R30" i="404"/>
  <c r="N30" i="404"/>
  <c r="J30" i="404"/>
  <c r="M30" i="404"/>
  <c r="P30" i="404"/>
  <c r="L30" i="404"/>
  <c r="H30" i="404"/>
  <c r="Q30" i="404"/>
  <c r="I30" i="404"/>
  <c r="Q23" i="404"/>
  <c r="M23" i="404"/>
  <c r="I23" i="404"/>
  <c r="P23" i="404"/>
  <c r="L23" i="404"/>
  <c r="H23" i="404"/>
  <c r="S23" i="404"/>
  <c r="O23" i="404"/>
  <c r="K23" i="404"/>
  <c r="R23" i="404"/>
  <c r="N23" i="404"/>
  <c r="J23" i="404"/>
  <c r="S25" i="404"/>
  <c r="O25" i="404"/>
  <c r="K25" i="404"/>
  <c r="Q25" i="404"/>
  <c r="R25" i="404"/>
  <c r="N25" i="404"/>
  <c r="J25" i="404"/>
  <c r="M25" i="404"/>
  <c r="P25" i="404"/>
  <c r="L25" i="404"/>
  <c r="H25" i="404"/>
  <c r="I25" i="404"/>
  <c r="P22" i="403"/>
  <c r="L22" i="403"/>
  <c r="H22" i="403"/>
  <c r="R22" i="403"/>
  <c r="J22" i="403"/>
  <c r="S22" i="403"/>
  <c r="O22" i="403"/>
  <c r="K22" i="403"/>
  <c r="N22" i="403"/>
  <c r="Q22" i="403"/>
  <c r="M22" i="403"/>
  <c r="I22" i="403"/>
  <c r="R18" i="403"/>
  <c r="N18" i="403"/>
  <c r="J18" i="403"/>
  <c r="P18" i="403"/>
  <c r="H18" i="403"/>
  <c r="Q18" i="403"/>
  <c r="M18" i="403"/>
  <c r="I18" i="403"/>
  <c r="L18" i="403"/>
  <c r="S18" i="403"/>
  <c r="O18" i="403"/>
  <c r="K18" i="403"/>
  <c r="S17" i="403"/>
  <c r="O17" i="403"/>
  <c r="K17" i="403"/>
  <c r="Q17" i="403"/>
  <c r="I17" i="403"/>
  <c r="R17" i="403"/>
  <c r="N17" i="403"/>
  <c r="J17" i="403"/>
  <c r="M17" i="403"/>
  <c r="P17" i="403"/>
  <c r="L17" i="403"/>
  <c r="H17" i="403"/>
  <c r="R23" i="403"/>
  <c r="N23" i="403"/>
  <c r="J23" i="403"/>
  <c r="L23" i="403"/>
  <c r="Q23" i="403"/>
  <c r="M23" i="403"/>
  <c r="I23" i="403"/>
  <c r="P23" i="403"/>
  <c r="H23" i="403"/>
  <c r="S23" i="403"/>
  <c r="O23" i="403"/>
  <c r="K23" i="403"/>
  <c r="Q14" i="403"/>
  <c r="M14" i="403"/>
  <c r="I14" i="403"/>
  <c r="S14" i="403"/>
  <c r="O14" i="403"/>
  <c r="K14" i="403"/>
  <c r="P14" i="403"/>
  <c r="L14" i="403"/>
  <c r="H14" i="403"/>
  <c r="R14" i="403"/>
  <c r="N14" i="403"/>
  <c r="J14" i="403"/>
  <c r="P24" i="403"/>
  <c r="L24" i="403"/>
  <c r="H24" i="403"/>
  <c r="N24" i="403"/>
  <c r="S24" i="403"/>
  <c r="O24" i="403"/>
  <c r="K24" i="403"/>
  <c r="R24" i="403"/>
  <c r="J24" i="403"/>
  <c r="Q24" i="403"/>
  <c r="M24" i="403"/>
  <c r="I24" i="403"/>
  <c r="R25" i="403"/>
  <c r="N25" i="403"/>
  <c r="J25" i="403"/>
  <c r="H25" i="403"/>
  <c r="Q25" i="403"/>
  <c r="M25" i="403"/>
  <c r="I25" i="403"/>
  <c r="P25" i="403"/>
  <c r="L25" i="403"/>
  <c r="S25" i="403"/>
  <c r="O25" i="403"/>
  <c r="K25" i="403"/>
  <c r="Q12" i="403"/>
  <c r="M12" i="403"/>
  <c r="I12" i="403"/>
  <c r="S12" i="403"/>
  <c r="O12" i="403"/>
  <c r="K12" i="403"/>
  <c r="R12" i="403"/>
  <c r="N12" i="403"/>
  <c r="J12" i="403"/>
  <c r="P12" i="403"/>
  <c r="L12" i="403"/>
  <c r="H12" i="403"/>
  <c r="P26" i="403"/>
  <c r="L26" i="403"/>
  <c r="H26" i="403"/>
  <c r="R26" i="403"/>
  <c r="N26" i="403"/>
  <c r="S26" i="403"/>
  <c r="O26" i="403"/>
  <c r="K26" i="403"/>
  <c r="J26" i="403"/>
  <c r="Q26" i="403"/>
  <c r="M26" i="403"/>
  <c r="I26" i="403"/>
  <c r="S13" i="403"/>
  <c r="O13" i="403"/>
  <c r="K13" i="403"/>
  <c r="M13" i="403"/>
  <c r="R13" i="403"/>
  <c r="N13" i="403"/>
  <c r="J13" i="403"/>
  <c r="I13" i="403"/>
  <c r="P13" i="403"/>
  <c r="L13" i="403"/>
  <c r="H13" i="403"/>
  <c r="Q13" i="403"/>
  <c r="Q29" i="402"/>
  <c r="M29" i="402"/>
  <c r="I29" i="402"/>
  <c r="P29" i="402"/>
  <c r="L29" i="402"/>
  <c r="H29" i="402"/>
  <c r="S29" i="402"/>
  <c r="O29" i="402"/>
  <c r="K29" i="402"/>
  <c r="R29" i="402"/>
  <c r="N29" i="402"/>
  <c r="J29" i="402"/>
  <c r="P13" i="402"/>
  <c r="L13" i="402"/>
  <c r="H13" i="402"/>
  <c r="S13" i="402"/>
  <c r="O13" i="402"/>
  <c r="K13" i="402"/>
  <c r="R13" i="402"/>
  <c r="N13" i="402"/>
  <c r="J13" i="402"/>
  <c r="Q13" i="402"/>
  <c r="M13" i="402"/>
  <c r="I13" i="402"/>
  <c r="P21" i="402"/>
  <c r="L21" i="402"/>
  <c r="H21" i="402"/>
  <c r="S21" i="402"/>
  <c r="O21" i="402"/>
  <c r="K21" i="402"/>
  <c r="R21" i="402"/>
  <c r="N21" i="402"/>
  <c r="J21" i="402"/>
  <c r="Q21" i="402"/>
  <c r="M21" i="402"/>
  <c r="I21" i="402"/>
  <c r="R17" i="402"/>
  <c r="N17" i="402"/>
  <c r="J17" i="402"/>
  <c r="Q17" i="402"/>
  <c r="M17" i="402"/>
  <c r="I17" i="402"/>
  <c r="P17" i="402"/>
  <c r="L17" i="402"/>
  <c r="H17" i="402"/>
  <c r="S17" i="402"/>
  <c r="O17" i="402"/>
  <c r="K17" i="402"/>
  <c r="S26" i="402"/>
  <c r="O26" i="402"/>
  <c r="K26" i="402"/>
  <c r="R26" i="402"/>
  <c r="N26" i="402"/>
  <c r="J26" i="402"/>
  <c r="Q26" i="402"/>
  <c r="M26" i="402"/>
  <c r="I26" i="402"/>
  <c r="P26" i="402"/>
  <c r="L26" i="402"/>
  <c r="H26" i="402"/>
  <c r="S22" i="402"/>
  <c r="O22" i="402"/>
  <c r="K22" i="402"/>
  <c r="R22" i="402"/>
  <c r="N22" i="402"/>
  <c r="J22" i="402"/>
  <c r="Q22" i="402"/>
  <c r="M22" i="402"/>
  <c r="I22" i="402"/>
  <c r="P22" i="402"/>
  <c r="L22" i="402"/>
  <c r="H22" i="402"/>
  <c r="R16" i="402"/>
  <c r="N16" i="402"/>
  <c r="J16" i="402"/>
  <c r="Q16" i="402"/>
  <c r="M16" i="402"/>
  <c r="I16" i="402"/>
  <c r="P16" i="402"/>
  <c r="L16" i="402"/>
  <c r="H16" i="402"/>
  <c r="S16" i="402"/>
  <c r="O16" i="402"/>
  <c r="K16" i="402"/>
  <c r="Q12" i="402"/>
  <c r="M12" i="402"/>
  <c r="I12" i="402"/>
  <c r="P12" i="402"/>
  <c r="L12" i="402"/>
  <c r="H12" i="402"/>
  <c r="S12" i="402"/>
  <c r="O12" i="402"/>
  <c r="K12" i="402"/>
  <c r="R12" i="402"/>
  <c r="N12" i="402"/>
  <c r="J12" i="402"/>
  <c r="S28" i="402"/>
  <c r="O28" i="402"/>
  <c r="K28" i="402"/>
  <c r="R28" i="402"/>
  <c r="N28" i="402"/>
  <c r="J28" i="402"/>
  <c r="Q28" i="402"/>
  <c r="M28" i="402"/>
  <c r="I28" i="402"/>
  <c r="P28" i="402"/>
  <c r="L28" i="402"/>
  <c r="H28" i="402"/>
  <c r="Q27" i="402"/>
  <c r="M27" i="402"/>
  <c r="I27" i="402"/>
  <c r="P27" i="402"/>
  <c r="L27" i="402"/>
  <c r="H27" i="402"/>
  <c r="S27" i="402"/>
  <c r="O27" i="402"/>
  <c r="K27" i="402"/>
  <c r="R27" i="402"/>
  <c r="N27" i="402"/>
  <c r="J27" i="402"/>
  <c r="Q18" i="402"/>
  <c r="M18" i="402"/>
  <c r="I18" i="402"/>
  <c r="P18" i="402"/>
  <c r="L18" i="402"/>
  <c r="H18" i="402"/>
  <c r="S18" i="402"/>
  <c r="O18" i="402"/>
  <c r="K18" i="402"/>
  <c r="R18" i="402"/>
  <c r="N18" i="402"/>
  <c r="J18" i="402"/>
  <c r="S30" i="402"/>
  <c r="O30" i="402"/>
  <c r="K30" i="402"/>
  <c r="R30" i="402"/>
  <c r="N30" i="402"/>
  <c r="J30" i="402"/>
  <c r="Q30" i="402"/>
  <c r="M30" i="402"/>
  <c r="I30" i="402"/>
  <c r="P30" i="402"/>
  <c r="L30" i="402"/>
  <c r="H30" i="402"/>
  <c r="P26" i="401"/>
  <c r="L26" i="401"/>
  <c r="H26" i="401"/>
  <c r="M26" i="401"/>
  <c r="S26" i="401"/>
  <c r="O26" i="401"/>
  <c r="K26" i="401"/>
  <c r="Q26" i="401"/>
  <c r="I26" i="401"/>
  <c r="R26" i="401"/>
  <c r="N26" i="401"/>
  <c r="J26" i="401"/>
  <c r="S15" i="401"/>
  <c r="O15" i="401"/>
  <c r="K15" i="401"/>
  <c r="P15" i="401"/>
  <c r="L15" i="401"/>
  <c r="H15" i="401"/>
  <c r="R15" i="401"/>
  <c r="N15" i="401"/>
  <c r="J15" i="401"/>
  <c r="Q15" i="401"/>
  <c r="M15" i="401"/>
  <c r="I15" i="401"/>
  <c r="Q13" i="401"/>
  <c r="M13" i="401"/>
  <c r="I13" i="401"/>
  <c r="P13" i="401"/>
  <c r="L13" i="401"/>
  <c r="H13" i="401"/>
  <c r="R13" i="401"/>
  <c r="J13" i="401"/>
  <c r="S13" i="401"/>
  <c r="O13" i="401"/>
  <c r="K13" i="401"/>
  <c r="N13" i="401"/>
  <c r="Q18" i="401"/>
  <c r="M18" i="401"/>
  <c r="I18" i="401"/>
  <c r="R18" i="401"/>
  <c r="J18" i="401"/>
  <c r="P18" i="401"/>
  <c r="L18" i="401"/>
  <c r="H18" i="401"/>
  <c r="N18" i="401"/>
  <c r="S18" i="401"/>
  <c r="O18" i="401"/>
  <c r="K18" i="401"/>
  <c r="P19" i="401"/>
  <c r="L19" i="401"/>
  <c r="H19" i="401"/>
  <c r="M19" i="401"/>
  <c r="S19" i="401"/>
  <c r="O19" i="401"/>
  <c r="K19" i="401"/>
  <c r="I19" i="401"/>
  <c r="R19" i="401"/>
  <c r="N19" i="401"/>
  <c r="J19" i="401"/>
  <c r="Q19" i="401"/>
  <c r="R25" i="401"/>
  <c r="N25" i="401"/>
  <c r="J25" i="401"/>
  <c r="O25" i="401"/>
  <c r="Q25" i="401"/>
  <c r="M25" i="401"/>
  <c r="I25" i="401"/>
  <c r="S25" i="401"/>
  <c r="P25" i="401"/>
  <c r="L25" i="401"/>
  <c r="H25" i="401"/>
  <c r="K25" i="401"/>
  <c r="P14" i="401"/>
  <c r="L14" i="401"/>
  <c r="H14" i="401"/>
  <c r="Q14" i="401"/>
  <c r="M14" i="401"/>
  <c r="I14" i="401"/>
  <c r="S14" i="401"/>
  <c r="O14" i="401"/>
  <c r="K14" i="401"/>
  <c r="R14" i="401"/>
  <c r="N14" i="401"/>
  <c r="J14" i="401"/>
  <c r="R23" i="401"/>
  <c r="N23" i="401"/>
  <c r="J23" i="401"/>
  <c r="S23" i="401"/>
  <c r="K23" i="401"/>
  <c r="Q23" i="401"/>
  <c r="M23" i="401"/>
  <c r="I23" i="401"/>
  <c r="P23" i="401"/>
  <c r="L23" i="401"/>
  <c r="H23" i="401"/>
  <c r="O23" i="401"/>
  <c r="P24" i="401"/>
  <c r="L24" i="401"/>
  <c r="H24" i="401"/>
  <c r="Q24" i="401"/>
  <c r="S24" i="401"/>
  <c r="O24" i="401"/>
  <c r="K24" i="401"/>
  <c r="I24" i="401"/>
  <c r="R24" i="401"/>
  <c r="N24" i="401"/>
  <c r="J24" i="401"/>
  <c r="M24" i="401"/>
  <c r="R12" i="401"/>
  <c r="N12" i="401"/>
  <c r="J12" i="401"/>
  <c r="Q12" i="401"/>
  <c r="M12" i="401"/>
  <c r="I12" i="401"/>
  <c r="P12" i="401"/>
  <c r="L12" i="401"/>
  <c r="H12" i="401"/>
  <c r="S12" i="401"/>
  <c r="O12" i="401"/>
  <c r="K12" i="401"/>
  <c r="R27" i="401"/>
  <c r="N27" i="401"/>
  <c r="J27" i="401"/>
  <c r="Q27" i="401"/>
  <c r="M27" i="401"/>
  <c r="I27" i="401"/>
  <c r="O27" i="401"/>
  <c r="K27" i="401"/>
  <c r="P27" i="401"/>
  <c r="L27" i="401"/>
  <c r="H27" i="401"/>
  <c r="S27" i="401"/>
  <c r="R28" i="400"/>
  <c r="N28" i="400"/>
  <c r="J28" i="400"/>
  <c r="Q28" i="400"/>
  <c r="M28" i="400"/>
  <c r="I28" i="400"/>
  <c r="P28" i="400"/>
  <c r="L28" i="400"/>
  <c r="H28" i="400"/>
  <c r="O28" i="400"/>
  <c r="K28" i="400"/>
  <c r="S28" i="400"/>
  <c r="R23" i="400"/>
  <c r="N23" i="400"/>
  <c r="J23" i="400"/>
  <c r="Q23" i="400"/>
  <c r="M23" i="400"/>
  <c r="I23" i="400"/>
  <c r="P23" i="400"/>
  <c r="L23" i="400"/>
  <c r="H23" i="400"/>
  <c r="O23" i="400"/>
  <c r="K23" i="400"/>
  <c r="S23" i="400"/>
  <c r="Q19" i="400"/>
  <c r="M19" i="400"/>
  <c r="I19" i="400"/>
  <c r="P19" i="400"/>
  <c r="L19" i="400"/>
  <c r="H19" i="400"/>
  <c r="S19" i="400"/>
  <c r="O19" i="400"/>
  <c r="K19" i="400"/>
  <c r="R19" i="400"/>
  <c r="N19" i="400"/>
  <c r="J19" i="400"/>
  <c r="P37" i="400"/>
  <c r="L37" i="400"/>
  <c r="H37" i="400"/>
  <c r="S37" i="400"/>
  <c r="O37" i="400"/>
  <c r="K37" i="400"/>
  <c r="R37" i="400"/>
  <c r="N37" i="400"/>
  <c r="J37" i="400"/>
  <c r="I37" i="400"/>
  <c r="Q37" i="400"/>
  <c r="M37" i="400"/>
  <c r="S27" i="400"/>
  <c r="O27" i="400"/>
  <c r="K27" i="400"/>
  <c r="R27" i="400"/>
  <c r="N27" i="400"/>
  <c r="J27" i="400"/>
  <c r="Q27" i="400"/>
  <c r="M27" i="400"/>
  <c r="I27" i="400"/>
  <c r="H27" i="400"/>
  <c r="P27" i="400"/>
  <c r="L27" i="400"/>
  <c r="Q24" i="400"/>
  <c r="M24" i="400"/>
  <c r="I24" i="400"/>
  <c r="P24" i="400"/>
  <c r="L24" i="400"/>
  <c r="H24" i="400"/>
  <c r="S24" i="400"/>
  <c r="O24" i="400"/>
  <c r="K24" i="400"/>
  <c r="J24" i="400"/>
  <c r="R24" i="400"/>
  <c r="N24" i="400"/>
  <c r="Q13" i="400"/>
  <c r="M13" i="400"/>
  <c r="I13" i="400"/>
  <c r="P13" i="400"/>
  <c r="L13" i="400"/>
  <c r="H13" i="400"/>
  <c r="S13" i="400"/>
  <c r="K13" i="400"/>
  <c r="R13" i="400"/>
  <c r="J13" i="400"/>
  <c r="O13" i="400"/>
  <c r="N13" i="400"/>
  <c r="R12" i="400"/>
  <c r="N12" i="400"/>
  <c r="J12" i="400"/>
  <c r="Q12" i="400"/>
  <c r="M12" i="400"/>
  <c r="I12" i="400"/>
  <c r="O12" i="400"/>
  <c r="L12" i="400"/>
  <c r="P12" i="400"/>
  <c r="H12" i="400"/>
  <c r="S12" i="400"/>
  <c r="K12" i="400"/>
  <c r="Q29" i="400"/>
  <c r="M29" i="400"/>
  <c r="I29" i="400"/>
  <c r="P29" i="400"/>
  <c r="L29" i="400"/>
  <c r="H29" i="400"/>
  <c r="S29" i="400"/>
  <c r="O29" i="400"/>
  <c r="K29" i="400"/>
  <c r="R29" i="400"/>
  <c r="N29" i="400"/>
  <c r="J29" i="400"/>
  <c r="P30" i="400"/>
  <c r="L30" i="400"/>
  <c r="H30" i="400"/>
  <c r="S30" i="400"/>
  <c r="O30" i="400"/>
  <c r="K30" i="400"/>
  <c r="R30" i="400"/>
  <c r="N30" i="400"/>
  <c r="J30" i="400"/>
  <c r="M30" i="400"/>
  <c r="I30" i="400"/>
  <c r="Q30" i="400"/>
  <c r="R36" i="400"/>
  <c r="N36" i="400"/>
  <c r="J36" i="400"/>
  <c r="Q36" i="400"/>
  <c r="M36" i="400"/>
  <c r="I36" i="400"/>
  <c r="P36" i="400"/>
  <c r="L36" i="400"/>
  <c r="H36" i="400"/>
  <c r="S36" i="400"/>
  <c r="O36" i="400"/>
  <c r="K36" i="400"/>
  <c r="S15" i="400"/>
  <c r="O15" i="400"/>
  <c r="K15" i="400"/>
  <c r="R15" i="400"/>
  <c r="N15" i="400"/>
  <c r="J15" i="400"/>
  <c r="L15" i="400"/>
  <c r="Q15" i="400"/>
  <c r="I15" i="400"/>
  <c r="P15" i="400"/>
  <c r="H15" i="400"/>
  <c r="M15" i="400"/>
  <c r="R34" i="400"/>
  <c r="N34" i="400"/>
  <c r="J34" i="400"/>
  <c r="Q34" i="400"/>
  <c r="M34" i="400"/>
  <c r="I34" i="400"/>
  <c r="P34" i="400"/>
  <c r="L34" i="400"/>
  <c r="H34" i="400"/>
  <c r="S34" i="400"/>
  <c r="O34" i="400"/>
  <c r="K34" i="400"/>
  <c r="R18" i="400"/>
  <c r="N18" i="400"/>
  <c r="J18" i="400"/>
  <c r="Q18" i="400"/>
  <c r="M18" i="400"/>
  <c r="I18" i="400"/>
  <c r="P18" i="400"/>
  <c r="L18" i="400"/>
  <c r="H18" i="400"/>
  <c r="O18" i="400"/>
  <c r="S18" i="400"/>
  <c r="S20" i="400" s="1"/>
  <c r="K18" i="400"/>
  <c r="P14" i="400"/>
  <c r="L14" i="400"/>
  <c r="H14" i="400"/>
  <c r="S14" i="400"/>
  <c r="O14" i="400"/>
  <c r="K14" i="400"/>
  <c r="Q14" i="400"/>
  <c r="I14" i="400"/>
  <c r="R14" i="400"/>
  <c r="N14" i="400"/>
  <c r="M14" i="400"/>
  <c r="J14" i="400"/>
  <c r="P35" i="400"/>
  <c r="L35" i="400"/>
  <c r="H35" i="400"/>
  <c r="S35" i="400"/>
  <c r="O35" i="400"/>
  <c r="K35" i="400"/>
  <c r="R35" i="400"/>
  <c r="N35" i="400"/>
  <c r="J35" i="400"/>
  <c r="Q35" i="400"/>
  <c r="M35" i="400"/>
  <c r="I35" i="400"/>
  <c r="S22" i="400"/>
  <c r="O22" i="400"/>
  <c r="K22" i="400"/>
  <c r="R22" i="400"/>
  <c r="N22" i="400"/>
  <c r="J22" i="400"/>
  <c r="Q22" i="400"/>
  <c r="M22" i="400"/>
  <c r="I22" i="400"/>
  <c r="H22" i="400"/>
  <c r="P22" i="400"/>
  <c r="L22" i="400"/>
  <c r="R38" i="400"/>
  <c r="N38" i="400"/>
  <c r="J38" i="400"/>
  <c r="Q38" i="400"/>
  <c r="M38" i="400"/>
  <c r="I38" i="400"/>
  <c r="P38" i="400"/>
  <c r="L38" i="400"/>
  <c r="H38" i="400"/>
  <c r="S38" i="400"/>
  <c r="O38" i="400"/>
  <c r="K38" i="400"/>
  <c r="P14" i="398"/>
  <c r="L14" i="398"/>
  <c r="H14" i="398"/>
  <c r="S14" i="398"/>
  <c r="O14" i="398"/>
  <c r="K14" i="398"/>
  <c r="R14" i="398"/>
  <c r="N14" i="398"/>
  <c r="J14" i="398"/>
  <c r="Q14" i="398"/>
  <c r="M14" i="398"/>
  <c r="I14" i="398"/>
  <c r="Q31" i="398"/>
  <c r="M31" i="398"/>
  <c r="I31" i="398"/>
  <c r="P31" i="398"/>
  <c r="L31" i="398"/>
  <c r="H31" i="398"/>
  <c r="S31" i="398"/>
  <c r="O31" i="398"/>
  <c r="K31" i="398"/>
  <c r="R31" i="398"/>
  <c r="N31" i="398"/>
  <c r="J31" i="398"/>
  <c r="P22" i="398"/>
  <c r="L22" i="398"/>
  <c r="H22" i="398"/>
  <c r="S22" i="398"/>
  <c r="O22" i="398"/>
  <c r="K22" i="398"/>
  <c r="R22" i="398"/>
  <c r="J22" i="398"/>
  <c r="N22" i="398"/>
  <c r="Q22" i="398"/>
  <c r="M22" i="398"/>
  <c r="I22" i="398"/>
  <c r="S28" i="398"/>
  <c r="O28" i="398"/>
  <c r="K28" i="398"/>
  <c r="R28" i="398"/>
  <c r="N28" i="398"/>
  <c r="J28" i="398"/>
  <c r="Q28" i="398"/>
  <c r="M28" i="398"/>
  <c r="I28" i="398"/>
  <c r="P28" i="398"/>
  <c r="L28" i="398"/>
  <c r="H28" i="398"/>
  <c r="Z73" i="399"/>
  <c r="AA73" i="399"/>
  <c r="AN84" i="399"/>
  <c r="AO84" i="399" s="1"/>
  <c r="P39" i="398"/>
  <c r="L39" i="398"/>
  <c r="H39" i="398"/>
  <c r="S39" i="398"/>
  <c r="O39" i="398"/>
  <c r="K39" i="398"/>
  <c r="R39" i="398"/>
  <c r="N39" i="398"/>
  <c r="J39" i="398"/>
  <c r="Q39" i="398"/>
  <c r="M39" i="398"/>
  <c r="I39" i="398"/>
  <c r="Z60" i="399"/>
  <c r="AA60" i="399"/>
  <c r="AN77" i="399"/>
  <c r="AO77" i="399" s="1"/>
  <c r="R40" i="398"/>
  <c r="N40" i="398"/>
  <c r="J40" i="398"/>
  <c r="Q40" i="398"/>
  <c r="M40" i="398"/>
  <c r="I40" i="398"/>
  <c r="P40" i="398"/>
  <c r="L40" i="398"/>
  <c r="H40" i="398"/>
  <c r="S40" i="398"/>
  <c r="O40" i="398"/>
  <c r="K40" i="398"/>
  <c r="AA63" i="399"/>
  <c r="Z63" i="399"/>
  <c r="AN85" i="399"/>
  <c r="AO85" i="399" s="1"/>
  <c r="AA74" i="399"/>
  <c r="Z74" i="399"/>
  <c r="Z79" i="399"/>
  <c r="AA79" i="399"/>
  <c r="Z72" i="399"/>
  <c r="AA72" i="399"/>
  <c r="AA82" i="399"/>
  <c r="Z82" i="399"/>
  <c r="R12" i="398"/>
  <c r="N12" i="398"/>
  <c r="J12" i="398"/>
  <c r="M12" i="398"/>
  <c r="P12" i="398"/>
  <c r="H12" i="398"/>
  <c r="S12" i="398"/>
  <c r="O12" i="398"/>
  <c r="K12" i="398"/>
  <c r="Q12" i="398"/>
  <c r="I12" i="398"/>
  <c r="L12" i="398"/>
  <c r="P27" i="398"/>
  <c r="L27" i="398"/>
  <c r="H27" i="398"/>
  <c r="S27" i="398"/>
  <c r="O27" i="398"/>
  <c r="K27" i="398"/>
  <c r="R27" i="398"/>
  <c r="N27" i="398"/>
  <c r="J27" i="398"/>
  <c r="Q27" i="398"/>
  <c r="M27" i="398"/>
  <c r="I27" i="398"/>
  <c r="Q33" i="398"/>
  <c r="M33" i="398"/>
  <c r="I33" i="398"/>
  <c r="R33" i="398"/>
  <c r="L33" i="398"/>
  <c r="P33" i="398"/>
  <c r="K33" i="398"/>
  <c r="O33" i="398"/>
  <c r="J33" i="398"/>
  <c r="S33" i="398"/>
  <c r="N33" i="398"/>
  <c r="H33" i="398"/>
  <c r="AA77" i="399"/>
  <c r="Z77" i="399"/>
  <c r="AN86" i="399"/>
  <c r="AO86" i="399" s="1"/>
  <c r="P41" i="398"/>
  <c r="L41" i="398"/>
  <c r="H41" i="398"/>
  <c r="S41" i="398"/>
  <c r="O41" i="398"/>
  <c r="K41" i="398"/>
  <c r="R41" i="398"/>
  <c r="N41" i="398"/>
  <c r="J41" i="398"/>
  <c r="Q41" i="398"/>
  <c r="M41" i="398"/>
  <c r="I41" i="398"/>
  <c r="AA62" i="399"/>
  <c r="Z62" i="399"/>
  <c r="Z56" i="399"/>
  <c r="AA56" i="399"/>
  <c r="AA53" i="399"/>
  <c r="Z53" i="399"/>
  <c r="AA67" i="399"/>
  <c r="Z67" i="399"/>
  <c r="AA61" i="399"/>
  <c r="Z61" i="399"/>
  <c r="Z83" i="399"/>
  <c r="AA83" i="399"/>
  <c r="AA65" i="399"/>
  <c r="Z65" i="399"/>
  <c r="AN80" i="399"/>
  <c r="AO80" i="399" s="1"/>
  <c r="Z76" i="399"/>
  <c r="AA76" i="399"/>
  <c r="AN83" i="399"/>
  <c r="AO83" i="399" s="1"/>
  <c r="R25" i="398"/>
  <c r="N25" i="398"/>
  <c r="J25" i="398"/>
  <c r="Q25" i="398"/>
  <c r="M25" i="398"/>
  <c r="I25" i="398"/>
  <c r="P25" i="398"/>
  <c r="L25" i="398"/>
  <c r="H25" i="398"/>
  <c r="S25" i="398"/>
  <c r="O25" i="398"/>
  <c r="K25" i="398"/>
  <c r="Q20" i="398"/>
  <c r="M20" i="398"/>
  <c r="I20" i="398"/>
  <c r="P20" i="398"/>
  <c r="L20" i="398"/>
  <c r="H20" i="398"/>
  <c r="K20" i="398"/>
  <c r="S20" i="398"/>
  <c r="R20" i="398"/>
  <c r="N20" i="398"/>
  <c r="J20" i="398"/>
  <c r="O20" i="398"/>
  <c r="P32" i="398"/>
  <c r="L32" i="398"/>
  <c r="H32" i="398"/>
  <c r="S32" i="398"/>
  <c r="O32" i="398"/>
  <c r="K32" i="398"/>
  <c r="R32" i="398"/>
  <c r="N32" i="398"/>
  <c r="J32" i="398"/>
  <c r="Q32" i="398"/>
  <c r="M32" i="398"/>
  <c r="I32" i="398"/>
  <c r="AA54" i="399"/>
  <c r="Z54" i="399"/>
  <c r="AA80" i="399"/>
  <c r="Z80" i="399"/>
  <c r="AN88" i="399"/>
  <c r="AO88" i="399" s="1"/>
  <c r="AA55" i="399"/>
  <c r="Z55" i="399"/>
  <c r="Z64" i="399"/>
  <c r="AA64" i="399"/>
  <c r="Z70" i="399"/>
  <c r="AA70" i="399"/>
  <c r="AA57" i="399"/>
  <c r="Z57" i="399"/>
  <c r="Z68" i="399"/>
  <c r="AA68" i="399"/>
  <c r="Z71" i="399"/>
  <c r="AA71" i="399"/>
  <c r="Z85" i="399"/>
  <c r="AA85" i="399"/>
  <c r="Z69" i="399"/>
  <c r="AA69" i="399"/>
  <c r="Z81" i="399"/>
  <c r="AA81" i="399"/>
  <c r="AA78" i="399"/>
  <c r="Z78" i="399"/>
  <c r="Z86" i="399"/>
  <c r="AA86" i="399"/>
  <c r="Q13" i="398"/>
  <c r="M13" i="398"/>
  <c r="I13" i="398"/>
  <c r="S13" i="398"/>
  <c r="O13" i="398"/>
  <c r="K13" i="398"/>
  <c r="H13" i="398"/>
  <c r="R13" i="398"/>
  <c r="N13" i="398"/>
  <c r="J13" i="398"/>
  <c r="P13" i="398"/>
  <c r="L13" i="398"/>
  <c r="Q26" i="398"/>
  <c r="M26" i="398"/>
  <c r="I26" i="398"/>
  <c r="S26" i="398"/>
  <c r="O26" i="398"/>
  <c r="K26" i="398"/>
  <c r="P26" i="398"/>
  <c r="L26" i="398"/>
  <c r="H26" i="398"/>
  <c r="R26" i="398"/>
  <c r="N26" i="398"/>
  <c r="J26" i="398"/>
  <c r="S15" i="398"/>
  <c r="O15" i="398"/>
  <c r="K15" i="398"/>
  <c r="R15" i="398"/>
  <c r="N15" i="398"/>
  <c r="J15" i="398"/>
  <c r="Q15" i="398"/>
  <c r="I15" i="398"/>
  <c r="P15" i="398"/>
  <c r="L15" i="398"/>
  <c r="H15" i="398"/>
  <c r="M15" i="398"/>
  <c r="Z66" i="399"/>
  <c r="AA66" i="399"/>
  <c r="AN82" i="399"/>
  <c r="AO82" i="399" s="1"/>
  <c r="P37" i="398"/>
  <c r="L37" i="398"/>
  <c r="H37" i="398"/>
  <c r="S37" i="398"/>
  <c r="O37" i="398"/>
  <c r="K37" i="398"/>
  <c r="R37" i="398"/>
  <c r="N37" i="398"/>
  <c r="J37" i="398"/>
  <c r="Q37" i="398"/>
  <c r="M37" i="398"/>
  <c r="I37" i="398"/>
  <c r="AA58" i="399"/>
  <c r="Z58" i="399"/>
  <c r="Z75" i="399"/>
  <c r="AA75" i="399"/>
  <c r="R38" i="398"/>
  <c r="N38" i="398"/>
  <c r="J38" i="398"/>
  <c r="Q38" i="398"/>
  <c r="M38" i="398"/>
  <c r="I38" i="398"/>
  <c r="P38" i="398"/>
  <c r="L38" i="398"/>
  <c r="H38" i="398"/>
  <c r="S38" i="398"/>
  <c r="O38" i="398"/>
  <c r="K38" i="398"/>
  <c r="AA59" i="399"/>
  <c r="Z59" i="399"/>
  <c r="AA84" i="399"/>
  <c r="Z84" i="399"/>
  <c r="AN81" i="399"/>
  <c r="AO81" i="399" s="1"/>
  <c r="Z87" i="399"/>
  <c r="AA87" i="399"/>
  <c r="AN78" i="399"/>
  <c r="AO78" i="399" s="1"/>
  <c r="AA88" i="399"/>
  <c r="Z88" i="399"/>
  <c r="AN79" i="399"/>
  <c r="AO79" i="399" s="1"/>
  <c r="AN87" i="399"/>
  <c r="AO87" i="399" s="1"/>
  <c r="AA54" i="388"/>
  <c r="Z54" i="388"/>
  <c r="AA70" i="388"/>
  <c r="Z70" i="388"/>
  <c r="AA61" i="388"/>
  <c r="Z61" i="388"/>
  <c r="Z78" i="388"/>
  <c r="AA78" i="388"/>
  <c r="Z67" i="388"/>
  <c r="AA67" i="388"/>
  <c r="Z60" i="388"/>
  <c r="AA60" i="388"/>
  <c r="AA77" i="388"/>
  <c r="Z77" i="388"/>
  <c r="AA83" i="388"/>
  <c r="Z83" i="388"/>
  <c r="AN79" i="388"/>
  <c r="AO79" i="388" s="1"/>
  <c r="AN87" i="388"/>
  <c r="AO87" i="388" s="1"/>
  <c r="Z85" i="388"/>
  <c r="AA85" i="388"/>
  <c r="AN81" i="388"/>
  <c r="AO81" i="388" s="1"/>
  <c r="AA58" i="388"/>
  <c r="Z58" i="388"/>
  <c r="AA72" i="388"/>
  <c r="Z72" i="388"/>
  <c r="AA65" i="388"/>
  <c r="Z65" i="388"/>
  <c r="Z55" i="388"/>
  <c r="AA55" i="388"/>
  <c r="Z71" i="388"/>
  <c r="AA71" i="388"/>
  <c r="Z64" i="388"/>
  <c r="AA64" i="388"/>
  <c r="Z75" i="388"/>
  <c r="AA75" i="388"/>
  <c r="AN84" i="388"/>
  <c r="AO84" i="388" s="1"/>
  <c r="AA82" i="388"/>
  <c r="Z82" i="388"/>
  <c r="AN78" i="388"/>
  <c r="AO78" i="388" s="1"/>
  <c r="AN86" i="388"/>
  <c r="AO86" i="388" s="1"/>
  <c r="AA84" i="388"/>
  <c r="Z84" i="388"/>
  <c r="AA62" i="388"/>
  <c r="Z62" i="388"/>
  <c r="AA53" i="388"/>
  <c r="Z53" i="388"/>
  <c r="AA69" i="388"/>
  <c r="Z69" i="388"/>
  <c r="Z59" i="388"/>
  <c r="AA59" i="388"/>
  <c r="AA76" i="388"/>
  <c r="Z76" i="388"/>
  <c r="Z68" i="388"/>
  <c r="AA68" i="388"/>
  <c r="AA79" i="388"/>
  <c r="Z79" i="388"/>
  <c r="AA87" i="388"/>
  <c r="Z87" i="388"/>
  <c r="AN83" i="388"/>
  <c r="AO83" i="388" s="1"/>
  <c r="Z81" i="388"/>
  <c r="AA81" i="388"/>
  <c r="AN85" i="388"/>
  <c r="AO85" i="388" s="1"/>
  <c r="Z74" i="388"/>
  <c r="AA74" i="388"/>
  <c r="AA66" i="388"/>
  <c r="Z66" i="388"/>
  <c r="AA57" i="388"/>
  <c r="Z57" i="388"/>
  <c r="AN77" i="388"/>
  <c r="AO77" i="388" s="1"/>
  <c r="Z63" i="388"/>
  <c r="AA63" i="388"/>
  <c r="Z56" i="388"/>
  <c r="AA56" i="388"/>
  <c r="AA73" i="388"/>
  <c r="Z73" i="388"/>
  <c r="AN80" i="388"/>
  <c r="AO80" i="388" s="1"/>
  <c r="AN88" i="388"/>
  <c r="AO88" i="388" s="1"/>
  <c r="AA86" i="388"/>
  <c r="Z86" i="388"/>
  <c r="AN82" i="388"/>
  <c r="AO82" i="388" s="1"/>
  <c r="AA80" i="388"/>
  <c r="Z80" i="388"/>
  <c r="AA88" i="388"/>
  <c r="Z88" i="388"/>
  <c r="AP77" i="476"/>
  <c r="AP79" i="476"/>
  <c r="AP81" i="476"/>
  <c r="AP87" i="476"/>
  <c r="AP88" i="476"/>
  <c r="AP78" i="476"/>
  <c r="AP82" i="476"/>
  <c r="AP85" i="476"/>
  <c r="AP86" i="476"/>
  <c r="AP80" i="476"/>
  <c r="AP83" i="476"/>
  <c r="AP84" i="476"/>
  <c r="AP81" i="474"/>
  <c r="AP83" i="474"/>
  <c r="AP77" i="474"/>
  <c r="AP79" i="474"/>
  <c r="AP85" i="474"/>
  <c r="AP86" i="474"/>
  <c r="AP87" i="474"/>
  <c r="AP82" i="474"/>
  <c r="AP78" i="474"/>
  <c r="AP88" i="474"/>
  <c r="AP84" i="474"/>
  <c r="AP80" i="474"/>
  <c r="AP84" i="472"/>
  <c r="AP83" i="472"/>
  <c r="AP80" i="472"/>
  <c r="AP79" i="472"/>
  <c r="AP87" i="472"/>
  <c r="AP81" i="472"/>
  <c r="AP88" i="472"/>
  <c r="AP85" i="472"/>
  <c r="AP78" i="472"/>
  <c r="AP77" i="472"/>
  <c r="AP86" i="472"/>
  <c r="AP82" i="472"/>
  <c r="AP85" i="470"/>
  <c r="AP87" i="470"/>
  <c r="AP84" i="470"/>
  <c r="AP88" i="470"/>
  <c r="AP77" i="470"/>
  <c r="AP78" i="470"/>
  <c r="AP80" i="470"/>
  <c r="AP82" i="470"/>
  <c r="AP86" i="470"/>
  <c r="AP79" i="470"/>
  <c r="AP83" i="470"/>
  <c r="AP81" i="470"/>
  <c r="AP84" i="468"/>
  <c r="AP85" i="468"/>
  <c r="AP83" i="468"/>
  <c r="AP78" i="468"/>
  <c r="AP86" i="468"/>
  <c r="AP82" i="468"/>
  <c r="AP87" i="468"/>
  <c r="AP81" i="468"/>
  <c r="AP80" i="468"/>
  <c r="AP77" i="468"/>
  <c r="AP88" i="468"/>
  <c r="AP79" i="468"/>
  <c r="AP86" i="466"/>
  <c r="AP85" i="466"/>
  <c r="AP87" i="466"/>
  <c r="AP83" i="466"/>
  <c r="AP80" i="466"/>
  <c r="AP79" i="466"/>
  <c r="AP88" i="466"/>
  <c r="AP77" i="466"/>
  <c r="AP81" i="466"/>
  <c r="AP84" i="466"/>
  <c r="AP78" i="466"/>
  <c r="AP82" i="466"/>
  <c r="AP80" i="464"/>
  <c r="AP81" i="464"/>
  <c r="AP79" i="464"/>
  <c r="AP86" i="464"/>
  <c r="AP88" i="464"/>
  <c r="AP77" i="464"/>
  <c r="AP84" i="464"/>
  <c r="AP78" i="464"/>
  <c r="AP82" i="464"/>
  <c r="AP85" i="464"/>
  <c r="AP83" i="464"/>
  <c r="AP87" i="464"/>
  <c r="AP78" i="462"/>
  <c r="AP88" i="462"/>
  <c r="AP80" i="462"/>
  <c r="AP79" i="462"/>
  <c r="AP83" i="462"/>
  <c r="AP77" i="462"/>
  <c r="AP84" i="462"/>
  <c r="AP86" i="462"/>
  <c r="AP85" i="462"/>
  <c r="AP81" i="462"/>
  <c r="AP87" i="462"/>
  <c r="AP82" i="462"/>
  <c r="AP88" i="460"/>
  <c r="AP78" i="460"/>
  <c r="AP82" i="460"/>
  <c r="AP77" i="460"/>
  <c r="AP86" i="460"/>
  <c r="AP83" i="460"/>
  <c r="AP84" i="460"/>
  <c r="AP79" i="460"/>
  <c r="AP81" i="460"/>
  <c r="AP80" i="460"/>
  <c r="AP85" i="460"/>
  <c r="AP87" i="460"/>
  <c r="AP80" i="458"/>
  <c r="AP83" i="458"/>
  <c r="AP84" i="458"/>
  <c r="AP79" i="458"/>
  <c r="AP88" i="458"/>
  <c r="AP77" i="458"/>
  <c r="AP86" i="458"/>
  <c r="AP85" i="458"/>
  <c r="AP87" i="458"/>
  <c r="AP82" i="458"/>
  <c r="AP78" i="458"/>
  <c r="AP81" i="458"/>
  <c r="AP77" i="456"/>
  <c r="AP80" i="456"/>
  <c r="AP84" i="456"/>
  <c r="AP88" i="456"/>
  <c r="AP87" i="456"/>
  <c r="AP82" i="456"/>
  <c r="AP83" i="456"/>
  <c r="AP78" i="456"/>
  <c r="AP81" i="456"/>
  <c r="AP86" i="456"/>
  <c r="AP85" i="456"/>
  <c r="AP79" i="456"/>
  <c r="AP79" i="454"/>
  <c r="AP87" i="454"/>
  <c r="AP78" i="454"/>
  <c r="AP84" i="454"/>
  <c r="AP81" i="454"/>
  <c r="AP82" i="454"/>
  <c r="AP77" i="454"/>
  <c r="AP80" i="454"/>
  <c r="AP86" i="454"/>
  <c r="AP88" i="454"/>
  <c r="AP85" i="454"/>
  <c r="AP83" i="454"/>
  <c r="AP87" i="452"/>
  <c r="AP86" i="452"/>
  <c r="AP85" i="452"/>
  <c r="AP79" i="452"/>
  <c r="AP77" i="452"/>
  <c r="AP78" i="452"/>
  <c r="AP82" i="452"/>
  <c r="AP81" i="452"/>
  <c r="AP84" i="452"/>
  <c r="AP83" i="452"/>
  <c r="AP88" i="452"/>
  <c r="AP80" i="452"/>
  <c r="AP80" i="450"/>
  <c r="AP82" i="450"/>
  <c r="AP78" i="450"/>
  <c r="AP81" i="450"/>
  <c r="AP84" i="450"/>
  <c r="AP87" i="450"/>
  <c r="AP77" i="450"/>
  <c r="AP79" i="450"/>
  <c r="AP86" i="450"/>
  <c r="AP88" i="450"/>
  <c r="AP83" i="450"/>
  <c r="AP85" i="450"/>
  <c r="AP85" i="448"/>
  <c r="AP83" i="448"/>
  <c r="AP81" i="448"/>
  <c r="AP78" i="448"/>
  <c r="AP79" i="448"/>
  <c r="AP82" i="448"/>
  <c r="AP77" i="448"/>
  <c r="AP86" i="448"/>
  <c r="AP80" i="448"/>
  <c r="AP84" i="448"/>
  <c r="AP87" i="448"/>
  <c r="AP88" i="448"/>
  <c r="AP88" i="446"/>
  <c r="AP81" i="446"/>
  <c r="AP83" i="446"/>
  <c r="AP82" i="446"/>
  <c r="AP85" i="446"/>
  <c r="AP79" i="446"/>
  <c r="AP87" i="446"/>
  <c r="AP80" i="446"/>
  <c r="AP84" i="446"/>
  <c r="AP86" i="446"/>
  <c r="AP77" i="446"/>
  <c r="AP78" i="446"/>
  <c r="AP88" i="444"/>
  <c r="AP79" i="444"/>
  <c r="AP86" i="444"/>
  <c r="AP81" i="444"/>
  <c r="AP83" i="444"/>
  <c r="AP82" i="444"/>
  <c r="AP87" i="444"/>
  <c r="AP80" i="444"/>
  <c r="AP77" i="444"/>
  <c r="AP78" i="444"/>
  <c r="AP85" i="444"/>
  <c r="AP84" i="444"/>
  <c r="AP86" i="442"/>
  <c r="AP77" i="442"/>
  <c r="AP81" i="442"/>
  <c r="AP84" i="442"/>
  <c r="AP82" i="442"/>
  <c r="AP83" i="442"/>
  <c r="AP79" i="442"/>
  <c r="AP87" i="442"/>
  <c r="AP88" i="442"/>
  <c r="AP85" i="442"/>
  <c r="AP80" i="442"/>
  <c r="AP78" i="442"/>
  <c r="AP79" i="440"/>
  <c r="AP80" i="440"/>
  <c r="AP87" i="440"/>
  <c r="AP88" i="440"/>
  <c r="AP78" i="440"/>
  <c r="AP84" i="440"/>
  <c r="AP77" i="440"/>
  <c r="AP82" i="440"/>
  <c r="AP86" i="440"/>
  <c r="AP85" i="440"/>
  <c r="AP81" i="440"/>
  <c r="AP83" i="440"/>
  <c r="AP83" i="438"/>
  <c r="AP88" i="436"/>
  <c r="AP82" i="436"/>
  <c r="AP77" i="436"/>
  <c r="AP77" i="434"/>
  <c r="AP87" i="434"/>
  <c r="AP84" i="434"/>
  <c r="AP77" i="432"/>
  <c r="AP80" i="432"/>
  <c r="AP86" i="432"/>
  <c r="AP81" i="430"/>
  <c r="AP87" i="430"/>
  <c r="AP87" i="426"/>
  <c r="AP84" i="426"/>
  <c r="AP88" i="426"/>
  <c r="AP82" i="424"/>
  <c r="AP87" i="424"/>
  <c r="AP78" i="424"/>
  <c r="AP78" i="422"/>
  <c r="AP84" i="422"/>
  <c r="AP77" i="422"/>
  <c r="AP88" i="420"/>
  <c r="AP83" i="420"/>
  <c r="AP85" i="418"/>
  <c r="AP80" i="418"/>
  <c r="AP86" i="416"/>
  <c r="AP81" i="417"/>
  <c r="AP79" i="417"/>
  <c r="AP77" i="417"/>
  <c r="AP85" i="416"/>
  <c r="AP86" i="415"/>
  <c r="AP82" i="415"/>
  <c r="AP78" i="415"/>
  <c r="AP82" i="414"/>
  <c r="AP86" i="413"/>
  <c r="AP78" i="413"/>
  <c r="AP87" i="412"/>
  <c r="AP78" i="412"/>
  <c r="AP80" i="411"/>
  <c r="AP86" i="399"/>
  <c r="AP77" i="410"/>
  <c r="AP83" i="388"/>
  <c r="AE55" i="410"/>
  <c r="AP80" i="399"/>
  <c r="AE86" i="410"/>
  <c r="AB69" i="410"/>
  <c r="AB67" i="410"/>
  <c r="AB84" i="410"/>
  <c r="AE61" i="410"/>
  <c r="AB68" i="410"/>
  <c r="AB59" i="410"/>
  <c r="AE54" i="410"/>
  <c r="AE67" i="410"/>
  <c r="AE53" i="410"/>
  <c r="AE70" i="410"/>
  <c r="AB71" i="410"/>
  <c r="AE59" i="410"/>
  <c r="AE88" i="410"/>
  <c r="AP88" i="438"/>
  <c r="AP78" i="436"/>
  <c r="AP87" i="436"/>
  <c r="AP85" i="436"/>
  <c r="AP79" i="434"/>
  <c r="AP82" i="432"/>
  <c r="AP85" i="430"/>
  <c r="AP80" i="430"/>
  <c r="AP77" i="428"/>
  <c r="AP88" i="428"/>
  <c r="AP81" i="428"/>
  <c r="AP83" i="428"/>
  <c r="AP86" i="426"/>
  <c r="AP79" i="424"/>
  <c r="AP80" i="424"/>
  <c r="AP87" i="422"/>
  <c r="AP80" i="422"/>
  <c r="AP81" i="422"/>
  <c r="AP86" i="420"/>
  <c r="AP82" i="420"/>
  <c r="AP81" i="420"/>
  <c r="AP88" i="418"/>
  <c r="AP88" i="416"/>
  <c r="AP80" i="417"/>
  <c r="AP83" i="417"/>
  <c r="AP81" i="415"/>
  <c r="AP87" i="415"/>
  <c r="AP79" i="415"/>
  <c r="AP85" i="414"/>
  <c r="AP88" i="414"/>
  <c r="AP84" i="413"/>
  <c r="AP81" i="413"/>
  <c r="AP79" i="412"/>
  <c r="AP83" i="412"/>
  <c r="AP85" i="412"/>
  <c r="AP78" i="411"/>
  <c r="AP79" i="411"/>
  <c r="AP87" i="411"/>
  <c r="AP87" i="410"/>
  <c r="AP81" i="410"/>
  <c r="AP84" i="410"/>
  <c r="AP78" i="388"/>
  <c r="AE76" i="410"/>
  <c r="AB73" i="410"/>
  <c r="AE85" i="410"/>
  <c r="AB64" i="410"/>
  <c r="AB61" i="410"/>
  <c r="AB74" i="410"/>
  <c r="AB70" i="410"/>
  <c r="AE74" i="410"/>
  <c r="AE78" i="410"/>
  <c r="AP88" i="399"/>
  <c r="AB58" i="410"/>
  <c r="AP79" i="436"/>
  <c r="AP88" i="434"/>
  <c r="AP81" i="434"/>
  <c r="AP79" i="432"/>
  <c r="AP83" i="430"/>
  <c r="AP78" i="430"/>
  <c r="AP81" i="426"/>
  <c r="AP83" i="426"/>
  <c r="AP82" i="428"/>
  <c r="AP84" i="428"/>
  <c r="AP79" i="428"/>
  <c r="AP86" i="424"/>
  <c r="AP77" i="424"/>
  <c r="AP84" i="424"/>
  <c r="AP86" i="422"/>
  <c r="AP79" i="420"/>
  <c r="AP80" i="420"/>
  <c r="AP77" i="420"/>
  <c r="AP86" i="418"/>
  <c r="AP82" i="418"/>
  <c r="AP78" i="416"/>
  <c r="AP83" i="416"/>
  <c r="AP79" i="416"/>
  <c r="AP88" i="417"/>
  <c r="AP87" i="417"/>
  <c r="AP80" i="415"/>
  <c r="AP78" i="414"/>
  <c r="AP83" i="414"/>
  <c r="AP77" i="413"/>
  <c r="AP87" i="413"/>
  <c r="AP80" i="413"/>
  <c r="AP80" i="412"/>
  <c r="AP86" i="412"/>
  <c r="AP77" i="412"/>
  <c r="AP85" i="411"/>
  <c r="AP86" i="411"/>
  <c r="AP85" i="410"/>
  <c r="AP78" i="410"/>
  <c r="AE84" i="410"/>
  <c r="AE66" i="410"/>
  <c r="AE62" i="410"/>
  <c r="AB55" i="410"/>
  <c r="AB81" i="410"/>
  <c r="AE57" i="410"/>
  <c r="AE87" i="410"/>
  <c r="AB88" i="410"/>
  <c r="AB62" i="410"/>
  <c r="AB86" i="410"/>
  <c r="AB87" i="410"/>
  <c r="AP82" i="399"/>
  <c r="AP77" i="438"/>
  <c r="AP78" i="438"/>
  <c r="AP80" i="438"/>
  <c r="AP86" i="436"/>
  <c r="AP81" i="436"/>
  <c r="AP82" i="388"/>
  <c r="AP83" i="432"/>
  <c r="AP84" i="430"/>
  <c r="AP87" i="428"/>
  <c r="AP81" i="424"/>
  <c r="AP88" i="422"/>
  <c r="AP79" i="418"/>
  <c r="AP78" i="417"/>
  <c r="AP82" i="416"/>
  <c r="AP77" i="414"/>
  <c r="AP82" i="412"/>
  <c r="AP86" i="410"/>
  <c r="AE71" i="410"/>
  <c r="AE79" i="410"/>
  <c r="AE81" i="410"/>
  <c r="AB79" i="410"/>
  <c r="AE73" i="410"/>
  <c r="AE64" i="410"/>
  <c r="AP79" i="388"/>
  <c r="AP78" i="426"/>
  <c r="AP79" i="422"/>
  <c r="AP84" i="420"/>
  <c r="AP78" i="418"/>
  <c r="AP85" i="417"/>
  <c r="AP86" i="414"/>
  <c r="AP79" i="414"/>
  <c r="AP88" i="413"/>
  <c r="AE77" i="410"/>
  <c r="AP80" i="410"/>
  <c r="AP85" i="388"/>
  <c r="AP78" i="420"/>
  <c r="AP88" i="412"/>
  <c r="AB66" i="410"/>
  <c r="AP78" i="434"/>
  <c r="AP83" i="434"/>
  <c r="AP84" i="432"/>
  <c r="AP88" i="432"/>
  <c r="AP85" i="426"/>
  <c r="AP85" i="420"/>
  <c r="AP85" i="415"/>
  <c r="AP83" i="411"/>
  <c r="AE68" i="410"/>
  <c r="AB78" i="410"/>
  <c r="AP79" i="438"/>
  <c r="AP86" i="438"/>
  <c r="AP82" i="438"/>
  <c r="AP86" i="434"/>
  <c r="AP77" i="426"/>
  <c r="AP85" i="424"/>
  <c r="AP87" i="420"/>
  <c r="AP87" i="418"/>
  <c r="AP86" i="417"/>
  <c r="AP83" i="415"/>
  <c r="AP84" i="414"/>
  <c r="AP82" i="411"/>
  <c r="AP79" i="410"/>
  <c r="AE69" i="410"/>
  <c r="AB53" i="410"/>
  <c r="AB54" i="410"/>
  <c r="AP79" i="430"/>
  <c r="AP80" i="426"/>
  <c r="AP82" i="426"/>
  <c r="AP88" i="424"/>
  <c r="AP83" i="418"/>
  <c r="AP84" i="418"/>
  <c r="AP82" i="417"/>
  <c r="AP84" i="416"/>
  <c r="AP84" i="415"/>
  <c r="AP87" i="414"/>
  <c r="AP83" i="413"/>
  <c r="AP84" i="412"/>
  <c r="AP77" i="411"/>
  <c r="AE65" i="410"/>
  <c r="AE63" i="410"/>
  <c r="AP82" i="410"/>
  <c r="AP83" i="436"/>
  <c r="AP80" i="434"/>
  <c r="AP86" i="428"/>
  <c r="AP82" i="422"/>
  <c r="AP80" i="416"/>
  <c r="AP80" i="414"/>
  <c r="AP88" i="410"/>
  <c r="AE58" i="410"/>
  <c r="AP84" i="438"/>
  <c r="AP84" i="436"/>
  <c r="AP83" i="424"/>
  <c r="AP81" i="416"/>
  <c r="AP79" i="413"/>
  <c r="AP86" i="388"/>
  <c r="AB57" i="410"/>
  <c r="AP85" i="438"/>
  <c r="AP87" i="438"/>
  <c r="AP78" i="432"/>
  <c r="AP81" i="432"/>
  <c r="AP87" i="432"/>
  <c r="AP82" i="430"/>
  <c r="AP86" i="430"/>
  <c r="AP79" i="426"/>
  <c r="AP78" i="428"/>
  <c r="AP83" i="422"/>
  <c r="AP81" i="418"/>
  <c r="AP84" i="417"/>
  <c r="AP87" i="416"/>
  <c r="AP88" i="415"/>
  <c r="AP81" i="414"/>
  <c r="AP84" i="411"/>
  <c r="AP88" i="411"/>
  <c r="AP83" i="410"/>
  <c r="AB83" i="410"/>
  <c r="AP87" i="388"/>
  <c r="AP88" i="430"/>
  <c r="AP80" i="428"/>
  <c r="AP77" i="418"/>
  <c r="AP77" i="415"/>
  <c r="AP81" i="411"/>
  <c r="AB85" i="410"/>
  <c r="AP81" i="438"/>
  <c r="AP85" i="434"/>
  <c r="AP77" i="430"/>
  <c r="AP85" i="422"/>
  <c r="AP77" i="416"/>
  <c r="AP81" i="412"/>
  <c r="AB76" i="410"/>
  <c r="AE83" i="410"/>
  <c r="AP84" i="388"/>
  <c r="AP80" i="436"/>
  <c r="AP85" i="432"/>
  <c r="AP85" i="428"/>
  <c r="AP85" i="413"/>
  <c r="AP82" i="413"/>
  <c r="AB77" i="410"/>
  <c r="AP83" i="399"/>
  <c r="AP82" i="434"/>
  <c r="O23" i="475" l="1"/>
  <c r="R23" i="475"/>
  <c r="I23" i="475"/>
  <c r="I15" i="475"/>
  <c r="O15" i="475"/>
  <c r="P15" i="475"/>
  <c r="O14" i="473"/>
  <c r="M14" i="473"/>
  <c r="H22" i="473"/>
  <c r="J22" i="473"/>
  <c r="K22" i="473"/>
  <c r="S23" i="475"/>
  <c r="H23" i="475"/>
  <c r="M23" i="475"/>
  <c r="L5" i="475" s="1"/>
  <c r="N15" i="475"/>
  <c r="M15" i="475"/>
  <c r="S15" i="475"/>
  <c r="J23" i="475"/>
  <c r="L23" i="475"/>
  <c r="Q23" i="475"/>
  <c r="R15" i="475"/>
  <c r="Q15" i="475"/>
  <c r="H15" i="475"/>
  <c r="K23" i="475"/>
  <c r="N23" i="475"/>
  <c r="P23" i="475"/>
  <c r="J15" i="475"/>
  <c r="K15" i="475"/>
  <c r="L15" i="475"/>
  <c r="P24" i="471"/>
  <c r="S24" i="469"/>
  <c r="R24" i="469"/>
  <c r="K14" i="473"/>
  <c r="I14" i="473"/>
  <c r="P14" i="473"/>
  <c r="Q22" i="473"/>
  <c r="M22" i="473"/>
  <c r="L5" i="473" s="1"/>
  <c r="I22" i="473"/>
  <c r="J14" i="473"/>
  <c r="K16" i="471"/>
  <c r="N16" i="471"/>
  <c r="P16" i="471"/>
  <c r="S14" i="473"/>
  <c r="Q14" i="473"/>
  <c r="N14" i="473"/>
  <c r="L22" i="473"/>
  <c r="N22" i="473"/>
  <c r="O22" i="473"/>
  <c r="O16" i="471"/>
  <c r="R16" i="471"/>
  <c r="I16" i="471"/>
  <c r="L14" i="473"/>
  <c r="H14" i="473"/>
  <c r="R14" i="473"/>
  <c r="P22" i="473"/>
  <c r="R22" i="473"/>
  <c r="S22" i="473"/>
  <c r="I16" i="469"/>
  <c r="R16" i="469"/>
  <c r="I24" i="471"/>
  <c r="J16" i="471"/>
  <c r="L16" i="471"/>
  <c r="Q16" i="471"/>
  <c r="Q24" i="471"/>
  <c r="M24" i="471"/>
  <c r="L5" i="471" s="1"/>
  <c r="L24" i="471"/>
  <c r="J24" i="471"/>
  <c r="R24" i="471"/>
  <c r="N24" i="471"/>
  <c r="O24" i="471"/>
  <c r="L24" i="469"/>
  <c r="L16" i="469"/>
  <c r="S16" i="471"/>
  <c r="H16" i="471"/>
  <c r="M16" i="471"/>
  <c r="K24" i="471"/>
  <c r="S24" i="471"/>
  <c r="H24" i="471"/>
  <c r="M24" i="469"/>
  <c r="L5" i="469" s="1"/>
  <c r="P24" i="469"/>
  <c r="N24" i="469"/>
  <c r="S16" i="469"/>
  <c r="H16" i="469"/>
  <c r="N16" i="469"/>
  <c r="O24" i="469"/>
  <c r="I24" i="469"/>
  <c r="Q24" i="469"/>
  <c r="K16" i="469"/>
  <c r="M16" i="469"/>
  <c r="P16" i="469"/>
  <c r="H24" i="469"/>
  <c r="K24" i="469"/>
  <c r="J24" i="469"/>
  <c r="O16" i="469"/>
  <c r="Q16" i="469"/>
  <c r="J16" i="469"/>
  <c r="N23" i="467"/>
  <c r="L23" i="467"/>
  <c r="L15" i="467"/>
  <c r="N15" i="467"/>
  <c r="I15" i="467"/>
  <c r="L16" i="465"/>
  <c r="H15" i="467"/>
  <c r="S15" i="467"/>
  <c r="J15" i="467"/>
  <c r="J23" i="467"/>
  <c r="H23" i="467"/>
  <c r="I23" i="467"/>
  <c r="M23" i="467"/>
  <c r="L5" i="467" s="1"/>
  <c r="J16" i="465"/>
  <c r="O16" i="465"/>
  <c r="K15" i="467"/>
  <c r="M15" i="467"/>
  <c r="R15" i="467"/>
  <c r="R23" i="467"/>
  <c r="P23" i="467"/>
  <c r="Q23" i="467"/>
  <c r="H16" i="465"/>
  <c r="P15" i="467"/>
  <c r="O15" i="467"/>
  <c r="Q15" i="467"/>
  <c r="K23" i="467"/>
  <c r="O23" i="467"/>
  <c r="S23" i="467"/>
  <c r="L24" i="465"/>
  <c r="S24" i="465"/>
  <c r="J24" i="465"/>
  <c r="M15" i="445"/>
  <c r="Q16" i="465"/>
  <c r="R16" i="465"/>
  <c r="K24" i="465"/>
  <c r="M24" i="465"/>
  <c r="L5" i="465" s="1"/>
  <c r="R24" i="465"/>
  <c r="Q15" i="445"/>
  <c r="L14" i="447"/>
  <c r="R14" i="447"/>
  <c r="S14" i="451"/>
  <c r="I16" i="465"/>
  <c r="P16" i="465"/>
  <c r="K16" i="465"/>
  <c r="H24" i="465"/>
  <c r="O24" i="465"/>
  <c r="Q24" i="465"/>
  <c r="L14" i="451"/>
  <c r="N16" i="465"/>
  <c r="S16" i="465"/>
  <c r="P24" i="465"/>
  <c r="I24" i="465"/>
  <c r="N24" i="465"/>
  <c r="M24" i="463"/>
  <c r="L5" i="463" s="1"/>
  <c r="Q24" i="463"/>
  <c r="S24" i="463"/>
  <c r="H24" i="463"/>
  <c r="R24" i="463"/>
  <c r="I16" i="461"/>
  <c r="R16" i="461"/>
  <c r="I24" i="463"/>
  <c r="J24" i="463"/>
  <c r="P24" i="463"/>
  <c r="L24" i="463"/>
  <c r="K24" i="463"/>
  <c r="N24" i="463"/>
  <c r="O24" i="463"/>
  <c r="H24" i="461"/>
  <c r="Q24" i="461"/>
  <c r="I24" i="461"/>
  <c r="L24" i="461"/>
  <c r="J24" i="461"/>
  <c r="S24" i="461"/>
  <c r="H16" i="461"/>
  <c r="N16" i="461"/>
  <c r="S16" i="461"/>
  <c r="N16" i="459"/>
  <c r="P16" i="459"/>
  <c r="M24" i="461"/>
  <c r="L5" i="461" s="1"/>
  <c r="K24" i="461"/>
  <c r="Q16" i="461"/>
  <c r="P16" i="461"/>
  <c r="K16" i="461"/>
  <c r="P24" i="461"/>
  <c r="L16" i="461"/>
  <c r="R24" i="461"/>
  <c r="N24" i="461"/>
  <c r="O24" i="461"/>
  <c r="M16" i="461"/>
  <c r="J16" i="461"/>
  <c r="O16" i="461"/>
  <c r="L24" i="459"/>
  <c r="K24" i="459"/>
  <c r="Q24" i="459"/>
  <c r="J16" i="459"/>
  <c r="L16" i="459"/>
  <c r="Q16" i="459"/>
  <c r="S24" i="459"/>
  <c r="R24" i="459"/>
  <c r="P24" i="459"/>
  <c r="O16" i="459"/>
  <c r="P24" i="457"/>
  <c r="J16" i="457"/>
  <c r="L16" i="457"/>
  <c r="Q16" i="457"/>
  <c r="H24" i="459"/>
  <c r="J24" i="459"/>
  <c r="I24" i="459"/>
  <c r="S16" i="459"/>
  <c r="R16" i="459"/>
  <c r="I16" i="459"/>
  <c r="N16" i="457"/>
  <c r="N24" i="459"/>
  <c r="O24" i="459"/>
  <c r="M24" i="459"/>
  <c r="L5" i="459" s="1"/>
  <c r="K16" i="459"/>
  <c r="H16" i="459"/>
  <c r="M16" i="459"/>
  <c r="J24" i="457"/>
  <c r="M24" i="457"/>
  <c r="L5" i="457" s="1"/>
  <c r="S24" i="457"/>
  <c r="L24" i="457"/>
  <c r="O16" i="457"/>
  <c r="H16" i="457"/>
  <c r="M16" i="457"/>
  <c r="J14" i="451"/>
  <c r="J16" i="455"/>
  <c r="N24" i="457"/>
  <c r="K24" i="457"/>
  <c r="R24" i="457"/>
  <c r="K16" i="457"/>
  <c r="P16" i="457"/>
  <c r="Q24" i="457"/>
  <c r="I24" i="455"/>
  <c r="P24" i="455"/>
  <c r="I24" i="457"/>
  <c r="O24" i="457"/>
  <c r="H24" i="457"/>
  <c r="S16" i="457"/>
  <c r="R16" i="457"/>
  <c r="I16" i="457"/>
  <c r="R24" i="455"/>
  <c r="M14" i="451"/>
  <c r="P14" i="451"/>
  <c r="H24" i="455"/>
  <c r="J24" i="455"/>
  <c r="S24" i="455"/>
  <c r="I16" i="455"/>
  <c r="O16" i="455"/>
  <c r="P16" i="455"/>
  <c r="M16" i="455"/>
  <c r="S16" i="455"/>
  <c r="M24" i="453"/>
  <c r="L5" i="453" s="1"/>
  <c r="L24" i="455"/>
  <c r="N24" i="455"/>
  <c r="K24" i="455"/>
  <c r="N16" i="455"/>
  <c r="Q16" i="455"/>
  <c r="H16" i="455"/>
  <c r="Q24" i="455"/>
  <c r="M24" i="455"/>
  <c r="L5" i="455" s="1"/>
  <c r="O24" i="455"/>
  <c r="R16" i="455"/>
  <c r="K16" i="455"/>
  <c r="L16" i="455"/>
  <c r="N16" i="453"/>
  <c r="L16" i="453"/>
  <c r="M16" i="453"/>
  <c r="N14" i="451"/>
  <c r="H14" i="451"/>
  <c r="J16" i="453"/>
  <c r="H16" i="453"/>
  <c r="I16" i="453"/>
  <c r="K24" i="453"/>
  <c r="N24" i="453"/>
  <c r="P24" i="453"/>
  <c r="Q24" i="453"/>
  <c r="S24" i="453"/>
  <c r="O14" i="451"/>
  <c r="R16" i="453"/>
  <c r="P16" i="453"/>
  <c r="Q16" i="453"/>
  <c r="J24" i="453"/>
  <c r="R24" i="453"/>
  <c r="H24" i="453"/>
  <c r="K16" i="453"/>
  <c r="S16" i="453"/>
  <c r="O16" i="453"/>
  <c r="O24" i="453"/>
  <c r="I24" i="453"/>
  <c r="L24" i="453"/>
  <c r="I16" i="449"/>
  <c r="K15" i="445"/>
  <c r="K14" i="447"/>
  <c r="J14" i="447"/>
  <c r="I14" i="451"/>
  <c r="K14" i="451"/>
  <c r="S22" i="451"/>
  <c r="J22" i="451"/>
  <c r="L22" i="451"/>
  <c r="N15" i="445"/>
  <c r="Q14" i="451"/>
  <c r="I22" i="451"/>
  <c r="K22" i="451"/>
  <c r="R22" i="451"/>
  <c r="O16" i="449"/>
  <c r="O22" i="451"/>
  <c r="M22" i="451"/>
  <c r="L5" i="451" s="1"/>
  <c r="P22" i="451"/>
  <c r="S14" i="447"/>
  <c r="H24" i="449"/>
  <c r="O24" i="449"/>
  <c r="N22" i="451"/>
  <c r="Q22" i="451"/>
  <c r="H22" i="451"/>
  <c r="R15" i="445"/>
  <c r="L15" i="445"/>
  <c r="Q14" i="447"/>
  <c r="N24" i="449"/>
  <c r="M24" i="449"/>
  <c r="L5" i="449" s="1"/>
  <c r="S24" i="449"/>
  <c r="R16" i="449"/>
  <c r="M16" i="449"/>
  <c r="S16" i="449"/>
  <c r="I24" i="449"/>
  <c r="J24" i="449"/>
  <c r="L24" i="449"/>
  <c r="R24" i="449"/>
  <c r="J16" i="449"/>
  <c r="Q16" i="449"/>
  <c r="H16" i="449"/>
  <c r="P16" i="449"/>
  <c r="J15" i="445"/>
  <c r="S15" i="445"/>
  <c r="O15" i="445"/>
  <c r="P14" i="447"/>
  <c r="H14" i="447"/>
  <c r="P24" i="449"/>
  <c r="Q24" i="449"/>
  <c r="K24" i="449"/>
  <c r="N16" i="449"/>
  <c r="K16" i="449"/>
  <c r="L16" i="449"/>
  <c r="O22" i="447"/>
  <c r="P15" i="445"/>
  <c r="K22" i="447"/>
  <c r="M22" i="447"/>
  <c r="L5" i="447" s="1"/>
  <c r="R22" i="447"/>
  <c r="M14" i="447"/>
  <c r="H22" i="447"/>
  <c r="Q22" i="447"/>
  <c r="I14" i="447"/>
  <c r="H15" i="445"/>
  <c r="I15" i="445"/>
  <c r="L22" i="447"/>
  <c r="S22" i="447"/>
  <c r="J22" i="447"/>
  <c r="O14" i="447"/>
  <c r="P22" i="447"/>
  <c r="I22" i="447"/>
  <c r="N22" i="447"/>
  <c r="N14" i="447"/>
  <c r="K23" i="445"/>
  <c r="L23" i="445"/>
  <c r="N23" i="445"/>
  <c r="P23" i="445"/>
  <c r="Q23" i="445"/>
  <c r="H23" i="445"/>
  <c r="J23" i="445"/>
  <c r="I23" i="445"/>
  <c r="O23" i="445"/>
  <c r="N22" i="443"/>
  <c r="R23" i="445"/>
  <c r="M23" i="445"/>
  <c r="L5" i="445" s="1"/>
  <c r="S23" i="445"/>
  <c r="L22" i="443"/>
  <c r="K15" i="425"/>
  <c r="K22" i="443"/>
  <c r="S22" i="443"/>
  <c r="J22" i="443"/>
  <c r="P22" i="443"/>
  <c r="H22" i="443"/>
  <c r="I22" i="443"/>
  <c r="R22" i="443"/>
  <c r="N23" i="441"/>
  <c r="Q22" i="443"/>
  <c r="M22" i="443"/>
  <c r="L5" i="443" s="1"/>
  <c r="O22" i="443"/>
  <c r="R15" i="425"/>
  <c r="M15" i="425"/>
  <c r="S14" i="429"/>
  <c r="S23" i="441"/>
  <c r="L23" i="441"/>
  <c r="Q23" i="441"/>
  <c r="P23" i="441"/>
  <c r="O23" i="441"/>
  <c r="R23" i="441"/>
  <c r="I23" i="441"/>
  <c r="N22" i="439"/>
  <c r="J23" i="441"/>
  <c r="O15" i="425"/>
  <c r="L14" i="429"/>
  <c r="K23" i="441"/>
  <c r="H23" i="441"/>
  <c r="M23" i="441"/>
  <c r="L5" i="441" s="1"/>
  <c r="I22" i="439"/>
  <c r="Q22" i="439"/>
  <c r="R22" i="439"/>
  <c r="P22" i="439"/>
  <c r="J22" i="439"/>
  <c r="H22" i="439"/>
  <c r="O22" i="439"/>
  <c r="K22" i="439"/>
  <c r="H22" i="437"/>
  <c r="L22" i="439"/>
  <c r="M22" i="439"/>
  <c r="L5" i="439" s="1"/>
  <c r="S22" i="439"/>
  <c r="O22" i="437"/>
  <c r="M22" i="437"/>
  <c r="L5" i="437" s="1"/>
  <c r="P22" i="437"/>
  <c r="N22" i="437"/>
  <c r="Q22" i="437"/>
  <c r="K22" i="437"/>
  <c r="L22" i="437"/>
  <c r="S22" i="437"/>
  <c r="R23" i="398"/>
  <c r="Q24" i="435"/>
  <c r="J22" i="437"/>
  <c r="R22" i="437"/>
  <c r="I22" i="437"/>
  <c r="H16" i="427"/>
  <c r="L15" i="425"/>
  <c r="H24" i="435"/>
  <c r="N24" i="435"/>
  <c r="S24" i="435"/>
  <c r="L24" i="435"/>
  <c r="M24" i="435"/>
  <c r="L5" i="435" s="1"/>
  <c r="P24" i="435"/>
  <c r="K24" i="435"/>
  <c r="R24" i="435"/>
  <c r="I24" i="435"/>
  <c r="J24" i="435"/>
  <c r="O24" i="435"/>
  <c r="H24" i="433"/>
  <c r="Q15" i="425"/>
  <c r="I14" i="429"/>
  <c r="N24" i="433"/>
  <c r="K24" i="433"/>
  <c r="Q24" i="433"/>
  <c r="O24" i="433"/>
  <c r="N16" i="427"/>
  <c r="K16" i="427"/>
  <c r="L16" i="427"/>
  <c r="P15" i="425"/>
  <c r="Q14" i="429"/>
  <c r="O14" i="429"/>
  <c r="J24" i="433"/>
  <c r="I24" i="433"/>
  <c r="L24" i="433"/>
  <c r="S24" i="433"/>
  <c r="O16" i="427"/>
  <c r="S15" i="425"/>
  <c r="R24" i="433"/>
  <c r="M24" i="433"/>
  <c r="L5" i="433" s="1"/>
  <c r="P24" i="433"/>
  <c r="O23" i="431"/>
  <c r="J16" i="427"/>
  <c r="Q16" i="427"/>
  <c r="N15" i="425"/>
  <c r="M14" i="429"/>
  <c r="K14" i="429"/>
  <c r="H14" i="429"/>
  <c r="N23" i="431"/>
  <c r="L23" i="431"/>
  <c r="Q23" i="431"/>
  <c r="K23" i="431"/>
  <c r="P23" i="431"/>
  <c r="I16" i="427"/>
  <c r="P16" i="427"/>
  <c r="J23" i="431"/>
  <c r="S23" i="431"/>
  <c r="I23" i="431"/>
  <c r="R16" i="427"/>
  <c r="M16" i="427"/>
  <c r="S16" i="427"/>
  <c r="J15" i="425"/>
  <c r="H15" i="425"/>
  <c r="J14" i="429"/>
  <c r="R23" i="431"/>
  <c r="H23" i="431"/>
  <c r="M23" i="431"/>
  <c r="L5" i="431" s="1"/>
  <c r="J22" i="429"/>
  <c r="R22" i="429"/>
  <c r="H22" i="429"/>
  <c r="N23" i="425"/>
  <c r="R23" i="425"/>
  <c r="Q22" i="429"/>
  <c r="M22" i="429"/>
  <c r="L5" i="429" s="1"/>
  <c r="S22" i="429"/>
  <c r="O22" i="429"/>
  <c r="I22" i="429"/>
  <c r="L22" i="429"/>
  <c r="K22" i="429"/>
  <c r="N22" i="429"/>
  <c r="P22" i="429"/>
  <c r="J24" i="427"/>
  <c r="N24" i="427"/>
  <c r="M24" i="427"/>
  <c r="L5" i="427" s="1"/>
  <c r="P24" i="427"/>
  <c r="Q23" i="425"/>
  <c r="S23" i="425"/>
  <c r="P23" i="425"/>
  <c r="R24" i="427"/>
  <c r="O24" i="427"/>
  <c r="K24" i="427"/>
  <c r="H24" i="427"/>
  <c r="I23" i="425"/>
  <c r="K23" i="425"/>
  <c r="H23" i="425"/>
  <c r="S24" i="427"/>
  <c r="J23" i="425"/>
  <c r="I24" i="427"/>
  <c r="Q24" i="427"/>
  <c r="L24" i="427"/>
  <c r="M23" i="425"/>
  <c r="L5" i="425" s="1"/>
  <c r="O23" i="425"/>
  <c r="L23" i="425"/>
  <c r="J24" i="423"/>
  <c r="Q24" i="423"/>
  <c r="R25" i="421"/>
  <c r="K24" i="423"/>
  <c r="N24" i="423"/>
  <c r="P24" i="423"/>
  <c r="L24" i="423"/>
  <c r="O24" i="423"/>
  <c r="R24" i="423"/>
  <c r="I24" i="423"/>
  <c r="S24" i="423"/>
  <c r="H24" i="423"/>
  <c r="M24" i="423"/>
  <c r="L5" i="423" s="1"/>
  <c r="J25" i="421"/>
  <c r="H25" i="421"/>
  <c r="I25" i="421"/>
  <c r="K25" i="421"/>
  <c r="N25" i="421"/>
  <c r="M25" i="421"/>
  <c r="L5" i="421" s="1"/>
  <c r="J16" i="419"/>
  <c r="L16" i="419"/>
  <c r="S16" i="419"/>
  <c r="P25" i="421"/>
  <c r="S25" i="421"/>
  <c r="Q25" i="421"/>
  <c r="L25" i="421"/>
  <c r="O25" i="421"/>
  <c r="H24" i="419"/>
  <c r="O24" i="419"/>
  <c r="J24" i="419"/>
  <c r="P24" i="419"/>
  <c r="M24" i="419"/>
  <c r="L5" i="419" s="1"/>
  <c r="R24" i="419"/>
  <c r="I24" i="419"/>
  <c r="S24" i="419"/>
  <c r="N24" i="419"/>
  <c r="O16" i="419"/>
  <c r="N16" i="419"/>
  <c r="Q16" i="419"/>
  <c r="Q24" i="419"/>
  <c r="K24" i="419"/>
  <c r="K16" i="419"/>
  <c r="R16" i="419"/>
  <c r="I16" i="419"/>
  <c r="L24" i="419"/>
  <c r="P16" i="419"/>
  <c r="H16" i="419"/>
  <c r="M16" i="419"/>
  <c r="P25" i="400"/>
  <c r="P20" i="400"/>
  <c r="J20" i="400"/>
  <c r="I35" i="407"/>
  <c r="K35" i="407"/>
  <c r="O25" i="400"/>
  <c r="O20" i="400"/>
  <c r="M20" i="401"/>
  <c r="M15" i="403"/>
  <c r="P19" i="403"/>
  <c r="R20" i="404"/>
  <c r="L20" i="404"/>
  <c r="O33" i="408"/>
  <c r="I17" i="409"/>
  <c r="AS84" i="476"/>
  <c r="AU84" i="476"/>
  <c r="AU83" i="476"/>
  <c r="AU80" i="476"/>
  <c r="AQ86" i="476"/>
  <c r="AT85" i="476"/>
  <c r="AR85" i="476"/>
  <c r="AS82" i="476"/>
  <c r="AT78" i="476"/>
  <c r="AR88" i="476"/>
  <c r="AR87" i="476"/>
  <c r="AT87" i="476"/>
  <c r="AR81" i="476"/>
  <c r="AQ79" i="476"/>
  <c r="AQ77" i="476"/>
  <c r="AE80" i="476"/>
  <c r="AB75" i="476"/>
  <c r="AE76" i="476"/>
  <c r="AE63" i="476"/>
  <c r="AB82" i="476"/>
  <c r="AE83" i="476"/>
  <c r="AE62" i="476"/>
  <c r="AB54" i="476"/>
  <c r="AE81" i="476"/>
  <c r="AB69" i="476"/>
  <c r="AB78" i="476"/>
  <c r="AB64" i="476"/>
  <c r="AE72" i="476"/>
  <c r="AE88" i="476"/>
  <c r="AE79" i="476"/>
  <c r="AE67" i="476"/>
  <c r="AE58" i="476"/>
  <c r="AT83" i="476"/>
  <c r="AS80" i="476"/>
  <c r="AR86" i="476"/>
  <c r="AU85" i="476"/>
  <c r="AQ82" i="476"/>
  <c r="AR78" i="476"/>
  <c r="AS78" i="476"/>
  <c r="AQ81" i="476"/>
  <c r="AS79" i="476"/>
  <c r="AS77" i="476"/>
  <c r="AE61" i="476"/>
  <c r="AB56" i="476"/>
  <c r="AE74" i="476"/>
  <c r="AB57" i="476"/>
  <c r="AE71" i="476"/>
  <c r="AE86" i="476"/>
  <c r="AT84" i="476"/>
  <c r="AS83" i="476"/>
  <c r="AQ83" i="476"/>
  <c r="AR80" i="476"/>
  <c r="AT86" i="476"/>
  <c r="AS85" i="476"/>
  <c r="AR82" i="476"/>
  <c r="AT82" i="476"/>
  <c r="AQ78" i="476"/>
  <c r="AT88" i="476"/>
  <c r="AU87" i="476"/>
  <c r="AU81" i="476"/>
  <c r="AT81" i="476"/>
  <c r="AT79" i="476"/>
  <c r="AR77" i="476"/>
  <c r="AB80" i="476"/>
  <c r="AE75" i="476"/>
  <c r="AB76" i="476"/>
  <c r="AB63" i="476"/>
  <c r="AE87" i="476"/>
  <c r="AE56" i="476"/>
  <c r="AE68" i="476"/>
  <c r="AE65" i="476"/>
  <c r="AB74" i="476"/>
  <c r="AB73" i="476"/>
  <c r="AE53" i="476"/>
  <c r="AB77" i="476"/>
  <c r="AE57" i="476"/>
  <c r="AB72" i="476"/>
  <c r="AB55" i="476"/>
  <c r="AB71" i="476"/>
  <c r="AB85" i="476"/>
  <c r="AB60" i="476"/>
  <c r="AB58" i="476"/>
  <c r="AT80" i="476"/>
  <c r="AQ87" i="476"/>
  <c r="AB66" i="476"/>
  <c r="AB87" i="476"/>
  <c r="AB65" i="476"/>
  <c r="AB70" i="476"/>
  <c r="AB53" i="476"/>
  <c r="AB59" i="476"/>
  <c r="AE85" i="476"/>
  <c r="AQ84" i="476"/>
  <c r="AR83" i="476"/>
  <c r="AQ80" i="476"/>
  <c r="AU86" i="476"/>
  <c r="AS86" i="476"/>
  <c r="AQ85" i="476"/>
  <c r="AU82" i="476"/>
  <c r="AU78" i="476"/>
  <c r="AS88" i="476"/>
  <c r="AU88" i="476"/>
  <c r="AS87" i="476"/>
  <c r="AS81" i="476"/>
  <c r="AR79" i="476"/>
  <c r="AU77" i="476"/>
  <c r="AT77" i="476"/>
  <c r="AE66" i="476"/>
  <c r="AE84" i="476"/>
  <c r="AB61" i="476"/>
  <c r="AE82" i="476"/>
  <c r="AB83" i="476"/>
  <c r="AB62" i="476"/>
  <c r="AE54" i="476"/>
  <c r="AB81" i="476"/>
  <c r="AE70" i="476"/>
  <c r="AE69" i="476"/>
  <c r="AE78" i="476"/>
  <c r="AE64" i="476"/>
  <c r="AE59" i="476"/>
  <c r="AB88" i="476"/>
  <c r="AB79" i="476"/>
  <c r="AB67" i="476"/>
  <c r="AB86" i="476"/>
  <c r="AR84" i="476"/>
  <c r="AQ88" i="476"/>
  <c r="AU79" i="476"/>
  <c r="AB84" i="476"/>
  <c r="AB68" i="476"/>
  <c r="AE73" i="476"/>
  <c r="AE77" i="476"/>
  <c r="AE55" i="476"/>
  <c r="AE60" i="476"/>
  <c r="AR80" i="474"/>
  <c r="AS80" i="474"/>
  <c r="AT84" i="474"/>
  <c r="AQ88" i="474"/>
  <c r="AS78" i="474"/>
  <c r="AT82" i="474"/>
  <c r="AQ82" i="474"/>
  <c r="AS87" i="474"/>
  <c r="AR86" i="474"/>
  <c r="AR85" i="474"/>
  <c r="AU79" i="474"/>
  <c r="AR79" i="474"/>
  <c r="AQ77" i="474"/>
  <c r="AT83" i="474"/>
  <c r="AR81" i="474"/>
  <c r="AE71" i="474"/>
  <c r="AE55" i="474"/>
  <c r="AE86" i="474"/>
  <c r="AE85" i="474"/>
  <c r="AB72" i="474"/>
  <c r="AB69" i="474"/>
  <c r="AE65" i="474"/>
  <c r="AE83" i="474"/>
  <c r="AE81" i="474"/>
  <c r="AE54" i="474"/>
  <c r="AE78" i="474"/>
  <c r="AB58" i="474"/>
  <c r="AE82" i="474"/>
  <c r="AB66" i="474"/>
  <c r="AE59" i="474"/>
  <c r="AE70" i="474"/>
  <c r="AE63" i="474"/>
  <c r="AB87" i="474"/>
  <c r="AE68" i="474"/>
  <c r="AU84" i="474"/>
  <c r="AR82" i="474"/>
  <c r="AQ86" i="474"/>
  <c r="AU83" i="474"/>
  <c r="AB60" i="474"/>
  <c r="AE73" i="474"/>
  <c r="AB76" i="474"/>
  <c r="AB74" i="474"/>
  <c r="AB64" i="474"/>
  <c r="AB57" i="474"/>
  <c r="AB61" i="474"/>
  <c r="AU80" i="474"/>
  <c r="AR84" i="474"/>
  <c r="AS84" i="474"/>
  <c r="AT88" i="474"/>
  <c r="AR78" i="474"/>
  <c r="AS82" i="474"/>
  <c r="AU87" i="474"/>
  <c r="AR87" i="474"/>
  <c r="AU86" i="474"/>
  <c r="AU85" i="474"/>
  <c r="AQ79" i="474"/>
  <c r="AS77" i="474"/>
  <c r="AT77" i="474"/>
  <c r="AS83" i="474"/>
  <c r="AU81" i="474"/>
  <c r="AE60" i="474"/>
  <c r="AB75" i="474"/>
  <c r="AE84" i="474"/>
  <c r="AB73" i="474"/>
  <c r="AE88" i="474"/>
  <c r="AB67" i="474"/>
  <c r="AB53" i="474"/>
  <c r="AB54" i="474"/>
  <c r="AB77" i="474"/>
  <c r="AE74" i="474"/>
  <c r="AE56" i="474"/>
  <c r="AE80" i="474"/>
  <c r="AE64" i="474"/>
  <c r="AB70" i="474"/>
  <c r="AB79" i="474"/>
  <c r="AE87" i="474"/>
  <c r="AR88" i="474"/>
  <c r="AS88" i="474"/>
  <c r="AQ87" i="474"/>
  <c r="AQ85" i="474"/>
  <c r="AR77" i="474"/>
  <c r="AQ81" i="474"/>
  <c r="AB84" i="474"/>
  <c r="AE53" i="474"/>
  <c r="AE77" i="474"/>
  <c r="AB80" i="474"/>
  <c r="AE79" i="474"/>
  <c r="AT80" i="474"/>
  <c r="AQ84" i="474"/>
  <c r="AU88" i="474"/>
  <c r="AT78" i="474"/>
  <c r="AU78" i="474"/>
  <c r="AU82" i="474"/>
  <c r="AT87" i="474"/>
  <c r="AS86" i="474"/>
  <c r="AS85" i="474"/>
  <c r="AT85" i="474"/>
  <c r="AS79" i="474"/>
  <c r="AU77" i="474"/>
  <c r="AQ83" i="474"/>
  <c r="AS81" i="474"/>
  <c r="AT81" i="474"/>
  <c r="AB71" i="474"/>
  <c r="AB55" i="474"/>
  <c r="AB86" i="474"/>
  <c r="AB85" i="474"/>
  <c r="AE72" i="474"/>
  <c r="AE69" i="474"/>
  <c r="AB65" i="474"/>
  <c r="AB83" i="474"/>
  <c r="AB81" i="474"/>
  <c r="AE76" i="474"/>
  <c r="AB78" i="474"/>
  <c r="AE58" i="474"/>
  <c r="AB82" i="474"/>
  <c r="AE66" i="474"/>
  <c r="AB59" i="474"/>
  <c r="AE57" i="474"/>
  <c r="AB63" i="474"/>
  <c r="AB62" i="474"/>
  <c r="AE61" i="474"/>
  <c r="AB68" i="474"/>
  <c r="AQ80" i="474"/>
  <c r="AQ78" i="474"/>
  <c r="AT86" i="474"/>
  <c r="AT79" i="474"/>
  <c r="AR83" i="474"/>
  <c r="AE75" i="474"/>
  <c r="AB88" i="474"/>
  <c r="AE67" i="474"/>
  <c r="AB56" i="474"/>
  <c r="AE62" i="474"/>
  <c r="AT82" i="472"/>
  <c r="AR82" i="472"/>
  <c r="AQ86" i="472"/>
  <c r="AT77" i="472"/>
  <c r="AS78" i="472"/>
  <c r="AS85" i="472"/>
  <c r="AU85" i="472"/>
  <c r="AS88" i="472"/>
  <c r="AT81" i="472"/>
  <c r="AQ87" i="472"/>
  <c r="AU79" i="472"/>
  <c r="AS79" i="472"/>
  <c r="AS80" i="472"/>
  <c r="AT83" i="472"/>
  <c r="AU84" i="472"/>
  <c r="AE83" i="472"/>
  <c r="AE70" i="472"/>
  <c r="AE77" i="472"/>
  <c r="AB85" i="472"/>
  <c r="AE62" i="472"/>
  <c r="AB57" i="472"/>
  <c r="AB73" i="472"/>
  <c r="AB61" i="472"/>
  <c r="AE84" i="472"/>
  <c r="AB69" i="472"/>
  <c r="AE78" i="472"/>
  <c r="AB88" i="472"/>
  <c r="AE55" i="472"/>
  <c r="AE87" i="472"/>
  <c r="AE59" i="472"/>
  <c r="AE75" i="472"/>
  <c r="AE66" i="472"/>
  <c r="AS82" i="472"/>
  <c r="AT86" i="472"/>
  <c r="AR86" i="472"/>
  <c r="AU77" i="472"/>
  <c r="AU78" i="472"/>
  <c r="AR85" i="472"/>
  <c r="AR88" i="472"/>
  <c r="AT88" i="472"/>
  <c r="AU81" i="472"/>
  <c r="AT87" i="472"/>
  <c r="AQ79" i="472"/>
  <c r="AR80" i="472"/>
  <c r="AT80" i="472"/>
  <c r="AR83" i="472"/>
  <c r="AQ84" i="472"/>
  <c r="AB83" i="472"/>
  <c r="AB70" i="472"/>
  <c r="AE56" i="472"/>
  <c r="AE85" i="472"/>
  <c r="AB62" i="472"/>
  <c r="AE57" i="472"/>
  <c r="AE73" i="472"/>
  <c r="AE61" i="472"/>
  <c r="AB84" i="472"/>
  <c r="AE69" i="472"/>
  <c r="AE76" i="472"/>
  <c r="AB65" i="472"/>
  <c r="AB82" i="472"/>
  <c r="AE63" i="472"/>
  <c r="AB55" i="472"/>
  <c r="AB87" i="472"/>
  <c r="AB59" i="472"/>
  <c r="AB75" i="472"/>
  <c r="AB66" i="472"/>
  <c r="AU82" i="472"/>
  <c r="AS86" i="472"/>
  <c r="AS77" i="472"/>
  <c r="AQ77" i="472"/>
  <c r="AQ78" i="472"/>
  <c r="AT85" i="472"/>
  <c r="AU88" i="472"/>
  <c r="AS81" i="472"/>
  <c r="AQ81" i="472"/>
  <c r="AR87" i="472"/>
  <c r="AT79" i="472"/>
  <c r="AU80" i="472"/>
  <c r="AU83" i="472"/>
  <c r="AS83" i="472"/>
  <c r="AS84" i="472"/>
  <c r="AE79" i="472"/>
  <c r="AE71" i="472"/>
  <c r="AB53" i="472"/>
  <c r="AB56" i="472"/>
  <c r="AB68" i="472"/>
  <c r="AB81" i="472"/>
  <c r="AE54" i="472"/>
  <c r="AE80" i="472"/>
  <c r="AE58" i="472"/>
  <c r="AE74" i="472"/>
  <c r="AB76" i="472"/>
  <c r="AE65" i="472"/>
  <c r="AE82" i="472"/>
  <c r="AB63" i="472"/>
  <c r="AE60" i="472"/>
  <c r="AB86" i="472"/>
  <c r="AB64" i="472"/>
  <c r="AE72" i="472"/>
  <c r="AE67" i="472"/>
  <c r="AQ82" i="472"/>
  <c r="AU86" i="472"/>
  <c r="AR77" i="472"/>
  <c r="AT78" i="472"/>
  <c r="AR78" i="472"/>
  <c r="AQ85" i="472"/>
  <c r="AQ88" i="472"/>
  <c r="AR81" i="472"/>
  <c r="AU87" i="472"/>
  <c r="AS87" i="472"/>
  <c r="AR79" i="472"/>
  <c r="AQ80" i="472"/>
  <c r="AQ83" i="472"/>
  <c r="AR84" i="472"/>
  <c r="AT84" i="472"/>
  <c r="AB79" i="472"/>
  <c r="AB71" i="472"/>
  <c r="AE53" i="472"/>
  <c r="AB77" i="472"/>
  <c r="AE68" i="472"/>
  <c r="AE81" i="472"/>
  <c r="AB54" i="472"/>
  <c r="AB80" i="472"/>
  <c r="AB58" i="472"/>
  <c r="AB74" i="472"/>
  <c r="AB78" i="472"/>
  <c r="AE88" i="472"/>
  <c r="AB60" i="472"/>
  <c r="AE86" i="472"/>
  <c r="AE64" i="472"/>
  <c r="AB72" i="472"/>
  <c r="AB67" i="472"/>
  <c r="AT81" i="470"/>
  <c r="AR81" i="470"/>
  <c r="AQ83" i="470"/>
  <c r="AU79" i="470"/>
  <c r="AQ86" i="470"/>
  <c r="AU82" i="470"/>
  <c r="AS82" i="470"/>
  <c r="AR80" i="470"/>
  <c r="AR78" i="470"/>
  <c r="AU77" i="470"/>
  <c r="AS88" i="470"/>
  <c r="AR88" i="470"/>
  <c r="AT84" i="470"/>
  <c r="AS87" i="470"/>
  <c r="AR85" i="470"/>
  <c r="AE87" i="470"/>
  <c r="AB88" i="470"/>
  <c r="AB63" i="470"/>
  <c r="AB66" i="470"/>
  <c r="AE73" i="470"/>
  <c r="AE56" i="470"/>
  <c r="AE68" i="470"/>
  <c r="AB67" i="470"/>
  <c r="AE65" i="470"/>
  <c r="AE81" i="470"/>
  <c r="AE78" i="470"/>
  <c r="AB62" i="470"/>
  <c r="AB55" i="470"/>
  <c r="AE85" i="470"/>
  <c r="AB58" i="470"/>
  <c r="AE74" i="470"/>
  <c r="AB83" i="470"/>
  <c r="AE69" i="470"/>
  <c r="AE53" i="470"/>
  <c r="AE80" i="470"/>
  <c r="AB64" i="470"/>
  <c r="AU81" i="470"/>
  <c r="AR83" i="470"/>
  <c r="AU83" i="470"/>
  <c r="AT79" i="470"/>
  <c r="AS86" i="470"/>
  <c r="AQ82" i="470"/>
  <c r="AS80" i="470"/>
  <c r="AQ80" i="470"/>
  <c r="AT78" i="470"/>
  <c r="AQ77" i="470"/>
  <c r="AU88" i="470"/>
  <c r="AS84" i="470"/>
  <c r="AR84" i="470"/>
  <c r="AU87" i="470"/>
  <c r="AU85" i="470"/>
  <c r="AB87" i="470"/>
  <c r="AE88" i="470"/>
  <c r="AE63" i="470"/>
  <c r="AE66" i="470"/>
  <c r="AB73" i="470"/>
  <c r="AB56" i="470"/>
  <c r="AB68" i="470"/>
  <c r="AE67" i="470"/>
  <c r="AB65" i="470"/>
  <c r="AB81" i="470"/>
  <c r="AB78" i="470"/>
  <c r="AE62" i="470"/>
  <c r="AE55" i="470"/>
  <c r="AB85" i="470"/>
  <c r="AE58" i="470"/>
  <c r="AB80" i="470"/>
  <c r="AE77" i="470"/>
  <c r="AE64" i="470"/>
  <c r="AQ81" i="470"/>
  <c r="AT83" i="470"/>
  <c r="AR79" i="470"/>
  <c r="AQ79" i="470"/>
  <c r="AR86" i="470"/>
  <c r="AR82" i="470"/>
  <c r="AT80" i="470"/>
  <c r="AU78" i="470"/>
  <c r="AS78" i="470"/>
  <c r="AS77" i="470"/>
  <c r="AQ88" i="470"/>
  <c r="AU84" i="470"/>
  <c r="AR87" i="470"/>
  <c r="AQ87" i="470"/>
  <c r="AQ85" i="470"/>
  <c r="AB59" i="470"/>
  <c r="AB54" i="470"/>
  <c r="AE60" i="470"/>
  <c r="AB84" i="470"/>
  <c r="AB71" i="470"/>
  <c r="AE75" i="470"/>
  <c r="AB70" i="470"/>
  <c r="AE79" i="470"/>
  <c r="AE76" i="470"/>
  <c r="AE57" i="470"/>
  <c r="AB77" i="470"/>
  <c r="AS81" i="470"/>
  <c r="AS83" i="470"/>
  <c r="AS79" i="470"/>
  <c r="AU86" i="470"/>
  <c r="AT86" i="470"/>
  <c r="AT82" i="470"/>
  <c r="AU80" i="470"/>
  <c r="AQ78" i="470"/>
  <c r="AT77" i="470"/>
  <c r="AR77" i="470"/>
  <c r="AT88" i="470"/>
  <c r="AQ84" i="470"/>
  <c r="AT87" i="470"/>
  <c r="AT85" i="470"/>
  <c r="AS85" i="470"/>
  <c r="AE59" i="470"/>
  <c r="AE54" i="470"/>
  <c r="AB60" i="470"/>
  <c r="AB61" i="470"/>
  <c r="AE84" i="470"/>
  <c r="AB69" i="470"/>
  <c r="AE71" i="470"/>
  <c r="AB75" i="470"/>
  <c r="AE70" i="470"/>
  <c r="AB79" i="470"/>
  <c r="AB76" i="470"/>
  <c r="AB57" i="470"/>
  <c r="AB53" i="470"/>
  <c r="AE86" i="470"/>
  <c r="AB82" i="470"/>
  <c r="AB72" i="470"/>
  <c r="AB74" i="470"/>
  <c r="AE83" i="470"/>
  <c r="AE61" i="470"/>
  <c r="AB86" i="470"/>
  <c r="AE82" i="470"/>
  <c r="AE72" i="470"/>
  <c r="AU79" i="468"/>
  <c r="AS79" i="468"/>
  <c r="AS88" i="468"/>
  <c r="AT77" i="468"/>
  <c r="AU80" i="468"/>
  <c r="AS81" i="468"/>
  <c r="AQ81" i="468"/>
  <c r="AR87" i="468"/>
  <c r="AU82" i="468"/>
  <c r="AS86" i="468"/>
  <c r="AT78" i="468"/>
  <c r="AR78" i="468"/>
  <c r="AR83" i="468"/>
  <c r="AT85" i="468"/>
  <c r="AU84" i="468"/>
  <c r="AB79" i="468"/>
  <c r="AE76" i="468"/>
  <c r="AE65" i="468"/>
  <c r="AE73" i="468"/>
  <c r="AE66" i="468"/>
  <c r="AB80" i="468"/>
  <c r="AE81" i="468"/>
  <c r="AB60" i="468"/>
  <c r="AB78" i="468"/>
  <c r="AB82" i="468"/>
  <c r="AE69" i="468"/>
  <c r="AE61" i="468"/>
  <c r="AE54" i="468"/>
  <c r="AE84" i="468"/>
  <c r="AE62" i="468"/>
  <c r="AE86" i="468"/>
  <c r="AE77" i="468"/>
  <c r="AE72" i="468"/>
  <c r="AS77" i="468"/>
  <c r="AT81" i="468"/>
  <c r="AR82" i="468"/>
  <c r="AU78" i="468"/>
  <c r="AU85" i="468"/>
  <c r="AB88" i="468"/>
  <c r="AB64" i="468"/>
  <c r="AB63" i="468"/>
  <c r="AE68" i="468"/>
  <c r="AE67" i="468"/>
  <c r="AQ79" i="468"/>
  <c r="AR88" i="468"/>
  <c r="AT88" i="468"/>
  <c r="AU77" i="468"/>
  <c r="AQ80" i="468"/>
  <c r="AR81" i="468"/>
  <c r="AU87" i="468"/>
  <c r="AS87" i="468"/>
  <c r="AQ82" i="468"/>
  <c r="AU86" i="468"/>
  <c r="AS78" i="468"/>
  <c r="AU83" i="468"/>
  <c r="AS83" i="468"/>
  <c r="AQ85" i="468"/>
  <c r="AQ84" i="468"/>
  <c r="AE75" i="468"/>
  <c r="AE88" i="468"/>
  <c r="AB65" i="468"/>
  <c r="AB85" i="468"/>
  <c r="AE53" i="468"/>
  <c r="AE64" i="468"/>
  <c r="AE74" i="468"/>
  <c r="AE78" i="468"/>
  <c r="AE82" i="468"/>
  <c r="AB69" i="468"/>
  <c r="AB61" i="468"/>
  <c r="AB55" i="468"/>
  <c r="AB84" i="468"/>
  <c r="AE57" i="468"/>
  <c r="AE87" i="468"/>
  <c r="AB67" i="468"/>
  <c r="AB58" i="468"/>
  <c r="AT79" i="468"/>
  <c r="AQ77" i="468"/>
  <c r="AS80" i="468"/>
  <c r="AQ87" i="468"/>
  <c r="AQ86" i="468"/>
  <c r="AS85" i="468"/>
  <c r="AB75" i="468"/>
  <c r="AE56" i="468"/>
  <c r="AB53" i="468"/>
  <c r="AB59" i="468"/>
  <c r="AE55" i="468"/>
  <c r="AB57" i="468"/>
  <c r="AB87" i="468"/>
  <c r="AR79" i="468"/>
  <c r="AQ88" i="468"/>
  <c r="AR77" i="468"/>
  <c r="AR80" i="468"/>
  <c r="AT80" i="468"/>
  <c r="AU81" i="468"/>
  <c r="AT87" i="468"/>
  <c r="AS82" i="468"/>
  <c r="AT86" i="468"/>
  <c r="AR86" i="468"/>
  <c r="AQ78" i="468"/>
  <c r="AT83" i="468"/>
  <c r="AR85" i="468"/>
  <c r="AR84" i="468"/>
  <c r="AT84" i="468"/>
  <c r="AE79" i="468"/>
  <c r="AB76" i="468"/>
  <c r="AE70" i="468"/>
  <c r="AB56" i="468"/>
  <c r="AB73" i="468"/>
  <c r="AB66" i="468"/>
  <c r="AE80" i="468"/>
  <c r="AB81" i="468"/>
  <c r="AE60" i="468"/>
  <c r="AE63" i="468"/>
  <c r="AB83" i="468"/>
  <c r="AE59" i="468"/>
  <c r="AB54" i="468"/>
  <c r="AB68" i="468"/>
  <c r="AB62" i="468"/>
  <c r="AB71" i="468"/>
  <c r="AB86" i="468"/>
  <c r="AB77" i="468"/>
  <c r="AB72" i="468"/>
  <c r="AU88" i="468"/>
  <c r="AT82" i="468"/>
  <c r="AQ83" i="468"/>
  <c r="AS84" i="468"/>
  <c r="AB70" i="468"/>
  <c r="AE85" i="468"/>
  <c r="AB74" i="468"/>
  <c r="AE83" i="468"/>
  <c r="AE71" i="468"/>
  <c r="AE58" i="468"/>
  <c r="AT82" i="466"/>
  <c r="AS82" i="466"/>
  <c r="AR78" i="466"/>
  <c r="AU84" i="466"/>
  <c r="AT81" i="466"/>
  <c r="AS77" i="466"/>
  <c r="AT77" i="466"/>
  <c r="AQ88" i="466"/>
  <c r="AR79" i="466"/>
  <c r="AS80" i="466"/>
  <c r="AU83" i="466"/>
  <c r="AT83" i="466"/>
  <c r="AR87" i="466"/>
  <c r="AU85" i="466"/>
  <c r="AU86" i="466"/>
  <c r="AE74" i="466"/>
  <c r="AB59" i="466"/>
  <c r="AB87" i="466"/>
  <c r="AE62" i="466"/>
  <c r="AE58" i="466"/>
  <c r="AB76" i="466"/>
  <c r="AB73" i="466"/>
  <c r="AE81" i="466"/>
  <c r="AE82" i="466"/>
  <c r="AE84" i="466"/>
  <c r="AB86" i="466"/>
  <c r="AE68" i="466"/>
  <c r="AE64" i="466"/>
  <c r="AE66" i="466"/>
  <c r="AE61" i="466"/>
  <c r="AE78" i="466"/>
  <c r="AE75" i="466"/>
  <c r="AE69" i="466"/>
  <c r="AB54" i="466"/>
  <c r="AT78" i="466"/>
  <c r="AS78" i="466"/>
  <c r="AQ84" i="466"/>
  <c r="AR81" i="466"/>
  <c r="AQ77" i="466"/>
  <c r="AR88" i="466"/>
  <c r="AU88" i="466"/>
  <c r="AT79" i="466"/>
  <c r="AT80" i="466"/>
  <c r="AQ83" i="466"/>
  <c r="AU87" i="466"/>
  <c r="AT87" i="466"/>
  <c r="AQ86" i="466"/>
  <c r="AB74" i="466"/>
  <c r="AE87" i="466"/>
  <c r="AB58" i="466"/>
  <c r="AE73" i="466"/>
  <c r="AB63" i="466"/>
  <c r="AB77" i="466"/>
  <c r="AB61" i="466"/>
  <c r="AB75" i="466"/>
  <c r="AQ82" i="466"/>
  <c r="AR84" i="466"/>
  <c r="AT84" i="466"/>
  <c r="AR77" i="466"/>
  <c r="AU79" i="466"/>
  <c r="AQ80" i="466"/>
  <c r="AQ87" i="466"/>
  <c r="AR85" i="466"/>
  <c r="AB85" i="466"/>
  <c r="AE57" i="466"/>
  <c r="AE53" i="466"/>
  <c r="AE70" i="466"/>
  <c r="AE63" i="466"/>
  <c r="AB60" i="466"/>
  <c r="AE77" i="466"/>
  <c r="AB56" i="466"/>
  <c r="AB67" i="466"/>
  <c r="AE65" i="466"/>
  <c r="AR82" i="466"/>
  <c r="AQ78" i="466"/>
  <c r="AS84" i="466"/>
  <c r="AS81" i="466"/>
  <c r="AU81" i="466"/>
  <c r="AU77" i="466"/>
  <c r="AS88" i="466"/>
  <c r="AQ79" i="466"/>
  <c r="AR80" i="466"/>
  <c r="AU80" i="466"/>
  <c r="AS83" i="466"/>
  <c r="AS87" i="466"/>
  <c r="AT85" i="466"/>
  <c r="AT86" i="466"/>
  <c r="AR86" i="466"/>
  <c r="AE85" i="466"/>
  <c r="AB79" i="466"/>
  <c r="AB57" i="466"/>
  <c r="AB53" i="466"/>
  <c r="AB71" i="466"/>
  <c r="AB70" i="466"/>
  <c r="AB83" i="466"/>
  <c r="AB81" i="466"/>
  <c r="AB82" i="466"/>
  <c r="AB88" i="466"/>
  <c r="AE60" i="466"/>
  <c r="AE86" i="466"/>
  <c r="AB68" i="466"/>
  <c r="AB64" i="466"/>
  <c r="AE56" i="466"/>
  <c r="AE55" i="466"/>
  <c r="AE67" i="466"/>
  <c r="AB80" i="466"/>
  <c r="AB65" i="466"/>
  <c r="AE54" i="466"/>
  <c r="AU82" i="466"/>
  <c r="AQ85" i="466"/>
  <c r="AE59" i="466"/>
  <c r="AB62" i="466"/>
  <c r="AE76" i="466"/>
  <c r="AB84" i="466"/>
  <c r="AB72" i="466"/>
  <c r="AB66" i="466"/>
  <c r="AB78" i="466"/>
  <c r="AB69" i="466"/>
  <c r="AU78" i="466"/>
  <c r="AQ81" i="466"/>
  <c r="AT88" i="466"/>
  <c r="AS79" i="466"/>
  <c r="AR83" i="466"/>
  <c r="AS85" i="466"/>
  <c r="AS86" i="466"/>
  <c r="AE79" i="466"/>
  <c r="AE71" i="466"/>
  <c r="AE83" i="466"/>
  <c r="AE88" i="466"/>
  <c r="AE72" i="466"/>
  <c r="AB55" i="466"/>
  <c r="AE80" i="466"/>
  <c r="AU87" i="464"/>
  <c r="AS87" i="464"/>
  <c r="AR83" i="464"/>
  <c r="AT85" i="464"/>
  <c r="AS82" i="464"/>
  <c r="AU78" i="464"/>
  <c r="AT78" i="464"/>
  <c r="AS84" i="464"/>
  <c r="AU77" i="464"/>
  <c r="AU88" i="464"/>
  <c r="AT86" i="464"/>
  <c r="AR86" i="464"/>
  <c r="AS79" i="464"/>
  <c r="AT81" i="464"/>
  <c r="AS80" i="464"/>
  <c r="AB74" i="464"/>
  <c r="AB83" i="464"/>
  <c r="AB79" i="464"/>
  <c r="AB77" i="464"/>
  <c r="AE71" i="464"/>
  <c r="AB63" i="464"/>
  <c r="AB84" i="464"/>
  <c r="AB87" i="464"/>
  <c r="AE57" i="464"/>
  <c r="AE53" i="464"/>
  <c r="AE80" i="464"/>
  <c r="AB78" i="464"/>
  <c r="AE86" i="464"/>
  <c r="AE60" i="464"/>
  <c r="AB62" i="464"/>
  <c r="AE61" i="464"/>
  <c r="AE85" i="464"/>
  <c r="AB67" i="464"/>
  <c r="AQ83" i="464"/>
  <c r="AS78" i="464"/>
  <c r="AT77" i="464"/>
  <c r="AS88" i="464"/>
  <c r="AQ79" i="464"/>
  <c r="AQ81" i="464"/>
  <c r="AE65" i="464"/>
  <c r="AB54" i="464"/>
  <c r="AE64" i="464"/>
  <c r="AE82" i="464"/>
  <c r="AB76" i="464"/>
  <c r="AB56" i="464"/>
  <c r="AE81" i="464"/>
  <c r="AB88" i="464"/>
  <c r="AE68" i="464"/>
  <c r="AT83" i="464"/>
  <c r="AT82" i="464"/>
  <c r="AQ84" i="464"/>
  <c r="AR88" i="464"/>
  <c r="AT88" i="464"/>
  <c r="AR79" i="464"/>
  <c r="AR80" i="464"/>
  <c r="AE83" i="464"/>
  <c r="AE54" i="464"/>
  <c r="AE84" i="464"/>
  <c r="AB57" i="464"/>
  <c r="AE76" i="464"/>
  <c r="AE56" i="464"/>
  <c r="AB60" i="464"/>
  <c r="AB61" i="464"/>
  <c r="AE67" i="464"/>
  <c r="AQ87" i="464"/>
  <c r="AU83" i="464"/>
  <c r="AS83" i="464"/>
  <c r="AQ85" i="464"/>
  <c r="AU82" i="464"/>
  <c r="AQ78" i="464"/>
  <c r="AR84" i="464"/>
  <c r="AT84" i="464"/>
  <c r="AR77" i="464"/>
  <c r="AQ88" i="464"/>
  <c r="AS86" i="464"/>
  <c r="AU79" i="464"/>
  <c r="AT79" i="464"/>
  <c r="AU81" i="464"/>
  <c r="AU80" i="464"/>
  <c r="AE74" i="464"/>
  <c r="AE73" i="464"/>
  <c r="AE66" i="464"/>
  <c r="AB65" i="464"/>
  <c r="AE70" i="464"/>
  <c r="AB71" i="464"/>
  <c r="AB64" i="464"/>
  <c r="AE75" i="464"/>
  <c r="AB82" i="464"/>
  <c r="AB53" i="464"/>
  <c r="AB80" i="464"/>
  <c r="AE78" i="464"/>
  <c r="AB69" i="464"/>
  <c r="AB81" i="464"/>
  <c r="AE59" i="464"/>
  <c r="AE88" i="464"/>
  <c r="AE55" i="464"/>
  <c r="AB68" i="464"/>
  <c r="AB72" i="464"/>
  <c r="AT87" i="464"/>
  <c r="AS85" i="464"/>
  <c r="AU85" i="464"/>
  <c r="AQ82" i="464"/>
  <c r="AU84" i="464"/>
  <c r="AS77" i="464"/>
  <c r="AU86" i="464"/>
  <c r="AS81" i="464"/>
  <c r="AQ80" i="464"/>
  <c r="AB73" i="464"/>
  <c r="AB66" i="464"/>
  <c r="AB70" i="464"/>
  <c r="AB75" i="464"/>
  <c r="AE58" i="464"/>
  <c r="AE69" i="464"/>
  <c r="AB59" i="464"/>
  <c r="AB55" i="464"/>
  <c r="AE72" i="464"/>
  <c r="AR87" i="464"/>
  <c r="AR85" i="464"/>
  <c r="AR82" i="464"/>
  <c r="AR78" i="464"/>
  <c r="AQ77" i="464"/>
  <c r="AQ86" i="464"/>
  <c r="AR81" i="464"/>
  <c r="AT80" i="464"/>
  <c r="AE79" i="464"/>
  <c r="AE77" i="464"/>
  <c r="AE63" i="464"/>
  <c r="AE87" i="464"/>
  <c r="AB58" i="464"/>
  <c r="AB86" i="464"/>
  <c r="AE62" i="464"/>
  <c r="AB85" i="464"/>
  <c r="AT82" i="462"/>
  <c r="AR82" i="462"/>
  <c r="AR87" i="462"/>
  <c r="AT81" i="462"/>
  <c r="AR85" i="462"/>
  <c r="AT86" i="462"/>
  <c r="AR86" i="462"/>
  <c r="AS84" i="462"/>
  <c r="AR77" i="462"/>
  <c r="AQ83" i="462"/>
  <c r="AU79" i="462"/>
  <c r="AT79" i="462"/>
  <c r="AS80" i="462"/>
  <c r="AQ88" i="462"/>
  <c r="AU78" i="462"/>
  <c r="AB77" i="462"/>
  <c r="AB67" i="462"/>
  <c r="AB63" i="462"/>
  <c r="AB72" i="462"/>
  <c r="AB56" i="462"/>
  <c r="AB71" i="462"/>
  <c r="AE82" i="462"/>
  <c r="AE64" i="462"/>
  <c r="AE53" i="462"/>
  <c r="AB73" i="462"/>
  <c r="AB78" i="462"/>
  <c r="AE62" i="462"/>
  <c r="AE88" i="462"/>
  <c r="AB54" i="462"/>
  <c r="AE83" i="462"/>
  <c r="AB80" i="462"/>
  <c r="AB57" i="462"/>
  <c r="AB75" i="462"/>
  <c r="AE70" i="462"/>
  <c r="AQ87" i="462"/>
  <c r="AQ81" i="462"/>
  <c r="AU86" i="462"/>
  <c r="AS77" i="462"/>
  <c r="AR79" i="462"/>
  <c r="AR78" i="462"/>
  <c r="AE66" i="462"/>
  <c r="AE69" i="462"/>
  <c r="AB81" i="462"/>
  <c r="AE60" i="462"/>
  <c r="AE76" i="462"/>
  <c r="AS82" i="462"/>
  <c r="AU87" i="462"/>
  <c r="AS87" i="462"/>
  <c r="AU81" i="462"/>
  <c r="AT85" i="462"/>
  <c r="AS86" i="462"/>
  <c r="AR84" i="462"/>
  <c r="AT84" i="462"/>
  <c r="AQ77" i="462"/>
  <c r="AT83" i="462"/>
  <c r="AQ79" i="462"/>
  <c r="AR80" i="462"/>
  <c r="AT80" i="462"/>
  <c r="AS88" i="462"/>
  <c r="AQ78" i="462"/>
  <c r="AE77" i="462"/>
  <c r="AE67" i="462"/>
  <c r="AE63" i="462"/>
  <c r="AE72" i="462"/>
  <c r="AE56" i="462"/>
  <c r="AE65" i="462"/>
  <c r="AE84" i="462"/>
  <c r="AB53" i="462"/>
  <c r="AE73" i="462"/>
  <c r="AE78" i="462"/>
  <c r="AB62" i="462"/>
  <c r="AB88" i="462"/>
  <c r="AE61" i="462"/>
  <c r="AE58" i="462"/>
  <c r="AB83" i="462"/>
  <c r="AB60" i="462"/>
  <c r="AB85" i="462"/>
  <c r="AE79" i="462"/>
  <c r="AB70" i="462"/>
  <c r="AU82" i="462"/>
  <c r="AQ85" i="462"/>
  <c r="AU77" i="462"/>
  <c r="AU80" i="462"/>
  <c r="AT88" i="462"/>
  <c r="AE87" i="462"/>
  <c r="AB84" i="462"/>
  <c r="AE74" i="462"/>
  <c r="AB58" i="462"/>
  <c r="AB79" i="462"/>
  <c r="AQ82" i="462"/>
  <c r="AT87" i="462"/>
  <c r="AR81" i="462"/>
  <c r="AS85" i="462"/>
  <c r="AU85" i="462"/>
  <c r="AQ86" i="462"/>
  <c r="AQ84" i="462"/>
  <c r="AT77" i="462"/>
  <c r="AU83" i="462"/>
  <c r="AS83" i="462"/>
  <c r="AS79" i="462"/>
  <c r="AQ80" i="462"/>
  <c r="AU88" i="462"/>
  <c r="AT78" i="462"/>
  <c r="AS78" i="462"/>
  <c r="AE55" i="462"/>
  <c r="AB87" i="462"/>
  <c r="AB66" i="462"/>
  <c r="AE86" i="462"/>
  <c r="AB69" i="462"/>
  <c r="AE71" i="462"/>
  <c r="AB82" i="462"/>
  <c r="AB64" i="462"/>
  <c r="AE59" i="462"/>
  <c r="AB74" i="462"/>
  <c r="AE68" i="462"/>
  <c r="AE81" i="462"/>
  <c r="AE54" i="462"/>
  <c r="AE80" i="462"/>
  <c r="AE57" i="462"/>
  <c r="AE75" i="462"/>
  <c r="AB76" i="462"/>
  <c r="AS81" i="462"/>
  <c r="AU84" i="462"/>
  <c r="AR83" i="462"/>
  <c r="AR88" i="462"/>
  <c r="AB55" i="462"/>
  <c r="AB86" i="462"/>
  <c r="AB65" i="462"/>
  <c r="AB59" i="462"/>
  <c r="AB68" i="462"/>
  <c r="AB61" i="462"/>
  <c r="AE85" i="462"/>
  <c r="AU87" i="460"/>
  <c r="AQ87" i="460"/>
  <c r="AS85" i="460"/>
  <c r="AU85" i="460"/>
  <c r="AT80" i="460"/>
  <c r="AU81" i="460"/>
  <c r="AQ79" i="460"/>
  <c r="AR84" i="460"/>
  <c r="AU84" i="460"/>
  <c r="AS83" i="460"/>
  <c r="AQ86" i="460"/>
  <c r="AQ77" i="460"/>
  <c r="AT82" i="460"/>
  <c r="AR82" i="460"/>
  <c r="AR78" i="460"/>
  <c r="AS88" i="460"/>
  <c r="AB87" i="460"/>
  <c r="AB73" i="460"/>
  <c r="AE61" i="460"/>
  <c r="AE80" i="460"/>
  <c r="AE59" i="460"/>
  <c r="AB83" i="460"/>
  <c r="AB71" i="460"/>
  <c r="AE75" i="460"/>
  <c r="AE78" i="460"/>
  <c r="AE70" i="460"/>
  <c r="AE85" i="460"/>
  <c r="AE74" i="460"/>
  <c r="AB79" i="460"/>
  <c r="AE67" i="460"/>
  <c r="AE58" i="460"/>
  <c r="AB66" i="460"/>
  <c r="AB65" i="460"/>
  <c r="AE56" i="460"/>
  <c r="AB86" i="460"/>
  <c r="AR87" i="460"/>
  <c r="AT85" i="460"/>
  <c r="AR80" i="460"/>
  <c r="AQ80" i="460"/>
  <c r="AR81" i="460"/>
  <c r="AU79" i="460"/>
  <c r="AS84" i="460"/>
  <c r="AU83" i="460"/>
  <c r="AT83" i="460"/>
  <c r="AR86" i="460"/>
  <c r="AU77" i="460"/>
  <c r="AU82" i="460"/>
  <c r="AU78" i="460"/>
  <c r="AT78" i="460"/>
  <c r="AQ88" i="460"/>
  <c r="AB82" i="460"/>
  <c r="AB55" i="460"/>
  <c r="AE77" i="460"/>
  <c r="AE63" i="460"/>
  <c r="AB62" i="460"/>
  <c r="AE88" i="460"/>
  <c r="AB75" i="460"/>
  <c r="AB76" i="460"/>
  <c r="AB57" i="460"/>
  <c r="AB53" i="460"/>
  <c r="AE60" i="460"/>
  <c r="AB81" i="460"/>
  <c r="AB67" i="460"/>
  <c r="AE64" i="460"/>
  <c r="AE66" i="460"/>
  <c r="AE65" i="460"/>
  <c r="AB56" i="460"/>
  <c r="AE86" i="460"/>
  <c r="AS87" i="460"/>
  <c r="AQ85" i="460"/>
  <c r="AS80" i="460"/>
  <c r="AS81" i="460"/>
  <c r="AQ81" i="460"/>
  <c r="AS79" i="460"/>
  <c r="AQ84" i="460"/>
  <c r="AQ83" i="460"/>
  <c r="AT86" i="460"/>
  <c r="AS86" i="460"/>
  <c r="AR77" i="460"/>
  <c r="AQ82" i="460"/>
  <c r="AQ78" i="460"/>
  <c r="AR88" i="460"/>
  <c r="AU88" i="460"/>
  <c r="AE82" i="460"/>
  <c r="AE55" i="460"/>
  <c r="AB77" i="460"/>
  <c r="AB63" i="460"/>
  <c r="AE62" i="460"/>
  <c r="AB88" i="460"/>
  <c r="AE76" i="460"/>
  <c r="AE57" i="460"/>
  <c r="AE53" i="460"/>
  <c r="AB60" i="460"/>
  <c r="AE81" i="460"/>
  <c r="AB64" i="460"/>
  <c r="AB69" i="460"/>
  <c r="AE68" i="460"/>
  <c r="AE84" i="460"/>
  <c r="AE72" i="460"/>
  <c r="AB54" i="460"/>
  <c r="AT87" i="460"/>
  <c r="AR85" i="460"/>
  <c r="AU80" i="460"/>
  <c r="AT81" i="460"/>
  <c r="AR79" i="460"/>
  <c r="AT79" i="460"/>
  <c r="AT84" i="460"/>
  <c r="AR83" i="460"/>
  <c r="AU86" i="460"/>
  <c r="AT77" i="460"/>
  <c r="AS77" i="460"/>
  <c r="AS82" i="460"/>
  <c r="AS78" i="460"/>
  <c r="AT88" i="460"/>
  <c r="AE87" i="460"/>
  <c r="AE73" i="460"/>
  <c r="AB61" i="460"/>
  <c r="AB80" i="460"/>
  <c r="AB59" i="460"/>
  <c r="AE83" i="460"/>
  <c r="AE71" i="460"/>
  <c r="AB78" i="460"/>
  <c r="AB70" i="460"/>
  <c r="AB85" i="460"/>
  <c r="AB74" i="460"/>
  <c r="AE79" i="460"/>
  <c r="AB58" i="460"/>
  <c r="AE69" i="460"/>
  <c r="AB68" i="460"/>
  <c r="AB84" i="460"/>
  <c r="AB72" i="460"/>
  <c r="AE54" i="460"/>
  <c r="AS81" i="458"/>
  <c r="AQ81" i="458"/>
  <c r="AR78" i="458"/>
  <c r="AU82" i="458"/>
  <c r="AQ87" i="458"/>
  <c r="AS85" i="458"/>
  <c r="AU85" i="458"/>
  <c r="AQ86" i="458"/>
  <c r="AQ77" i="458"/>
  <c r="AU88" i="458"/>
  <c r="AU79" i="458"/>
  <c r="AS79" i="458"/>
  <c r="AS84" i="458"/>
  <c r="AT83" i="458"/>
  <c r="AU80" i="458"/>
  <c r="AE70" i="458"/>
  <c r="AB81" i="458"/>
  <c r="AE78" i="458"/>
  <c r="AE66" i="458"/>
  <c r="AB64" i="458"/>
  <c r="AE53" i="458"/>
  <c r="AB56" i="458"/>
  <c r="AB86" i="458"/>
  <c r="AE77" i="458"/>
  <c r="AB88" i="458"/>
  <c r="AB69" i="458"/>
  <c r="AB74" i="458"/>
  <c r="AB72" i="458"/>
  <c r="AB63" i="458"/>
  <c r="AB68" i="458"/>
  <c r="AB82" i="458"/>
  <c r="AB60" i="458"/>
  <c r="AU78" i="458"/>
  <c r="AT82" i="458"/>
  <c r="AR82" i="458"/>
  <c r="AR87" i="458"/>
  <c r="AT85" i="458"/>
  <c r="AS86" i="458"/>
  <c r="AS77" i="458"/>
  <c r="AS88" i="458"/>
  <c r="AR79" i="458"/>
  <c r="AU83" i="458"/>
  <c r="AS80" i="458"/>
  <c r="AE65" i="458"/>
  <c r="AE54" i="458"/>
  <c r="AE76" i="458"/>
  <c r="AB67" i="458"/>
  <c r="AE58" i="458"/>
  <c r="AB83" i="458"/>
  <c r="AB62" i="458"/>
  <c r="AE61" i="458"/>
  <c r="AB73" i="458"/>
  <c r="AQ78" i="458"/>
  <c r="AS87" i="458"/>
  <c r="AU86" i="458"/>
  <c r="AR88" i="458"/>
  <c r="AT79" i="458"/>
  <c r="AQ83" i="458"/>
  <c r="AT80" i="458"/>
  <c r="AB65" i="458"/>
  <c r="AB76" i="458"/>
  <c r="AB84" i="458"/>
  <c r="AE59" i="458"/>
  <c r="AB77" i="458"/>
  <c r="AE69" i="458"/>
  <c r="AE85" i="458"/>
  <c r="AB75" i="458"/>
  <c r="AE73" i="458"/>
  <c r="AR81" i="458"/>
  <c r="AT78" i="458"/>
  <c r="AS78" i="458"/>
  <c r="AQ82" i="458"/>
  <c r="AT87" i="458"/>
  <c r="AR85" i="458"/>
  <c r="AT86" i="458"/>
  <c r="AR86" i="458"/>
  <c r="AR77" i="458"/>
  <c r="AQ88" i="458"/>
  <c r="AQ79" i="458"/>
  <c r="AR84" i="458"/>
  <c r="AT84" i="458"/>
  <c r="AR83" i="458"/>
  <c r="AQ80" i="458"/>
  <c r="AB70" i="458"/>
  <c r="AE81" i="458"/>
  <c r="AB78" i="458"/>
  <c r="AB66" i="458"/>
  <c r="AE64" i="458"/>
  <c r="AB53" i="458"/>
  <c r="AE56" i="458"/>
  <c r="AE86" i="458"/>
  <c r="AE83" i="458"/>
  <c r="AE71" i="458"/>
  <c r="AE80" i="458"/>
  <c r="AE62" i="458"/>
  <c r="AE72" i="458"/>
  <c r="AE63" i="458"/>
  <c r="AE68" i="458"/>
  <c r="AE82" i="458"/>
  <c r="AE60" i="458"/>
  <c r="AT81" i="458"/>
  <c r="AU77" i="458"/>
  <c r="AU84" i="458"/>
  <c r="AS83" i="458"/>
  <c r="AE87" i="458"/>
  <c r="AE79" i="458"/>
  <c r="AE57" i="458"/>
  <c r="AE84" i="458"/>
  <c r="AB59" i="458"/>
  <c r="AB71" i="458"/>
  <c r="AB80" i="458"/>
  <c r="AB85" i="458"/>
  <c r="AE75" i="458"/>
  <c r="AB55" i="458"/>
  <c r="AU81" i="458"/>
  <c r="AS82" i="458"/>
  <c r="AU87" i="458"/>
  <c r="AQ85" i="458"/>
  <c r="AT77" i="458"/>
  <c r="AT88" i="458"/>
  <c r="AQ84" i="458"/>
  <c r="AR80" i="458"/>
  <c r="AB87" i="458"/>
  <c r="AB79" i="458"/>
  <c r="AB54" i="458"/>
  <c r="AB57" i="458"/>
  <c r="AE67" i="458"/>
  <c r="AB58" i="458"/>
  <c r="AE88" i="458"/>
  <c r="AE74" i="458"/>
  <c r="AB61" i="458"/>
  <c r="AE55" i="458"/>
  <c r="AT79" i="456"/>
  <c r="AU79" i="456"/>
  <c r="AT85" i="456"/>
  <c r="AU86" i="456"/>
  <c r="AU81" i="456"/>
  <c r="AS78" i="456"/>
  <c r="AT78" i="456"/>
  <c r="AU83" i="456"/>
  <c r="AU82" i="456"/>
  <c r="AS87" i="456"/>
  <c r="AU88" i="456"/>
  <c r="AR88" i="456"/>
  <c r="AS84" i="456"/>
  <c r="AT80" i="456"/>
  <c r="AU77" i="456"/>
  <c r="AE55" i="456"/>
  <c r="AB69" i="456"/>
  <c r="AB75" i="456"/>
  <c r="AE82" i="456"/>
  <c r="AB77" i="456"/>
  <c r="AB58" i="456"/>
  <c r="AE73" i="456"/>
  <c r="AB74" i="456"/>
  <c r="AB87" i="456"/>
  <c r="AE53" i="456"/>
  <c r="AE83" i="456"/>
  <c r="AE66" i="456"/>
  <c r="AE70" i="456"/>
  <c r="AB63" i="456"/>
  <c r="AE76" i="456"/>
  <c r="AS86" i="456"/>
  <c r="AR80" i="456"/>
  <c r="AE80" i="456"/>
  <c r="AE56" i="456"/>
  <c r="AB85" i="456"/>
  <c r="AE61" i="456"/>
  <c r="AB71" i="456"/>
  <c r="AB62" i="456"/>
  <c r="AS79" i="456"/>
  <c r="AR85" i="456"/>
  <c r="AS85" i="456"/>
  <c r="AQ86" i="456"/>
  <c r="AQ81" i="456"/>
  <c r="AR78" i="456"/>
  <c r="AT83" i="456"/>
  <c r="AQ83" i="456"/>
  <c r="AQ82" i="456"/>
  <c r="AR87" i="456"/>
  <c r="AQ88" i="456"/>
  <c r="AU84" i="456"/>
  <c r="AR84" i="456"/>
  <c r="AS80" i="456"/>
  <c r="AT77" i="456"/>
  <c r="AB55" i="456"/>
  <c r="AB80" i="456"/>
  <c r="AE81" i="456"/>
  <c r="AE57" i="456"/>
  <c r="AB79" i="456"/>
  <c r="AB56" i="456"/>
  <c r="AB68" i="456"/>
  <c r="AE85" i="456"/>
  <c r="AB59" i="456"/>
  <c r="AE74" i="456"/>
  <c r="AE87" i="456"/>
  <c r="AB53" i="456"/>
  <c r="AB64" i="456"/>
  <c r="AB66" i="456"/>
  <c r="AB70" i="456"/>
  <c r="AE63" i="456"/>
  <c r="AB88" i="456"/>
  <c r="AE62" i="456"/>
  <c r="AU85" i="456"/>
  <c r="AT86" i="456"/>
  <c r="AT81" i="456"/>
  <c r="AU78" i="456"/>
  <c r="AS83" i="456"/>
  <c r="AS82" i="456"/>
  <c r="AT82" i="456"/>
  <c r="AQ87" i="456"/>
  <c r="AT88" i="456"/>
  <c r="AQ84" i="456"/>
  <c r="AU80" i="456"/>
  <c r="AB84" i="456"/>
  <c r="AB57" i="456"/>
  <c r="AE68" i="456"/>
  <c r="AE59" i="456"/>
  <c r="AB86" i="456"/>
  <c r="AB67" i="456"/>
  <c r="AE65" i="456"/>
  <c r="AQ79" i="456"/>
  <c r="AQ85" i="456"/>
  <c r="AR86" i="456"/>
  <c r="AR81" i="456"/>
  <c r="AS81" i="456"/>
  <c r="AQ78" i="456"/>
  <c r="AR83" i="456"/>
  <c r="AR82" i="456"/>
  <c r="AT87" i="456"/>
  <c r="AU87" i="456"/>
  <c r="AS88" i="456"/>
  <c r="AT84" i="456"/>
  <c r="AQ80" i="456"/>
  <c r="AR77" i="456"/>
  <c r="AQ77" i="456"/>
  <c r="AE84" i="456"/>
  <c r="AE69" i="456"/>
  <c r="AE75" i="456"/>
  <c r="AB82" i="456"/>
  <c r="AE77" i="456"/>
  <c r="AE78" i="456"/>
  <c r="AE58" i="456"/>
  <c r="AB73" i="456"/>
  <c r="AE60" i="456"/>
  <c r="AB61" i="456"/>
  <c r="AE72" i="456"/>
  <c r="AE86" i="456"/>
  <c r="AB83" i="456"/>
  <c r="AE67" i="456"/>
  <c r="AE71" i="456"/>
  <c r="AB54" i="456"/>
  <c r="AB76" i="456"/>
  <c r="AB65" i="456"/>
  <c r="AR79" i="456"/>
  <c r="AS77" i="456"/>
  <c r="AB81" i="456"/>
  <c r="AE79" i="456"/>
  <c r="AB78" i="456"/>
  <c r="AB60" i="456"/>
  <c r="AB72" i="456"/>
  <c r="AE64" i="456"/>
  <c r="AE54" i="456"/>
  <c r="AE88" i="456"/>
  <c r="AR83" i="454"/>
  <c r="AS83" i="454"/>
  <c r="AU85" i="454"/>
  <c r="AU88" i="454"/>
  <c r="AQ86" i="454"/>
  <c r="AS80" i="454"/>
  <c r="AR80" i="454"/>
  <c r="AS77" i="454"/>
  <c r="AT82" i="454"/>
  <c r="AS81" i="454"/>
  <c r="AS84" i="454"/>
  <c r="AT84" i="454"/>
  <c r="AU78" i="454"/>
  <c r="AQ87" i="454"/>
  <c r="AT79" i="454"/>
  <c r="AB69" i="454"/>
  <c r="AE63" i="454"/>
  <c r="AE81" i="454"/>
  <c r="AB55" i="454"/>
  <c r="AE84" i="454"/>
  <c r="AB79" i="454"/>
  <c r="AE71" i="454"/>
  <c r="AE67" i="454"/>
  <c r="AE59" i="454"/>
  <c r="AB75" i="454"/>
  <c r="AE77" i="454"/>
  <c r="AE70" i="454"/>
  <c r="AE87" i="454"/>
  <c r="AE82" i="454"/>
  <c r="AE74" i="454"/>
  <c r="AE60" i="454"/>
  <c r="AB80" i="454"/>
  <c r="AB86" i="454"/>
  <c r="AQ83" i="454"/>
  <c r="AS88" i="454"/>
  <c r="AT88" i="454"/>
  <c r="AS86" i="454"/>
  <c r="AQ80" i="454"/>
  <c r="AU82" i="454"/>
  <c r="AR82" i="454"/>
  <c r="AU84" i="454"/>
  <c r="AT78" i="454"/>
  <c r="AS87" i="454"/>
  <c r="AB72" i="454"/>
  <c r="AB66" i="454"/>
  <c r="AB58" i="454"/>
  <c r="AB56" i="454"/>
  <c r="AB88" i="454"/>
  <c r="AB85" i="454"/>
  <c r="AB61" i="454"/>
  <c r="AB57" i="454"/>
  <c r="AU83" i="454"/>
  <c r="AT85" i="454"/>
  <c r="AQ85" i="454"/>
  <c r="AQ88" i="454"/>
  <c r="AT86" i="454"/>
  <c r="AU80" i="454"/>
  <c r="AR77" i="454"/>
  <c r="AT77" i="454"/>
  <c r="AS82" i="454"/>
  <c r="AR81" i="454"/>
  <c r="AR84" i="454"/>
  <c r="AS78" i="454"/>
  <c r="AQ78" i="454"/>
  <c r="AT87" i="454"/>
  <c r="AU79" i="454"/>
  <c r="AE69" i="454"/>
  <c r="AB63" i="454"/>
  <c r="AE66" i="454"/>
  <c r="AE83" i="454"/>
  <c r="AB54" i="454"/>
  <c r="AE58" i="454"/>
  <c r="AB78" i="454"/>
  <c r="AB71" i="454"/>
  <c r="AB67" i="454"/>
  <c r="AB59" i="454"/>
  <c r="AE53" i="454"/>
  <c r="AB77" i="454"/>
  <c r="AB70" i="454"/>
  <c r="AB87" i="454"/>
  <c r="AB65" i="454"/>
  <c r="AB60" i="454"/>
  <c r="AE80" i="454"/>
  <c r="AE86" i="454"/>
  <c r="AS85" i="454"/>
  <c r="AQ77" i="454"/>
  <c r="AU81" i="454"/>
  <c r="AR87" i="454"/>
  <c r="AQ79" i="454"/>
  <c r="AB64" i="454"/>
  <c r="AB83" i="454"/>
  <c r="AE54" i="454"/>
  <c r="AE78" i="454"/>
  <c r="AB68" i="454"/>
  <c r="AB53" i="454"/>
  <c r="AE62" i="454"/>
  <c r="AB73" i="454"/>
  <c r="AE65" i="454"/>
  <c r="AB76" i="454"/>
  <c r="AT83" i="454"/>
  <c r="AR85" i="454"/>
  <c r="AR88" i="454"/>
  <c r="AU86" i="454"/>
  <c r="AR86" i="454"/>
  <c r="AT80" i="454"/>
  <c r="AU77" i="454"/>
  <c r="AQ82" i="454"/>
  <c r="AT81" i="454"/>
  <c r="AQ81" i="454"/>
  <c r="AQ84" i="454"/>
  <c r="AR78" i="454"/>
  <c r="AU87" i="454"/>
  <c r="AR79" i="454"/>
  <c r="AS79" i="454"/>
  <c r="AE72" i="454"/>
  <c r="AE64" i="454"/>
  <c r="AB81" i="454"/>
  <c r="AE55" i="454"/>
  <c r="AB84" i="454"/>
  <c r="AE79" i="454"/>
  <c r="AE56" i="454"/>
  <c r="AE68" i="454"/>
  <c r="AE75" i="454"/>
  <c r="AE88" i="454"/>
  <c r="AB62" i="454"/>
  <c r="AE85" i="454"/>
  <c r="AE73" i="454"/>
  <c r="AB82" i="454"/>
  <c r="AB74" i="454"/>
  <c r="AE76" i="454"/>
  <c r="AE61" i="454"/>
  <c r="AE57" i="454"/>
  <c r="AR80" i="452"/>
  <c r="AQ80" i="452"/>
  <c r="AT88" i="452"/>
  <c r="AT83" i="452"/>
  <c r="AU84" i="452"/>
  <c r="AS81" i="452"/>
  <c r="AT81" i="452"/>
  <c r="AU82" i="452"/>
  <c r="AU78" i="452"/>
  <c r="AU77" i="452"/>
  <c r="AU79" i="452"/>
  <c r="AT79" i="452"/>
  <c r="AQ85" i="452"/>
  <c r="AR86" i="452"/>
  <c r="AQ87" i="452"/>
  <c r="AE85" i="452"/>
  <c r="AB64" i="452"/>
  <c r="AE78" i="452"/>
  <c r="AB58" i="452"/>
  <c r="AB74" i="452"/>
  <c r="AB55" i="452"/>
  <c r="AB66" i="452"/>
  <c r="AE62" i="452"/>
  <c r="AE86" i="452"/>
  <c r="AE75" i="452"/>
  <c r="AB59" i="452"/>
  <c r="AB72" i="452"/>
  <c r="AB69" i="452"/>
  <c r="AB61" i="452"/>
  <c r="AE71" i="452"/>
  <c r="AB80" i="452"/>
  <c r="AE81" i="452"/>
  <c r="AE87" i="452"/>
  <c r="AR88" i="452"/>
  <c r="AS88" i="452"/>
  <c r="AS83" i="452"/>
  <c r="AQ84" i="452"/>
  <c r="AR81" i="452"/>
  <c r="AT82" i="452"/>
  <c r="AQ82" i="452"/>
  <c r="AS78" i="452"/>
  <c r="AQ77" i="452"/>
  <c r="AS85" i="452"/>
  <c r="AT85" i="452"/>
  <c r="AT87" i="452"/>
  <c r="AB78" i="452"/>
  <c r="AB83" i="452"/>
  <c r="AB56" i="452"/>
  <c r="AE65" i="452"/>
  <c r="AB77" i="452"/>
  <c r="AB70" i="452"/>
  <c r="AB54" i="452"/>
  <c r="AB67" i="452"/>
  <c r="AB79" i="452"/>
  <c r="AU88" i="452"/>
  <c r="AT84" i="452"/>
  <c r="AS82" i="452"/>
  <c r="AQ78" i="452"/>
  <c r="AS79" i="452"/>
  <c r="AT86" i="452"/>
  <c r="AS87" i="452"/>
  <c r="AB60" i="452"/>
  <c r="AE83" i="452"/>
  <c r="AE82" i="452"/>
  <c r="AE77" i="452"/>
  <c r="AE54" i="452"/>
  <c r="AE67" i="452"/>
  <c r="AE79" i="452"/>
  <c r="AS80" i="452"/>
  <c r="AQ88" i="452"/>
  <c r="AQ83" i="452"/>
  <c r="AR84" i="452"/>
  <c r="AS84" i="452"/>
  <c r="AQ81" i="452"/>
  <c r="AR82" i="452"/>
  <c r="AR78" i="452"/>
  <c r="AS77" i="452"/>
  <c r="AR77" i="452"/>
  <c r="AR79" i="452"/>
  <c r="AU85" i="452"/>
  <c r="AS86" i="452"/>
  <c r="AU87" i="452"/>
  <c r="AR87" i="452"/>
  <c r="AB85" i="452"/>
  <c r="AE60" i="452"/>
  <c r="AB63" i="452"/>
  <c r="AE74" i="452"/>
  <c r="AE55" i="452"/>
  <c r="AE73" i="452"/>
  <c r="AB62" i="452"/>
  <c r="AB86" i="452"/>
  <c r="AB75" i="452"/>
  <c r="AE59" i="452"/>
  <c r="AE72" i="452"/>
  <c r="AE69" i="452"/>
  <c r="AE61" i="452"/>
  <c r="AB71" i="452"/>
  <c r="AE80" i="452"/>
  <c r="AB81" i="452"/>
  <c r="AB87" i="452"/>
  <c r="AE68" i="452"/>
  <c r="AU80" i="452"/>
  <c r="AQ79" i="452"/>
  <c r="AU86" i="452"/>
  <c r="AE76" i="452"/>
  <c r="AE64" i="452"/>
  <c r="AE58" i="452"/>
  <c r="AE66" i="452"/>
  <c r="AB82" i="452"/>
  <c r="AE88" i="452"/>
  <c r="AE84" i="452"/>
  <c r="AE57" i="452"/>
  <c r="AB53" i="452"/>
  <c r="AT80" i="452"/>
  <c r="AU83" i="452"/>
  <c r="AR83" i="452"/>
  <c r="AU81" i="452"/>
  <c r="AT78" i="452"/>
  <c r="AT77" i="452"/>
  <c r="AR85" i="452"/>
  <c r="AQ86" i="452"/>
  <c r="AB76" i="452"/>
  <c r="AE63" i="452"/>
  <c r="AB73" i="452"/>
  <c r="AE56" i="452"/>
  <c r="AB65" i="452"/>
  <c r="AB88" i="452"/>
  <c r="AE70" i="452"/>
  <c r="AB84" i="452"/>
  <c r="AB57" i="452"/>
  <c r="AE53" i="452"/>
  <c r="AB68" i="452"/>
  <c r="AU85" i="450"/>
  <c r="AS85" i="450"/>
  <c r="AU83" i="450"/>
  <c r="AU88" i="450"/>
  <c r="AU86" i="450"/>
  <c r="AS79" i="450"/>
  <c r="AU79" i="450"/>
  <c r="AT77" i="450"/>
  <c r="AT87" i="450"/>
  <c r="AS84" i="450"/>
  <c r="AU81" i="450"/>
  <c r="AS81" i="450"/>
  <c r="AS78" i="450"/>
  <c r="AQ82" i="450"/>
  <c r="AS80" i="450"/>
  <c r="AB60" i="450"/>
  <c r="AE62" i="450"/>
  <c r="AE69" i="450"/>
  <c r="AB64" i="450"/>
  <c r="AB78" i="450"/>
  <c r="AE54" i="450"/>
  <c r="AB72" i="450"/>
  <c r="AB63" i="450"/>
  <c r="AB81" i="450"/>
  <c r="AB74" i="450"/>
  <c r="AE88" i="450"/>
  <c r="AE67" i="450"/>
  <c r="AE86" i="450"/>
  <c r="AE71" i="450"/>
  <c r="AB61" i="450"/>
  <c r="AB77" i="450"/>
  <c r="AE55" i="450"/>
  <c r="AB76" i="450"/>
  <c r="AE57" i="450"/>
  <c r="AR83" i="450"/>
  <c r="AR88" i="450"/>
  <c r="AS86" i="450"/>
  <c r="AT79" i="450"/>
  <c r="AQ77" i="450"/>
  <c r="AU87" i="450"/>
  <c r="AT81" i="450"/>
  <c r="AT82" i="450"/>
  <c r="AB68" i="450"/>
  <c r="AB87" i="450"/>
  <c r="AE59" i="450"/>
  <c r="AB85" i="450"/>
  <c r="AB84" i="450"/>
  <c r="AQ85" i="450"/>
  <c r="AS83" i="450"/>
  <c r="AQ83" i="450"/>
  <c r="AQ88" i="450"/>
  <c r="AQ86" i="450"/>
  <c r="AR79" i="450"/>
  <c r="AU77" i="450"/>
  <c r="AS77" i="450"/>
  <c r="AQ87" i="450"/>
  <c r="AU84" i="450"/>
  <c r="AQ81" i="450"/>
  <c r="AR78" i="450"/>
  <c r="AT78" i="450"/>
  <c r="AS82" i="450"/>
  <c r="AU80" i="450"/>
  <c r="AE60" i="450"/>
  <c r="AB62" i="450"/>
  <c r="AB69" i="450"/>
  <c r="AE64" i="450"/>
  <c r="AB54" i="450"/>
  <c r="AE72" i="450"/>
  <c r="AE58" i="450"/>
  <c r="AE70" i="450"/>
  <c r="AB59" i="450"/>
  <c r="AE85" i="450"/>
  <c r="AB56" i="450"/>
  <c r="AB86" i="450"/>
  <c r="AB71" i="450"/>
  <c r="AB79" i="450"/>
  <c r="AB55" i="450"/>
  <c r="AE76" i="450"/>
  <c r="AB57" i="450"/>
  <c r="AT88" i="450"/>
  <c r="AS87" i="450"/>
  <c r="AU78" i="450"/>
  <c r="AQ80" i="450"/>
  <c r="AB83" i="450"/>
  <c r="AB58" i="450"/>
  <c r="AE82" i="450"/>
  <c r="AB75" i="450"/>
  <c r="AE65" i="450"/>
  <c r="AE73" i="450"/>
  <c r="AR85" i="450"/>
  <c r="AT83" i="450"/>
  <c r="AS88" i="450"/>
  <c r="AR86" i="450"/>
  <c r="AT86" i="450"/>
  <c r="AQ79" i="450"/>
  <c r="AR77" i="450"/>
  <c r="AR87" i="450"/>
  <c r="AT84" i="450"/>
  <c r="AR84" i="450"/>
  <c r="AR81" i="450"/>
  <c r="AQ78" i="450"/>
  <c r="AU82" i="450"/>
  <c r="AT80" i="450"/>
  <c r="AR80" i="450"/>
  <c r="AE80" i="450"/>
  <c r="AE68" i="450"/>
  <c r="AE83" i="450"/>
  <c r="AB66" i="450"/>
  <c r="AE78" i="450"/>
  <c r="AE87" i="450"/>
  <c r="AE63" i="450"/>
  <c r="AE81" i="450"/>
  <c r="AE74" i="450"/>
  <c r="AB82" i="450"/>
  <c r="AB88" i="450"/>
  <c r="AB67" i="450"/>
  <c r="AE75" i="450"/>
  <c r="AB65" i="450"/>
  <c r="AE61" i="450"/>
  <c r="AE77" i="450"/>
  <c r="AE84" i="450"/>
  <c r="AE53" i="450"/>
  <c r="AB73" i="450"/>
  <c r="AT85" i="450"/>
  <c r="AQ84" i="450"/>
  <c r="AR82" i="450"/>
  <c r="AB80" i="450"/>
  <c r="AE66" i="450"/>
  <c r="AB70" i="450"/>
  <c r="AE56" i="450"/>
  <c r="AE79" i="450"/>
  <c r="AB53" i="450"/>
  <c r="AR88" i="448"/>
  <c r="AS88" i="448"/>
  <c r="AS87" i="448"/>
  <c r="AQ84" i="448"/>
  <c r="AQ80" i="448"/>
  <c r="AT86" i="448"/>
  <c r="AU86" i="448"/>
  <c r="AT77" i="448"/>
  <c r="AR82" i="448"/>
  <c r="AS79" i="448"/>
  <c r="AS78" i="448"/>
  <c r="AQ78" i="448"/>
  <c r="AQ81" i="448"/>
  <c r="AT83" i="448"/>
  <c r="AR85" i="448"/>
  <c r="AE76" i="448"/>
  <c r="AB68" i="448"/>
  <c r="AB66" i="448"/>
  <c r="AE87" i="448"/>
  <c r="AB69" i="448"/>
  <c r="AB88" i="448"/>
  <c r="AE82" i="448"/>
  <c r="AB73" i="448"/>
  <c r="AE74" i="448"/>
  <c r="AB63" i="448"/>
  <c r="AB80" i="448"/>
  <c r="AB83" i="448"/>
  <c r="AE78" i="448"/>
  <c r="AE61" i="448"/>
  <c r="AE53" i="448"/>
  <c r="AE72" i="448"/>
  <c r="AB57" i="448"/>
  <c r="AB79" i="448"/>
  <c r="AE60" i="448"/>
  <c r="AB55" i="448"/>
  <c r="AQ88" i="448"/>
  <c r="AR84" i="448"/>
  <c r="AS84" i="448"/>
  <c r="AS80" i="448"/>
  <c r="AR86" i="448"/>
  <c r="AQ77" i="448"/>
  <c r="AU82" i="448"/>
  <c r="AR79" i="448"/>
  <c r="AR81" i="448"/>
  <c r="AR83" i="448"/>
  <c r="AE65" i="448"/>
  <c r="AE81" i="448"/>
  <c r="AB84" i="448"/>
  <c r="AB64" i="448"/>
  <c r="AB75" i="448"/>
  <c r="AB77" i="448"/>
  <c r="AB58" i="448"/>
  <c r="AB85" i="448"/>
  <c r="AB86" i="448"/>
  <c r="AT88" i="448"/>
  <c r="AU84" i="448"/>
  <c r="AR80" i="448"/>
  <c r="AS77" i="448"/>
  <c r="AT79" i="448"/>
  <c r="AT78" i="448"/>
  <c r="AQ83" i="448"/>
  <c r="AT85" i="448"/>
  <c r="AE66" i="448"/>
  <c r="AB81" i="448"/>
  <c r="AB82" i="448"/>
  <c r="AE77" i="448"/>
  <c r="AB61" i="448"/>
  <c r="AE85" i="448"/>
  <c r="AE86" i="448"/>
  <c r="AU88" i="448"/>
  <c r="AU87" i="448"/>
  <c r="AR87" i="448"/>
  <c r="AT84" i="448"/>
  <c r="AT80" i="448"/>
  <c r="AS86" i="448"/>
  <c r="AU77" i="448"/>
  <c r="AR77" i="448"/>
  <c r="AQ82" i="448"/>
  <c r="AU79" i="448"/>
  <c r="AR78" i="448"/>
  <c r="AS81" i="448"/>
  <c r="AT81" i="448"/>
  <c r="AS83" i="448"/>
  <c r="AU85" i="448"/>
  <c r="AB76" i="448"/>
  <c r="AB67" i="448"/>
  <c r="AB65" i="448"/>
  <c r="AE69" i="448"/>
  <c r="AE84" i="448"/>
  <c r="AE70" i="448"/>
  <c r="AE64" i="448"/>
  <c r="AB74" i="448"/>
  <c r="AE63" i="448"/>
  <c r="AE80" i="448"/>
  <c r="AE83" i="448"/>
  <c r="AB78" i="448"/>
  <c r="AE58" i="448"/>
  <c r="AB53" i="448"/>
  <c r="AB72" i="448"/>
  <c r="AE57" i="448"/>
  <c r="AE79" i="448"/>
  <c r="AB60" i="448"/>
  <c r="AE55" i="448"/>
  <c r="AQ87" i="448"/>
  <c r="AT82" i="448"/>
  <c r="AU78" i="448"/>
  <c r="AU83" i="448"/>
  <c r="AQ85" i="448"/>
  <c r="AE67" i="448"/>
  <c r="AB70" i="448"/>
  <c r="AB59" i="448"/>
  <c r="AE62" i="448"/>
  <c r="AE54" i="448"/>
  <c r="AE56" i="448"/>
  <c r="AB71" i="448"/>
  <c r="AT87" i="448"/>
  <c r="AU80" i="448"/>
  <c r="AQ86" i="448"/>
  <c r="AS82" i="448"/>
  <c r="AQ79" i="448"/>
  <c r="AU81" i="448"/>
  <c r="AS85" i="448"/>
  <c r="AE68" i="448"/>
  <c r="AB87" i="448"/>
  <c r="AE88" i="448"/>
  <c r="AE73" i="448"/>
  <c r="AE75" i="448"/>
  <c r="AE59" i="448"/>
  <c r="AB62" i="448"/>
  <c r="AB54" i="448"/>
  <c r="AB56" i="448"/>
  <c r="AE71" i="448"/>
  <c r="AT78" i="446"/>
  <c r="AS78" i="446"/>
  <c r="AT77" i="446"/>
  <c r="AR86" i="446"/>
  <c r="AU84" i="446"/>
  <c r="AR80" i="446"/>
  <c r="AS80" i="446"/>
  <c r="AS87" i="446"/>
  <c r="AS79" i="446"/>
  <c r="AR85" i="446"/>
  <c r="AT82" i="446"/>
  <c r="AU82" i="446"/>
  <c r="AS83" i="446"/>
  <c r="AU81" i="446"/>
  <c r="AU88" i="446"/>
  <c r="AE72" i="446"/>
  <c r="AB67" i="446"/>
  <c r="AE86" i="446"/>
  <c r="AE56" i="446"/>
  <c r="AE54" i="446"/>
  <c r="AB80" i="446"/>
  <c r="AE69" i="446"/>
  <c r="AB60" i="446"/>
  <c r="AB71" i="446"/>
  <c r="AB55" i="446"/>
  <c r="AB84" i="446"/>
  <c r="AE68" i="446"/>
  <c r="AE82" i="446"/>
  <c r="AE85" i="446"/>
  <c r="AE53" i="446"/>
  <c r="AB76" i="446"/>
  <c r="AE83" i="446"/>
  <c r="AB63" i="446"/>
  <c r="AB62" i="446"/>
  <c r="AU77" i="446"/>
  <c r="AT86" i="446"/>
  <c r="AQ86" i="446"/>
  <c r="AT84" i="446"/>
  <c r="AQ80" i="446"/>
  <c r="AU79" i="446"/>
  <c r="AQ85" i="446"/>
  <c r="AQ83" i="446"/>
  <c r="AT81" i="446"/>
  <c r="AE74" i="446"/>
  <c r="AB66" i="446"/>
  <c r="AB79" i="446"/>
  <c r="AB59" i="446"/>
  <c r="AB70" i="446"/>
  <c r="AB88" i="446"/>
  <c r="AB58" i="446"/>
  <c r="AE87" i="446"/>
  <c r="AU78" i="446"/>
  <c r="AR84" i="446"/>
  <c r="AT80" i="446"/>
  <c r="AQ79" i="446"/>
  <c r="AT85" i="446"/>
  <c r="AT83" i="446"/>
  <c r="AR88" i="446"/>
  <c r="AS88" i="446"/>
  <c r="AB86" i="446"/>
  <c r="AB54" i="446"/>
  <c r="AB69" i="446"/>
  <c r="AE79" i="446"/>
  <c r="AE55" i="446"/>
  <c r="AB68" i="446"/>
  <c r="AB85" i="446"/>
  <c r="AB53" i="446"/>
  <c r="AB83" i="446"/>
  <c r="AE62" i="446"/>
  <c r="AR78" i="446"/>
  <c r="AS77" i="446"/>
  <c r="AR77" i="446"/>
  <c r="AU86" i="446"/>
  <c r="AQ84" i="446"/>
  <c r="AU80" i="446"/>
  <c r="AU87" i="446"/>
  <c r="AR87" i="446"/>
  <c r="AT79" i="446"/>
  <c r="AU85" i="446"/>
  <c r="AS82" i="446"/>
  <c r="AU83" i="446"/>
  <c r="AR83" i="446"/>
  <c r="AQ81" i="446"/>
  <c r="AQ88" i="446"/>
  <c r="AB72" i="446"/>
  <c r="AB75" i="446"/>
  <c r="AB74" i="446"/>
  <c r="AB65" i="446"/>
  <c r="AE66" i="446"/>
  <c r="AB64" i="446"/>
  <c r="AE60" i="446"/>
  <c r="AE71" i="446"/>
  <c r="AE59" i="446"/>
  <c r="AE78" i="446"/>
  <c r="AE70" i="446"/>
  <c r="AB81" i="446"/>
  <c r="AE88" i="446"/>
  <c r="AB61" i="446"/>
  <c r="AE73" i="446"/>
  <c r="AE58" i="446"/>
  <c r="AB57" i="446"/>
  <c r="AB87" i="446"/>
  <c r="AQ78" i="446"/>
  <c r="AQ87" i="446"/>
  <c r="AR79" i="446"/>
  <c r="AR82" i="446"/>
  <c r="AS81" i="446"/>
  <c r="AT88" i="446"/>
  <c r="AE75" i="446"/>
  <c r="AE65" i="446"/>
  <c r="AE64" i="446"/>
  <c r="AE77" i="446"/>
  <c r="AB78" i="446"/>
  <c r="AE81" i="446"/>
  <c r="AE61" i="446"/>
  <c r="AB73" i="446"/>
  <c r="AE57" i="446"/>
  <c r="AQ77" i="446"/>
  <c r="AS86" i="446"/>
  <c r="AS84" i="446"/>
  <c r="AT87" i="446"/>
  <c r="AS85" i="446"/>
  <c r="AQ82" i="446"/>
  <c r="AR81" i="446"/>
  <c r="AE67" i="446"/>
  <c r="AB56" i="446"/>
  <c r="AE80" i="446"/>
  <c r="AB77" i="446"/>
  <c r="AE84" i="446"/>
  <c r="AB82" i="446"/>
  <c r="AE76" i="446"/>
  <c r="AE63" i="446"/>
  <c r="AR84" i="444"/>
  <c r="AT84" i="444"/>
  <c r="AQ85" i="444"/>
  <c r="AQ78" i="444"/>
  <c r="AT77" i="444"/>
  <c r="AR80" i="444"/>
  <c r="AQ80" i="444"/>
  <c r="AR87" i="444"/>
  <c r="AU82" i="444"/>
  <c r="AQ83" i="444"/>
  <c r="AS81" i="444"/>
  <c r="AQ81" i="444"/>
  <c r="AQ86" i="444"/>
  <c r="AR79" i="444"/>
  <c r="AU88" i="444"/>
  <c r="AE58" i="444"/>
  <c r="AE69" i="444"/>
  <c r="AB65" i="444"/>
  <c r="AE68" i="444"/>
  <c r="AE75" i="444"/>
  <c r="AB84" i="444"/>
  <c r="AE82" i="444"/>
  <c r="AB57" i="444"/>
  <c r="AB67" i="444"/>
  <c r="AE60" i="444"/>
  <c r="AE55" i="444"/>
  <c r="AB62" i="444"/>
  <c r="AB54" i="444"/>
  <c r="AB59" i="444"/>
  <c r="AB85" i="444"/>
  <c r="AE72" i="444"/>
  <c r="AE83" i="444"/>
  <c r="AB76" i="444"/>
  <c r="AB56" i="444"/>
  <c r="AQ84" i="444"/>
  <c r="AR83" i="444"/>
  <c r="AU79" i="444"/>
  <c r="AS88" i="444"/>
  <c r="AE78" i="444"/>
  <c r="AB63" i="444"/>
  <c r="AB61" i="444"/>
  <c r="AE71" i="444"/>
  <c r="AB87" i="444"/>
  <c r="AB70" i="444"/>
  <c r="AE79" i="444"/>
  <c r="AB64" i="444"/>
  <c r="AS84" i="444"/>
  <c r="AU78" i="444"/>
  <c r="AU77" i="444"/>
  <c r="AT87" i="444"/>
  <c r="AU83" i="444"/>
  <c r="AU81" i="444"/>
  <c r="AQ79" i="444"/>
  <c r="AT88" i="444"/>
  <c r="AE65" i="444"/>
  <c r="AE73" i="444"/>
  <c r="AE84" i="444"/>
  <c r="AE57" i="444"/>
  <c r="AB80" i="444"/>
  <c r="AE62" i="444"/>
  <c r="AE70" i="444"/>
  <c r="AE86" i="444"/>
  <c r="AE76" i="444"/>
  <c r="AE56" i="444"/>
  <c r="AU84" i="444"/>
  <c r="AS85" i="444"/>
  <c r="AU85" i="444"/>
  <c r="AR78" i="444"/>
  <c r="AQ77" i="444"/>
  <c r="AS80" i="444"/>
  <c r="AU87" i="444"/>
  <c r="AS87" i="444"/>
  <c r="AQ82" i="444"/>
  <c r="AT83" i="444"/>
  <c r="AR81" i="444"/>
  <c r="AT86" i="444"/>
  <c r="AR86" i="444"/>
  <c r="AT79" i="444"/>
  <c r="AQ88" i="444"/>
  <c r="AB58" i="444"/>
  <c r="AB69" i="444"/>
  <c r="AB68" i="444"/>
  <c r="AB75" i="444"/>
  <c r="AE53" i="444"/>
  <c r="AE61" i="444"/>
  <c r="AB74" i="444"/>
  <c r="AE67" i="444"/>
  <c r="AB60" i="444"/>
  <c r="AB81" i="444"/>
  <c r="AE87" i="444"/>
  <c r="AE54" i="444"/>
  <c r="AE59" i="444"/>
  <c r="AE85" i="444"/>
  <c r="AB72" i="444"/>
  <c r="AB83" i="444"/>
  <c r="AE64" i="444"/>
  <c r="AE88" i="444"/>
  <c r="AR85" i="444"/>
  <c r="AT78" i="444"/>
  <c r="AS78" i="444"/>
  <c r="AR77" i="444"/>
  <c r="AU80" i="444"/>
  <c r="AQ87" i="444"/>
  <c r="AT82" i="444"/>
  <c r="AR82" i="444"/>
  <c r="AT81" i="444"/>
  <c r="AS86" i="444"/>
  <c r="AS79" i="444"/>
  <c r="AB73" i="444"/>
  <c r="AB53" i="444"/>
  <c r="AE74" i="444"/>
  <c r="AE80" i="444"/>
  <c r="AE81" i="444"/>
  <c r="AB77" i="444"/>
  <c r="AB66" i="444"/>
  <c r="AB86" i="444"/>
  <c r="AB88" i="444"/>
  <c r="AT85" i="444"/>
  <c r="AS77" i="444"/>
  <c r="AT80" i="444"/>
  <c r="AS82" i="444"/>
  <c r="AS83" i="444"/>
  <c r="AU86" i="444"/>
  <c r="AR88" i="444"/>
  <c r="AB78" i="444"/>
  <c r="AE63" i="444"/>
  <c r="AB82" i="444"/>
  <c r="AB71" i="444"/>
  <c r="AB55" i="444"/>
  <c r="AE77" i="444"/>
  <c r="AE66" i="444"/>
  <c r="AB79" i="444"/>
  <c r="AR78" i="442"/>
  <c r="AU78" i="442"/>
  <c r="AR80" i="442"/>
  <c r="AT85" i="442"/>
  <c r="AU88" i="442"/>
  <c r="AS87" i="442"/>
  <c r="AR87" i="442"/>
  <c r="AT79" i="442"/>
  <c r="AR83" i="442"/>
  <c r="AQ82" i="442"/>
  <c r="AT84" i="442"/>
  <c r="AS84" i="442"/>
  <c r="AR81" i="442"/>
  <c r="AT77" i="442"/>
  <c r="AT86" i="442"/>
  <c r="AE61" i="442"/>
  <c r="AE67" i="442"/>
  <c r="AE58" i="442"/>
  <c r="AE73" i="442"/>
  <c r="AB64" i="442"/>
  <c r="AE82" i="442"/>
  <c r="AE60" i="442"/>
  <c r="AB83" i="442"/>
  <c r="AE57" i="442"/>
  <c r="AE87" i="442"/>
  <c r="AB77" i="442"/>
  <c r="AE70" i="442"/>
  <c r="AE84" i="442"/>
  <c r="AB66" i="442"/>
  <c r="AE80" i="442"/>
  <c r="AB72" i="442"/>
  <c r="AB81" i="442"/>
  <c r="AB79" i="442"/>
  <c r="AE56" i="442"/>
  <c r="AR77" i="442"/>
  <c r="AE86" i="442"/>
  <c r="AE63" i="442"/>
  <c r="AE68" i="442"/>
  <c r="AB53" i="442"/>
  <c r="AB65" i="442"/>
  <c r="AT78" i="442"/>
  <c r="AT80" i="442"/>
  <c r="AQ80" i="442"/>
  <c r="AS85" i="442"/>
  <c r="AS88" i="442"/>
  <c r="AQ87" i="442"/>
  <c r="AS79" i="442"/>
  <c r="AR79" i="442"/>
  <c r="AQ83" i="442"/>
  <c r="AU82" i="442"/>
  <c r="AR84" i="442"/>
  <c r="AU81" i="442"/>
  <c r="AT81" i="442"/>
  <c r="AS77" i="442"/>
  <c r="AS86" i="442"/>
  <c r="AB61" i="442"/>
  <c r="AB67" i="442"/>
  <c r="AE76" i="442"/>
  <c r="AB59" i="442"/>
  <c r="AB54" i="442"/>
  <c r="AB55" i="442"/>
  <c r="AB82" i="442"/>
  <c r="AB60" i="442"/>
  <c r="AE83" i="442"/>
  <c r="AB57" i="442"/>
  <c r="AB63" i="442"/>
  <c r="AE71" i="442"/>
  <c r="AB84" i="442"/>
  <c r="AE66" i="442"/>
  <c r="AE53" i="442"/>
  <c r="AE81" i="442"/>
  <c r="AE79" i="442"/>
  <c r="AB56" i="442"/>
  <c r="AS78" i="442"/>
  <c r="AU80" i="442"/>
  <c r="AU85" i="442"/>
  <c r="AR85" i="442"/>
  <c r="AR88" i="442"/>
  <c r="AU87" i="442"/>
  <c r="AQ79" i="442"/>
  <c r="AS83" i="442"/>
  <c r="AU83" i="442"/>
  <c r="AT82" i="442"/>
  <c r="AQ84" i="442"/>
  <c r="AQ81" i="442"/>
  <c r="AU77" i="442"/>
  <c r="AQ86" i="442"/>
  <c r="AB69" i="442"/>
  <c r="AB76" i="442"/>
  <c r="AE59" i="442"/>
  <c r="AE54" i="442"/>
  <c r="AE55" i="442"/>
  <c r="AE74" i="442"/>
  <c r="AE78" i="442"/>
  <c r="AB88" i="442"/>
  <c r="AB71" i="442"/>
  <c r="AB75" i="442"/>
  <c r="AE85" i="442"/>
  <c r="AQ78" i="442"/>
  <c r="AS80" i="442"/>
  <c r="AQ85" i="442"/>
  <c r="AT88" i="442"/>
  <c r="AQ88" i="442"/>
  <c r="AT87" i="442"/>
  <c r="AU79" i="442"/>
  <c r="AT83" i="442"/>
  <c r="AR82" i="442"/>
  <c r="AS82" i="442"/>
  <c r="AU84" i="442"/>
  <c r="AS81" i="442"/>
  <c r="AQ77" i="442"/>
  <c r="AR86" i="442"/>
  <c r="AU86" i="442"/>
  <c r="AE69" i="442"/>
  <c r="AB58" i="442"/>
  <c r="AB73" i="442"/>
  <c r="AE64" i="442"/>
  <c r="AB74" i="442"/>
  <c r="AB78" i="442"/>
  <c r="AB86" i="442"/>
  <c r="AE88" i="442"/>
  <c r="AB87" i="442"/>
  <c r="AE77" i="442"/>
  <c r="AB70" i="442"/>
  <c r="AE75" i="442"/>
  <c r="AE62" i="442"/>
  <c r="AB68" i="442"/>
  <c r="AB80" i="442"/>
  <c r="AE72" i="442"/>
  <c r="AB85" i="442"/>
  <c r="AE65" i="442"/>
  <c r="AB62" i="442"/>
  <c r="AU83" i="440"/>
  <c r="AS83" i="440"/>
  <c r="AU81" i="440"/>
  <c r="AT85" i="440"/>
  <c r="AS86" i="440"/>
  <c r="AT82" i="440"/>
  <c r="AR82" i="440"/>
  <c r="AU77" i="440"/>
  <c r="AQ84" i="440"/>
  <c r="AS78" i="440"/>
  <c r="AR88" i="440"/>
  <c r="AT88" i="440"/>
  <c r="AR87" i="440"/>
  <c r="AQ80" i="440"/>
  <c r="AQ79" i="440"/>
  <c r="AE88" i="440"/>
  <c r="AE65" i="440"/>
  <c r="AB59" i="440"/>
  <c r="AB77" i="440"/>
  <c r="AE81" i="440"/>
  <c r="AB87" i="440"/>
  <c r="AB72" i="440"/>
  <c r="AE75" i="440"/>
  <c r="AE69" i="440"/>
  <c r="AE61" i="440"/>
  <c r="AE66" i="440"/>
  <c r="AB80" i="440"/>
  <c r="AB53" i="440"/>
  <c r="AB54" i="440"/>
  <c r="AE67" i="440"/>
  <c r="AB71" i="440"/>
  <c r="AB63" i="440"/>
  <c r="AT83" i="440"/>
  <c r="AR84" i="440"/>
  <c r="AQ88" i="440"/>
  <c r="AT80" i="440"/>
  <c r="AE83" i="440"/>
  <c r="AE76" i="440"/>
  <c r="AB85" i="440"/>
  <c r="AB62" i="440"/>
  <c r="AE82" i="440"/>
  <c r="AE58" i="440"/>
  <c r="AQ83" i="440"/>
  <c r="AS81" i="440"/>
  <c r="AQ81" i="440"/>
  <c r="AQ85" i="440"/>
  <c r="AU86" i="440"/>
  <c r="AS82" i="440"/>
  <c r="AS77" i="440"/>
  <c r="AQ77" i="440"/>
  <c r="AS84" i="440"/>
  <c r="AU78" i="440"/>
  <c r="AU88" i="440"/>
  <c r="AU87" i="440"/>
  <c r="AS87" i="440"/>
  <c r="AS80" i="440"/>
  <c r="AT79" i="440"/>
  <c r="AB88" i="440"/>
  <c r="AB65" i="440"/>
  <c r="AE59" i="440"/>
  <c r="AE77" i="440"/>
  <c r="AE57" i="440"/>
  <c r="AE72" i="440"/>
  <c r="AB75" i="440"/>
  <c r="AB69" i="440"/>
  <c r="AB61" i="440"/>
  <c r="AB66" i="440"/>
  <c r="AE84" i="440"/>
  <c r="AB68" i="440"/>
  <c r="AE62" i="440"/>
  <c r="AB64" i="440"/>
  <c r="AE79" i="440"/>
  <c r="AB82" i="440"/>
  <c r="AB60" i="440"/>
  <c r="AE63" i="440"/>
  <c r="AS85" i="440"/>
  <c r="AU85" i="440"/>
  <c r="AQ86" i="440"/>
  <c r="AU82" i="440"/>
  <c r="AT84" i="440"/>
  <c r="AQ87" i="440"/>
  <c r="AR79" i="440"/>
  <c r="AE74" i="440"/>
  <c r="AB57" i="440"/>
  <c r="AE70" i="440"/>
  <c r="AB84" i="440"/>
  <c r="AE64" i="440"/>
  <c r="AE60" i="440"/>
  <c r="AR83" i="440"/>
  <c r="AT81" i="440"/>
  <c r="AR85" i="440"/>
  <c r="AT86" i="440"/>
  <c r="AR86" i="440"/>
  <c r="AQ82" i="440"/>
  <c r="AT77" i="440"/>
  <c r="AU84" i="440"/>
  <c r="AT78" i="440"/>
  <c r="AR78" i="440"/>
  <c r="AS88" i="440"/>
  <c r="AT87" i="440"/>
  <c r="AU80" i="440"/>
  <c r="AU79" i="440"/>
  <c r="AS79" i="440"/>
  <c r="AE73" i="440"/>
  <c r="AB83" i="440"/>
  <c r="AB74" i="440"/>
  <c r="AE55" i="440"/>
  <c r="AB81" i="440"/>
  <c r="AE87" i="440"/>
  <c r="AE86" i="440"/>
  <c r="AB76" i="440"/>
  <c r="AB70" i="440"/>
  <c r="AE56" i="440"/>
  <c r="AE85" i="440"/>
  <c r="AE80" i="440"/>
  <c r="AE53" i="440"/>
  <c r="AE54" i="440"/>
  <c r="AB67" i="440"/>
  <c r="AE71" i="440"/>
  <c r="AE78" i="440"/>
  <c r="AB58" i="440"/>
  <c r="AR81" i="440"/>
  <c r="AR77" i="440"/>
  <c r="AQ78" i="440"/>
  <c r="AR80" i="440"/>
  <c r="AB73" i="440"/>
  <c r="AB55" i="440"/>
  <c r="AB86" i="440"/>
  <c r="AB56" i="440"/>
  <c r="AE68" i="440"/>
  <c r="AB79" i="440"/>
  <c r="AB78" i="440"/>
  <c r="AC77" i="410"/>
  <c r="AK83" i="410"/>
  <c r="AR81" i="438"/>
  <c r="AS81" i="438"/>
  <c r="AU83" i="410"/>
  <c r="AT87" i="438"/>
  <c r="AU87" i="438"/>
  <c r="AT85" i="438"/>
  <c r="AQ84" i="438"/>
  <c r="AF58" i="410"/>
  <c r="AK58" i="410"/>
  <c r="AT88" i="410"/>
  <c r="AR82" i="410"/>
  <c r="AF63" i="410"/>
  <c r="AH63" i="410"/>
  <c r="AJ65" i="410"/>
  <c r="AC54" i="410"/>
  <c r="AK69" i="410"/>
  <c r="AU79" i="410"/>
  <c r="AQ79" i="410"/>
  <c r="AQ82" i="438"/>
  <c r="AU86" i="438"/>
  <c r="AU79" i="438"/>
  <c r="AC78" i="410"/>
  <c r="AJ68" i="410"/>
  <c r="AR80" i="410"/>
  <c r="AU80" i="410"/>
  <c r="AK77" i="410"/>
  <c r="AJ64" i="410"/>
  <c r="AI64" i="410"/>
  <c r="AK73" i="410"/>
  <c r="AJ81" i="410"/>
  <c r="AG81" i="410"/>
  <c r="AH79" i="410"/>
  <c r="AF71" i="410"/>
  <c r="AK71" i="410"/>
  <c r="AT86" i="410"/>
  <c r="AQ80" i="438"/>
  <c r="AU78" i="438"/>
  <c r="AT78" i="438"/>
  <c r="AU77" i="438"/>
  <c r="AC62" i="410"/>
  <c r="AF87" i="410"/>
  <c r="AJ57" i="410"/>
  <c r="AK57" i="410"/>
  <c r="AK62" i="410"/>
  <c r="AF62" i="410"/>
  <c r="AG66" i="410"/>
  <c r="AK84" i="410"/>
  <c r="AJ84" i="410"/>
  <c r="AS78" i="410"/>
  <c r="AQ85" i="410"/>
  <c r="AC58" i="410"/>
  <c r="AG78" i="410"/>
  <c r="AG74" i="410"/>
  <c r="AH74" i="410"/>
  <c r="AC64" i="410"/>
  <c r="AJ85" i="410"/>
  <c r="AJ76" i="410"/>
  <c r="AK76" i="410"/>
  <c r="AQ84" i="410"/>
  <c r="AQ81" i="410"/>
  <c r="AR87" i="410"/>
  <c r="AQ87" i="410"/>
  <c r="AS88" i="438"/>
  <c r="AK88" i="410"/>
  <c r="AG59" i="410"/>
  <c r="AH59" i="410"/>
  <c r="AH70" i="410"/>
  <c r="AF70" i="410"/>
  <c r="AI53" i="410"/>
  <c r="AF67" i="410"/>
  <c r="AH67" i="410"/>
  <c r="AG54" i="410"/>
  <c r="AC68" i="410"/>
  <c r="AI61" i="410"/>
  <c r="AC67" i="410"/>
  <c r="AG86" i="410"/>
  <c r="AI55" i="410"/>
  <c r="AJ55" i="410"/>
  <c r="AU77" i="410"/>
  <c r="AS83" i="438"/>
  <c r="AB56" i="410"/>
  <c r="AB88" i="438"/>
  <c r="AE75" i="410"/>
  <c r="AB54" i="438"/>
  <c r="AE72" i="410"/>
  <c r="AE78" i="438"/>
  <c r="AE60" i="438"/>
  <c r="AB66" i="438"/>
  <c r="AB82" i="438"/>
  <c r="AE59" i="438"/>
  <c r="AB85" i="438"/>
  <c r="AE80" i="438"/>
  <c r="AB70" i="438"/>
  <c r="AB74" i="438"/>
  <c r="AB69" i="438"/>
  <c r="AE84" i="438"/>
  <c r="AE76" i="438"/>
  <c r="AB53" i="438"/>
  <c r="AE81" i="438"/>
  <c r="AB75" i="438"/>
  <c r="AE65" i="438"/>
  <c r="AE55" i="438"/>
  <c r="AT77" i="436"/>
  <c r="AQ87" i="436"/>
  <c r="AS78" i="436"/>
  <c r="AU81" i="436"/>
  <c r="AB73" i="436"/>
  <c r="AB78" i="436"/>
  <c r="AE60" i="436"/>
  <c r="AB68" i="436"/>
  <c r="AB82" i="436"/>
  <c r="AS77" i="436"/>
  <c r="AS82" i="436"/>
  <c r="AR78" i="436"/>
  <c r="AQ81" i="436"/>
  <c r="AB79" i="436"/>
  <c r="AE78" i="436"/>
  <c r="AB53" i="436"/>
  <c r="AB65" i="436"/>
  <c r="AE81" i="436"/>
  <c r="AB59" i="436"/>
  <c r="AR84" i="436"/>
  <c r="AT83" i="436"/>
  <c r="AQ88" i="436"/>
  <c r="AE71" i="436"/>
  <c r="AB83" i="436"/>
  <c r="AE62" i="436"/>
  <c r="AE65" i="436"/>
  <c r="AQ77" i="436"/>
  <c r="AU87" i="436"/>
  <c r="AT86" i="436"/>
  <c r="AR81" i="436"/>
  <c r="AE73" i="436"/>
  <c r="AE86" i="436"/>
  <c r="AB74" i="436"/>
  <c r="AT84" i="434"/>
  <c r="AR79" i="434"/>
  <c r="AT78" i="434"/>
  <c r="AQ83" i="434"/>
  <c r="AE82" i="434"/>
  <c r="AE64" i="434"/>
  <c r="AE66" i="434"/>
  <c r="AB76" i="434"/>
  <c r="AR84" i="434"/>
  <c r="AQ79" i="434"/>
  <c r="AQ88" i="434"/>
  <c r="AU82" i="434"/>
  <c r="AB53" i="434"/>
  <c r="AE62" i="434"/>
  <c r="AB56" i="434"/>
  <c r="AE73" i="434"/>
  <c r="AU85" i="434"/>
  <c r="AQ81" i="434"/>
  <c r="AU86" i="434"/>
  <c r="AT82" i="434"/>
  <c r="AE53" i="434"/>
  <c r="AB62" i="434"/>
  <c r="AB63" i="434"/>
  <c r="AE70" i="434"/>
  <c r="AE77" i="434"/>
  <c r="AS81" i="434"/>
  <c r="AS86" i="434"/>
  <c r="AQ77" i="434"/>
  <c r="AB84" i="434"/>
  <c r="AE78" i="434"/>
  <c r="AB60" i="434"/>
  <c r="AE59" i="434"/>
  <c r="AB79" i="434"/>
  <c r="AQ86" i="432"/>
  <c r="AT81" i="432"/>
  <c r="AU87" i="432"/>
  <c r="AU84" i="432"/>
  <c r="AB79" i="432"/>
  <c r="AE85" i="432"/>
  <c r="AB73" i="432"/>
  <c r="AB61" i="432"/>
  <c r="AE69" i="432"/>
  <c r="AE56" i="432"/>
  <c r="AU86" i="432"/>
  <c r="AR80" i="432"/>
  <c r="AQ87" i="432"/>
  <c r="AQ84" i="432"/>
  <c r="AE79" i="432"/>
  <c r="AB74" i="432"/>
  <c r="AE63" i="432"/>
  <c r="AE88" i="432"/>
  <c r="AR82" i="432"/>
  <c r="AS79" i="432"/>
  <c r="AQ78" i="432"/>
  <c r="AT84" i="432"/>
  <c r="AB63" i="432"/>
  <c r="AU82" i="432"/>
  <c r="AR79" i="432"/>
  <c r="AT78" i="432"/>
  <c r="AU88" i="432"/>
  <c r="AE58" i="432"/>
  <c r="AB68" i="432"/>
  <c r="AE54" i="432"/>
  <c r="AE61" i="432"/>
  <c r="AT87" i="432"/>
  <c r="AB54" i="432"/>
  <c r="AG83" i="410"/>
  <c r="AJ83" i="410"/>
  <c r="AU81" i="438"/>
  <c r="AC85" i="410"/>
  <c r="AS83" i="410"/>
  <c r="AS87" i="438"/>
  <c r="AR85" i="438"/>
  <c r="AS85" i="438"/>
  <c r="AT84" i="438"/>
  <c r="AH58" i="410"/>
  <c r="AI58" i="410"/>
  <c r="AU88" i="410"/>
  <c r="AS82" i="410"/>
  <c r="AK63" i="410"/>
  <c r="AJ63" i="410"/>
  <c r="AI65" i="410"/>
  <c r="AC53" i="410"/>
  <c r="AG69" i="410"/>
  <c r="AS79" i="410"/>
  <c r="AS82" i="438"/>
  <c r="AT82" i="438"/>
  <c r="AQ86" i="438"/>
  <c r="AT79" i="438"/>
  <c r="AI68" i="410"/>
  <c r="AG68" i="410"/>
  <c r="AS80" i="410"/>
  <c r="AH77" i="410"/>
  <c r="AF77" i="410"/>
  <c r="AF64" i="410"/>
  <c r="AI73" i="410"/>
  <c r="AG73" i="410"/>
  <c r="AF81" i="410"/>
  <c r="AH81" i="410"/>
  <c r="AF79" i="410"/>
  <c r="AI71" i="410"/>
  <c r="AJ71" i="410"/>
  <c r="AR86" i="410"/>
  <c r="AT80" i="438"/>
  <c r="AQ78" i="438"/>
  <c r="AT77" i="438"/>
  <c r="AQ77" i="438"/>
  <c r="AC88" i="410"/>
  <c r="AJ87" i="410"/>
  <c r="AF57" i="410"/>
  <c r="AI57" i="410"/>
  <c r="AJ62" i="410"/>
  <c r="AG62" i="410"/>
  <c r="AJ66" i="410"/>
  <c r="AF84" i="410"/>
  <c r="AG84" i="410"/>
  <c r="AU78" i="410"/>
  <c r="AU85" i="410"/>
  <c r="AF78" i="410"/>
  <c r="AJ78" i="410"/>
  <c r="AF74" i="410"/>
  <c r="AC70" i="410"/>
  <c r="AK85" i="410"/>
  <c r="AF85" i="410"/>
  <c r="AI76" i="410"/>
  <c r="AH76" i="410"/>
  <c r="AR84" i="410"/>
  <c r="AT81" i="410"/>
  <c r="AT87" i="410"/>
  <c r="AU88" i="438"/>
  <c r="AR88" i="438"/>
  <c r="AG88" i="410"/>
  <c r="AF59" i="410"/>
  <c r="AI59" i="410"/>
  <c r="AJ70" i="410"/>
  <c r="AJ53" i="410"/>
  <c r="AG53" i="410"/>
  <c r="AI67" i="410"/>
  <c r="AJ54" i="410"/>
  <c r="AF54" i="410"/>
  <c r="AH61" i="410"/>
  <c r="AF61" i="410"/>
  <c r="AC69" i="410"/>
  <c r="AK86" i="410"/>
  <c r="AG55" i="410"/>
  <c r="AH55" i="410"/>
  <c r="AT77" i="410"/>
  <c r="AR83" i="438"/>
  <c r="AE56" i="410"/>
  <c r="AE88" i="438"/>
  <c r="AB75" i="410"/>
  <c r="AB57" i="438"/>
  <c r="AB60" i="410"/>
  <c r="AB78" i="438"/>
  <c r="AB60" i="438"/>
  <c r="AE66" i="438"/>
  <c r="AE82" i="438"/>
  <c r="AB59" i="438"/>
  <c r="AB83" i="438"/>
  <c r="AE71" i="438"/>
  <c r="AE70" i="438"/>
  <c r="AE74" i="438"/>
  <c r="AE69" i="438"/>
  <c r="AE79" i="438"/>
  <c r="AB76" i="438"/>
  <c r="AE53" i="438"/>
  <c r="AB81" i="438"/>
  <c r="AB77" i="438"/>
  <c r="AB58" i="438"/>
  <c r="AE56" i="438"/>
  <c r="AT84" i="436"/>
  <c r="AQ82" i="436"/>
  <c r="AT78" i="436"/>
  <c r="AB58" i="436"/>
  <c r="AB80" i="436"/>
  <c r="AB67" i="436"/>
  <c r="AE88" i="436"/>
  <c r="AE74" i="436"/>
  <c r="AE55" i="436"/>
  <c r="AS84" i="436"/>
  <c r="AT82" i="436"/>
  <c r="AU88" i="436"/>
  <c r="AE58" i="436"/>
  <c r="AE80" i="436"/>
  <c r="AB70" i="436"/>
  <c r="AB62" i="436"/>
  <c r="AE75" i="436"/>
  <c r="AE84" i="436"/>
  <c r="AQ85" i="436"/>
  <c r="AU79" i="436"/>
  <c r="AQ83" i="436"/>
  <c r="AU80" i="436"/>
  <c r="AE77" i="436"/>
  <c r="AE70" i="436"/>
  <c r="AB84" i="436"/>
  <c r="AE59" i="436"/>
  <c r="AQ84" i="436"/>
  <c r="AU82" i="436"/>
  <c r="AQ78" i="436"/>
  <c r="AS81" i="436"/>
  <c r="AB56" i="436"/>
  <c r="AB88" i="436"/>
  <c r="AB57" i="436"/>
  <c r="AQ80" i="434"/>
  <c r="AS87" i="434"/>
  <c r="AQ78" i="434"/>
  <c r="AB57" i="434"/>
  <c r="AE67" i="434"/>
  <c r="AB65" i="434"/>
  <c r="AE55" i="434"/>
  <c r="AE79" i="434"/>
  <c r="AS84" i="434"/>
  <c r="AU87" i="434"/>
  <c r="AR78" i="434"/>
  <c r="AT83" i="434"/>
  <c r="AB61" i="434"/>
  <c r="AB64" i="434"/>
  <c r="AB66" i="434"/>
  <c r="AB86" i="434"/>
  <c r="AU84" i="434"/>
  <c r="AS79" i="434"/>
  <c r="AT88" i="434"/>
  <c r="AQ82" i="434"/>
  <c r="AE61" i="434"/>
  <c r="AE58" i="434"/>
  <c r="AB69" i="434"/>
  <c r="AB73" i="434"/>
  <c r="AQ85" i="434"/>
  <c r="AT81" i="434"/>
  <c r="AR88" i="434"/>
  <c r="AS82" i="434"/>
  <c r="AB71" i="434"/>
  <c r="AB87" i="434"/>
  <c r="AE63" i="434"/>
  <c r="AB70" i="434"/>
  <c r="AB81" i="434"/>
  <c r="AU85" i="432"/>
  <c r="AT80" i="432"/>
  <c r="AR87" i="432"/>
  <c r="AB75" i="432"/>
  <c r="AE59" i="432"/>
  <c r="AB57" i="432"/>
  <c r="AE82" i="432"/>
  <c r="AE84" i="432"/>
  <c r="AB58" i="432"/>
  <c r="AE53" i="432"/>
  <c r="AQ85" i="432"/>
  <c r="AS80" i="432"/>
  <c r="AU77" i="432"/>
  <c r="AF83" i="410"/>
  <c r="AC76" i="410"/>
  <c r="AT81" i="438"/>
  <c r="AQ83" i="410"/>
  <c r="AT83" i="410"/>
  <c r="AQ87" i="438"/>
  <c r="AQ85" i="438"/>
  <c r="AU84" i="438"/>
  <c r="AR84" i="438"/>
  <c r="AJ58" i="410"/>
  <c r="AQ88" i="410"/>
  <c r="AT82" i="410"/>
  <c r="AQ82" i="410"/>
  <c r="AG63" i="410"/>
  <c r="AF65" i="410"/>
  <c r="AH65" i="410"/>
  <c r="AJ69" i="410"/>
  <c r="AF69" i="410"/>
  <c r="AT79" i="410"/>
  <c r="AU82" i="438"/>
  <c r="AR86" i="438"/>
  <c r="AR79" i="438"/>
  <c r="AS79" i="438"/>
  <c r="AH68" i="410"/>
  <c r="AC66" i="410"/>
  <c r="AQ80" i="410"/>
  <c r="AJ77" i="410"/>
  <c r="AH64" i="410"/>
  <c r="AG64" i="410"/>
  <c r="AH73" i="410"/>
  <c r="AC79" i="410"/>
  <c r="AK81" i="410"/>
  <c r="AI79" i="410"/>
  <c r="AJ79" i="410"/>
  <c r="AG71" i="410"/>
  <c r="AU86" i="410"/>
  <c r="AU80" i="438"/>
  <c r="AR80" i="438"/>
  <c r="AS78" i="438"/>
  <c r="AR77" i="438"/>
  <c r="AC86" i="410"/>
  <c r="AG87" i="410"/>
  <c r="AI87" i="410"/>
  <c r="AH57" i="410"/>
  <c r="AC55" i="410"/>
  <c r="AI62" i="410"/>
  <c r="AH66" i="410"/>
  <c r="AF66" i="410"/>
  <c r="AH84" i="410"/>
  <c r="AQ78" i="410"/>
  <c r="AS85" i="410"/>
  <c r="AT85" i="410"/>
  <c r="AI78" i="410"/>
  <c r="AK74" i="410"/>
  <c r="AI74" i="410"/>
  <c r="AC61" i="410"/>
  <c r="AH85" i="410"/>
  <c r="AC73" i="410"/>
  <c r="AF76" i="410"/>
  <c r="AU84" i="410"/>
  <c r="AU81" i="410"/>
  <c r="AR81" i="410"/>
  <c r="AU87" i="410"/>
  <c r="AT88" i="438"/>
  <c r="AH88" i="410"/>
  <c r="AF88" i="410"/>
  <c r="AJ59" i="410"/>
  <c r="AI70" i="410"/>
  <c r="AG70" i="410"/>
  <c r="AK53" i="410"/>
  <c r="AJ67" i="410"/>
  <c r="AK67" i="410"/>
  <c r="AK54" i="410"/>
  <c r="AC59" i="410"/>
  <c r="AK61" i="410"/>
  <c r="AC84" i="410"/>
  <c r="AF86" i="410"/>
  <c r="AH86" i="410"/>
  <c r="AF55" i="410"/>
  <c r="AQ77" i="410"/>
  <c r="AT83" i="438"/>
  <c r="AQ83" i="438"/>
  <c r="AB82" i="410"/>
  <c r="AB80" i="410"/>
  <c r="AE54" i="438"/>
  <c r="AB72" i="410"/>
  <c r="AB65" i="410"/>
  <c r="AE61" i="438"/>
  <c r="AB63" i="438"/>
  <c r="AE62" i="438"/>
  <c r="AE85" i="438"/>
  <c r="AB80" i="438"/>
  <c r="AB73" i="438"/>
  <c r="AB67" i="438"/>
  <c r="AB68" i="438"/>
  <c r="AB64" i="438"/>
  <c r="AB84" i="438"/>
  <c r="AB72" i="438"/>
  <c r="AE87" i="438"/>
  <c r="AE86" i="438"/>
  <c r="AE75" i="438"/>
  <c r="AB65" i="438"/>
  <c r="AB55" i="438"/>
  <c r="AS85" i="436"/>
  <c r="AT87" i="436"/>
  <c r="AR86" i="436"/>
  <c r="AT80" i="436"/>
  <c r="AB61" i="436"/>
  <c r="AB66" i="436"/>
  <c r="AB87" i="436"/>
  <c r="AE69" i="436"/>
  <c r="AB75" i="436"/>
  <c r="AR77" i="436"/>
  <c r="AS87" i="436"/>
  <c r="AU86" i="436"/>
  <c r="AS80" i="436"/>
  <c r="AE61" i="436"/>
  <c r="AE66" i="436"/>
  <c r="AB60" i="436"/>
  <c r="AE68" i="436"/>
  <c r="AB55" i="436"/>
  <c r="AE63" i="436"/>
  <c r="AU84" i="436"/>
  <c r="AR82" i="436"/>
  <c r="AU78" i="436"/>
  <c r="AT81" i="436"/>
  <c r="AE56" i="436"/>
  <c r="AE53" i="436"/>
  <c r="AE64" i="436"/>
  <c r="AT85" i="436"/>
  <c r="AQ79" i="436"/>
  <c r="AS86" i="436"/>
  <c r="AQ80" i="436"/>
  <c r="AB77" i="436"/>
  <c r="AE67" i="436"/>
  <c r="AE54" i="436"/>
  <c r="AT85" i="434"/>
  <c r="AU79" i="434"/>
  <c r="AU88" i="434"/>
  <c r="AR82" i="434"/>
  <c r="AE71" i="434"/>
  <c r="AE87" i="434"/>
  <c r="AE56" i="434"/>
  <c r="AE75" i="434"/>
  <c r="AR85" i="434"/>
  <c r="AU81" i="434"/>
  <c r="AQ86" i="434"/>
  <c r="AT77" i="434"/>
  <c r="AE54" i="434"/>
  <c r="AB85" i="434"/>
  <c r="AB74" i="434"/>
  <c r="AB68" i="434"/>
  <c r="AB77" i="434"/>
  <c r="AS80" i="434"/>
  <c r="AT86" i="434"/>
  <c r="AU77" i="434"/>
  <c r="AE84" i="434"/>
  <c r="AE85" i="434"/>
  <c r="AE60" i="434"/>
  <c r="AB59" i="434"/>
  <c r="AB72" i="434"/>
  <c r="AU80" i="434"/>
  <c r="AT87" i="434"/>
  <c r="AU78" i="434"/>
  <c r="AR83" i="434"/>
  <c r="AB67" i="434"/>
  <c r="AE83" i="434"/>
  <c r="AB80" i="434"/>
  <c r="AE76" i="434"/>
  <c r="AQ82" i="432"/>
  <c r="AS81" i="432"/>
  <c r="AS78" i="432"/>
  <c r="AQ88" i="432"/>
  <c r="AB83" i="432"/>
  <c r="AE68" i="432"/>
  <c r="AE55" i="432"/>
  <c r="AB76" i="432"/>
  <c r="AU81" i="432"/>
  <c r="AE66" i="432"/>
  <c r="AT86" i="432"/>
  <c r="AR81" i="432"/>
  <c r="AR78" i="432"/>
  <c r="AT88" i="432"/>
  <c r="AE83" i="432"/>
  <c r="AB81" i="432"/>
  <c r="AB66" i="432"/>
  <c r="AB56" i="432"/>
  <c r="AB77" i="432"/>
  <c r="AT85" i="432"/>
  <c r="AR83" i="432"/>
  <c r="AS88" i="432"/>
  <c r="AE62" i="432"/>
  <c r="AE77" i="432"/>
  <c r="AU79" i="432"/>
  <c r="AQ83" i="432"/>
  <c r="AR77" i="432"/>
  <c r="AB69" i="432"/>
  <c r="AE72" i="432"/>
  <c r="AE65" i="432"/>
  <c r="AE76" i="432"/>
  <c r="AB70" i="432"/>
  <c r="AE87" i="432"/>
  <c r="AS86" i="430"/>
  <c r="AQ78" i="430"/>
  <c r="AR77" i="430"/>
  <c r="AS79" i="430"/>
  <c r="AE81" i="430"/>
  <c r="AE55" i="430"/>
  <c r="AB75" i="430"/>
  <c r="AE63" i="430"/>
  <c r="AU86" i="430"/>
  <c r="AS78" i="430"/>
  <c r="AQ77" i="430"/>
  <c r="AR88" i="430"/>
  <c r="AE87" i="430"/>
  <c r="AE82" i="430"/>
  <c r="AE76" i="430"/>
  <c r="AE66" i="430"/>
  <c r="AE54" i="430"/>
  <c r="AT78" i="430"/>
  <c r="AT77" i="430"/>
  <c r="AT79" i="430"/>
  <c r="AB62" i="430"/>
  <c r="AE59" i="430"/>
  <c r="AE84" i="430"/>
  <c r="AB67" i="430"/>
  <c r="AB71" i="430"/>
  <c r="AR87" i="430"/>
  <c r="AT80" i="430"/>
  <c r="AS85" i="430"/>
  <c r="AQ83" i="430"/>
  <c r="AB59" i="430"/>
  <c r="AB84" i="430"/>
  <c r="AE83" i="430"/>
  <c r="AB61" i="430"/>
  <c r="AS86" i="426"/>
  <c r="AU82" i="426"/>
  <c r="AQ84" i="428"/>
  <c r="AR87" i="428"/>
  <c r="AQ78" i="428"/>
  <c r="AR88" i="428"/>
  <c r="AR77" i="428"/>
  <c r="AU81" i="426"/>
  <c r="AE65" i="426"/>
  <c r="AE73" i="428"/>
  <c r="AB73" i="426"/>
  <c r="AB55" i="426"/>
  <c r="AB59" i="428"/>
  <c r="AB55" i="428"/>
  <c r="AB64" i="428"/>
  <c r="AR80" i="428"/>
  <c r="AT87" i="428"/>
  <c r="AI83" i="410"/>
  <c r="AR83" i="410"/>
  <c r="AS84" i="438"/>
  <c r="AU82" i="410"/>
  <c r="AH69" i="410"/>
  <c r="AS86" i="438"/>
  <c r="AK68" i="410"/>
  <c r="AK64" i="410"/>
  <c r="AK79" i="410"/>
  <c r="AQ86" i="410"/>
  <c r="AC87" i="410"/>
  <c r="AC81" i="410"/>
  <c r="AI84" i="410"/>
  <c r="AH78" i="410"/>
  <c r="AG85" i="410"/>
  <c r="AT84" i="410"/>
  <c r="AI88" i="410"/>
  <c r="AK70" i="410"/>
  <c r="AH54" i="410"/>
  <c r="AI86" i="410"/>
  <c r="AR77" i="410"/>
  <c r="AB63" i="410"/>
  <c r="AB71" i="438"/>
  <c r="AE68" i="438"/>
  <c r="AB87" i="438"/>
  <c r="AS79" i="436"/>
  <c r="AB72" i="436"/>
  <c r="AU85" i="436"/>
  <c r="AE76" i="436"/>
  <c r="AE82" i="436"/>
  <c r="AQ86" i="436"/>
  <c r="AB54" i="436"/>
  <c r="AT88" i="436"/>
  <c r="AS85" i="434"/>
  <c r="AB54" i="434"/>
  <c r="AE81" i="434"/>
  <c r="AE57" i="434"/>
  <c r="AE72" i="434"/>
  <c r="AS83" i="434"/>
  <c r="AE86" i="434"/>
  <c r="AU83" i="434"/>
  <c r="AB75" i="434"/>
  <c r="AT77" i="432"/>
  <c r="AB78" i="432"/>
  <c r="AT79" i="432"/>
  <c r="AE86" i="432"/>
  <c r="AB87" i="432"/>
  <c r="AB84" i="432"/>
  <c r="AU83" i="432"/>
  <c r="AB80" i="432"/>
  <c r="AR85" i="432"/>
  <c r="AS87" i="432"/>
  <c r="AE60" i="432"/>
  <c r="AE78" i="432"/>
  <c r="AE81" i="432"/>
  <c r="AS87" i="430"/>
  <c r="AQ81" i="430"/>
  <c r="AS88" i="430"/>
  <c r="AB77" i="430"/>
  <c r="AB76" i="430"/>
  <c r="AB74" i="430"/>
  <c r="AR84" i="430"/>
  <c r="AS77" i="430"/>
  <c r="AT88" i="430"/>
  <c r="AE60" i="430"/>
  <c r="AB80" i="430"/>
  <c r="AB63" i="430"/>
  <c r="AT87" i="430"/>
  <c r="AT81" i="430"/>
  <c r="AU88" i="430"/>
  <c r="AE53" i="430"/>
  <c r="AE88" i="430"/>
  <c r="AB66" i="430"/>
  <c r="AB54" i="430"/>
  <c r="AR80" i="430"/>
  <c r="AU85" i="430"/>
  <c r="AB81" i="430"/>
  <c r="AB88" i="430"/>
  <c r="AE70" i="430"/>
  <c r="AE71" i="430"/>
  <c r="AS79" i="428"/>
  <c r="AT83" i="428"/>
  <c r="AR81" i="428"/>
  <c r="AU88" i="428"/>
  <c r="AS77" i="428"/>
  <c r="AE78" i="426"/>
  <c r="AB58" i="426"/>
  <c r="AB63" i="426"/>
  <c r="AE67" i="428"/>
  <c r="AE74" i="426"/>
  <c r="AB87" i="428"/>
  <c r="AS85" i="428"/>
  <c r="AU87" i="426"/>
  <c r="AH83" i="410"/>
  <c r="AR87" i="438"/>
  <c r="AG58" i="410"/>
  <c r="AI63" i="410"/>
  <c r="AI69" i="410"/>
  <c r="AT86" i="438"/>
  <c r="AT80" i="410"/>
  <c r="AJ73" i="410"/>
  <c r="AG79" i="410"/>
  <c r="AS80" i="438"/>
  <c r="AK87" i="410"/>
  <c r="AH62" i="410"/>
  <c r="AR78" i="410"/>
  <c r="AK78" i="410"/>
  <c r="AI85" i="410"/>
  <c r="AS81" i="410"/>
  <c r="AJ88" i="410"/>
  <c r="AH53" i="410"/>
  <c r="AI54" i="410"/>
  <c r="AJ86" i="410"/>
  <c r="AU83" i="438"/>
  <c r="AE57" i="438"/>
  <c r="AB61" i="438"/>
  <c r="AE64" i="438"/>
  <c r="AB79" i="438"/>
  <c r="AB86" i="438"/>
  <c r="AE77" i="438"/>
  <c r="AR83" i="436"/>
  <c r="AB81" i="436"/>
  <c r="AR79" i="436"/>
  <c r="AE72" i="436"/>
  <c r="AB64" i="436"/>
  <c r="AR80" i="436"/>
  <c r="AE57" i="436"/>
  <c r="AB71" i="436"/>
  <c r="AR81" i="434"/>
  <c r="AB78" i="434"/>
  <c r="AT80" i="434"/>
  <c r="AE88" i="434"/>
  <c r="AR80" i="434"/>
  <c r="AB88" i="434"/>
  <c r="AQ84" i="434"/>
  <c r="AB82" i="434"/>
  <c r="AT82" i="432"/>
  <c r="AB86" i="432"/>
  <c r="AE70" i="432"/>
  <c r="AS83" i="432"/>
  <c r="AB59" i="432"/>
  <c r="AB55" i="432"/>
  <c r="AS86" i="432"/>
  <c r="AQ77" i="432"/>
  <c r="AB67" i="432"/>
  <c r="AQ81" i="432"/>
  <c r="AR84" i="432"/>
  <c r="AB85" i="432"/>
  <c r="AE64" i="432"/>
  <c r="AB88" i="432"/>
  <c r="AS84" i="430"/>
  <c r="AU82" i="430"/>
  <c r="AT83" i="430"/>
  <c r="AB82" i="430"/>
  <c r="AE68" i="430"/>
  <c r="AE61" i="430"/>
  <c r="AT84" i="430"/>
  <c r="AQ82" i="430"/>
  <c r="AR83" i="430"/>
  <c r="AE77" i="430"/>
  <c r="AB78" i="430"/>
  <c r="AB65" i="430"/>
  <c r="AU84" i="430"/>
  <c r="AT82" i="430"/>
  <c r="AU83" i="430"/>
  <c r="AB86" i="430"/>
  <c r="AB69" i="430"/>
  <c r="AB64" i="430"/>
  <c r="AR86" i="430"/>
  <c r="AU81" i="430"/>
  <c r="AR79" i="430"/>
  <c r="AE86" i="430"/>
  <c r="AE69" i="430"/>
  <c r="AE64" i="430"/>
  <c r="AU86" i="426"/>
  <c r="AS82" i="426"/>
  <c r="AQ83" i="428"/>
  <c r="AS81" i="428"/>
  <c r="AS87" i="426"/>
  <c r="AT78" i="426"/>
  <c r="AB79" i="428"/>
  <c r="AE77" i="426"/>
  <c r="AE71" i="428"/>
  <c r="AB76" i="426"/>
  <c r="AE68" i="428"/>
  <c r="AB83" i="428"/>
  <c r="AR83" i="428"/>
  <c r="AQ79" i="426"/>
  <c r="AE87" i="426"/>
  <c r="AE84" i="428"/>
  <c r="AE71" i="426"/>
  <c r="AS80" i="428"/>
  <c r="AU88" i="426"/>
  <c r="AS84" i="426"/>
  <c r="AU81" i="428"/>
  <c r="AQ83" i="426"/>
  <c r="AQ86" i="428"/>
  <c r="AS78" i="426"/>
  <c r="AB78" i="426"/>
  <c r="AE62" i="426"/>
  <c r="AE84" i="426"/>
  <c r="AB71" i="428"/>
  <c r="AB67" i="428"/>
  <c r="AB85" i="426"/>
  <c r="AE81" i="428"/>
  <c r="AB81" i="426"/>
  <c r="AE83" i="428"/>
  <c r="AS86" i="428"/>
  <c r="AE77" i="428"/>
  <c r="AE72" i="428"/>
  <c r="AB76" i="428"/>
  <c r="AQ80" i="428"/>
  <c r="AT88" i="426"/>
  <c r="AU83" i="428"/>
  <c r="AT82" i="428"/>
  <c r="AR83" i="426"/>
  <c r="AR86" i="428"/>
  <c r="AR78" i="426"/>
  <c r="AE59" i="426"/>
  <c r="AB69" i="426"/>
  <c r="AE60" i="428"/>
  <c r="AB86" i="426"/>
  <c r="AE75" i="428"/>
  <c r="AE63" i="428"/>
  <c r="AE64" i="426"/>
  <c r="AB54" i="428"/>
  <c r="AE69" i="428"/>
  <c r="AB62" i="428"/>
  <c r="AB86" i="428"/>
  <c r="AE61" i="426"/>
  <c r="AR85" i="428"/>
  <c r="AR78" i="428"/>
  <c r="AQ78" i="426"/>
  <c r="AB74" i="428"/>
  <c r="AE53" i="426"/>
  <c r="AE54" i="428"/>
  <c r="AR80" i="424"/>
  <c r="AU88" i="424"/>
  <c r="AU77" i="424"/>
  <c r="AR83" i="424"/>
  <c r="AE55" i="424"/>
  <c r="AB74" i="424"/>
  <c r="AE87" i="424"/>
  <c r="AB58" i="424"/>
  <c r="AR82" i="424"/>
  <c r="AE56" i="424"/>
  <c r="AS78" i="424"/>
  <c r="AQ88" i="424"/>
  <c r="AQ77" i="424"/>
  <c r="AU83" i="424"/>
  <c r="AB83" i="424"/>
  <c r="AE74" i="424"/>
  <c r="AE66" i="424"/>
  <c r="AE58" i="424"/>
  <c r="AS84" i="424"/>
  <c r="AT83" i="424"/>
  <c r="AE73" i="424"/>
  <c r="AS80" i="424"/>
  <c r="AR84" i="424"/>
  <c r="AR77" i="424"/>
  <c r="AS83" i="424"/>
  <c r="AB55" i="424"/>
  <c r="AB62" i="424"/>
  <c r="AB73" i="424"/>
  <c r="AE64" i="424"/>
  <c r="AE57" i="424"/>
  <c r="AE67" i="424"/>
  <c r="AQ83" i="424"/>
  <c r="AB65" i="424"/>
  <c r="AS81" i="422"/>
  <c r="AU80" i="422"/>
  <c r="AS79" i="422"/>
  <c r="AU82" i="422"/>
  <c r="AE77" i="422"/>
  <c r="AE88" i="422"/>
  <c r="AE66" i="422"/>
  <c r="AB71" i="422"/>
  <c r="AE55" i="422"/>
  <c r="AB74" i="422"/>
  <c r="AU77" i="422"/>
  <c r="AU84" i="422"/>
  <c r="AS87" i="422"/>
  <c r="AU86" i="422"/>
  <c r="AB57" i="422"/>
  <c r="AB65" i="422"/>
  <c r="AB87" i="422"/>
  <c r="AE60" i="422"/>
  <c r="AB55" i="422"/>
  <c r="AU88" i="422"/>
  <c r="AQ84" i="422"/>
  <c r="AR87" i="422"/>
  <c r="AQ86" i="422"/>
  <c r="AE84" i="422"/>
  <c r="AB81" i="422"/>
  <c r="AE86" i="422"/>
  <c r="AB61" i="422"/>
  <c r="AQ88" i="422"/>
  <c r="AT84" i="422"/>
  <c r="AQ87" i="422"/>
  <c r="AT86" i="422"/>
  <c r="AB69" i="422"/>
  <c r="AB79" i="422"/>
  <c r="AS81" i="420"/>
  <c r="AS82" i="420"/>
  <c r="AQ80" i="420"/>
  <c r="AR87" i="420"/>
  <c r="AE59" i="420"/>
  <c r="AB56" i="420"/>
  <c r="AB74" i="420"/>
  <c r="AE85" i="420"/>
  <c r="AB81" i="420"/>
  <c r="AB82" i="420"/>
  <c r="AS77" i="420"/>
  <c r="AS87" i="420"/>
  <c r="AB83" i="420"/>
  <c r="AT83" i="420"/>
  <c r="AR82" i="420"/>
  <c r="AT80" i="420"/>
  <c r="AU87" i="420"/>
  <c r="AB88" i="420"/>
  <c r="AB77" i="420"/>
  <c r="AE86" i="420"/>
  <c r="AE53" i="420"/>
  <c r="AE74" i="420"/>
  <c r="AS83" i="420"/>
  <c r="AU82" i="420"/>
  <c r="AS80" i="420"/>
  <c r="AQ87" i="420"/>
  <c r="AE88" i="420"/>
  <c r="AE54" i="420"/>
  <c r="AB58" i="420"/>
  <c r="AE76" i="420"/>
  <c r="AR83" i="420"/>
  <c r="AT79" i="420"/>
  <c r="AE80" i="420"/>
  <c r="AT88" i="418"/>
  <c r="AS81" i="418"/>
  <c r="AU84" i="418"/>
  <c r="AT79" i="418"/>
  <c r="AB70" i="418"/>
  <c r="AE57" i="418"/>
  <c r="AB54" i="418"/>
  <c r="AE69" i="418"/>
  <c r="AU88" i="418"/>
  <c r="AU82" i="418"/>
  <c r="AR87" i="418"/>
  <c r="AU86" i="418"/>
  <c r="AC83" i="410"/>
  <c r="AC57" i="410"/>
  <c r="AR88" i="410"/>
  <c r="AK65" i="410"/>
  <c r="AR82" i="438"/>
  <c r="AF68" i="410"/>
  <c r="AG77" i="410"/>
  <c r="AI81" i="410"/>
  <c r="AS86" i="410"/>
  <c r="AS77" i="438"/>
  <c r="AG57" i="410"/>
  <c r="AK66" i="410"/>
  <c r="AR85" i="410"/>
  <c r="AC74" i="410"/>
  <c r="AS84" i="410"/>
  <c r="AQ88" i="438"/>
  <c r="AC71" i="410"/>
  <c r="AG67" i="410"/>
  <c r="AG61" i="410"/>
  <c r="AS77" i="410"/>
  <c r="AE80" i="410"/>
  <c r="AB62" i="438"/>
  <c r="AE83" i="438"/>
  <c r="AE67" i="438"/>
  <c r="AE72" i="438"/>
  <c r="AB56" i="438"/>
  <c r="AR85" i="436"/>
  <c r="AB76" i="436"/>
  <c r="AB63" i="436"/>
  <c r="AR88" i="436"/>
  <c r="AB69" i="436"/>
  <c r="AR87" i="436"/>
  <c r="AB86" i="436"/>
  <c r="AS83" i="436"/>
  <c r="AE85" i="436"/>
  <c r="AR77" i="434"/>
  <c r="AE68" i="434"/>
  <c r="AS77" i="434"/>
  <c r="AB55" i="434"/>
  <c r="AS78" i="434"/>
  <c r="AE80" i="434"/>
  <c r="AS88" i="434"/>
  <c r="AE69" i="434"/>
  <c r="AT83" i="432"/>
  <c r="AB65" i="432"/>
  <c r="AS82" i="432"/>
  <c r="AE75" i="432"/>
  <c r="AB62" i="432"/>
  <c r="AE67" i="432"/>
  <c r="AU80" i="432"/>
  <c r="AB60" i="432"/>
  <c r="AR86" i="432"/>
  <c r="AU78" i="432"/>
  <c r="AB71" i="432"/>
  <c r="AB82" i="432"/>
  <c r="AE71" i="432"/>
  <c r="AU87" i="430"/>
  <c r="AS81" i="430"/>
  <c r="AU79" i="430"/>
  <c r="AB60" i="430"/>
  <c r="AE80" i="430"/>
  <c r="AB70" i="430"/>
  <c r="AQ87" i="430"/>
  <c r="AR81" i="430"/>
  <c r="AQ79" i="430"/>
  <c r="AB53" i="430"/>
  <c r="AE73" i="430"/>
  <c r="AE67" i="430"/>
  <c r="AQ86" i="430"/>
  <c r="AS80" i="430"/>
  <c r="AQ85" i="430"/>
  <c r="AB87" i="430"/>
  <c r="AB72" i="430"/>
  <c r="AE85" i="430"/>
  <c r="AE57" i="430"/>
  <c r="AU78" i="430"/>
  <c r="AS82" i="430"/>
  <c r="AE79" i="430"/>
  <c r="AE72" i="430"/>
  <c r="AB68" i="430"/>
  <c r="AE58" i="430"/>
  <c r="AT80" i="428"/>
  <c r="AQ85" i="428"/>
  <c r="AR82" i="428"/>
  <c r="AU83" i="426"/>
  <c r="AS79" i="426"/>
  <c r="AB65" i="428"/>
  <c r="AB62" i="426"/>
  <c r="AE75" i="426"/>
  <c r="AE60" i="426"/>
  <c r="AB63" i="428"/>
  <c r="AB68" i="426"/>
  <c r="AR88" i="426"/>
  <c r="AT85" i="426"/>
  <c r="AB59" i="426"/>
  <c r="AE86" i="426"/>
  <c r="AB81" i="428"/>
  <c r="AS80" i="426"/>
  <c r="AQ82" i="426"/>
  <c r="AT84" i="428"/>
  <c r="AQ87" i="428"/>
  <c r="AT78" i="428"/>
  <c r="AR87" i="426"/>
  <c r="AU77" i="428"/>
  <c r="AQ81" i="426"/>
  <c r="AB65" i="426"/>
  <c r="AB73" i="428"/>
  <c r="AE73" i="426"/>
  <c r="AB88" i="426"/>
  <c r="AB53" i="426"/>
  <c r="AB80" i="428"/>
  <c r="AE82" i="426"/>
  <c r="AE64" i="428"/>
  <c r="AQ82" i="428"/>
  <c r="AR77" i="426"/>
  <c r="AB56" i="426"/>
  <c r="AB82" i="426"/>
  <c r="AR86" i="426"/>
  <c r="AU79" i="428"/>
  <c r="AU84" i="428"/>
  <c r="AS87" i="428"/>
  <c r="AU78" i="428"/>
  <c r="AS88" i="428"/>
  <c r="AU79" i="426"/>
  <c r="AT81" i="426"/>
  <c r="AE61" i="428"/>
  <c r="AB87" i="426"/>
  <c r="AB70" i="428"/>
  <c r="AE78" i="428"/>
  <c r="AE59" i="428"/>
  <c r="AE55" i="428"/>
  <c r="AE68" i="426"/>
  <c r="AE76" i="428"/>
  <c r="AE56" i="428"/>
  <c r="AB57" i="426"/>
  <c r="AE67" i="426"/>
  <c r="AU80" i="428"/>
  <c r="AR84" i="426"/>
  <c r="AT88" i="428"/>
  <c r="AE72" i="426"/>
  <c r="AB88" i="428"/>
  <c r="AB85" i="428"/>
  <c r="AB56" i="428"/>
  <c r="AQ85" i="424"/>
  <c r="AU87" i="424"/>
  <c r="AQ79" i="424"/>
  <c r="AB80" i="424"/>
  <c r="AB81" i="424"/>
  <c r="AE72" i="424"/>
  <c r="AB64" i="424"/>
  <c r="AT80" i="424"/>
  <c r="AE54" i="424"/>
  <c r="AE53" i="424"/>
  <c r="AT85" i="424"/>
  <c r="AQ87" i="424"/>
  <c r="AS82" i="424"/>
  <c r="AE80" i="424"/>
  <c r="AB79" i="424"/>
  <c r="AB72" i="424"/>
  <c r="AB86" i="424"/>
  <c r="AR78" i="424"/>
  <c r="AR81" i="424"/>
  <c r="AB84" i="424"/>
  <c r="AE75" i="424"/>
  <c r="AU85" i="424"/>
  <c r="AR87" i="424"/>
  <c r="AU79" i="424"/>
  <c r="AT86" i="424"/>
  <c r="AE84" i="424"/>
  <c r="AE88" i="424"/>
  <c r="AB87" i="424"/>
  <c r="AB75" i="424"/>
  <c r="AB67" i="424"/>
  <c r="AS87" i="424"/>
  <c r="AE79" i="424"/>
  <c r="AE85" i="424"/>
  <c r="AT88" i="422"/>
  <c r="AS84" i="422"/>
  <c r="AU87" i="422"/>
  <c r="AB82" i="422"/>
  <c r="AE69" i="422"/>
  <c r="AB59" i="422"/>
  <c r="AB67" i="422"/>
  <c r="AB80" i="422"/>
  <c r="AB66" i="422"/>
  <c r="AU81" i="422"/>
  <c r="AR83" i="422"/>
  <c r="AT85" i="422"/>
  <c r="AT78" i="422"/>
  <c r="AB75" i="422"/>
  <c r="AB76" i="422"/>
  <c r="AB58" i="422"/>
  <c r="AB86" i="422"/>
  <c r="AE80" i="422"/>
  <c r="AQ81" i="422"/>
  <c r="AU83" i="422"/>
  <c r="AS85" i="422"/>
  <c r="AS82" i="422"/>
  <c r="AE73" i="422"/>
  <c r="AE78" i="422"/>
  <c r="AE87" i="422"/>
  <c r="AB60" i="422"/>
  <c r="AT81" i="422"/>
  <c r="AQ83" i="422"/>
  <c r="AT79" i="422"/>
  <c r="AR82" i="422"/>
  <c r="AB73" i="422"/>
  <c r="AE64" i="422"/>
  <c r="AE70" i="422"/>
  <c r="AQ85" i="420"/>
  <c r="AS88" i="420"/>
  <c r="AT86" i="420"/>
  <c r="AB87" i="420"/>
  <c r="AB55" i="420"/>
  <c r="AE81" i="420"/>
  <c r="AB57" i="420"/>
  <c r="AE61" i="420"/>
  <c r="AE57" i="420"/>
  <c r="AU85" i="420"/>
  <c r="AU78" i="420"/>
  <c r="AB59" i="420"/>
  <c r="AB61" i="420"/>
  <c r="AT85" i="420"/>
  <c r="AR88" i="420"/>
  <c r="AU84" i="420"/>
  <c r="AE87" i="420"/>
  <c r="AE75" i="420"/>
  <c r="AB65" i="420"/>
  <c r="AE70" i="420"/>
  <c r="AE68" i="420"/>
  <c r="AE71" i="420"/>
  <c r="AS85" i="420"/>
  <c r="AS78" i="420"/>
  <c r="AQ84" i="420"/>
  <c r="AB53" i="420"/>
  <c r="AB68" i="420"/>
  <c r="AB80" i="420"/>
  <c r="AB69" i="420"/>
  <c r="AB70" i="420"/>
  <c r="AR80" i="420"/>
  <c r="AE55" i="420"/>
  <c r="AB73" i="420"/>
  <c r="AS77" i="418"/>
  <c r="AR83" i="418"/>
  <c r="AR78" i="418"/>
  <c r="AB58" i="418"/>
  <c r="AB63" i="418"/>
  <c r="AB72" i="418"/>
  <c r="AB64" i="418"/>
  <c r="AE80" i="418"/>
  <c r="AT80" i="418"/>
  <c r="AU83" i="418"/>
  <c r="AS78" i="418"/>
  <c r="AE86" i="418"/>
  <c r="AE54" i="418"/>
  <c r="AU80" i="418"/>
  <c r="AT81" i="418"/>
  <c r="AS84" i="418"/>
  <c r="AS79" i="418"/>
  <c r="AB55" i="418"/>
  <c r="AE65" i="418"/>
  <c r="AB68" i="418"/>
  <c r="AB74" i="418"/>
  <c r="AR79" i="418"/>
  <c r="AB69" i="418"/>
  <c r="AT77" i="418"/>
  <c r="AT83" i="418"/>
  <c r="AQ78" i="418"/>
  <c r="AR86" i="418"/>
  <c r="AB84" i="418"/>
  <c r="AE76" i="418"/>
  <c r="AB61" i="418"/>
  <c r="AB77" i="418"/>
  <c r="AB88" i="418"/>
  <c r="AE82" i="418"/>
  <c r="AQ82" i="416"/>
  <c r="AS77" i="417"/>
  <c r="AR84" i="416"/>
  <c r="AT83" i="417"/>
  <c r="AR79" i="416"/>
  <c r="AU78" i="417"/>
  <c r="AQ82" i="417"/>
  <c r="AE57" i="416"/>
  <c r="AB84" i="416"/>
  <c r="AQ81" i="438"/>
  <c r="AR79" i="410"/>
  <c r="AH71" i="410"/>
  <c r="AT78" i="410"/>
  <c r="AK59" i="410"/>
  <c r="AE82" i="410"/>
  <c r="AE63" i="438"/>
  <c r="AS88" i="436"/>
  <c r="AU77" i="436"/>
  <c r="AR86" i="434"/>
  <c r="AQ87" i="434"/>
  <c r="AQ79" i="432"/>
  <c r="AE80" i="432"/>
  <c r="AB64" i="432"/>
  <c r="AB53" i="432"/>
  <c r="AB79" i="430"/>
  <c r="AQ80" i="430"/>
  <c r="AB85" i="430"/>
  <c r="AS83" i="430"/>
  <c r="AQ84" i="430"/>
  <c r="AE75" i="430"/>
  <c r="AU84" i="426"/>
  <c r="AB53" i="428"/>
  <c r="AB64" i="426"/>
  <c r="AB70" i="426"/>
  <c r="AB57" i="428"/>
  <c r="AS88" i="426"/>
  <c r="AU82" i="428"/>
  <c r="AT87" i="426"/>
  <c r="AE65" i="428"/>
  <c r="AB77" i="426"/>
  <c r="AB60" i="426"/>
  <c r="AE80" i="426"/>
  <c r="AE87" i="428"/>
  <c r="AB61" i="428"/>
  <c r="AE81" i="426"/>
  <c r="AR82" i="426"/>
  <c r="AS82" i="428"/>
  <c r="AQ87" i="426"/>
  <c r="AR81" i="426"/>
  <c r="AE74" i="428"/>
  <c r="AE55" i="426"/>
  <c r="AB68" i="428"/>
  <c r="AB71" i="426"/>
  <c r="AB67" i="426"/>
  <c r="AT82" i="426"/>
  <c r="AT86" i="428"/>
  <c r="AE88" i="426"/>
  <c r="AU80" i="424"/>
  <c r="AQ81" i="424"/>
  <c r="AE78" i="424"/>
  <c r="AB70" i="424"/>
  <c r="AS81" i="424"/>
  <c r="AQ80" i="424"/>
  <c r="AT81" i="424"/>
  <c r="AE60" i="424"/>
  <c r="AE70" i="424"/>
  <c r="AS85" i="424"/>
  <c r="AB61" i="424"/>
  <c r="AU84" i="424"/>
  <c r="AU82" i="424"/>
  <c r="AE81" i="424"/>
  <c r="AB63" i="424"/>
  <c r="AB82" i="424"/>
  <c r="AB88" i="424"/>
  <c r="AS83" i="422"/>
  <c r="AQ78" i="422"/>
  <c r="AB56" i="422"/>
  <c r="AE54" i="422"/>
  <c r="AB54" i="422"/>
  <c r="AQ80" i="422"/>
  <c r="AQ82" i="422"/>
  <c r="AB78" i="422"/>
  <c r="AB83" i="422"/>
  <c r="AT77" i="422"/>
  <c r="AQ79" i="422"/>
  <c r="AE68" i="422"/>
  <c r="AB85" i="422"/>
  <c r="AQ77" i="422"/>
  <c r="AU79" i="422"/>
  <c r="AB68" i="422"/>
  <c r="AR81" i="420"/>
  <c r="AQ78" i="420"/>
  <c r="AB84" i="420"/>
  <c r="AB67" i="420"/>
  <c r="AE73" i="420"/>
  <c r="AR77" i="420"/>
  <c r="AB54" i="420"/>
  <c r="AU77" i="420"/>
  <c r="AR84" i="420"/>
  <c r="AE56" i="420"/>
  <c r="AU80" i="420"/>
  <c r="AQ81" i="420"/>
  <c r="AR78" i="420"/>
  <c r="AB64" i="420"/>
  <c r="AE65" i="420"/>
  <c r="AE82" i="420"/>
  <c r="AE63" i="420"/>
  <c r="AS82" i="418"/>
  <c r="AU85" i="418"/>
  <c r="AE79" i="418"/>
  <c r="AE75" i="418"/>
  <c r="AQ77" i="418"/>
  <c r="AQ85" i="418"/>
  <c r="AE66" i="418"/>
  <c r="AR77" i="418"/>
  <c r="AU87" i="418"/>
  <c r="AU79" i="418"/>
  <c r="AE84" i="418"/>
  <c r="AB56" i="418"/>
  <c r="AE73" i="418"/>
  <c r="AE63" i="418"/>
  <c r="AS88" i="418"/>
  <c r="AU81" i="418"/>
  <c r="AT85" i="418"/>
  <c r="AB83" i="418"/>
  <c r="AB65" i="418"/>
  <c r="AE60" i="418"/>
  <c r="AB87" i="418"/>
  <c r="AE64" i="418"/>
  <c r="AS87" i="417"/>
  <c r="AU85" i="417"/>
  <c r="AQ88" i="417"/>
  <c r="AU80" i="417"/>
  <c r="AU88" i="416"/>
  <c r="AB54" i="417"/>
  <c r="AE74" i="416"/>
  <c r="AB87" i="416"/>
  <c r="AE77" i="417"/>
  <c r="AE83" i="416"/>
  <c r="AE65" i="416"/>
  <c r="AB62" i="417"/>
  <c r="AB74" i="417"/>
  <c r="AQ87" i="417"/>
  <c r="AT84" i="416"/>
  <c r="AS78" i="417"/>
  <c r="AE58" i="416"/>
  <c r="AE66" i="416"/>
  <c r="AB75" i="416"/>
  <c r="AU85" i="416"/>
  <c r="AR77" i="417"/>
  <c r="AQ84" i="416"/>
  <c r="AT88" i="417"/>
  <c r="AQ86" i="417"/>
  <c r="AR86" i="416"/>
  <c r="AS82" i="417"/>
  <c r="AE54" i="417"/>
  <c r="AE60" i="416"/>
  <c r="AB85" i="417"/>
  <c r="AB69" i="417"/>
  <c r="AB72" i="417"/>
  <c r="AB75" i="417"/>
  <c r="AE78" i="417"/>
  <c r="AB56" i="417"/>
  <c r="AE71" i="417"/>
  <c r="AS82" i="416"/>
  <c r="AS86" i="417"/>
  <c r="AS78" i="416"/>
  <c r="AB79" i="417"/>
  <c r="AE68" i="417"/>
  <c r="AS84" i="417"/>
  <c r="AU87" i="417"/>
  <c r="AR85" i="417"/>
  <c r="AS80" i="416"/>
  <c r="AQ81" i="417"/>
  <c r="AS80" i="417"/>
  <c r="AS83" i="416"/>
  <c r="AR78" i="416"/>
  <c r="AB69" i="416"/>
  <c r="AB58" i="416"/>
  <c r="AE79" i="416"/>
  <c r="AE86" i="417"/>
  <c r="AE55" i="416"/>
  <c r="AE88" i="417"/>
  <c r="AB53" i="417"/>
  <c r="AE75" i="416"/>
  <c r="AE67" i="417"/>
  <c r="AB71" i="417"/>
  <c r="AS79" i="417"/>
  <c r="AT78" i="417"/>
  <c r="AE81" i="417"/>
  <c r="AB66" i="417"/>
  <c r="AB55" i="417"/>
  <c r="AU79" i="415"/>
  <c r="AU84" i="415"/>
  <c r="AU77" i="415"/>
  <c r="AQ86" i="415"/>
  <c r="AE79" i="415"/>
  <c r="AB72" i="415"/>
  <c r="AB81" i="415"/>
  <c r="AB82" i="415"/>
  <c r="AE70" i="415"/>
  <c r="AQ79" i="415"/>
  <c r="AQ84" i="415"/>
  <c r="AQ77" i="415"/>
  <c r="AR86" i="415"/>
  <c r="AB79" i="415"/>
  <c r="AE72" i="415"/>
  <c r="AE81" i="415"/>
  <c r="AE82" i="415"/>
  <c r="AB70" i="415"/>
  <c r="AU85" i="415"/>
  <c r="AS77" i="415"/>
  <c r="AS86" i="415"/>
  <c r="AB59" i="415"/>
  <c r="AE66" i="415"/>
  <c r="AB53" i="415"/>
  <c r="AE58" i="415"/>
  <c r="AE87" i="415"/>
  <c r="AR85" i="415"/>
  <c r="AU82" i="415"/>
  <c r="AU81" i="415"/>
  <c r="AT80" i="415"/>
  <c r="AB84" i="415"/>
  <c r="AB80" i="415"/>
  <c r="AB58" i="415"/>
  <c r="AU88" i="414"/>
  <c r="AS83" i="414"/>
  <c r="AT84" i="414"/>
  <c r="AQ87" i="414"/>
  <c r="AB55" i="414"/>
  <c r="AE61" i="414"/>
  <c r="AB78" i="414"/>
  <c r="AE79" i="414"/>
  <c r="AE70" i="414"/>
  <c r="AR80" i="414"/>
  <c r="AU86" i="414"/>
  <c r="AE55" i="414"/>
  <c r="AB79" i="414"/>
  <c r="AU80" i="414"/>
  <c r="AU81" i="414"/>
  <c r="AQ79" i="414"/>
  <c r="AS78" i="414"/>
  <c r="AB84" i="414"/>
  <c r="AE69" i="414"/>
  <c r="AB53" i="414"/>
  <c r="AE85" i="414"/>
  <c r="AE88" i="414"/>
  <c r="AB65" i="414"/>
  <c r="AB66" i="414"/>
  <c r="AE86" i="414"/>
  <c r="AE83" i="414"/>
  <c r="AQ80" i="414"/>
  <c r="AQ81" i="414"/>
  <c r="AT79" i="414"/>
  <c r="AE63" i="414"/>
  <c r="AE71" i="414"/>
  <c r="AB57" i="414"/>
  <c r="AB61" i="414"/>
  <c r="AU83" i="413"/>
  <c r="AU80" i="413"/>
  <c r="AQ82" i="413"/>
  <c r="AU86" i="413"/>
  <c r="AB58" i="413"/>
  <c r="AE81" i="413"/>
  <c r="AU85" i="438"/>
  <c r="AQ79" i="438"/>
  <c r="AR78" i="438"/>
  <c r="AJ74" i="410"/>
  <c r="AF53" i="410"/>
  <c r="AE60" i="410"/>
  <c r="AE73" i="438"/>
  <c r="AE58" i="438"/>
  <c r="AB85" i="436"/>
  <c r="AE79" i="436"/>
  <c r="AE74" i="434"/>
  <c r="AB83" i="434"/>
  <c r="AB72" i="432"/>
  <c r="AE73" i="432"/>
  <c r="AQ80" i="432"/>
  <c r="AT86" i="430"/>
  <c r="AB73" i="430"/>
  <c r="AT85" i="430"/>
  <c r="AB57" i="430"/>
  <c r="AE56" i="430"/>
  <c r="AU77" i="430"/>
  <c r="AE74" i="430"/>
  <c r="AU85" i="426"/>
  <c r="AB84" i="426"/>
  <c r="AT86" i="426"/>
  <c r="AE58" i="428"/>
  <c r="AQ86" i="426"/>
  <c r="AT85" i="428"/>
  <c r="AS78" i="428"/>
  <c r="AT79" i="426"/>
  <c r="AE79" i="428"/>
  <c r="AB75" i="426"/>
  <c r="AB72" i="428"/>
  <c r="AE85" i="428"/>
  <c r="AQ79" i="428"/>
  <c r="AB60" i="428"/>
  <c r="AB61" i="426"/>
  <c r="AU85" i="428"/>
  <c r="AT81" i="428"/>
  <c r="AR79" i="426"/>
  <c r="AB72" i="426"/>
  <c r="AB58" i="428"/>
  <c r="AE76" i="426"/>
  <c r="AE62" i="428"/>
  <c r="AB66" i="426"/>
  <c r="AE66" i="426"/>
  <c r="AS84" i="428"/>
  <c r="AS81" i="426"/>
  <c r="AE54" i="426"/>
  <c r="AQ78" i="424"/>
  <c r="AT79" i="424"/>
  <c r="AE76" i="424"/>
  <c r="AE63" i="424"/>
  <c r="AQ86" i="424"/>
  <c r="AT78" i="424"/>
  <c r="AS79" i="424"/>
  <c r="AB54" i="424"/>
  <c r="AE68" i="424"/>
  <c r="AT88" i="424"/>
  <c r="AB66" i="424"/>
  <c r="AS88" i="424"/>
  <c r="AS86" i="424"/>
  <c r="AE61" i="424"/>
  <c r="AB59" i="424"/>
  <c r="AR85" i="424"/>
  <c r="AB68" i="424"/>
  <c r="AR80" i="422"/>
  <c r="AR86" i="422"/>
  <c r="AB64" i="422"/>
  <c r="AE74" i="422"/>
  <c r="AE61" i="422"/>
  <c r="AR84" i="422"/>
  <c r="AE82" i="422"/>
  <c r="AE81" i="422"/>
  <c r="AE72" i="422"/>
  <c r="AR88" i="422"/>
  <c r="AR78" i="422"/>
  <c r="AE76" i="422"/>
  <c r="AE83" i="422"/>
  <c r="AT83" i="422"/>
  <c r="AU78" i="422"/>
  <c r="AB88" i="422"/>
  <c r="AQ83" i="420"/>
  <c r="AS86" i="420"/>
  <c r="AB72" i="420"/>
  <c r="AE83" i="420"/>
  <c r="AE58" i="420"/>
  <c r="AQ82" i="420"/>
  <c r="AE79" i="420"/>
  <c r="AU88" i="420"/>
  <c r="AR79" i="420"/>
  <c r="AE67" i="420"/>
  <c r="AE72" i="420"/>
  <c r="AR85" i="420"/>
  <c r="AU86" i="420"/>
  <c r="AE60" i="420"/>
  <c r="AB66" i="420"/>
  <c r="AT88" i="420"/>
  <c r="AB76" i="420"/>
  <c r="AQ81" i="418"/>
  <c r="AS86" i="418"/>
  <c r="AB66" i="418"/>
  <c r="AB82" i="418"/>
  <c r="AR81" i="418"/>
  <c r="AE58" i="418"/>
  <c r="AB75" i="418"/>
  <c r="AU77" i="418"/>
  <c r="AS87" i="418"/>
  <c r="AQ86" i="418"/>
  <c r="AE53" i="418"/>
  <c r="AB78" i="418"/>
  <c r="AE77" i="418"/>
  <c r="AE72" i="418"/>
  <c r="AQ80" i="418"/>
  <c r="AQ87" i="418"/>
  <c r="AQ79" i="418"/>
  <c r="AE55" i="418"/>
  <c r="AE56" i="418"/>
  <c r="AB73" i="418"/>
  <c r="AS85" i="418"/>
  <c r="AU84" i="417"/>
  <c r="AT87" i="416"/>
  <c r="AU84" i="416"/>
  <c r="AQ83" i="417"/>
  <c r="AR80" i="417"/>
  <c r="AT88" i="416"/>
  <c r="AB71" i="416"/>
  <c r="AB76" i="417"/>
  <c r="AB82" i="416"/>
  <c r="AE54" i="416"/>
  <c r="AB72" i="416"/>
  <c r="AE65" i="417"/>
  <c r="AE56" i="417"/>
  <c r="AE81" i="416"/>
  <c r="AR87" i="416"/>
  <c r="AR80" i="416"/>
  <c r="AU81" i="416"/>
  <c r="AB58" i="417"/>
  <c r="AE60" i="417"/>
  <c r="AB67" i="417"/>
  <c r="AT82" i="416"/>
  <c r="AQ77" i="417"/>
  <c r="AT79" i="417"/>
  <c r="AS83" i="417"/>
  <c r="AT79" i="416"/>
  <c r="AQ78" i="417"/>
  <c r="AT82" i="417"/>
  <c r="AB57" i="416"/>
  <c r="AE84" i="416"/>
  <c r="AE80" i="417"/>
  <c r="AE83" i="417"/>
  <c r="AE84" i="417"/>
  <c r="AE67" i="416"/>
  <c r="AB76" i="416"/>
  <c r="AB61" i="417"/>
  <c r="AE74" i="417"/>
  <c r="AS77" i="416"/>
  <c r="AU86" i="416"/>
  <c r="AE69" i="416"/>
  <c r="AB59" i="417"/>
  <c r="AB70" i="417"/>
  <c r="AQ85" i="416"/>
  <c r="AU87" i="416"/>
  <c r="AS85" i="417"/>
  <c r="AU88" i="417"/>
  <c r="AR86" i="417"/>
  <c r="AT86" i="416"/>
  <c r="AS88" i="416"/>
  <c r="AT78" i="416"/>
  <c r="AB57" i="417"/>
  <c r="AE64" i="416"/>
  <c r="AB85" i="416"/>
  <c r="AE59" i="417"/>
  <c r="AE56" i="416"/>
  <c r="AE63" i="417"/>
  <c r="AE55" i="417"/>
  <c r="AE87" i="417"/>
  <c r="AB70" i="416"/>
  <c r="AB68" i="416"/>
  <c r="AR83" i="417"/>
  <c r="AR88" i="416"/>
  <c r="AB64" i="416"/>
  <c r="AB56" i="416"/>
  <c r="AB86" i="416"/>
  <c r="AS79" i="415"/>
  <c r="AU87" i="415"/>
  <c r="AU88" i="415"/>
  <c r="AT83" i="415"/>
  <c r="AB68" i="415"/>
  <c r="AE83" i="415"/>
  <c r="AE61" i="415"/>
  <c r="AE75" i="415"/>
  <c r="AE74" i="415"/>
  <c r="AT78" i="415"/>
  <c r="AQ87" i="415"/>
  <c r="AQ88" i="415"/>
  <c r="AR83" i="415"/>
  <c r="AE68" i="415"/>
  <c r="AB83" i="415"/>
  <c r="AB61" i="415"/>
  <c r="AB75" i="415"/>
  <c r="AR79" i="415"/>
  <c r="AS84" i="415"/>
  <c r="AR77" i="415"/>
  <c r="AU83" i="415"/>
  <c r="AE78" i="415"/>
  <c r="AB86" i="415"/>
  <c r="AE88" i="415"/>
  <c r="AB63" i="415"/>
  <c r="AB76" i="415"/>
  <c r="AR84" i="415"/>
  <c r="AT77" i="415"/>
  <c r="AU86" i="415"/>
  <c r="AE59" i="415"/>
  <c r="AB66" i="415"/>
  <c r="AE53" i="415"/>
  <c r="AE63" i="415"/>
  <c r="AR88" i="414"/>
  <c r="AR85" i="414"/>
  <c r="AR86" i="414"/>
  <c r="AU77" i="414"/>
  <c r="AE81" i="414"/>
  <c r="AB64" i="414"/>
  <c r="AE62" i="414"/>
  <c r="AB87" i="414"/>
  <c r="AQ88" i="414"/>
  <c r="AR83" i="414"/>
  <c r="AS79" i="414"/>
  <c r="AB77" i="414"/>
  <c r="AE80" i="414"/>
  <c r="AT80" i="414"/>
  <c r="AU84" i="414"/>
  <c r="AS87" i="414"/>
  <c r="AB63" i="414"/>
  <c r="AB60" i="414"/>
  <c r="AB71" i="414"/>
  <c r="AE54" i="414"/>
  <c r="AE66" i="414"/>
  <c r="AE84" i="414"/>
  <c r="AE76" i="414"/>
  <c r="AR81" i="414"/>
  <c r="AE64" i="414"/>
  <c r="AB70" i="414"/>
  <c r="AT83" i="414"/>
  <c r="AQ84" i="414"/>
  <c r="AR87" i="414"/>
  <c r="AB75" i="414"/>
  <c r="AE53" i="414"/>
  <c r="AS84" i="414"/>
  <c r="AE67" i="414"/>
  <c r="AR83" i="413"/>
  <c r="AS81" i="413"/>
  <c r="AQ87" i="413"/>
  <c r="AT79" i="413"/>
  <c r="AB79" i="413"/>
  <c r="AE70" i="413"/>
  <c r="AE62" i="413"/>
  <c r="AG65" i="410"/>
  <c r="AF73" i="410"/>
  <c r="AI66" i="410"/>
  <c r="AS87" i="410"/>
  <c r="AK55" i="410"/>
  <c r="AE87" i="436"/>
  <c r="AE83" i="436"/>
  <c r="AE65" i="434"/>
  <c r="AB58" i="434"/>
  <c r="AS77" i="432"/>
  <c r="AR88" i="432"/>
  <c r="AE57" i="432"/>
  <c r="AR85" i="430"/>
  <c r="AB58" i="430"/>
  <c r="AB55" i="430"/>
  <c r="AR82" i="430"/>
  <c r="AE65" i="430"/>
  <c r="AB56" i="430"/>
  <c r="AQ88" i="426"/>
  <c r="AQ77" i="426"/>
  <c r="AB83" i="426"/>
  <c r="AT77" i="426"/>
  <c r="AE80" i="428"/>
  <c r="AR79" i="428"/>
  <c r="AQ84" i="426"/>
  <c r="AQ88" i="428"/>
  <c r="AS77" i="426"/>
  <c r="AE58" i="426"/>
  <c r="AB66" i="428"/>
  <c r="AB54" i="426"/>
  <c r="AE57" i="426"/>
  <c r="AQ77" i="428"/>
  <c r="AE85" i="426"/>
  <c r="AT79" i="428"/>
  <c r="AT84" i="426"/>
  <c r="AT83" i="426"/>
  <c r="AU77" i="426"/>
  <c r="AB77" i="428"/>
  <c r="AE88" i="428"/>
  <c r="AB74" i="426"/>
  <c r="AE57" i="428"/>
  <c r="AE82" i="428"/>
  <c r="AT80" i="426"/>
  <c r="AR85" i="426"/>
  <c r="AE70" i="428"/>
  <c r="AB69" i="428"/>
  <c r="AR88" i="424"/>
  <c r="AR86" i="424"/>
  <c r="AE77" i="424"/>
  <c r="AE69" i="424"/>
  <c r="AE86" i="424"/>
  <c r="AT87" i="424"/>
  <c r="AU86" i="424"/>
  <c r="AB77" i="424"/>
  <c r="AB69" i="424"/>
  <c r="AB60" i="424"/>
  <c r="AU78" i="424"/>
  <c r="AS77" i="424"/>
  <c r="AB76" i="424"/>
  <c r="AE65" i="424"/>
  <c r="AB53" i="424"/>
  <c r="AE83" i="424"/>
  <c r="AS77" i="422"/>
  <c r="AT87" i="422"/>
  <c r="AE57" i="422"/>
  <c r="AB62" i="422"/>
  <c r="AE56" i="422"/>
  <c r="AS88" i="422"/>
  <c r="AS78" i="422"/>
  <c r="AB84" i="422"/>
  <c r="AE85" i="422"/>
  <c r="AE67" i="422"/>
  <c r="AR85" i="422"/>
  <c r="AE63" i="422"/>
  <c r="AE58" i="422"/>
  <c r="AB70" i="422"/>
  <c r="AU85" i="422"/>
  <c r="AB63" i="422"/>
  <c r="AE71" i="422"/>
  <c r="AT82" i="420"/>
  <c r="AS79" i="420"/>
  <c r="AE77" i="420"/>
  <c r="AE62" i="420"/>
  <c r="AT81" i="420"/>
  <c r="AU79" i="420"/>
  <c r="AU83" i="420"/>
  <c r="AR86" i="420"/>
  <c r="AB60" i="420"/>
  <c r="AB62" i="420"/>
  <c r="AE69" i="420"/>
  <c r="AQ88" i="420"/>
  <c r="AQ79" i="420"/>
  <c r="AB78" i="420"/>
  <c r="AB71" i="420"/>
  <c r="AE64" i="420"/>
  <c r="AS80" i="418"/>
  <c r="AT78" i="418"/>
  <c r="AE88" i="418"/>
  <c r="AE71" i="418"/>
  <c r="AR80" i="418"/>
  <c r="AQ84" i="418"/>
  <c r="AB79" i="418"/>
  <c r="AQ88" i="418"/>
  <c r="AQ83" i="418"/>
  <c r="AR85" i="418"/>
  <c r="AE83" i="418"/>
  <c r="AB76" i="418"/>
  <c r="AB60" i="418"/>
  <c r="AE87" i="418"/>
  <c r="AE59" i="418"/>
  <c r="AR82" i="418"/>
  <c r="AT84" i="418"/>
  <c r="AE85" i="418"/>
  <c r="AE67" i="418"/>
  <c r="AE68" i="418"/>
  <c r="AE81" i="418"/>
  <c r="AE62" i="418"/>
  <c r="AT85" i="416"/>
  <c r="AT77" i="416"/>
  <c r="AU80" i="416"/>
  <c r="AU86" i="417"/>
  <c r="AQ83" i="416"/>
  <c r="AU78" i="416"/>
  <c r="AB60" i="416"/>
  <c r="AB80" i="417"/>
  <c r="AB83" i="417"/>
  <c r="AB84" i="417"/>
  <c r="AB67" i="416"/>
  <c r="AE76" i="416"/>
  <c r="AE73" i="416"/>
  <c r="AU82" i="416"/>
  <c r="AT85" i="417"/>
  <c r="AU79" i="416"/>
  <c r="AE57" i="417"/>
  <c r="AB63" i="416"/>
  <c r="AE53" i="417"/>
  <c r="AR85" i="416"/>
  <c r="AS87" i="416"/>
  <c r="AQ85" i="417"/>
  <c r="AQ80" i="416"/>
  <c r="AS81" i="417"/>
  <c r="AS86" i="416"/>
  <c r="AQ88" i="416"/>
  <c r="AQ78" i="416"/>
  <c r="AB73" i="417"/>
  <c r="AE76" i="417"/>
  <c r="AE82" i="416"/>
  <c r="AB54" i="416"/>
  <c r="AE72" i="416"/>
  <c r="AB65" i="417"/>
  <c r="AB77" i="416"/>
  <c r="AB73" i="416"/>
  <c r="AB81" i="416"/>
  <c r="AS88" i="417"/>
  <c r="AR82" i="417"/>
  <c r="AE64" i="417"/>
  <c r="AE78" i="416"/>
  <c r="AE62" i="416"/>
  <c r="AT87" i="417"/>
  <c r="AQ77" i="416"/>
  <c r="AR79" i="417"/>
  <c r="AU83" i="417"/>
  <c r="AQ79" i="416"/>
  <c r="AT83" i="416"/>
  <c r="AQ81" i="416"/>
  <c r="AE82" i="417"/>
  <c r="AE59" i="416"/>
  <c r="AE58" i="417"/>
  <c r="AE63" i="416"/>
  <c r="AE66" i="417"/>
  <c r="AB78" i="416"/>
  <c r="AB61" i="416"/>
  <c r="AE86" i="416"/>
  <c r="AB62" i="416"/>
  <c r="AE88" i="416"/>
  <c r="AU77" i="416"/>
  <c r="AT80" i="417"/>
  <c r="AB82" i="417"/>
  <c r="AB86" i="417"/>
  <c r="AE61" i="416"/>
  <c r="AE70" i="416"/>
  <c r="AT85" i="415"/>
  <c r="AQ82" i="415"/>
  <c r="AQ81" i="415"/>
  <c r="AE57" i="415"/>
  <c r="AB60" i="415"/>
  <c r="AE69" i="415"/>
  <c r="AB67" i="415"/>
  <c r="AE65" i="415"/>
  <c r="AB87" i="415"/>
  <c r="AQ85" i="415"/>
  <c r="AR82" i="415"/>
  <c r="AT86" i="415"/>
  <c r="AB57" i="415"/>
  <c r="AE60" i="415"/>
  <c r="AB69" i="415"/>
  <c r="AE67" i="415"/>
  <c r="AB65" i="415"/>
  <c r="AS85" i="415"/>
  <c r="AS82" i="415"/>
  <c r="AT81" i="415"/>
  <c r="AS80" i="415"/>
  <c r="AE84" i="415"/>
  <c r="AE80" i="415"/>
  <c r="AE62" i="415"/>
  <c r="AB73" i="415"/>
  <c r="AQ78" i="415"/>
  <c r="AR87" i="415"/>
  <c r="AT88" i="415"/>
  <c r="AR80" i="415"/>
  <c r="AB54" i="415"/>
  <c r="AE77" i="415"/>
  <c r="AB62" i="415"/>
  <c r="AE76" i="415"/>
  <c r="AS80" i="414"/>
  <c r="AT81" i="414"/>
  <c r="AU79" i="414"/>
  <c r="AB73" i="414"/>
  <c r="AE77" i="414"/>
  <c r="AB67" i="414"/>
  <c r="AB74" i="414"/>
  <c r="AB80" i="414"/>
  <c r="AT82" i="414"/>
  <c r="AS81" i="414"/>
  <c r="AT78" i="414"/>
  <c r="AB62" i="414"/>
  <c r="AR82" i="414"/>
  <c r="AQ85" i="414"/>
  <c r="AQ86" i="414"/>
  <c r="AS77" i="414"/>
  <c r="AE75" i="414"/>
  <c r="AB72" i="414"/>
  <c r="AB76" i="414"/>
  <c r="AE58" i="414"/>
  <c r="AQ77" i="414"/>
  <c r="AB69" i="414"/>
  <c r="AB58" i="414"/>
  <c r="AE73" i="414"/>
  <c r="AE74" i="414"/>
  <c r="AU82" i="414"/>
  <c r="AT85" i="414"/>
  <c r="AT86" i="414"/>
  <c r="AR78" i="414"/>
  <c r="AE72" i="414"/>
  <c r="AB85" i="414"/>
  <c r="AB81" i="414"/>
  <c r="AE87" i="414"/>
  <c r="AU85" i="413"/>
  <c r="AT88" i="413"/>
  <c r="AS84" i="413"/>
  <c r="AB66" i="413"/>
  <c r="AE82" i="413"/>
  <c r="AE69" i="413"/>
  <c r="AB56" i="413"/>
  <c r="AE72" i="413"/>
  <c r="AT83" i="413"/>
  <c r="AQ81" i="413"/>
  <c r="AS86" i="413"/>
  <c r="AE71" i="413"/>
  <c r="AT78" i="413"/>
  <c r="AR81" i="413"/>
  <c r="AT87" i="413"/>
  <c r="AR79" i="413"/>
  <c r="AE57" i="413"/>
  <c r="AE60" i="413"/>
  <c r="AE80" i="413"/>
  <c r="AB73" i="413"/>
  <c r="AE61" i="413"/>
  <c r="AE73" i="413"/>
  <c r="AR80" i="413"/>
  <c r="AS82" i="413"/>
  <c r="AR86" i="413"/>
  <c r="AE63" i="413"/>
  <c r="AB81" i="413"/>
  <c r="AB65" i="413"/>
  <c r="AE88" i="413"/>
  <c r="AE64" i="413"/>
  <c r="AS79" i="413"/>
  <c r="AB53" i="413"/>
  <c r="AE67" i="413"/>
  <c r="AU82" i="412"/>
  <c r="AR87" i="412"/>
  <c r="AT79" i="412"/>
  <c r="AB78" i="412"/>
  <c r="AB66" i="412"/>
  <c r="AE81" i="412"/>
  <c r="AS80" i="412"/>
  <c r="AE59" i="412"/>
  <c r="AQ82" i="412"/>
  <c r="AS87" i="412"/>
  <c r="AR84" i="412"/>
  <c r="AE78" i="412"/>
  <c r="AB53" i="412"/>
  <c r="AB71" i="412"/>
  <c r="AE86" i="412"/>
  <c r="AR82" i="412"/>
  <c r="AU84" i="412"/>
  <c r="AB70" i="412"/>
  <c r="AQ85" i="412"/>
  <c r="AQ77" i="412"/>
  <c r="AT86" i="412"/>
  <c r="AU88" i="412"/>
  <c r="AE74" i="412"/>
  <c r="AB56" i="412"/>
  <c r="AB87" i="412"/>
  <c r="AE85" i="412"/>
  <c r="AB55" i="412"/>
  <c r="AE60" i="412"/>
  <c r="AE88" i="412"/>
  <c r="AR77" i="412"/>
  <c r="AR88" i="412"/>
  <c r="AE79" i="412"/>
  <c r="AE55" i="412"/>
  <c r="AT83" i="411"/>
  <c r="AS80" i="411"/>
  <c r="AR78" i="411"/>
  <c r="AE57" i="411"/>
  <c r="AS88" i="410"/>
  <c r="AJ61" i="410"/>
  <c r="AT79" i="436"/>
  <c r="AS85" i="432"/>
  <c r="AE62" i="430"/>
  <c r="AQ80" i="426"/>
  <c r="AB75" i="428"/>
  <c r="AU78" i="426"/>
  <c r="AE79" i="426"/>
  <c r="AR84" i="428"/>
  <c r="AE56" i="426"/>
  <c r="AE86" i="428"/>
  <c r="AQ84" i="424"/>
  <c r="AE62" i="424"/>
  <c r="AE82" i="424"/>
  <c r="AB78" i="424"/>
  <c r="AR81" i="422"/>
  <c r="AE53" i="422"/>
  <c r="AE62" i="422"/>
  <c r="AE65" i="422"/>
  <c r="AE59" i="422"/>
  <c r="AB86" i="420"/>
  <c r="AT78" i="420"/>
  <c r="AQ77" i="420"/>
  <c r="AT84" i="420"/>
  <c r="AB62" i="418"/>
  <c r="AB80" i="418"/>
  <c r="AB67" i="418"/>
  <c r="AT82" i="418"/>
  <c r="AE78" i="418"/>
  <c r="AQ87" i="416"/>
  <c r="AT81" i="416"/>
  <c r="AE72" i="417"/>
  <c r="AT84" i="417"/>
  <c r="AB79" i="416"/>
  <c r="AR77" i="416"/>
  <c r="AU83" i="416"/>
  <c r="AE87" i="416"/>
  <c r="AE62" i="417"/>
  <c r="AR83" i="416"/>
  <c r="AR82" i="416"/>
  <c r="AS79" i="416"/>
  <c r="AB81" i="417"/>
  <c r="AB60" i="417"/>
  <c r="AE77" i="416"/>
  <c r="AE85" i="416"/>
  <c r="AS87" i="415"/>
  <c r="AE71" i="415"/>
  <c r="AR78" i="415"/>
  <c r="AE64" i="415"/>
  <c r="AU78" i="415"/>
  <c r="AE54" i="415"/>
  <c r="AT79" i="415"/>
  <c r="AB78" i="415"/>
  <c r="AQ82" i="414"/>
  <c r="AB86" i="414"/>
  <c r="AS82" i="414"/>
  <c r="AT88" i="414"/>
  <c r="AB88" i="414"/>
  <c r="AE57" i="414"/>
  <c r="AE78" i="414"/>
  <c r="AU78" i="414"/>
  <c r="AE68" i="414"/>
  <c r="AT77" i="413"/>
  <c r="AE59" i="413"/>
  <c r="AB64" i="413"/>
  <c r="AS85" i="413"/>
  <c r="AU82" i="413"/>
  <c r="AE77" i="413"/>
  <c r="AQ85" i="413"/>
  <c r="AR82" i="413"/>
  <c r="AU77" i="413"/>
  <c r="AB83" i="413"/>
  <c r="AB86" i="413"/>
  <c r="AB85" i="413"/>
  <c r="AE86" i="413"/>
  <c r="AR85" i="413"/>
  <c r="AU87" i="413"/>
  <c r="AS77" i="413"/>
  <c r="AB82" i="413"/>
  <c r="AB62" i="413"/>
  <c r="AE68" i="413"/>
  <c r="AQ84" i="413"/>
  <c r="AB80" i="413"/>
  <c r="AU85" i="412"/>
  <c r="AS83" i="412"/>
  <c r="AS84" i="412"/>
  <c r="AE53" i="412"/>
  <c r="AB61" i="412"/>
  <c r="AE56" i="412"/>
  <c r="AU78" i="412"/>
  <c r="AU87" i="412"/>
  <c r="AT84" i="412"/>
  <c r="AB83" i="412"/>
  <c r="AB60" i="412"/>
  <c r="AH87" i="410"/>
  <c r="AT79" i="434"/>
  <c r="AU80" i="430"/>
  <c r="AE78" i="430"/>
  <c r="AE66" i="428"/>
  <c r="AS83" i="428"/>
  <c r="AE63" i="426"/>
  <c r="AB78" i="428"/>
  <c r="AT77" i="428"/>
  <c r="AB82" i="428"/>
  <c r="AE69" i="426"/>
  <c r="AB71" i="424"/>
  <c r="AT82" i="424"/>
  <c r="AB57" i="424"/>
  <c r="AB85" i="424"/>
  <c r="AE75" i="422"/>
  <c r="AR79" i="422"/>
  <c r="AT80" i="422"/>
  <c r="AS80" i="422"/>
  <c r="AS84" i="420"/>
  <c r="AQ86" i="420"/>
  <c r="AE66" i="420"/>
  <c r="AB63" i="420"/>
  <c r="AT87" i="418"/>
  <c r="AS83" i="418"/>
  <c r="AU78" i="418"/>
  <c r="AB81" i="418"/>
  <c r="AT86" i="418"/>
  <c r="AB57" i="418"/>
  <c r="AT81" i="417"/>
  <c r="AE85" i="417"/>
  <c r="AB78" i="417"/>
  <c r="AU81" i="417"/>
  <c r="AQ84" i="417"/>
  <c r="AR81" i="417"/>
  <c r="AE71" i="416"/>
  <c r="AB83" i="416"/>
  <c r="AE68" i="416"/>
  <c r="AB55" i="416"/>
  <c r="AS84" i="416"/>
  <c r="AU82" i="417"/>
  <c r="AE79" i="417"/>
  <c r="AE70" i="417"/>
  <c r="AT86" i="417"/>
  <c r="AE53" i="416"/>
  <c r="AU80" i="415"/>
  <c r="AB55" i="415"/>
  <c r="AR81" i="415"/>
  <c r="AE85" i="415"/>
  <c r="AS88" i="415"/>
  <c r="AB74" i="415"/>
  <c r="AR88" i="415"/>
  <c r="AB88" i="415"/>
  <c r="AR79" i="414"/>
  <c r="AB68" i="414"/>
  <c r="AU87" i="414"/>
  <c r="AR84" i="414"/>
  <c r="AE65" i="414"/>
  <c r="AB54" i="414"/>
  <c r="AQ83" i="414"/>
  <c r="AB56" i="414"/>
  <c r="AU81" i="413"/>
  <c r="AE75" i="413"/>
  <c r="AB76" i="413"/>
  <c r="AB67" i="413"/>
  <c r="AU88" i="413"/>
  <c r="AR77" i="413"/>
  <c r="AQ83" i="413"/>
  <c r="AR88" i="413"/>
  <c r="AT86" i="413"/>
  <c r="AE58" i="413"/>
  <c r="AE53" i="413"/>
  <c r="AB78" i="413"/>
  <c r="AS87" i="413"/>
  <c r="AS83" i="413"/>
  <c r="AT81" i="413"/>
  <c r="AT84" i="413"/>
  <c r="AE79" i="413"/>
  <c r="AB75" i="413"/>
  <c r="AE56" i="413"/>
  <c r="AB55" i="413"/>
  <c r="AB57" i="413"/>
  <c r="AE85" i="413"/>
  <c r="AU77" i="412"/>
  <c r="AS86" i="412"/>
  <c r="AU80" i="412"/>
  <c r="AB62" i="412"/>
  <c r="AE72" i="412"/>
  <c r="AB85" i="412"/>
  <c r="AS77" i="412"/>
  <c r="AU86" i="412"/>
  <c r="AQ80" i="412"/>
  <c r="AB84" i="412"/>
  <c r="AE65" i="412"/>
  <c r="AT82" i="412"/>
  <c r="AT88" i="412"/>
  <c r="AB77" i="412"/>
  <c r="AT77" i="412"/>
  <c r="AR86" i="412"/>
  <c r="AT80" i="412"/>
  <c r="AE58" i="412"/>
  <c r="AB80" i="412"/>
  <c r="AB63" i="412"/>
  <c r="AE84" i="412"/>
  <c r="AB86" i="412"/>
  <c r="AQ81" i="412"/>
  <c r="AB58" i="412"/>
  <c r="AU87" i="411"/>
  <c r="AU79" i="411"/>
  <c r="AT78" i="411"/>
  <c r="AE71" i="411"/>
  <c r="AB54" i="411"/>
  <c r="AE72" i="411"/>
  <c r="AE66" i="411"/>
  <c r="AT88" i="411"/>
  <c r="AR80" i="411"/>
  <c r="AU78" i="411"/>
  <c r="AB57" i="411"/>
  <c r="AB61" i="411"/>
  <c r="AB67" i="411"/>
  <c r="AS83" i="411"/>
  <c r="AQ81" i="411"/>
  <c r="AB86" i="411"/>
  <c r="AE87" i="411"/>
  <c r="AB76" i="411"/>
  <c r="AT86" i="411"/>
  <c r="AR81" i="411"/>
  <c r="AI77" i="410"/>
  <c r="AU83" i="436"/>
  <c r="AB83" i="430"/>
  <c r="AQ81" i="428"/>
  <c r="AB84" i="428"/>
  <c r="AE70" i="426"/>
  <c r="AB79" i="426"/>
  <c r="AE71" i="424"/>
  <c r="AR79" i="424"/>
  <c r="AB77" i="422"/>
  <c r="AS86" i="422"/>
  <c r="AU81" i="420"/>
  <c r="AB79" i="420"/>
  <c r="AE70" i="418"/>
  <c r="AB71" i="418"/>
  <c r="AR84" i="417"/>
  <c r="AE69" i="417"/>
  <c r="AB80" i="416"/>
  <c r="AQ80" i="417"/>
  <c r="AB65" i="416"/>
  <c r="AB87" i="417"/>
  <c r="AE80" i="416"/>
  <c r="AB53" i="416"/>
  <c r="AS78" i="415"/>
  <c r="AE56" i="415"/>
  <c r="AE55" i="415"/>
  <c r="AB56" i="415"/>
  <c r="AE73" i="415"/>
  <c r="AB83" i="414"/>
  <c r="AT77" i="414"/>
  <c r="AT87" i="414"/>
  <c r="AR77" i="414"/>
  <c r="AE65" i="413"/>
  <c r="AR78" i="413"/>
  <c r="AE54" i="413"/>
  <c r="AS88" i="413"/>
  <c r="AB61" i="413"/>
  <c r="AE74" i="413"/>
  <c r="AS78" i="413"/>
  <c r="AQ79" i="413"/>
  <c r="AB69" i="413"/>
  <c r="AT85" i="413"/>
  <c r="AS85" i="412"/>
  <c r="AU79" i="412"/>
  <c r="AB72" i="412"/>
  <c r="AR85" i="412"/>
  <c r="AQ79" i="412"/>
  <c r="AE82" i="412"/>
  <c r="AQ78" i="412"/>
  <c r="AB74" i="412"/>
  <c r="AR78" i="412"/>
  <c r="AR81" i="412"/>
  <c r="AE54" i="412"/>
  <c r="AB79" i="412"/>
  <c r="AB68" i="412"/>
  <c r="AE71" i="412"/>
  <c r="AT85" i="412"/>
  <c r="AE75" i="412"/>
  <c r="AS87" i="411"/>
  <c r="AT81" i="411"/>
  <c r="AS77" i="411"/>
  <c r="AE75" i="411"/>
  <c r="AE64" i="411"/>
  <c r="AR88" i="411"/>
  <c r="AT80" i="411"/>
  <c r="AQ82" i="411"/>
  <c r="AB75" i="411"/>
  <c r="AE76" i="411"/>
  <c r="AR79" i="411"/>
  <c r="AU77" i="411"/>
  <c r="AE65" i="411"/>
  <c r="AQ88" i="411"/>
  <c r="AQ80" i="411"/>
  <c r="AQ84" i="411"/>
  <c r="AB83" i="411"/>
  <c r="AE73" i="411"/>
  <c r="AE58" i="411"/>
  <c r="AB65" i="411"/>
  <c r="AB70" i="411"/>
  <c r="AE59" i="411"/>
  <c r="AE54" i="411"/>
  <c r="AB74" i="411"/>
  <c r="AQ85" i="411"/>
  <c r="AB62" i="411"/>
  <c r="AB63" i="411"/>
  <c r="AP87" i="399"/>
  <c r="AG76" i="410"/>
  <c r="AU80" i="426"/>
  <c r="AQ82" i="424"/>
  <c r="AB53" i="422"/>
  <c r="AR88" i="418"/>
  <c r="AQ79" i="417"/>
  <c r="AR81" i="416"/>
  <c r="AB64" i="417"/>
  <c r="AT87" i="415"/>
  <c r="AU85" i="414"/>
  <c r="AU78" i="413"/>
  <c r="AB84" i="413"/>
  <c r="AE84" i="413"/>
  <c r="AB59" i="413"/>
  <c r="AQ88" i="412"/>
  <c r="AS88" i="412"/>
  <c r="AE73" i="412"/>
  <c r="AB59" i="412"/>
  <c r="AE87" i="412"/>
  <c r="AE78" i="411"/>
  <c r="AR83" i="411"/>
  <c r="AB72" i="411"/>
  <c r="AE88" i="411"/>
  <c r="AS85" i="411"/>
  <c r="AB69" i="411"/>
  <c r="AB59" i="411"/>
  <c r="AU84" i="411"/>
  <c r="AP77" i="388"/>
  <c r="AE74" i="432"/>
  <c r="AQ88" i="430"/>
  <c r="AQ85" i="426"/>
  <c r="AR80" i="426"/>
  <c r="AB80" i="426"/>
  <c r="AE59" i="424"/>
  <c r="AU81" i="424"/>
  <c r="AE79" i="422"/>
  <c r="AT82" i="422"/>
  <c r="AB75" i="420"/>
  <c r="AE78" i="420"/>
  <c r="AB86" i="418"/>
  <c r="AB85" i="418"/>
  <c r="AB53" i="418"/>
  <c r="AQ86" i="416"/>
  <c r="AE61" i="417"/>
  <c r="AR87" i="417"/>
  <c r="AB74" i="416"/>
  <c r="AT80" i="416"/>
  <c r="AR88" i="417"/>
  <c r="AB66" i="416"/>
  <c r="AS81" i="416"/>
  <c r="AB64" i="415"/>
  <c r="AQ80" i="415"/>
  <c r="AS83" i="415"/>
  <c r="AQ83" i="415"/>
  <c r="AQ78" i="414"/>
  <c r="AE59" i="414"/>
  <c r="AE56" i="414"/>
  <c r="AS86" i="414"/>
  <c r="AR84" i="413"/>
  <c r="AB68" i="413"/>
  <c r="AT82" i="413"/>
  <c r="AQ78" i="413"/>
  <c r="AQ86" i="413"/>
  <c r="AB71" i="413"/>
  <c r="AB60" i="413"/>
  <c r="AQ88" i="413"/>
  <c r="AB87" i="413"/>
  <c r="AE76" i="413"/>
  <c r="AE83" i="413"/>
  <c r="AU83" i="412"/>
  <c r="AE83" i="412"/>
  <c r="AE76" i="412"/>
  <c r="AQ83" i="412"/>
  <c r="AE69" i="412"/>
  <c r="AB88" i="412"/>
  <c r="AS81" i="412"/>
  <c r="AB57" i="412"/>
  <c r="AR83" i="412"/>
  <c r="AQ84" i="412"/>
  <c r="AB73" i="412"/>
  <c r="AB64" i="412"/>
  <c r="AB69" i="412"/>
  <c r="AB65" i="412"/>
  <c r="AR79" i="412"/>
  <c r="AE64" i="412"/>
  <c r="AS86" i="411"/>
  <c r="AS84" i="411"/>
  <c r="AE84" i="411"/>
  <c r="AB56" i="411"/>
  <c r="AB68" i="411"/>
  <c r="AU86" i="411"/>
  <c r="AT85" i="411"/>
  <c r="AB78" i="411"/>
  <c r="AB64" i="411"/>
  <c r="AU83" i="411"/>
  <c r="AQ78" i="411"/>
  <c r="AE69" i="411"/>
  <c r="AE82" i="411"/>
  <c r="AR86" i="411"/>
  <c r="AU85" i="411"/>
  <c r="AT77" i="411"/>
  <c r="AE62" i="411"/>
  <c r="AB80" i="411"/>
  <c r="AE63" i="411"/>
  <c r="AE53" i="411"/>
  <c r="AB53" i="411"/>
  <c r="AB71" i="411"/>
  <c r="AE81" i="411"/>
  <c r="AU88" i="411"/>
  <c r="AR82" i="411"/>
  <c r="AE80" i="411"/>
  <c r="AE85" i="411"/>
  <c r="AB72" i="413"/>
  <c r="AE80" i="412"/>
  <c r="AB67" i="412"/>
  <c r="AQ86" i="412"/>
  <c r="AT87" i="412"/>
  <c r="AE70" i="412"/>
  <c r="AE67" i="412"/>
  <c r="AB76" i="412"/>
  <c r="AE68" i="412"/>
  <c r="AT79" i="411"/>
  <c r="AE79" i="411"/>
  <c r="AQ87" i="411"/>
  <c r="AT84" i="411"/>
  <c r="AB79" i="411"/>
  <c r="AQ86" i="411"/>
  <c r="AE55" i="411"/>
  <c r="AS79" i="411"/>
  <c r="AQ77" i="411"/>
  <c r="AB55" i="411"/>
  <c r="AE68" i="411"/>
  <c r="AB84" i="411"/>
  <c r="AE77" i="411"/>
  <c r="AE83" i="411"/>
  <c r="AE67" i="411"/>
  <c r="AR78" i="430"/>
  <c r="AS83" i="426"/>
  <c r="AT77" i="424"/>
  <c r="AT77" i="420"/>
  <c r="AQ82" i="418"/>
  <c r="AE75" i="417"/>
  <c r="AB88" i="416"/>
  <c r="AS85" i="416"/>
  <c r="AT82" i="415"/>
  <c r="AS85" i="414"/>
  <c r="AB82" i="414"/>
  <c r="AB88" i="413"/>
  <c r="AU84" i="413"/>
  <c r="AT80" i="413"/>
  <c r="AB63" i="413"/>
  <c r="AE62" i="412"/>
  <c r="AT83" i="412"/>
  <c r="AS82" i="412"/>
  <c r="AB75" i="412"/>
  <c r="AB81" i="412"/>
  <c r="AS88" i="411"/>
  <c r="AE61" i="411"/>
  <c r="AU81" i="411"/>
  <c r="AT87" i="411"/>
  <c r="AE74" i="411"/>
  <c r="AS82" i="411"/>
  <c r="AB87" i="411"/>
  <c r="AR84" i="411"/>
  <c r="AB82" i="411"/>
  <c r="AB60" i="411"/>
  <c r="AS84" i="432"/>
  <c r="AU86" i="428"/>
  <c r="AE53" i="428"/>
  <c r="AS85" i="426"/>
  <c r="AU87" i="428"/>
  <c r="AT84" i="424"/>
  <c r="AB56" i="424"/>
  <c r="AR77" i="422"/>
  <c r="AB72" i="422"/>
  <c r="AB85" i="420"/>
  <c r="AT87" i="420"/>
  <c r="AB59" i="418"/>
  <c r="AE61" i="418"/>
  <c r="AE74" i="418"/>
  <c r="AE73" i="417"/>
  <c r="AT77" i="417"/>
  <c r="AU79" i="417"/>
  <c r="AB77" i="417"/>
  <c r="AB59" i="416"/>
  <c r="AR78" i="417"/>
  <c r="AB68" i="417"/>
  <c r="AB88" i="417"/>
  <c r="AB85" i="415"/>
  <c r="AB71" i="415"/>
  <c r="AB77" i="415"/>
  <c r="AE86" i="415"/>
  <c r="AB59" i="414"/>
  <c r="AU83" i="414"/>
  <c r="AE82" i="414"/>
  <c r="AE60" i="414"/>
  <c r="AE87" i="413"/>
  <c r="AE55" i="413"/>
  <c r="AU79" i="413"/>
  <c r="AQ80" i="413"/>
  <c r="AE66" i="413"/>
  <c r="AB77" i="413"/>
  <c r="AE78" i="413"/>
  <c r="AR87" i="413"/>
  <c r="AB70" i="413"/>
  <c r="AB74" i="413"/>
  <c r="AT81" i="412"/>
  <c r="AB82" i="412"/>
  <c r="AU81" i="412"/>
  <c r="AE61" i="412"/>
  <c r="AE63" i="412"/>
  <c r="AR80" i="412"/>
  <c r="AE77" i="412"/>
  <c r="AB54" i="412"/>
  <c r="AU82" i="411"/>
  <c r="AB81" i="411"/>
  <c r="AQ79" i="411"/>
  <c r="AB85" i="411"/>
  <c r="AT82" i="411"/>
  <c r="AR87" i="411"/>
  <c r="AS78" i="411"/>
  <c r="AB88" i="411"/>
  <c r="AE60" i="411"/>
  <c r="AE70" i="411"/>
  <c r="AU80" i="411"/>
  <c r="AB58" i="411"/>
  <c r="AR87" i="434"/>
  <c r="AE83" i="426"/>
  <c r="AQ85" i="422"/>
  <c r="AE84" i="420"/>
  <c r="AR84" i="418"/>
  <c r="AB63" i="417"/>
  <c r="AU77" i="417"/>
  <c r="AS81" i="415"/>
  <c r="AT84" i="415"/>
  <c r="AS88" i="414"/>
  <c r="AS80" i="413"/>
  <c r="AB54" i="413"/>
  <c r="AQ77" i="413"/>
  <c r="AT78" i="412"/>
  <c r="AS78" i="412"/>
  <c r="AE66" i="412"/>
  <c r="AS79" i="412"/>
  <c r="AE57" i="412"/>
  <c r="AQ87" i="412"/>
  <c r="AR85" i="411"/>
  <c r="AB77" i="411"/>
  <c r="AR77" i="411"/>
  <c r="AS81" i="411"/>
  <c r="AQ83" i="411"/>
  <c r="AE86" i="411"/>
  <c r="AB66" i="411"/>
  <c r="AE56" i="411"/>
  <c r="AB73" i="411"/>
  <c r="Q25" i="400" l="1"/>
  <c r="K25" i="400"/>
  <c r="I22" i="405"/>
  <c r="N22" i="405"/>
  <c r="M22" i="406"/>
  <c r="R22" i="406"/>
  <c r="H22" i="406"/>
  <c r="N21" i="407"/>
  <c r="Q21" i="407"/>
  <c r="H21" i="407"/>
  <c r="K25" i="408"/>
  <c r="K33" i="408"/>
  <c r="O20" i="408"/>
  <c r="P20" i="408"/>
  <c r="J20" i="408"/>
  <c r="O23" i="398"/>
  <c r="P23" i="398"/>
  <c r="H25" i="400"/>
  <c r="Q28" i="401"/>
  <c r="N28" i="405"/>
  <c r="R16" i="406"/>
  <c r="L22" i="406"/>
  <c r="L35" i="407"/>
  <c r="R21" i="407"/>
  <c r="Q25" i="408"/>
  <c r="O25" i="408"/>
  <c r="N23" i="398"/>
  <c r="N22" i="406"/>
  <c r="H33" i="408"/>
  <c r="R22" i="405"/>
  <c r="J22" i="405"/>
  <c r="S22" i="405"/>
  <c r="I22" i="406"/>
  <c r="S22" i="406"/>
  <c r="J21" i="407"/>
  <c r="M21" i="407"/>
  <c r="S21" i="407"/>
  <c r="K20" i="408"/>
  <c r="L20" i="408"/>
  <c r="Q20" i="408"/>
  <c r="O17" i="409"/>
  <c r="S17" i="409"/>
  <c r="K17" i="409"/>
  <c r="H17" i="409"/>
  <c r="J17" i="409"/>
  <c r="S23" i="398"/>
  <c r="M22" i="405"/>
  <c r="K22" i="405"/>
  <c r="L22" i="405"/>
  <c r="Q22" i="406"/>
  <c r="K22" i="406"/>
  <c r="K21" i="407"/>
  <c r="L21" i="407"/>
  <c r="O16" i="408"/>
  <c r="S20" i="408"/>
  <c r="I20" i="408"/>
  <c r="N20" i="408"/>
  <c r="L17" i="409"/>
  <c r="M17" i="409"/>
  <c r="L5" i="409" s="1"/>
  <c r="N17" i="409"/>
  <c r="H22" i="405"/>
  <c r="Q22" i="405"/>
  <c r="O22" i="405"/>
  <c r="P22" i="405"/>
  <c r="J22" i="406"/>
  <c r="O22" i="406"/>
  <c r="P22" i="406"/>
  <c r="I21" i="407"/>
  <c r="O21" i="407"/>
  <c r="P21" i="407"/>
  <c r="H20" i="408"/>
  <c r="M20" i="408"/>
  <c r="R20" i="408"/>
  <c r="P17" i="409"/>
  <c r="Q17" i="409"/>
  <c r="R17" i="409"/>
  <c r="N14" i="402"/>
  <c r="S14" i="402"/>
  <c r="I14" i="402"/>
  <c r="I16" i="406"/>
  <c r="H35" i="407"/>
  <c r="R16" i="407"/>
  <c r="I16" i="407"/>
  <c r="M25" i="408"/>
  <c r="P25" i="408"/>
  <c r="P33" i="408"/>
  <c r="J33" i="408"/>
  <c r="L16" i="408"/>
  <c r="Q16" i="408"/>
  <c r="J23" i="398"/>
  <c r="I23" i="398"/>
  <c r="Q20" i="401"/>
  <c r="I19" i="403"/>
  <c r="Q35" i="407"/>
  <c r="S35" i="407"/>
  <c r="P35" i="407"/>
  <c r="H25" i="408"/>
  <c r="M33" i="408"/>
  <c r="L5" i="408" s="1"/>
  <c r="R33" i="408"/>
  <c r="L25" i="400"/>
  <c r="K20" i="400"/>
  <c r="L20" i="400"/>
  <c r="Q20" i="400"/>
  <c r="I25" i="408"/>
  <c r="L25" i="408"/>
  <c r="R25" i="408"/>
  <c r="Q33" i="408"/>
  <c r="L33" i="408"/>
  <c r="H16" i="408"/>
  <c r="M16" i="408"/>
  <c r="R16" i="408"/>
  <c r="K16" i="408"/>
  <c r="J25" i="408"/>
  <c r="I33" i="408"/>
  <c r="N33" i="408"/>
  <c r="P16" i="408"/>
  <c r="J16" i="408"/>
  <c r="N25" i="408"/>
  <c r="S25" i="408"/>
  <c r="S33" i="408"/>
  <c r="I16" i="408"/>
  <c r="N16" i="408"/>
  <c r="S16" i="408"/>
  <c r="K27" i="407"/>
  <c r="J16" i="406"/>
  <c r="R35" i="407"/>
  <c r="N35" i="407"/>
  <c r="J35" i="407"/>
  <c r="S16" i="407"/>
  <c r="N16" i="407"/>
  <c r="P16" i="407"/>
  <c r="H27" i="407"/>
  <c r="L27" i="407"/>
  <c r="P27" i="407"/>
  <c r="K16" i="407"/>
  <c r="J27" i="407"/>
  <c r="R19" i="403"/>
  <c r="H16" i="406"/>
  <c r="M16" i="406"/>
  <c r="M35" i="407"/>
  <c r="L5" i="407" s="1"/>
  <c r="O35" i="407"/>
  <c r="O16" i="407"/>
  <c r="H16" i="407"/>
  <c r="M16" i="407"/>
  <c r="O27" i="407"/>
  <c r="M27" i="407"/>
  <c r="N27" i="407"/>
  <c r="I27" i="407"/>
  <c r="K16" i="406"/>
  <c r="J16" i="407"/>
  <c r="L16" i="407"/>
  <c r="Q16" i="407"/>
  <c r="S27" i="407"/>
  <c r="Q27" i="407"/>
  <c r="R27" i="407"/>
  <c r="L30" i="406"/>
  <c r="O16" i="406"/>
  <c r="P16" i="406"/>
  <c r="M30" i="406"/>
  <c r="L5" i="406" s="1"/>
  <c r="Q30" i="406"/>
  <c r="I30" i="406"/>
  <c r="O16" i="401"/>
  <c r="J16" i="401"/>
  <c r="L15" i="403"/>
  <c r="R15" i="403"/>
  <c r="I15" i="403"/>
  <c r="L19" i="403"/>
  <c r="N19" i="403"/>
  <c r="K19" i="403"/>
  <c r="N20" i="404"/>
  <c r="H20" i="404"/>
  <c r="P26" i="404"/>
  <c r="R16" i="404"/>
  <c r="Q16" i="404"/>
  <c r="H16" i="404"/>
  <c r="L28" i="405"/>
  <c r="S28" i="405"/>
  <c r="J28" i="405"/>
  <c r="S16" i="405"/>
  <c r="J16" i="405"/>
  <c r="O36" i="405"/>
  <c r="N16" i="406"/>
  <c r="S16" i="406"/>
  <c r="H30" i="406"/>
  <c r="J30" i="406"/>
  <c r="K30" i="406"/>
  <c r="N30" i="406"/>
  <c r="O30" i="406"/>
  <c r="K14" i="402"/>
  <c r="L14" i="402"/>
  <c r="Q14" i="402"/>
  <c r="Q15" i="403"/>
  <c r="L16" i="406"/>
  <c r="Q16" i="406"/>
  <c r="P30" i="406"/>
  <c r="R30" i="406"/>
  <c r="S30" i="406"/>
  <c r="J14" i="402"/>
  <c r="O14" i="402"/>
  <c r="P14" i="402"/>
  <c r="H28" i="405"/>
  <c r="O28" i="405"/>
  <c r="Q28" i="405"/>
  <c r="P16" i="405"/>
  <c r="O16" i="405"/>
  <c r="Q16" i="405"/>
  <c r="S36" i="405"/>
  <c r="N36" i="405"/>
  <c r="P36" i="405"/>
  <c r="R36" i="405"/>
  <c r="P28" i="405"/>
  <c r="I28" i="405"/>
  <c r="L16" i="405"/>
  <c r="I16" i="405"/>
  <c r="N16" i="405"/>
  <c r="K36" i="405"/>
  <c r="H36" i="405"/>
  <c r="M36" i="405"/>
  <c r="L5" i="405" s="1"/>
  <c r="H16" i="405"/>
  <c r="I36" i="405"/>
  <c r="K28" i="405"/>
  <c r="M28" i="405"/>
  <c r="R28" i="405"/>
  <c r="K16" i="405"/>
  <c r="M16" i="405"/>
  <c r="R16" i="405"/>
  <c r="J36" i="405"/>
  <c r="L36" i="405"/>
  <c r="Q36" i="405"/>
  <c r="Q20" i="404"/>
  <c r="S34" i="404"/>
  <c r="I26" i="404"/>
  <c r="J20" i="404"/>
  <c r="M20" i="404"/>
  <c r="S20" i="404"/>
  <c r="K34" i="404"/>
  <c r="R34" i="404"/>
  <c r="P34" i="404"/>
  <c r="H26" i="404"/>
  <c r="S26" i="404"/>
  <c r="L26" i="404"/>
  <c r="N16" i="404"/>
  <c r="M16" i="404"/>
  <c r="S16" i="404"/>
  <c r="O34" i="404"/>
  <c r="J26" i="404"/>
  <c r="K20" i="404"/>
  <c r="J34" i="404"/>
  <c r="H34" i="404"/>
  <c r="M34" i="404"/>
  <c r="L5" i="404" s="1"/>
  <c r="K26" i="404"/>
  <c r="M26" i="404"/>
  <c r="N26" i="404"/>
  <c r="J16" i="404"/>
  <c r="K16" i="404"/>
  <c r="L16" i="404"/>
  <c r="I34" i="404"/>
  <c r="I20" i="404"/>
  <c r="O20" i="404"/>
  <c r="P20" i="404"/>
  <c r="N34" i="404"/>
  <c r="L34" i="404"/>
  <c r="Q34" i="404"/>
  <c r="O26" i="404"/>
  <c r="Q26" i="404"/>
  <c r="R26" i="404"/>
  <c r="I16" i="404"/>
  <c r="O16" i="404"/>
  <c r="P16" i="404"/>
  <c r="M27" i="403"/>
  <c r="L5" i="403" s="1"/>
  <c r="Q16" i="401"/>
  <c r="H15" i="403"/>
  <c r="N15" i="403"/>
  <c r="S15" i="403"/>
  <c r="H19" i="403"/>
  <c r="J19" i="403"/>
  <c r="Q19" i="403"/>
  <c r="I27" i="403"/>
  <c r="K27" i="403"/>
  <c r="R27" i="403"/>
  <c r="H27" i="403"/>
  <c r="R14" i="402"/>
  <c r="H14" i="402"/>
  <c r="M14" i="402"/>
  <c r="S19" i="402"/>
  <c r="I19" i="402"/>
  <c r="Q23" i="402"/>
  <c r="K23" i="402"/>
  <c r="P15" i="403"/>
  <c r="K15" i="403"/>
  <c r="O19" i="403"/>
  <c r="Q27" i="403"/>
  <c r="S27" i="403"/>
  <c r="L27" i="403"/>
  <c r="O27" i="403"/>
  <c r="J15" i="403"/>
  <c r="O15" i="403"/>
  <c r="M19" i="403"/>
  <c r="S19" i="403"/>
  <c r="N27" i="403"/>
  <c r="J27" i="403"/>
  <c r="P27" i="403"/>
  <c r="K19" i="402"/>
  <c r="L19" i="402"/>
  <c r="Q19" i="402"/>
  <c r="H31" i="402"/>
  <c r="M31" i="402"/>
  <c r="L5" i="402" s="1"/>
  <c r="R31" i="402"/>
  <c r="I23" i="402"/>
  <c r="N23" i="402"/>
  <c r="S23" i="402"/>
  <c r="P16" i="401"/>
  <c r="M28" i="401"/>
  <c r="L5" i="401" s="1"/>
  <c r="O20" i="401"/>
  <c r="L20" i="401"/>
  <c r="I20" i="401"/>
  <c r="O19" i="402"/>
  <c r="P19" i="402"/>
  <c r="J19" i="402"/>
  <c r="L31" i="402"/>
  <c r="Q31" i="402"/>
  <c r="K31" i="402"/>
  <c r="M23" i="402"/>
  <c r="R23" i="402"/>
  <c r="H23" i="402"/>
  <c r="N19" i="402"/>
  <c r="P31" i="402"/>
  <c r="J31" i="402"/>
  <c r="O31" i="402"/>
  <c r="L23" i="402"/>
  <c r="H19" i="402"/>
  <c r="M19" i="402"/>
  <c r="R19" i="402"/>
  <c r="I31" i="402"/>
  <c r="N31" i="402"/>
  <c r="S31" i="402"/>
  <c r="J23" i="402"/>
  <c r="O23" i="402"/>
  <c r="P23" i="402"/>
  <c r="H28" i="401"/>
  <c r="H23" i="398"/>
  <c r="M23" i="398"/>
  <c r="R25" i="400"/>
  <c r="K16" i="401"/>
  <c r="L16" i="401"/>
  <c r="O28" i="401"/>
  <c r="I28" i="401"/>
  <c r="S28" i="401"/>
  <c r="K20" i="401"/>
  <c r="H20" i="401"/>
  <c r="R20" i="401"/>
  <c r="J28" i="401"/>
  <c r="J25" i="400"/>
  <c r="I20" i="400"/>
  <c r="N20" i="400"/>
  <c r="H16" i="400"/>
  <c r="I16" i="400"/>
  <c r="J31" i="400"/>
  <c r="O31" i="400"/>
  <c r="S16" i="401"/>
  <c r="I16" i="401"/>
  <c r="N16" i="401"/>
  <c r="L28" i="401"/>
  <c r="N28" i="401"/>
  <c r="S20" i="401"/>
  <c r="P20" i="401"/>
  <c r="S25" i="400"/>
  <c r="H16" i="401"/>
  <c r="M16" i="401"/>
  <c r="R16" i="401"/>
  <c r="P28" i="401"/>
  <c r="K28" i="401"/>
  <c r="R28" i="401"/>
  <c r="N20" i="401"/>
  <c r="J20" i="401"/>
  <c r="S39" i="400"/>
  <c r="H31" i="400"/>
  <c r="M25" i="400"/>
  <c r="K39" i="400"/>
  <c r="L39" i="400"/>
  <c r="Q39" i="400"/>
  <c r="K16" i="400"/>
  <c r="L16" i="400"/>
  <c r="Q16" i="400"/>
  <c r="L31" i="400"/>
  <c r="M31" i="400"/>
  <c r="R31" i="400"/>
  <c r="N39" i="400"/>
  <c r="N16" i="400"/>
  <c r="K23" i="398"/>
  <c r="J29" i="398"/>
  <c r="O39" i="400"/>
  <c r="P39" i="400"/>
  <c r="J39" i="400"/>
  <c r="S16" i="400"/>
  <c r="O16" i="400"/>
  <c r="J16" i="400"/>
  <c r="P31" i="400"/>
  <c r="Q31" i="400"/>
  <c r="K31" i="400"/>
  <c r="I39" i="400"/>
  <c r="L23" i="398"/>
  <c r="Q23" i="398"/>
  <c r="I25" i="400"/>
  <c r="N25" i="400"/>
  <c r="H20" i="400"/>
  <c r="M20" i="400"/>
  <c r="R20" i="400"/>
  <c r="H39" i="400"/>
  <c r="M39" i="400"/>
  <c r="L5" i="400" s="1"/>
  <c r="R39" i="400"/>
  <c r="P16" i="400"/>
  <c r="M16" i="400"/>
  <c r="R16" i="400"/>
  <c r="I31" i="400"/>
  <c r="N31" i="400"/>
  <c r="S31" i="400"/>
  <c r="Q42" i="398"/>
  <c r="K42" i="398"/>
  <c r="L42" i="398"/>
  <c r="J42" i="398"/>
  <c r="O42" i="398"/>
  <c r="P42" i="398"/>
  <c r="I42" i="398"/>
  <c r="N42" i="398"/>
  <c r="S42" i="398"/>
  <c r="K29" i="398"/>
  <c r="L29" i="398"/>
  <c r="Q29" i="398"/>
  <c r="I16" i="398"/>
  <c r="S16" i="398"/>
  <c r="J16" i="398"/>
  <c r="N34" i="398"/>
  <c r="S34" i="398"/>
  <c r="I34" i="398"/>
  <c r="M42" i="398"/>
  <c r="L5" i="398" s="1"/>
  <c r="R42" i="398"/>
  <c r="H42" i="398"/>
  <c r="O29" i="398"/>
  <c r="P29" i="398"/>
  <c r="Q16" i="398"/>
  <c r="H16" i="398"/>
  <c r="N16" i="398"/>
  <c r="R34" i="398"/>
  <c r="H34" i="398"/>
  <c r="M34" i="398"/>
  <c r="S29" i="398"/>
  <c r="I29" i="398"/>
  <c r="N29" i="398"/>
  <c r="K16" i="398"/>
  <c r="P16" i="398"/>
  <c r="R16" i="398"/>
  <c r="K34" i="398"/>
  <c r="L34" i="398"/>
  <c r="Q34" i="398"/>
  <c r="H29" i="398"/>
  <c r="M29" i="398"/>
  <c r="R29" i="398"/>
  <c r="L16" i="398"/>
  <c r="O16" i="398"/>
  <c r="M16" i="398"/>
  <c r="J34" i="398"/>
  <c r="O34" i="398"/>
  <c r="P34" i="398"/>
  <c r="AH60" i="476"/>
  <c r="AG60" i="476"/>
  <c r="AI55" i="476"/>
  <c r="AH77" i="476"/>
  <c r="AG77" i="476"/>
  <c r="AF73" i="476"/>
  <c r="AC68" i="476"/>
  <c r="AC79" i="476"/>
  <c r="AH59" i="476"/>
  <c r="AI64" i="476"/>
  <c r="AK64" i="476"/>
  <c r="AH78" i="476"/>
  <c r="AH69" i="476"/>
  <c r="AJ69" i="476"/>
  <c r="AJ70" i="476"/>
  <c r="AC81" i="476"/>
  <c r="AF54" i="476"/>
  <c r="AC83" i="476"/>
  <c r="AJ82" i="476"/>
  <c r="AJ84" i="476"/>
  <c r="AI84" i="476"/>
  <c r="AJ66" i="476"/>
  <c r="AK85" i="476"/>
  <c r="AH85" i="476"/>
  <c r="AC70" i="476"/>
  <c r="AC58" i="476"/>
  <c r="AC55" i="476"/>
  <c r="AF57" i="476"/>
  <c r="AC77" i="476"/>
  <c r="AI53" i="476"/>
  <c r="AC74" i="476"/>
  <c r="AI65" i="476"/>
  <c r="AH68" i="476"/>
  <c r="AK68" i="476"/>
  <c r="AI56" i="476"/>
  <c r="AH87" i="476"/>
  <c r="AG87" i="476"/>
  <c r="AF75" i="476"/>
  <c r="AI75" i="476"/>
  <c r="AG86" i="476"/>
  <c r="AJ71" i="476"/>
  <c r="AG71" i="476"/>
  <c r="AG74" i="476"/>
  <c r="AF74" i="476"/>
  <c r="AI61" i="476"/>
  <c r="AH58" i="476"/>
  <c r="AK58" i="476"/>
  <c r="AI67" i="476"/>
  <c r="AJ79" i="476"/>
  <c r="AH79" i="476"/>
  <c r="AI88" i="476"/>
  <c r="AI72" i="476"/>
  <c r="AF72" i="476"/>
  <c r="AC69" i="476"/>
  <c r="AF81" i="476"/>
  <c r="AJ62" i="476"/>
  <c r="AG62" i="476"/>
  <c r="AH83" i="476"/>
  <c r="AC82" i="476"/>
  <c r="AG63" i="476"/>
  <c r="AJ76" i="476"/>
  <c r="AG76" i="476"/>
  <c r="AJ80" i="476"/>
  <c r="AJ60" i="476"/>
  <c r="AI60" i="476"/>
  <c r="AH55" i="476"/>
  <c r="AK77" i="476"/>
  <c r="AI77" i="476"/>
  <c r="AJ73" i="476"/>
  <c r="AC84" i="476"/>
  <c r="AC88" i="476"/>
  <c r="AF59" i="476"/>
  <c r="AH64" i="476"/>
  <c r="AG64" i="476"/>
  <c r="AK78" i="476"/>
  <c r="AK69" i="476"/>
  <c r="AF69" i="476"/>
  <c r="AF70" i="476"/>
  <c r="AK54" i="476"/>
  <c r="AH54" i="476"/>
  <c r="AI82" i="476"/>
  <c r="AG82" i="476"/>
  <c r="AF84" i="476"/>
  <c r="AH84" i="476"/>
  <c r="AF66" i="476"/>
  <c r="AG85" i="476"/>
  <c r="AI85" i="476"/>
  <c r="AC65" i="476"/>
  <c r="AC60" i="476"/>
  <c r="AC72" i="476"/>
  <c r="AG57" i="476"/>
  <c r="AH53" i="476"/>
  <c r="AJ53" i="476"/>
  <c r="AH65" i="476"/>
  <c r="AF65" i="476"/>
  <c r="AJ68" i="476"/>
  <c r="AJ56" i="476"/>
  <c r="AH56" i="476"/>
  <c r="AJ87" i="476"/>
  <c r="AC63" i="476"/>
  <c r="AG75" i="476"/>
  <c r="AC80" i="476"/>
  <c r="AI86" i="476"/>
  <c r="AF71" i="476"/>
  <c r="AH71" i="476"/>
  <c r="AI74" i="476"/>
  <c r="AC56" i="476"/>
  <c r="AH61" i="476"/>
  <c r="AJ58" i="476"/>
  <c r="AF58" i="476"/>
  <c r="AK67" i="476"/>
  <c r="AF79" i="476"/>
  <c r="AI79" i="476"/>
  <c r="AK88" i="476"/>
  <c r="AJ72" i="476"/>
  <c r="AG72" i="476"/>
  <c r="AH81" i="476"/>
  <c r="AI81" i="476"/>
  <c r="AF62" i="476"/>
  <c r="AK62" i="476"/>
  <c r="AG83" i="476"/>
  <c r="AJ63" i="476"/>
  <c r="AH63" i="476"/>
  <c r="AH76" i="476"/>
  <c r="AC75" i="476"/>
  <c r="AI80" i="476"/>
  <c r="AF60" i="476"/>
  <c r="AJ55" i="476"/>
  <c r="AK55" i="476"/>
  <c r="AF77" i="476"/>
  <c r="AH73" i="476"/>
  <c r="AG73" i="476"/>
  <c r="AC86" i="476"/>
  <c r="AK59" i="476"/>
  <c r="AJ59" i="476"/>
  <c r="AJ64" i="476"/>
  <c r="AI78" i="476"/>
  <c r="AF78" i="476"/>
  <c r="AG69" i="476"/>
  <c r="AK70" i="476"/>
  <c r="AH70" i="476"/>
  <c r="AG54" i="476"/>
  <c r="AI54" i="476"/>
  <c r="AK82" i="476"/>
  <c r="AH82" i="476"/>
  <c r="AK84" i="476"/>
  <c r="AK66" i="476"/>
  <c r="AH66" i="476"/>
  <c r="AJ85" i="476"/>
  <c r="AC59" i="476"/>
  <c r="AC87" i="476"/>
  <c r="AC85" i="476"/>
  <c r="AI57" i="476"/>
  <c r="AK57" i="476"/>
  <c r="AK53" i="476"/>
  <c r="AF53" i="476"/>
  <c r="AK65" i="476"/>
  <c r="AJ65" i="476"/>
  <c r="AF68" i="476"/>
  <c r="AF56" i="476"/>
  <c r="AG56" i="476"/>
  <c r="AF87" i="476"/>
  <c r="AC76" i="476"/>
  <c r="AK75" i="476"/>
  <c r="AH86" i="476"/>
  <c r="AJ86" i="476"/>
  <c r="AI71" i="476"/>
  <c r="AC57" i="476"/>
  <c r="AH74" i="476"/>
  <c r="AK61" i="476"/>
  <c r="AF61" i="476"/>
  <c r="AI58" i="476"/>
  <c r="AJ67" i="476"/>
  <c r="AG67" i="476"/>
  <c r="AG79" i="476"/>
  <c r="AJ88" i="476"/>
  <c r="AG88" i="476"/>
  <c r="AH72" i="476"/>
  <c r="AC64" i="476"/>
  <c r="AG81" i="476"/>
  <c r="AJ81" i="476"/>
  <c r="AH62" i="476"/>
  <c r="AJ83" i="476"/>
  <c r="AI83" i="476"/>
  <c r="AI63" i="476"/>
  <c r="AF63" i="476"/>
  <c r="AK76" i="476"/>
  <c r="AK80" i="476"/>
  <c r="AF80" i="476"/>
  <c r="AK60" i="476"/>
  <c r="AF55" i="476"/>
  <c r="AG55" i="476"/>
  <c r="AJ77" i="476"/>
  <c r="AK73" i="476"/>
  <c r="AI73" i="476"/>
  <c r="AC67" i="476"/>
  <c r="AG59" i="476"/>
  <c r="AI59" i="476"/>
  <c r="AF64" i="476"/>
  <c r="AJ78" i="476"/>
  <c r="AG78" i="476"/>
  <c r="AI69" i="476"/>
  <c r="AG70" i="476"/>
  <c r="AI70" i="476"/>
  <c r="AJ54" i="476"/>
  <c r="AC62" i="476"/>
  <c r="AF82" i="476"/>
  <c r="AC61" i="476"/>
  <c r="AG84" i="476"/>
  <c r="AG66" i="476"/>
  <c r="AI66" i="476"/>
  <c r="AF85" i="476"/>
  <c r="AC53" i="476"/>
  <c r="AC66" i="476"/>
  <c r="AC71" i="476"/>
  <c r="AH57" i="476"/>
  <c r="AJ57" i="476"/>
  <c r="AG53" i="476"/>
  <c r="AC73" i="476"/>
  <c r="AG65" i="476"/>
  <c r="AI68" i="476"/>
  <c r="AG68" i="476"/>
  <c r="AK56" i="476"/>
  <c r="AI87" i="476"/>
  <c r="AK87" i="476"/>
  <c r="AJ75" i="476"/>
  <c r="AH75" i="476"/>
  <c r="AK86" i="476"/>
  <c r="AF86" i="476"/>
  <c r="AK71" i="476"/>
  <c r="AK74" i="476"/>
  <c r="AJ74" i="476"/>
  <c r="AG61" i="476"/>
  <c r="AJ61" i="476"/>
  <c r="AG58" i="476"/>
  <c r="AF67" i="476"/>
  <c r="AH67" i="476"/>
  <c r="AK79" i="476"/>
  <c r="AF88" i="476"/>
  <c r="AH88" i="476"/>
  <c r="AK72" i="476"/>
  <c r="AC78" i="476"/>
  <c r="AK81" i="476"/>
  <c r="AC54" i="476"/>
  <c r="AI62" i="476"/>
  <c r="AF83" i="476"/>
  <c r="AK83" i="476"/>
  <c r="AK63" i="476"/>
  <c r="AI76" i="476"/>
  <c r="AF76" i="476"/>
  <c r="AG80" i="476"/>
  <c r="AH80" i="476"/>
  <c r="AK62" i="474"/>
  <c r="AF62" i="474"/>
  <c r="AJ67" i="474"/>
  <c r="AI67" i="474"/>
  <c r="AG75" i="474"/>
  <c r="AC68" i="474"/>
  <c r="AG61" i="474"/>
  <c r="AC63" i="474"/>
  <c r="AG57" i="474"/>
  <c r="AK66" i="474"/>
  <c r="AF66" i="474"/>
  <c r="AG58" i="474"/>
  <c r="AH58" i="474"/>
  <c r="AJ76" i="474"/>
  <c r="AC81" i="474"/>
  <c r="AH69" i="474"/>
  <c r="AG69" i="474"/>
  <c r="AF72" i="474"/>
  <c r="AC86" i="474"/>
  <c r="AK79" i="474"/>
  <c r="AI79" i="474"/>
  <c r="AI77" i="474"/>
  <c r="AH53" i="474"/>
  <c r="AI53" i="474"/>
  <c r="AK87" i="474"/>
  <c r="AI87" i="474"/>
  <c r="AK64" i="474"/>
  <c r="AJ64" i="474"/>
  <c r="AG80" i="474"/>
  <c r="AK56" i="474"/>
  <c r="AH56" i="474"/>
  <c r="AG74" i="474"/>
  <c r="AC54" i="474"/>
  <c r="AH88" i="474"/>
  <c r="AF88" i="474"/>
  <c r="AK84" i="474"/>
  <c r="AC75" i="474"/>
  <c r="AF60" i="474"/>
  <c r="AC57" i="474"/>
  <c r="AJ73" i="474"/>
  <c r="AG73" i="474"/>
  <c r="AF68" i="474"/>
  <c r="AH68" i="474"/>
  <c r="AH63" i="474"/>
  <c r="AH70" i="474"/>
  <c r="AF70" i="474"/>
  <c r="AH59" i="474"/>
  <c r="AC66" i="474"/>
  <c r="AF82" i="474"/>
  <c r="AK78" i="474"/>
  <c r="AI78" i="474"/>
  <c r="AI54" i="474"/>
  <c r="AJ81" i="474"/>
  <c r="AG81" i="474"/>
  <c r="AG83" i="474"/>
  <c r="AH65" i="474"/>
  <c r="AI65" i="474"/>
  <c r="AJ85" i="474"/>
  <c r="AK85" i="474"/>
  <c r="AJ86" i="474"/>
  <c r="AJ55" i="474"/>
  <c r="AI55" i="474"/>
  <c r="AF71" i="474"/>
  <c r="AG62" i="474"/>
  <c r="AH62" i="474"/>
  <c r="AF67" i="474"/>
  <c r="AC88" i="474"/>
  <c r="AJ75" i="474"/>
  <c r="AH61" i="474"/>
  <c r="AK61" i="474"/>
  <c r="AH57" i="474"/>
  <c r="AI57" i="474"/>
  <c r="AG66" i="474"/>
  <c r="AH66" i="474"/>
  <c r="AI58" i="474"/>
  <c r="AC78" i="474"/>
  <c r="AF76" i="474"/>
  <c r="AC83" i="474"/>
  <c r="AJ69" i="474"/>
  <c r="AK72" i="474"/>
  <c r="AI72" i="474"/>
  <c r="AC55" i="474"/>
  <c r="AG79" i="474"/>
  <c r="AC80" i="474"/>
  <c r="AH77" i="474"/>
  <c r="AJ53" i="474"/>
  <c r="AK53" i="474"/>
  <c r="AG87" i="474"/>
  <c r="AC79" i="474"/>
  <c r="AG64" i="474"/>
  <c r="AI80" i="474"/>
  <c r="AF80" i="474"/>
  <c r="AG56" i="474"/>
  <c r="AI74" i="474"/>
  <c r="AF74" i="474"/>
  <c r="AC53" i="474"/>
  <c r="AK88" i="474"/>
  <c r="AC73" i="474"/>
  <c r="AG84" i="474"/>
  <c r="AI60" i="474"/>
  <c r="AH60" i="474"/>
  <c r="AC64" i="474"/>
  <c r="AF73" i="474"/>
  <c r="AK73" i="474"/>
  <c r="AI68" i="474"/>
  <c r="AC87" i="474"/>
  <c r="AK63" i="474"/>
  <c r="AK70" i="474"/>
  <c r="AJ70" i="474"/>
  <c r="AK59" i="474"/>
  <c r="AK82" i="474"/>
  <c r="AI82" i="474"/>
  <c r="AG78" i="474"/>
  <c r="AH78" i="474"/>
  <c r="AJ54" i="474"/>
  <c r="AF81" i="474"/>
  <c r="AK81" i="474"/>
  <c r="AJ83" i="474"/>
  <c r="AJ65" i="474"/>
  <c r="AK65" i="474"/>
  <c r="AF85" i="474"/>
  <c r="AG85" i="474"/>
  <c r="AF86" i="474"/>
  <c r="AF55" i="474"/>
  <c r="AG55" i="474"/>
  <c r="AK71" i="474"/>
  <c r="AI62" i="474"/>
  <c r="AC56" i="474"/>
  <c r="AH67" i="474"/>
  <c r="AH75" i="474"/>
  <c r="AF75" i="474"/>
  <c r="AJ61" i="474"/>
  <c r="AI61" i="474"/>
  <c r="AJ57" i="474"/>
  <c r="AK57" i="474"/>
  <c r="AI66" i="474"/>
  <c r="AC82" i="474"/>
  <c r="AJ58" i="474"/>
  <c r="AK76" i="474"/>
  <c r="AI76" i="474"/>
  <c r="AC65" i="474"/>
  <c r="AF69" i="474"/>
  <c r="AG72" i="474"/>
  <c r="AH72" i="474"/>
  <c r="AC71" i="474"/>
  <c r="AJ79" i="474"/>
  <c r="AJ77" i="474"/>
  <c r="AG77" i="474"/>
  <c r="AF53" i="474"/>
  <c r="AC84" i="474"/>
  <c r="AJ87" i="474"/>
  <c r="AC70" i="474"/>
  <c r="AF64" i="474"/>
  <c r="AH80" i="474"/>
  <c r="AJ80" i="474"/>
  <c r="AF56" i="474"/>
  <c r="AH74" i="474"/>
  <c r="AJ74" i="474"/>
  <c r="AC67" i="474"/>
  <c r="AG88" i="474"/>
  <c r="AI84" i="474"/>
  <c r="AJ84" i="474"/>
  <c r="AK60" i="474"/>
  <c r="AJ60" i="474"/>
  <c r="AC74" i="474"/>
  <c r="AI73" i="474"/>
  <c r="AC60" i="474"/>
  <c r="AK68" i="474"/>
  <c r="AJ63" i="474"/>
  <c r="AG63" i="474"/>
  <c r="AG70" i="474"/>
  <c r="AJ59" i="474"/>
  <c r="AI59" i="474"/>
  <c r="AG82" i="474"/>
  <c r="AH82" i="474"/>
  <c r="AJ78" i="474"/>
  <c r="AK54" i="474"/>
  <c r="AH54" i="474"/>
  <c r="AI81" i="474"/>
  <c r="AH83" i="474"/>
  <c r="AF83" i="474"/>
  <c r="AF65" i="474"/>
  <c r="AC69" i="474"/>
  <c r="AI85" i="474"/>
  <c r="AK86" i="474"/>
  <c r="AI86" i="474"/>
  <c r="AH55" i="474"/>
  <c r="AH71" i="474"/>
  <c r="AI71" i="474"/>
  <c r="AJ62" i="474"/>
  <c r="AK67" i="474"/>
  <c r="AG67" i="474"/>
  <c r="AK75" i="474"/>
  <c r="AI75" i="474"/>
  <c r="AF61" i="474"/>
  <c r="AC62" i="474"/>
  <c r="AF57" i="474"/>
  <c r="AC59" i="474"/>
  <c r="AJ66" i="474"/>
  <c r="AK58" i="474"/>
  <c r="AF58" i="474"/>
  <c r="AG76" i="474"/>
  <c r="AH76" i="474"/>
  <c r="AI69" i="474"/>
  <c r="AK69" i="474"/>
  <c r="AJ72" i="474"/>
  <c r="AC85" i="474"/>
  <c r="AH79" i="474"/>
  <c r="AF79" i="474"/>
  <c r="AF77" i="474"/>
  <c r="AK77" i="474"/>
  <c r="AG53" i="474"/>
  <c r="AH87" i="474"/>
  <c r="AF87" i="474"/>
  <c r="AI64" i="474"/>
  <c r="AH64" i="474"/>
  <c r="AK80" i="474"/>
  <c r="AI56" i="474"/>
  <c r="AJ56" i="474"/>
  <c r="AK74" i="474"/>
  <c r="AC77" i="474"/>
  <c r="AI88" i="474"/>
  <c r="AJ88" i="474"/>
  <c r="AH84" i="474"/>
  <c r="AF84" i="474"/>
  <c r="AG60" i="474"/>
  <c r="AC61" i="474"/>
  <c r="AC76" i="474"/>
  <c r="AH73" i="474"/>
  <c r="AJ68" i="474"/>
  <c r="AG68" i="474"/>
  <c r="AF63" i="474"/>
  <c r="AI63" i="474"/>
  <c r="AI70" i="474"/>
  <c r="AF59" i="474"/>
  <c r="AG59" i="474"/>
  <c r="AJ82" i="474"/>
  <c r="AC58" i="474"/>
  <c r="AF78" i="474"/>
  <c r="AG54" i="474"/>
  <c r="AF54" i="474"/>
  <c r="AH81" i="474"/>
  <c r="AK83" i="474"/>
  <c r="AI83" i="474"/>
  <c r="AG65" i="474"/>
  <c r="AC72" i="474"/>
  <c r="AH85" i="474"/>
  <c r="AG86" i="474"/>
  <c r="AH86" i="474"/>
  <c r="AK55" i="474"/>
  <c r="AJ71" i="474"/>
  <c r="AG71" i="474"/>
  <c r="AC67" i="472"/>
  <c r="AJ64" i="472"/>
  <c r="AK86" i="472"/>
  <c r="AH86" i="472"/>
  <c r="AH88" i="472"/>
  <c r="AK88" i="472"/>
  <c r="AC80" i="472"/>
  <c r="AI81" i="472"/>
  <c r="AK68" i="472"/>
  <c r="AH68" i="472"/>
  <c r="AF53" i="472"/>
  <c r="AH53" i="472"/>
  <c r="AK67" i="472"/>
  <c r="AF67" i="472"/>
  <c r="AF72" i="472"/>
  <c r="AC86" i="472"/>
  <c r="AF60" i="472"/>
  <c r="AK82" i="472"/>
  <c r="AH82" i="472"/>
  <c r="AI65" i="472"/>
  <c r="AC76" i="472"/>
  <c r="AK74" i="472"/>
  <c r="AJ58" i="472"/>
  <c r="AG58" i="472"/>
  <c r="AF80" i="472"/>
  <c r="AJ54" i="472"/>
  <c r="AG54" i="472"/>
  <c r="AC53" i="472"/>
  <c r="AK71" i="472"/>
  <c r="AK79" i="472"/>
  <c r="AF79" i="472"/>
  <c r="AC87" i="472"/>
  <c r="AG63" i="472"/>
  <c r="AC82" i="472"/>
  <c r="AJ76" i="472"/>
  <c r="AJ69" i="472"/>
  <c r="AG69" i="472"/>
  <c r="AF61" i="472"/>
  <c r="AH61" i="472"/>
  <c r="AG73" i="472"/>
  <c r="AF57" i="472"/>
  <c r="AH57" i="472"/>
  <c r="AI85" i="472"/>
  <c r="AK56" i="472"/>
  <c r="AI56" i="472"/>
  <c r="AI66" i="472"/>
  <c r="AK66" i="472"/>
  <c r="AF75" i="472"/>
  <c r="AH59" i="472"/>
  <c r="AG59" i="472"/>
  <c r="AG87" i="472"/>
  <c r="AH55" i="472"/>
  <c r="AK55" i="472"/>
  <c r="AG78" i="472"/>
  <c r="AI78" i="472"/>
  <c r="AJ84" i="472"/>
  <c r="AC61" i="472"/>
  <c r="AJ62" i="472"/>
  <c r="AH62" i="472"/>
  <c r="AI77" i="472"/>
  <c r="AI70" i="472"/>
  <c r="AK70" i="472"/>
  <c r="AG83" i="472"/>
  <c r="AC72" i="472"/>
  <c r="AF64" i="472"/>
  <c r="AG86" i="472"/>
  <c r="AI86" i="472"/>
  <c r="AJ88" i="472"/>
  <c r="AC78" i="472"/>
  <c r="AC54" i="472"/>
  <c r="AK81" i="472"/>
  <c r="AG68" i="472"/>
  <c r="AI68" i="472"/>
  <c r="AK53" i="472"/>
  <c r="AC71" i="472"/>
  <c r="AG67" i="472"/>
  <c r="AK72" i="472"/>
  <c r="AI72" i="472"/>
  <c r="AK60" i="472"/>
  <c r="AJ60" i="472"/>
  <c r="AG82" i="472"/>
  <c r="AI82" i="472"/>
  <c r="AK65" i="472"/>
  <c r="AI74" i="472"/>
  <c r="AG74" i="472"/>
  <c r="AF58" i="472"/>
  <c r="AI80" i="472"/>
  <c r="AK80" i="472"/>
  <c r="AF54" i="472"/>
  <c r="AC81" i="472"/>
  <c r="AH71" i="472"/>
  <c r="AG71" i="472"/>
  <c r="AG79" i="472"/>
  <c r="AC66" i="472"/>
  <c r="AC55" i="472"/>
  <c r="AI63" i="472"/>
  <c r="AC65" i="472"/>
  <c r="AH76" i="472"/>
  <c r="AF69" i="472"/>
  <c r="AH69" i="472"/>
  <c r="AK61" i="472"/>
  <c r="AJ73" i="472"/>
  <c r="AI73" i="472"/>
  <c r="AK57" i="472"/>
  <c r="AC62" i="472"/>
  <c r="AK85" i="472"/>
  <c r="AG56" i="472"/>
  <c r="AJ56" i="472"/>
  <c r="AH66" i="472"/>
  <c r="AG66" i="472"/>
  <c r="AK75" i="472"/>
  <c r="AI59" i="472"/>
  <c r="AJ59" i="472"/>
  <c r="AI87" i="472"/>
  <c r="AI55" i="472"/>
  <c r="AG55" i="472"/>
  <c r="AJ78" i="472"/>
  <c r="AC69" i="472"/>
  <c r="AF84" i="472"/>
  <c r="AC73" i="472"/>
  <c r="AF62" i="472"/>
  <c r="AC85" i="472"/>
  <c r="AK77" i="472"/>
  <c r="AH70" i="472"/>
  <c r="AG70" i="472"/>
  <c r="AI83" i="472"/>
  <c r="AK64" i="472"/>
  <c r="AH64" i="472"/>
  <c r="AJ86" i="472"/>
  <c r="AC60" i="472"/>
  <c r="AF88" i="472"/>
  <c r="AC74" i="472"/>
  <c r="AJ81" i="472"/>
  <c r="AG81" i="472"/>
  <c r="AJ68" i="472"/>
  <c r="AC77" i="472"/>
  <c r="AG53" i="472"/>
  <c r="AC79" i="472"/>
  <c r="AI67" i="472"/>
  <c r="AG72" i="472"/>
  <c r="AJ72" i="472"/>
  <c r="AG60" i="472"/>
  <c r="AI60" i="472"/>
  <c r="AJ82" i="472"/>
  <c r="AJ65" i="472"/>
  <c r="AG65" i="472"/>
  <c r="AJ74" i="472"/>
  <c r="AH74" i="472"/>
  <c r="AK58" i="472"/>
  <c r="AH80" i="472"/>
  <c r="AG80" i="472"/>
  <c r="AH54" i="472"/>
  <c r="AC68" i="472"/>
  <c r="AI71" i="472"/>
  <c r="AJ71" i="472"/>
  <c r="AI79" i="472"/>
  <c r="AC75" i="472"/>
  <c r="AH63" i="472"/>
  <c r="AJ63" i="472"/>
  <c r="AK76" i="472"/>
  <c r="AF76" i="472"/>
  <c r="AI69" i="472"/>
  <c r="AC84" i="472"/>
  <c r="AG61" i="472"/>
  <c r="AF73" i="472"/>
  <c r="AH73" i="472"/>
  <c r="AG57" i="472"/>
  <c r="AJ85" i="472"/>
  <c r="AG85" i="472"/>
  <c r="AH56" i="472"/>
  <c r="AC70" i="472"/>
  <c r="AJ66" i="472"/>
  <c r="AH75" i="472"/>
  <c r="AG75" i="472"/>
  <c r="AF59" i="472"/>
  <c r="AH87" i="472"/>
  <c r="AF87" i="472"/>
  <c r="AF55" i="472"/>
  <c r="AC88" i="472"/>
  <c r="AF78" i="472"/>
  <c r="AI84" i="472"/>
  <c r="AK84" i="472"/>
  <c r="AC57" i="472"/>
  <c r="AK62" i="472"/>
  <c r="AJ77" i="472"/>
  <c r="AG77" i="472"/>
  <c r="AJ70" i="472"/>
  <c r="AH83" i="472"/>
  <c r="AJ83" i="472"/>
  <c r="AG64" i="472"/>
  <c r="AI64" i="472"/>
  <c r="AF86" i="472"/>
  <c r="AI88" i="472"/>
  <c r="AG88" i="472"/>
  <c r="AC58" i="472"/>
  <c r="AF81" i="472"/>
  <c r="AH81" i="472"/>
  <c r="AF68" i="472"/>
  <c r="AJ53" i="472"/>
  <c r="AI53" i="472"/>
  <c r="AH67" i="472"/>
  <c r="AJ67" i="472"/>
  <c r="AH72" i="472"/>
  <c r="AC64" i="472"/>
  <c r="AH60" i="472"/>
  <c r="AC63" i="472"/>
  <c r="AF82" i="472"/>
  <c r="AF65" i="472"/>
  <c r="AH65" i="472"/>
  <c r="AF74" i="472"/>
  <c r="AI58" i="472"/>
  <c r="AH58" i="472"/>
  <c r="AJ80" i="472"/>
  <c r="AI54" i="472"/>
  <c r="AK54" i="472"/>
  <c r="AC56" i="472"/>
  <c r="AF71" i="472"/>
  <c r="AH79" i="472"/>
  <c r="AJ79" i="472"/>
  <c r="AC59" i="472"/>
  <c r="AK63" i="472"/>
  <c r="AF63" i="472"/>
  <c r="AG76" i="472"/>
  <c r="AI76" i="472"/>
  <c r="AK69" i="472"/>
  <c r="AJ61" i="472"/>
  <c r="AI61" i="472"/>
  <c r="AK73" i="472"/>
  <c r="AJ57" i="472"/>
  <c r="AI57" i="472"/>
  <c r="AF85" i="472"/>
  <c r="AH85" i="472"/>
  <c r="AF56" i="472"/>
  <c r="AC83" i="472"/>
  <c r="AF66" i="472"/>
  <c r="AI75" i="472"/>
  <c r="AJ75" i="472"/>
  <c r="AK59" i="472"/>
  <c r="AK87" i="472"/>
  <c r="AJ87" i="472"/>
  <c r="AJ55" i="472"/>
  <c r="AK78" i="472"/>
  <c r="AH78" i="472"/>
  <c r="AH84" i="472"/>
  <c r="AG84" i="472"/>
  <c r="AI62" i="472"/>
  <c r="AG62" i="472"/>
  <c r="AF77" i="472"/>
  <c r="AH77" i="472"/>
  <c r="AF70" i="472"/>
  <c r="AK83" i="472"/>
  <c r="AF83" i="472"/>
  <c r="AI72" i="470"/>
  <c r="AK72" i="470"/>
  <c r="AF82" i="470"/>
  <c r="AC86" i="470"/>
  <c r="AI61" i="470"/>
  <c r="AK83" i="470"/>
  <c r="AH83" i="470"/>
  <c r="AH86" i="470"/>
  <c r="AK86" i="470"/>
  <c r="AC76" i="470"/>
  <c r="AJ70" i="470"/>
  <c r="AC75" i="470"/>
  <c r="AK71" i="470"/>
  <c r="AJ84" i="470"/>
  <c r="AG84" i="470"/>
  <c r="AK54" i="470"/>
  <c r="AF54" i="470"/>
  <c r="AI59" i="470"/>
  <c r="AC77" i="470"/>
  <c r="AI57" i="470"/>
  <c r="AI76" i="470"/>
  <c r="AF76" i="470"/>
  <c r="AK79" i="470"/>
  <c r="AI75" i="470"/>
  <c r="AH75" i="470"/>
  <c r="AI60" i="470"/>
  <c r="AG60" i="470"/>
  <c r="AI64" i="470"/>
  <c r="AK64" i="470"/>
  <c r="AH77" i="470"/>
  <c r="AC80" i="470"/>
  <c r="AF58" i="470"/>
  <c r="AJ55" i="470"/>
  <c r="AG55" i="470"/>
  <c r="AJ62" i="470"/>
  <c r="AC78" i="470"/>
  <c r="AF67" i="470"/>
  <c r="AH67" i="470"/>
  <c r="AK66" i="470"/>
  <c r="AH66" i="470"/>
  <c r="AI63" i="470"/>
  <c r="AJ88" i="470"/>
  <c r="AG88" i="470"/>
  <c r="AJ80" i="470"/>
  <c r="AI80" i="470"/>
  <c r="AG53" i="470"/>
  <c r="AH69" i="470"/>
  <c r="AJ69" i="470"/>
  <c r="AF74" i="470"/>
  <c r="AH74" i="470"/>
  <c r="AI85" i="470"/>
  <c r="AC55" i="470"/>
  <c r="AF78" i="470"/>
  <c r="AK81" i="470"/>
  <c r="AF81" i="470"/>
  <c r="AG65" i="470"/>
  <c r="AC67" i="470"/>
  <c r="AF68" i="470"/>
  <c r="AH56" i="470"/>
  <c r="AG56" i="470"/>
  <c r="AG73" i="470"/>
  <c r="AC63" i="470"/>
  <c r="AG87" i="470"/>
  <c r="AG82" i="470"/>
  <c r="AC53" i="470"/>
  <c r="AH71" i="470"/>
  <c r="AH54" i="470"/>
  <c r="AK57" i="470"/>
  <c r="AH79" i="470"/>
  <c r="AJ60" i="470"/>
  <c r="AK77" i="470"/>
  <c r="AI58" i="470"/>
  <c r="AH62" i="470"/>
  <c r="AC56" i="470"/>
  <c r="AG63" i="470"/>
  <c r="AK80" i="470"/>
  <c r="AG69" i="470"/>
  <c r="AJ85" i="470"/>
  <c r="AH78" i="470"/>
  <c r="AH68" i="470"/>
  <c r="AH73" i="470"/>
  <c r="AF87" i="470"/>
  <c r="AH72" i="470"/>
  <c r="AG72" i="470"/>
  <c r="AK82" i="470"/>
  <c r="AH61" i="470"/>
  <c r="AJ61" i="470"/>
  <c r="AG83" i="470"/>
  <c r="AC74" i="470"/>
  <c r="AJ86" i="470"/>
  <c r="AG86" i="470"/>
  <c r="AC79" i="470"/>
  <c r="AF70" i="470"/>
  <c r="AJ71" i="470"/>
  <c r="AG71" i="470"/>
  <c r="AF84" i="470"/>
  <c r="AI84" i="470"/>
  <c r="AG54" i="470"/>
  <c r="AJ54" i="470"/>
  <c r="AK59" i="470"/>
  <c r="AH57" i="470"/>
  <c r="AF57" i="470"/>
  <c r="AJ76" i="470"/>
  <c r="AI79" i="470"/>
  <c r="AG79" i="470"/>
  <c r="AJ75" i="470"/>
  <c r="AK75" i="470"/>
  <c r="AH60" i="470"/>
  <c r="AK60" i="470"/>
  <c r="AH64" i="470"/>
  <c r="AG64" i="470"/>
  <c r="AJ77" i="470"/>
  <c r="AK58" i="470"/>
  <c r="AH58" i="470"/>
  <c r="AF55" i="470"/>
  <c r="AH55" i="470"/>
  <c r="AF62" i="470"/>
  <c r="AC81" i="470"/>
  <c r="AI67" i="470"/>
  <c r="AC68" i="470"/>
  <c r="AG66" i="470"/>
  <c r="AI66" i="470"/>
  <c r="AK63" i="470"/>
  <c r="AF88" i="470"/>
  <c r="AI88" i="470"/>
  <c r="AF80" i="470"/>
  <c r="AH80" i="470"/>
  <c r="AF53" i="470"/>
  <c r="AK69" i="470"/>
  <c r="AF69" i="470"/>
  <c r="AK74" i="470"/>
  <c r="AC58" i="470"/>
  <c r="AH85" i="470"/>
  <c r="AC62" i="470"/>
  <c r="AK78" i="470"/>
  <c r="AG81" i="470"/>
  <c r="AI81" i="470"/>
  <c r="AI65" i="470"/>
  <c r="AI68" i="470"/>
  <c r="AG68" i="470"/>
  <c r="AJ56" i="470"/>
  <c r="AK73" i="470"/>
  <c r="AJ73" i="470"/>
  <c r="AC88" i="470"/>
  <c r="AJ87" i="470"/>
  <c r="AH82" i="470"/>
  <c r="AK61" i="470"/>
  <c r="AF61" i="470"/>
  <c r="AJ83" i="470"/>
  <c r="AC72" i="470"/>
  <c r="AK70" i="470"/>
  <c r="AF71" i="470"/>
  <c r="AC61" i="470"/>
  <c r="AG59" i="470"/>
  <c r="AG76" i="470"/>
  <c r="AC71" i="470"/>
  <c r="AJ64" i="470"/>
  <c r="AG58" i="470"/>
  <c r="AK62" i="470"/>
  <c r="AK67" i="470"/>
  <c r="AJ63" i="470"/>
  <c r="AC87" i="470"/>
  <c r="AJ53" i="470"/>
  <c r="AG74" i="470"/>
  <c r="AG78" i="470"/>
  <c r="AF65" i="470"/>
  <c r="AF56" i="470"/>
  <c r="AI87" i="470"/>
  <c r="AF72" i="470"/>
  <c r="AI82" i="470"/>
  <c r="AJ82" i="470"/>
  <c r="AG61" i="470"/>
  <c r="AI83" i="470"/>
  <c r="AF83" i="470"/>
  <c r="AC82" i="470"/>
  <c r="AI86" i="470"/>
  <c r="AC57" i="470"/>
  <c r="AG70" i="470"/>
  <c r="AI70" i="470"/>
  <c r="AI71" i="470"/>
  <c r="AC69" i="470"/>
  <c r="AK84" i="470"/>
  <c r="AC60" i="470"/>
  <c r="AI54" i="470"/>
  <c r="AF59" i="470"/>
  <c r="AH59" i="470"/>
  <c r="AG57" i="470"/>
  <c r="AH76" i="470"/>
  <c r="AK76" i="470"/>
  <c r="AF79" i="470"/>
  <c r="AC70" i="470"/>
  <c r="AG75" i="470"/>
  <c r="AC84" i="470"/>
  <c r="AF60" i="470"/>
  <c r="AC59" i="470"/>
  <c r="AF64" i="470"/>
  <c r="AG77" i="470"/>
  <c r="AI77" i="470"/>
  <c r="AJ58" i="470"/>
  <c r="AC85" i="470"/>
  <c r="AK55" i="470"/>
  <c r="AG62" i="470"/>
  <c r="AI62" i="470"/>
  <c r="AJ67" i="470"/>
  <c r="AG67" i="470"/>
  <c r="AC73" i="470"/>
  <c r="AF66" i="470"/>
  <c r="AF63" i="470"/>
  <c r="AH63" i="470"/>
  <c r="AK88" i="470"/>
  <c r="AC64" i="470"/>
  <c r="AG80" i="470"/>
  <c r="AI53" i="470"/>
  <c r="AK53" i="470"/>
  <c r="AI69" i="470"/>
  <c r="AJ74" i="470"/>
  <c r="AI74" i="470"/>
  <c r="AG85" i="470"/>
  <c r="AF85" i="470"/>
  <c r="AI78" i="470"/>
  <c r="AJ78" i="470"/>
  <c r="AJ81" i="470"/>
  <c r="AK65" i="470"/>
  <c r="AJ65" i="470"/>
  <c r="AJ68" i="470"/>
  <c r="AI56" i="470"/>
  <c r="AK56" i="470"/>
  <c r="AI73" i="470"/>
  <c r="AC66" i="470"/>
  <c r="AK87" i="470"/>
  <c r="AH87" i="470"/>
  <c r="AJ72" i="470"/>
  <c r="AF86" i="470"/>
  <c r="AH70" i="470"/>
  <c r="AH84" i="470"/>
  <c r="AJ59" i="470"/>
  <c r="AJ57" i="470"/>
  <c r="AJ79" i="470"/>
  <c r="AF75" i="470"/>
  <c r="AC54" i="470"/>
  <c r="AF77" i="470"/>
  <c r="AI55" i="470"/>
  <c r="AC65" i="470"/>
  <c r="AJ66" i="470"/>
  <c r="AH88" i="470"/>
  <c r="AH53" i="470"/>
  <c r="AC83" i="470"/>
  <c r="AK85" i="470"/>
  <c r="AH81" i="470"/>
  <c r="AH65" i="470"/>
  <c r="AK68" i="470"/>
  <c r="AF73" i="470"/>
  <c r="AK58" i="468"/>
  <c r="AF58" i="468"/>
  <c r="AG71" i="468"/>
  <c r="AH83" i="468"/>
  <c r="AJ83" i="468"/>
  <c r="AF85" i="468"/>
  <c r="AH85" i="468"/>
  <c r="AC86" i="468"/>
  <c r="AC54" i="468"/>
  <c r="AG59" i="468"/>
  <c r="AJ63" i="468"/>
  <c r="AI63" i="468"/>
  <c r="AF60" i="468"/>
  <c r="AC81" i="468"/>
  <c r="AF80" i="468"/>
  <c r="AC73" i="468"/>
  <c r="AJ70" i="468"/>
  <c r="AC76" i="468"/>
  <c r="AI79" i="468"/>
  <c r="AC57" i="468"/>
  <c r="AG55" i="468"/>
  <c r="AC53" i="468"/>
  <c r="AG56" i="468"/>
  <c r="AC58" i="468"/>
  <c r="AG87" i="468"/>
  <c r="AH57" i="468"/>
  <c r="AF57" i="468"/>
  <c r="AC61" i="468"/>
  <c r="AJ82" i="468"/>
  <c r="AK78" i="468"/>
  <c r="AH78" i="468"/>
  <c r="AJ74" i="468"/>
  <c r="AI64" i="468"/>
  <c r="AK64" i="468"/>
  <c r="AG53" i="468"/>
  <c r="AC85" i="468"/>
  <c r="AJ88" i="468"/>
  <c r="AH75" i="468"/>
  <c r="AF75" i="468"/>
  <c r="AI67" i="468"/>
  <c r="AI68" i="468"/>
  <c r="AK68" i="468"/>
  <c r="AC88" i="468"/>
  <c r="AF72" i="468"/>
  <c r="AF77" i="468"/>
  <c r="AH77" i="468"/>
  <c r="AF86" i="468"/>
  <c r="AG62" i="468"/>
  <c r="AJ62" i="468"/>
  <c r="AF84" i="468"/>
  <c r="AG54" i="468"/>
  <c r="AJ54" i="468"/>
  <c r="AK61" i="468"/>
  <c r="AK69" i="468"/>
  <c r="AF69" i="468"/>
  <c r="AJ81" i="468"/>
  <c r="AG81" i="468"/>
  <c r="AG66" i="468"/>
  <c r="AI66" i="468"/>
  <c r="AK73" i="468"/>
  <c r="AK65" i="468"/>
  <c r="AF65" i="468"/>
  <c r="AF76" i="468"/>
  <c r="AG58" i="468"/>
  <c r="AJ58" i="468"/>
  <c r="AI71" i="468"/>
  <c r="AK83" i="468"/>
  <c r="AF83" i="468"/>
  <c r="AI85" i="468"/>
  <c r="AC70" i="468"/>
  <c r="AC71" i="468"/>
  <c r="AJ59" i="468"/>
  <c r="AI59" i="468"/>
  <c r="AF63" i="468"/>
  <c r="AH63" i="468"/>
  <c r="AG60" i="468"/>
  <c r="AI80" i="468"/>
  <c r="AK80" i="468"/>
  <c r="AC56" i="468"/>
  <c r="AF70" i="468"/>
  <c r="AH79" i="468"/>
  <c r="AJ79" i="468"/>
  <c r="AJ55" i="468"/>
  <c r="AI55" i="468"/>
  <c r="AI56" i="468"/>
  <c r="AK56" i="468"/>
  <c r="AC67" i="468"/>
  <c r="AI87" i="468"/>
  <c r="AI57" i="468"/>
  <c r="AJ57" i="468"/>
  <c r="AC69" i="468"/>
  <c r="AF82" i="468"/>
  <c r="AG78" i="468"/>
  <c r="AI78" i="468"/>
  <c r="AF74" i="468"/>
  <c r="AJ64" i="468"/>
  <c r="AH64" i="468"/>
  <c r="AF53" i="468"/>
  <c r="AC65" i="468"/>
  <c r="AF88" i="468"/>
  <c r="AK75" i="468"/>
  <c r="AJ75" i="468"/>
  <c r="AK67" i="468"/>
  <c r="AH68" i="468"/>
  <c r="AG68" i="468"/>
  <c r="AK72" i="468"/>
  <c r="AH72" i="468"/>
  <c r="AI77" i="468"/>
  <c r="AK86" i="468"/>
  <c r="AH86" i="468"/>
  <c r="AH62" i="468"/>
  <c r="AI84" i="468"/>
  <c r="AK84" i="468"/>
  <c r="AH54" i="468"/>
  <c r="AH61" i="468"/>
  <c r="AF61" i="468"/>
  <c r="AG69" i="468"/>
  <c r="AC82" i="468"/>
  <c r="AF81" i="468"/>
  <c r="AH81" i="468"/>
  <c r="AJ66" i="468"/>
  <c r="AJ73" i="468"/>
  <c r="AG73" i="468"/>
  <c r="AG65" i="468"/>
  <c r="AK76" i="468"/>
  <c r="AH76" i="468"/>
  <c r="AH58" i="468"/>
  <c r="AH71" i="468"/>
  <c r="AF71" i="468"/>
  <c r="AG83" i="468"/>
  <c r="AC74" i="468"/>
  <c r="AK85" i="468"/>
  <c r="AC72" i="468"/>
  <c r="AC62" i="468"/>
  <c r="AF59" i="468"/>
  <c r="AH59" i="468"/>
  <c r="AK63" i="468"/>
  <c r="AI60" i="468"/>
  <c r="AK60" i="468"/>
  <c r="AH80" i="468"/>
  <c r="AG80" i="468"/>
  <c r="AK70" i="468"/>
  <c r="AH70" i="468"/>
  <c r="AK79" i="468"/>
  <c r="AF79" i="468"/>
  <c r="AF55" i="468"/>
  <c r="AH55" i="468"/>
  <c r="AJ56" i="468"/>
  <c r="AH56" i="468"/>
  <c r="AH87" i="468"/>
  <c r="AF87" i="468"/>
  <c r="AG57" i="468"/>
  <c r="AC84" i="468"/>
  <c r="AK82" i="468"/>
  <c r="AH82" i="468"/>
  <c r="AJ78" i="468"/>
  <c r="AI74" i="468"/>
  <c r="AG74" i="468"/>
  <c r="AF64" i="468"/>
  <c r="AH53" i="468"/>
  <c r="AK53" i="468"/>
  <c r="AI88" i="468"/>
  <c r="AG88" i="468"/>
  <c r="AG75" i="468"/>
  <c r="AJ67" i="468"/>
  <c r="AG67" i="468"/>
  <c r="AJ68" i="468"/>
  <c r="AC63" i="468"/>
  <c r="AG72" i="468"/>
  <c r="AI72" i="468"/>
  <c r="AK77" i="468"/>
  <c r="AG86" i="468"/>
  <c r="AI86" i="468"/>
  <c r="AI62" i="468"/>
  <c r="AH84" i="468"/>
  <c r="AG84" i="468"/>
  <c r="AI54" i="468"/>
  <c r="AI61" i="468"/>
  <c r="AJ61" i="468"/>
  <c r="AI69" i="468"/>
  <c r="AC78" i="468"/>
  <c r="AI81" i="468"/>
  <c r="AC80" i="468"/>
  <c r="AF66" i="468"/>
  <c r="AF73" i="468"/>
  <c r="AH73" i="468"/>
  <c r="AI65" i="468"/>
  <c r="AG76" i="468"/>
  <c r="AI76" i="468"/>
  <c r="AI58" i="468"/>
  <c r="AK71" i="468"/>
  <c r="AJ71" i="468"/>
  <c r="AI83" i="468"/>
  <c r="AJ85" i="468"/>
  <c r="AG85" i="468"/>
  <c r="AC77" i="468"/>
  <c r="AC68" i="468"/>
  <c r="AK59" i="468"/>
  <c r="AC83" i="468"/>
  <c r="AG63" i="468"/>
  <c r="AJ60" i="468"/>
  <c r="AH60" i="468"/>
  <c r="AJ80" i="468"/>
  <c r="AC66" i="468"/>
  <c r="AG70" i="468"/>
  <c r="AI70" i="468"/>
  <c r="AG79" i="468"/>
  <c r="AC87" i="468"/>
  <c r="AK55" i="468"/>
  <c r="AC59" i="468"/>
  <c r="AF56" i="468"/>
  <c r="AC75" i="468"/>
  <c r="AK87" i="468"/>
  <c r="AJ87" i="468"/>
  <c r="AK57" i="468"/>
  <c r="AC55" i="468"/>
  <c r="AG82" i="468"/>
  <c r="AI82" i="468"/>
  <c r="AF78" i="468"/>
  <c r="AH74" i="468"/>
  <c r="AK74" i="468"/>
  <c r="AG64" i="468"/>
  <c r="AI53" i="468"/>
  <c r="AJ53" i="468"/>
  <c r="AH88" i="468"/>
  <c r="AK88" i="468"/>
  <c r="AI75" i="468"/>
  <c r="AF67" i="468"/>
  <c r="AH67" i="468"/>
  <c r="AF68" i="468"/>
  <c r="AC64" i="468"/>
  <c r="AJ72" i="468"/>
  <c r="AJ77" i="468"/>
  <c r="AG77" i="468"/>
  <c r="AJ86" i="468"/>
  <c r="AK62" i="468"/>
  <c r="AF62" i="468"/>
  <c r="AJ84" i="468"/>
  <c r="AK54" i="468"/>
  <c r="AF54" i="468"/>
  <c r="AG61" i="468"/>
  <c r="AH69" i="468"/>
  <c r="AJ69" i="468"/>
  <c r="AC60" i="468"/>
  <c r="AK81" i="468"/>
  <c r="AK66" i="468"/>
  <c r="AH66" i="468"/>
  <c r="AI73" i="468"/>
  <c r="AH65" i="468"/>
  <c r="AJ65" i="468"/>
  <c r="AJ76" i="468"/>
  <c r="AC79" i="468"/>
  <c r="AI80" i="466"/>
  <c r="AH80" i="466"/>
  <c r="AG72" i="466"/>
  <c r="AF72" i="466"/>
  <c r="AJ88" i="466"/>
  <c r="AI83" i="466"/>
  <c r="AK83" i="466"/>
  <c r="AF71" i="466"/>
  <c r="AI79" i="466"/>
  <c r="AG79" i="466"/>
  <c r="AC72" i="466"/>
  <c r="AH76" i="466"/>
  <c r="AC62" i="466"/>
  <c r="AI59" i="466"/>
  <c r="AJ54" i="466"/>
  <c r="AG54" i="466"/>
  <c r="AG67" i="466"/>
  <c r="AJ67" i="466"/>
  <c r="AF55" i="466"/>
  <c r="AF56" i="466"/>
  <c r="AH56" i="466"/>
  <c r="AG86" i="466"/>
  <c r="AI86" i="466"/>
  <c r="AG60" i="466"/>
  <c r="AC82" i="466"/>
  <c r="AC71" i="466"/>
  <c r="AJ85" i="466"/>
  <c r="AH85" i="466"/>
  <c r="AF65" i="466"/>
  <c r="AC67" i="466"/>
  <c r="AK77" i="466"/>
  <c r="AC60" i="466"/>
  <c r="AI63" i="466"/>
  <c r="AH70" i="466"/>
  <c r="AK70" i="466"/>
  <c r="AJ53" i="466"/>
  <c r="AH57" i="466"/>
  <c r="AK57" i="466"/>
  <c r="AC77" i="466"/>
  <c r="AK73" i="466"/>
  <c r="AC58" i="466"/>
  <c r="AI87" i="466"/>
  <c r="AC54" i="466"/>
  <c r="AG69" i="466"/>
  <c r="AJ75" i="466"/>
  <c r="AG75" i="466"/>
  <c r="AF78" i="466"/>
  <c r="AJ61" i="466"/>
  <c r="AK61" i="466"/>
  <c r="AF66" i="466"/>
  <c r="AF64" i="466"/>
  <c r="AH64" i="466"/>
  <c r="AG68" i="466"/>
  <c r="AI84" i="466"/>
  <c r="AH84" i="466"/>
  <c r="AH82" i="466"/>
  <c r="AJ81" i="466"/>
  <c r="AI81" i="466"/>
  <c r="AH58" i="466"/>
  <c r="AJ58" i="466"/>
  <c r="AG62" i="466"/>
  <c r="AC87" i="466"/>
  <c r="AJ74" i="466"/>
  <c r="AJ80" i="466"/>
  <c r="AG80" i="466"/>
  <c r="AH72" i="466"/>
  <c r="AI88" i="466"/>
  <c r="AF88" i="466"/>
  <c r="AG83" i="466"/>
  <c r="AH71" i="466"/>
  <c r="AG71" i="466"/>
  <c r="AK79" i="466"/>
  <c r="AC69" i="466"/>
  <c r="AC84" i="466"/>
  <c r="AI76" i="466"/>
  <c r="AK59" i="466"/>
  <c r="AF59" i="466"/>
  <c r="AI54" i="466"/>
  <c r="AC65" i="466"/>
  <c r="AH67" i="466"/>
  <c r="AK55" i="466"/>
  <c r="AI55" i="466"/>
  <c r="AK56" i="466"/>
  <c r="AC64" i="466"/>
  <c r="AH86" i="466"/>
  <c r="AJ60" i="466"/>
  <c r="AI60" i="466"/>
  <c r="AC81" i="466"/>
  <c r="AC53" i="466"/>
  <c r="AF85" i="466"/>
  <c r="AI85" i="466"/>
  <c r="AG65" i="466"/>
  <c r="AC56" i="466"/>
  <c r="AG77" i="466"/>
  <c r="AK63" i="466"/>
  <c r="AF63" i="466"/>
  <c r="AJ70" i="466"/>
  <c r="AI53" i="466"/>
  <c r="AK53" i="466"/>
  <c r="AG57" i="466"/>
  <c r="AC85" i="466"/>
  <c r="AC63" i="466"/>
  <c r="AG73" i="466"/>
  <c r="AH87" i="466"/>
  <c r="AG87" i="466"/>
  <c r="AI69" i="466"/>
  <c r="AH69" i="466"/>
  <c r="AK75" i="466"/>
  <c r="AK78" i="466"/>
  <c r="AJ78" i="466"/>
  <c r="AF61" i="466"/>
  <c r="AH66" i="466"/>
  <c r="AJ66" i="466"/>
  <c r="AK64" i="466"/>
  <c r="AJ68" i="466"/>
  <c r="AI68" i="466"/>
  <c r="AJ84" i="466"/>
  <c r="AK84" i="466"/>
  <c r="AI82" i="466"/>
  <c r="AF81" i="466"/>
  <c r="AH81" i="466"/>
  <c r="AI58" i="466"/>
  <c r="AK58" i="466"/>
  <c r="AF62" i="466"/>
  <c r="AC59" i="466"/>
  <c r="AK74" i="466"/>
  <c r="AF80" i="466"/>
  <c r="AC55" i="466"/>
  <c r="AI72" i="466"/>
  <c r="AK88" i="466"/>
  <c r="AH88" i="466"/>
  <c r="AF83" i="466"/>
  <c r="AJ71" i="466"/>
  <c r="AI71" i="466"/>
  <c r="AJ79" i="466"/>
  <c r="AC78" i="466"/>
  <c r="AK76" i="466"/>
  <c r="AF76" i="466"/>
  <c r="AG59" i="466"/>
  <c r="AJ59" i="466"/>
  <c r="AK54" i="466"/>
  <c r="AC80" i="466"/>
  <c r="AI67" i="466"/>
  <c r="AG55" i="466"/>
  <c r="AJ55" i="466"/>
  <c r="AI56" i="466"/>
  <c r="AC68" i="466"/>
  <c r="AJ86" i="466"/>
  <c r="AF60" i="466"/>
  <c r="AH60" i="466"/>
  <c r="AC83" i="466"/>
  <c r="AC57" i="466"/>
  <c r="AK85" i="466"/>
  <c r="AI65" i="466"/>
  <c r="AH65" i="466"/>
  <c r="AJ77" i="466"/>
  <c r="AI77" i="466"/>
  <c r="AG63" i="466"/>
  <c r="AJ63" i="466"/>
  <c r="AG70" i="466"/>
  <c r="AH53" i="466"/>
  <c r="AF53" i="466"/>
  <c r="AJ57" i="466"/>
  <c r="AC75" i="466"/>
  <c r="AJ73" i="466"/>
  <c r="AH73" i="466"/>
  <c r="AJ87" i="466"/>
  <c r="AK87" i="466"/>
  <c r="AJ69" i="466"/>
  <c r="AK69" i="466"/>
  <c r="AF75" i="466"/>
  <c r="AG78" i="466"/>
  <c r="AI78" i="466"/>
  <c r="AG61" i="466"/>
  <c r="AI66" i="466"/>
  <c r="AK66" i="466"/>
  <c r="AG64" i="466"/>
  <c r="AF68" i="466"/>
  <c r="AH68" i="466"/>
  <c r="AF84" i="466"/>
  <c r="AK82" i="466"/>
  <c r="AF82" i="466"/>
  <c r="AK81" i="466"/>
  <c r="AC73" i="466"/>
  <c r="AG58" i="466"/>
  <c r="AH62" i="466"/>
  <c r="AJ62" i="466"/>
  <c r="AI74" i="466"/>
  <c r="AF74" i="466"/>
  <c r="AK80" i="466"/>
  <c r="AK72" i="466"/>
  <c r="AJ72" i="466"/>
  <c r="AG88" i="466"/>
  <c r="AH83" i="466"/>
  <c r="AJ83" i="466"/>
  <c r="AK71" i="466"/>
  <c r="AH79" i="466"/>
  <c r="AF79" i="466"/>
  <c r="AC66" i="466"/>
  <c r="AG76" i="466"/>
  <c r="AJ76" i="466"/>
  <c r="AH59" i="466"/>
  <c r="AH54" i="466"/>
  <c r="AF54" i="466"/>
  <c r="AK67" i="466"/>
  <c r="AF67" i="466"/>
  <c r="AH55" i="466"/>
  <c r="AJ56" i="466"/>
  <c r="AG56" i="466"/>
  <c r="AK86" i="466"/>
  <c r="AF86" i="466"/>
  <c r="AK60" i="466"/>
  <c r="AC88" i="466"/>
  <c r="AC70" i="466"/>
  <c r="AC79" i="466"/>
  <c r="AG85" i="466"/>
  <c r="AJ65" i="466"/>
  <c r="AK65" i="466"/>
  <c r="AF77" i="466"/>
  <c r="AH77" i="466"/>
  <c r="AH63" i="466"/>
  <c r="AI70" i="466"/>
  <c r="AF70" i="466"/>
  <c r="AG53" i="466"/>
  <c r="AI57" i="466"/>
  <c r="AF57" i="466"/>
  <c r="AC61" i="466"/>
  <c r="AF73" i="466"/>
  <c r="AI73" i="466"/>
  <c r="AF87" i="466"/>
  <c r="AC74" i="466"/>
  <c r="AF69" i="466"/>
  <c r="AH75" i="466"/>
  <c r="AI75" i="466"/>
  <c r="AH78" i="466"/>
  <c r="AI61" i="466"/>
  <c r="AH61" i="466"/>
  <c r="AG66" i="466"/>
  <c r="AJ64" i="466"/>
  <c r="AI64" i="466"/>
  <c r="AK68" i="466"/>
  <c r="AC86" i="466"/>
  <c r="AG84" i="466"/>
  <c r="AG82" i="466"/>
  <c r="AJ82" i="466"/>
  <c r="AG81" i="466"/>
  <c r="AC76" i="466"/>
  <c r="AF58" i="466"/>
  <c r="AI62" i="466"/>
  <c r="AK62" i="466"/>
  <c r="AH74" i="466"/>
  <c r="AG74" i="466"/>
  <c r="AC85" i="464"/>
  <c r="AF62" i="464"/>
  <c r="AC58" i="464"/>
  <c r="AI87" i="464"/>
  <c r="AK63" i="464"/>
  <c r="AF63" i="464"/>
  <c r="AI77" i="464"/>
  <c r="AI79" i="464"/>
  <c r="AK79" i="464"/>
  <c r="AF72" i="464"/>
  <c r="AC59" i="464"/>
  <c r="AK69" i="464"/>
  <c r="AH58" i="464"/>
  <c r="AG58" i="464"/>
  <c r="AC73" i="464"/>
  <c r="AG55" i="464"/>
  <c r="AJ55" i="464"/>
  <c r="AF88" i="464"/>
  <c r="AK59" i="464"/>
  <c r="AF59" i="464"/>
  <c r="AG78" i="464"/>
  <c r="AJ78" i="464"/>
  <c r="AI75" i="464"/>
  <c r="AG75" i="464"/>
  <c r="AI70" i="464"/>
  <c r="AK70" i="464"/>
  <c r="AH66" i="464"/>
  <c r="AG66" i="464"/>
  <c r="AI73" i="464"/>
  <c r="AF74" i="464"/>
  <c r="AK74" i="464"/>
  <c r="AI67" i="464"/>
  <c r="AC60" i="464"/>
  <c r="AJ56" i="464"/>
  <c r="AG76" i="464"/>
  <c r="AJ76" i="464"/>
  <c r="AJ84" i="464"/>
  <c r="AJ54" i="464"/>
  <c r="AK54" i="464"/>
  <c r="AG83" i="464"/>
  <c r="AK68" i="464"/>
  <c r="AH68" i="464"/>
  <c r="AF81" i="464"/>
  <c r="AH81" i="464"/>
  <c r="AG82" i="464"/>
  <c r="AI82" i="464"/>
  <c r="AF64" i="464"/>
  <c r="AJ65" i="464"/>
  <c r="AG65" i="464"/>
  <c r="AF85" i="464"/>
  <c r="AH85" i="464"/>
  <c r="AK61" i="464"/>
  <c r="AK60" i="464"/>
  <c r="AH60" i="464"/>
  <c r="AJ86" i="464"/>
  <c r="AC78" i="464"/>
  <c r="AG80" i="464"/>
  <c r="AG53" i="464"/>
  <c r="AH53" i="464"/>
  <c r="AK57" i="464"/>
  <c r="AC84" i="464"/>
  <c r="AF71" i="464"/>
  <c r="AC77" i="464"/>
  <c r="AI62" i="464"/>
  <c r="AK62" i="464"/>
  <c r="AH87" i="464"/>
  <c r="AF87" i="464"/>
  <c r="AG63" i="464"/>
  <c r="AK77" i="464"/>
  <c r="AF77" i="464"/>
  <c r="AG79" i="464"/>
  <c r="AH72" i="464"/>
  <c r="AI72" i="464"/>
  <c r="AJ69" i="464"/>
  <c r="AG69" i="464"/>
  <c r="AJ58" i="464"/>
  <c r="AC75" i="464"/>
  <c r="AC72" i="464"/>
  <c r="AK55" i="464"/>
  <c r="AI88" i="464"/>
  <c r="AG88" i="464"/>
  <c r="AG59" i="464"/>
  <c r="AC81" i="464"/>
  <c r="AK78" i="464"/>
  <c r="AC80" i="464"/>
  <c r="AK75" i="464"/>
  <c r="AH75" i="464"/>
  <c r="AH70" i="464"/>
  <c r="AG70" i="464"/>
  <c r="AJ66" i="464"/>
  <c r="AK73" i="464"/>
  <c r="AF73" i="464"/>
  <c r="AH74" i="464"/>
  <c r="AH67" i="464"/>
  <c r="AJ67" i="464"/>
  <c r="AK56" i="464"/>
  <c r="AI56" i="464"/>
  <c r="AK76" i="464"/>
  <c r="AC57" i="464"/>
  <c r="AF84" i="464"/>
  <c r="AF54" i="464"/>
  <c r="AG54" i="464"/>
  <c r="AI83" i="464"/>
  <c r="AG68" i="464"/>
  <c r="AI68" i="464"/>
  <c r="AI81" i="464"/>
  <c r="AC56" i="464"/>
  <c r="AJ82" i="464"/>
  <c r="AK64" i="464"/>
  <c r="AH64" i="464"/>
  <c r="AF65" i="464"/>
  <c r="AH65" i="464"/>
  <c r="AI85" i="464"/>
  <c r="AJ61" i="464"/>
  <c r="AG61" i="464"/>
  <c r="AG60" i="464"/>
  <c r="AI60" i="464"/>
  <c r="AF86" i="464"/>
  <c r="AI80" i="464"/>
  <c r="AH80" i="464"/>
  <c r="AF53" i="464"/>
  <c r="AJ57" i="464"/>
  <c r="AG57" i="464"/>
  <c r="AC63" i="464"/>
  <c r="AJ71" i="464"/>
  <c r="AC79" i="464"/>
  <c r="AH62" i="464"/>
  <c r="AG62" i="464"/>
  <c r="AK87" i="464"/>
  <c r="AJ87" i="464"/>
  <c r="AI63" i="464"/>
  <c r="AG77" i="464"/>
  <c r="AH77" i="464"/>
  <c r="AF79" i="464"/>
  <c r="AG72" i="464"/>
  <c r="AJ72" i="464"/>
  <c r="AF69" i="464"/>
  <c r="AH69" i="464"/>
  <c r="AF58" i="464"/>
  <c r="AC70" i="464"/>
  <c r="AC68" i="464"/>
  <c r="AF55" i="464"/>
  <c r="AH88" i="464"/>
  <c r="AK88" i="464"/>
  <c r="AI59" i="464"/>
  <c r="AC69" i="464"/>
  <c r="AF78" i="464"/>
  <c r="AC53" i="464"/>
  <c r="AF75" i="464"/>
  <c r="AC64" i="464"/>
  <c r="AJ70" i="464"/>
  <c r="AC65" i="464"/>
  <c r="AF66" i="464"/>
  <c r="AG73" i="464"/>
  <c r="AH73" i="464"/>
  <c r="AG74" i="464"/>
  <c r="AK67" i="464"/>
  <c r="AF67" i="464"/>
  <c r="AG56" i="464"/>
  <c r="AF56" i="464"/>
  <c r="AF76" i="464"/>
  <c r="AI84" i="464"/>
  <c r="AK84" i="464"/>
  <c r="AI54" i="464"/>
  <c r="AH83" i="464"/>
  <c r="AJ83" i="464"/>
  <c r="AJ68" i="464"/>
  <c r="AC88" i="464"/>
  <c r="AK81" i="464"/>
  <c r="AC76" i="464"/>
  <c r="AF82" i="464"/>
  <c r="AG64" i="464"/>
  <c r="AI64" i="464"/>
  <c r="AI65" i="464"/>
  <c r="AC67" i="464"/>
  <c r="AK85" i="464"/>
  <c r="AF61" i="464"/>
  <c r="AH61" i="464"/>
  <c r="AJ60" i="464"/>
  <c r="AK86" i="464"/>
  <c r="AH86" i="464"/>
  <c r="AJ80" i="464"/>
  <c r="AK80" i="464"/>
  <c r="AI53" i="464"/>
  <c r="AF57" i="464"/>
  <c r="AH57" i="464"/>
  <c r="AI71" i="464"/>
  <c r="AG71" i="464"/>
  <c r="AC83" i="464"/>
  <c r="AJ62" i="464"/>
  <c r="AC86" i="464"/>
  <c r="AG87" i="464"/>
  <c r="AH63" i="464"/>
  <c r="AJ63" i="464"/>
  <c r="AJ77" i="464"/>
  <c r="AH79" i="464"/>
  <c r="AJ79" i="464"/>
  <c r="AK72" i="464"/>
  <c r="AC55" i="464"/>
  <c r="AI69" i="464"/>
  <c r="AI58" i="464"/>
  <c r="AK58" i="464"/>
  <c r="AC66" i="464"/>
  <c r="AI55" i="464"/>
  <c r="AH55" i="464"/>
  <c r="AJ88" i="464"/>
  <c r="AH59" i="464"/>
  <c r="AJ59" i="464"/>
  <c r="AH78" i="464"/>
  <c r="AI78" i="464"/>
  <c r="AC82" i="464"/>
  <c r="AJ75" i="464"/>
  <c r="AC71" i="464"/>
  <c r="AF70" i="464"/>
  <c r="AI66" i="464"/>
  <c r="AK66" i="464"/>
  <c r="AJ73" i="464"/>
  <c r="AJ74" i="464"/>
  <c r="AI74" i="464"/>
  <c r="AG67" i="464"/>
  <c r="AC61" i="464"/>
  <c r="AH56" i="464"/>
  <c r="AH76" i="464"/>
  <c r="AI76" i="464"/>
  <c r="AH84" i="464"/>
  <c r="AG84" i="464"/>
  <c r="AH54" i="464"/>
  <c r="AK83" i="464"/>
  <c r="AF83" i="464"/>
  <c r="AF68" i="464"/>
  <c r="AJ81" i="464"/>
  <c r="AG81" i="464"/>
  <c r="AK82" i="464"/>
  <c r="AH82" i="464"/>
  <c r="AJ64" i="464"/>
  <c r="AC54" i="464"/>
  <c r="AK65" i="464"/>
  <c r="AJ85" i="464"/>
  <c r="AG85" i="464"/>
  <c r="AI61" i="464"/>
  <c r="AC62" i="464"/>
  <c r="AF60" i="464"/>
  <c r="AG86" i="464"/>
  <c r="AI86" i="464"/>
  <c r="AF80" i="464"/>
  <c r="AK53" i="464"/>
  <c r="AJ53" i="464"/>
  <c r="AI57" i="464"/>
  <c r="AC87" i="464"/>
  <c r="AK71" i="464"/>
  <c r="AH71" i="464"/>
  <c r="AC74" i="464"/>
  <c r="AJ85" i="462"/>
  <c r="AG85" i="462"/>
  <c r="AC59" i="462"/>
  <c r="AC76" i="462"/>
  <c r="AK75" i="462"/>
  <c r="AJ57" i="462"/>
  <c r="AK57" i="462"/>
  <c r="AG80" i="462"/>
  <c r="AI54" i="462"/>
  <c r="AK54" i="462"/>
  <c r="AK81" i="462"/>
  <c r="AF68" i="462"/>
  <c r="AH68" i="462"/>
  <c r="AH59" i="462"/>
  <c r="AC64" i="462"/>
  <c r="AH71" i="462"/>
  <c r="AC69" i="462"/>
  <c r="AF86" i="462"/>
  <c r="AC87" i="462"/>
  <c r="AJ55" i="462"/>
  <c r="AC58" i="462"/>
  <c r="AK74" i="462"/>
  <c r="AH87" i="462"/>
  <c r="AF87" i="462"/>
  <c r="AI79" i="462"/>
  <c r="AK79" i="462"/>
  <c r="AH58" i="462"/>
  <c r="AF58" i="462"/>
  <c r="AF61" i="462"/>
  <c r="AC88" i="462"/>
  <c r="AH78" i="462"/>
  <c r="AJ73" i="462"/>
  <c r="AH73" i="462"/>
  <c r="AH84" i="462"/>
  <c r="AG84" i="462"/>
  <c r="AH65" i="462"/>
  <c r="AF56" i="462"/>
  <c r="AH56" i="462"/>
  <c r="AJ72" i="462"/>
  <c r="AG63" i="462"/>
  <c r="AF63" i="462"/>
  <c r="AF67" i="462"/>
  <c r="AF77" i="462"/>
  <c r="AH77" i="462"/>
  <c r="AF76" i="462"/>
  <c r="AF60" i="462"/>
  <c r="AH60" i="462"/>
  <c r="AJ69" i="462"/>
  <c r="AH66" i="462"/>
  <c r="AF66" i="462"/>
  <c r="AG70" i="462"/>
  <c r="AC75" i="462"/>
  <c r="AK83" i="462"/>
  <c r="AF83" i="462"/>
  <c r="AJ88" i="462"/>
  <c r="AH62" i="462"/>
  <c r="AG62" i="462"/>
  <c r="AI53" i="462"/>
  <c r="AG53" i="462"/>
  <c r="AK64" i="462"/>
  <c r="AK82" i="462"/>
  <c r="AH82" i="462"/>
  <c r="AC72" i="462"/>
  <c r="AF85" i="462"/>
  <c r="AH85" i="462"/>
  <c r="AC65" i="462"/>
  <c r="AH75" i="462"/>
  <c r="AG75" i="462"/>
  <c r="AF57" i="462"/>
  <c r="AI80" i="462"/>
  <c r="AH80" i="462"/>
  <c r="AJ54" i="462"/>
  <c r="AJ81" i="462"/>
  <c r="AG81" i="462"/>
  <c r="AI68" i="462"/>
  <c r="AC74" i="462"/>
  <c r="AJ59" i="462"/>
  <c r="AC82" i="462"/>
  <c r="AK71" i="462"/>
  <c r="AK86" i="462"/>
  <c r="AH86" i="462"/>
  <c r="AK55" i="462"/>
  <c r="AI55" i="462"/>
  <c r="AI74" i="462"/>
  <c r="AG74" i="462"/>
  <c r="AK87" i="462"/>
  <c r="AJ87" i="462"/>
  <c r="AG79" i="462"/>
  <c r="AC85" i="462"/>
  <c r="AI58" i="462"/>
  <c r="AK58" i="462"/>
  <c r="AH61" i="462"/>
  <c r="AC62" i="462"/>
  <c r="AI78" i="462"/>
  <c r="AK73" i="462"/>
  <c r="AF73" i="462"/>
  <c r="AJ84" i="462"/>
  <c r="AI65" i="462"/>
  <c r="AG65" i="462"/>
  <c r="AK56" i="462"/>
  <c r="AH72" i="462"/>
  <c r="AG72" i="462"/>
  <c r="AH63" i="462"/>
  <c r="AK67" i="462"/>
  <c r="AH67" i="462"/>
  <c r="AK77" i="462"/>
  <c r="AK76" i="462"/>
  <c r="AI76" i="462"/>
  <c r="AK60" i="462"/>
  <c r="AC81" i="462"/>
  <c r="AF69" i="462"/>
  <c r="AI66" i="462"/>
  <c r="AK66" i="462"/>
  <c r="AI70" i="462"/>
  <c r="AC57" i="462"/>
  <c r="AG83" i="462"/>
  <c r="AC54" i="462"/>
  <c r="AF88" i="462"/>
  <c r="AI62" i="462"/>
  <c r="AK62" i="462"/>
  <c r="AJ53" i="462"/>
  <c r="AK53" i="462"/>
  <c r="AG64" i="462"/>
  <c r="AG82" i="462"/>
  <c r="AI82" i="462"/>
  <c r="AC63" i="462"/>
  <c r="AI85" i="462"/>
  <c r="AC61" i="462"/>
  <c r="AC86" i="462"/>
  <c r="AI75" i="462"/>
  <c r="AJ75" i="462"/>
  <c r="AH57" i="462"/>
  <c r="AJ80" i="462"/>
  <c r="AK80" i="462"/>
  <c r="AG54" i="462"/>
  <c r="AF81" i="462"/>
  <c r="AH81" i="462"/>
  <c r="AK68" i="462"/>
  <c r="AK59" i="462"/>
  <c r="AI59" i="462"/>
  <c r="AI71" i="462"/>
  <c r="AF71" i="462"/>
  <c r="AG86" i="462"/>
  <c r="AI86" i="462"/>
  <c r="AG55" i="462"/>
  <c r="AF55" i="462"/>
  <c r="AJ74" i="462"/>
  <c r="AH74" i="462"/>
  <c r="AG87" i="462"/>
  <c r="AC70" i="462"/>
  <c r="AF79" i="462"/>
  <c r="AC60" i="462"/>
  <c r="AJ58" i="462"/>
  <c r="AI61" i="462"/>
  <c r="AG61" i="462"/>
  <c r="AK78" i="462"/>
  <c r="AF78" i="462"/>
  <c r="AG73" i="462"/>
  <c r="AC53" i="462"/>
  <c r="AF84" i="462"/>
  <c r="AJ65" i="462"/>
  <c r="AK65" i="462"/>
  <c r="AG56" i="462"/>
  <c r="AK72" i="462"/>
  <c r="AI72" i="462"/>
  <c r="AJ63" i="462"/>
  <c r="AG67" i="462"/>
  <c r="AI67" i="462"/>
  <c r="AG77" i="462"/>
  <c r="AG76" i="462"/>
  <c r="AJ76" i="462"/>
  <c r="AG60" i="462"/>
  <c r="AI69" i="462"/>
  <c r="AK69" i="462"/>
  <c r="AJ66" i="462"/>
  <c r="AH70" i="462"/>
  <c r="AJ70" i="462"/>
  <c r="AC80" i="462"/>
  <c r="AI83" i="462"/>
  <c r="AI88" i="462"/>
  <c r="AG88" i="462"/>
  <c r="AJ62" i="462"/>
  <c r="AC78" i="462"/>
  <c r="AF53" i="462"/>
  <c r="AJ64" i="462"/>
  <c r="AH64" i="462"/>
  <c r="AJ82" i="462"/>
  <c r="AC71" i="462"/>
  <c r="AC67" i="462"/>
  <c r="AK85" i="462"/>
  <c r="AC68" i="462"/>
  <c r="AC55" i="462"/>
  <c r="AF75" i="462"/>
  <c r="AI57" i="462"/>
  <c r="AG57" i="462"/>
  <c r="AF80" i="462"/>
  <c r="AH54" i="462"/>
  <c r="AF54" i="462"/>
  <c r="AI81" i="462"/>
  <c r="AJ68" i="462"/>
  <c r="AG68" i="462"/>
  <c r="AG59" i="462"/>
  <c r="AF59" i="462"/>
  <c r="AJ71" i="462"/>
  <c r="AG71" i="462"/>
  <c r="AJ86" i="462"/>
  <c r="AC66" i="462"/>
  <c r="AH55" i="462"/>
  <c r="AC79" i="462"/>
  <c r="AF74" i="462"/>
  <c r="AC84" i="462"/>
  <c r="AI87" i="462"/>
  <c r="AH79" i="462"/>
  <c r="AJ79" i="462"/>
  <c r="AC83" i="462"/>
  <c r="AG58" i="462"/>
  <c r="AJ61" i="462"/>
  <c r="AK61" i="462"/>
  <c r="AG78" i="462"/>
  <c r="AJ78" i="462"/>
  <c r="AI73" i="462"/>
  <c r="AI84" i="462"/>
  <c r="AK84" i="462"/>
  <c r="AF65" i="462"/>
  <c r="AJ56" i="462"/>
  <c r="AI56" i="462"/>
  <c r="AF72" i="462"/>
  <c r="AK63" i="462"/>
  <c r="AI63" i="462"/>
  <c r="AJ67" i="462"/>
  <c r="AJ77" i="462"/>
  <c r="AI77" i="462"/>
  <c r="AH76" i="462"/>
  <c r="AJ60" i="462"/>
  <c r="AI60" i="462"/>
  <c r="AH69" i="462"/>
  <c r="AG69" i="462"/>
  <c r="AG66" i="462"/>
  <c r="AK70" i="462"/>
  <c r="AF70" i="462"/>
  <c r="AH83" i="462"/>
  <c r="AJ83" i="462"/>
  <c r="AH88" i="462"/>
  <c r="AK88" i="462"/>
  <c r="AF62" i="462"/>
  <c r="AC73" i="462"/>
  <c r="AH53" i="462"/>
  <c r="AF64" i="462"/>
  <c r="AI64" i="462"/>
  <c r="AF82" i="462"/>
  <c r="AC56" i="462"/>
  <c r="AC77" i="462"/>
  <c r="AK54" i="460"/>
  <c r="AJ54" i="460"/>
  <c r="AC68" i="460"/>
  <c r="AJ69" i="460"/>
  <c r="AI79" i="460"/>
  <c r="AG79" i="460"/>
  <c r="AC70" i="460"/>
  <c r="AF71" i="460"/>
  <c r="AH83" i="460"/>
  <c r="AK83" i="460"/>
  <c r="AC61" i="460"/>
  <c r="AF73" i="460"/>
  <c r="AI87" i="460"/>
  <c r="AK87" i="460"/>
  <c r="AI72" i="460"/>
  <c r="AI84" i="460"/>
  <c r="AG84" i="460"/>
  <c r="AJ68" i="460"/>
  <c r="AC69" i="460"/>
  <c r="AK81" i="460"/>
  <c r="AC60" i="460"/>
  <c r="AJ53" i="460"/>
  <c r="AK57" i="460"/>
  <c r="AI57" i="460"/>
  <c r="AI76" i="460"/>
  <c r="AJ62" i="460"/>
  <c r="AH62" i="460"/>
  <c r="AJ55" i="460"/>
  <c r="AH55" i="460"/>
  <c r="AH82" i="460"/>
  <c r="AK86" i="460"/>
  <c r="AF86" i="460"/>
  <c r="AG65" i="460"/>
  <c r="AF65" i="460"/>
  <c r="AG66" i="460"/>
  <c r="AI64" i="460"/>
  <c r="AF64" i="460"/>
  <c r="AJ60" i="460"/>
  <c r="AG60" i="460"/>
  <c r="AC75" i="460"/>
  <c r="AG88" i="460"/>
  <c r="AI63" i="460"/>
  <c r="AG63" i="460"/>
  <c r="AJ77" i="460"/>
  <c r="AC55" i="460"/>
  <c r="AJ56" i="460"/>
  <c r="AG56" i="460"/>
  <c r="AG58" i="460"/>
  <c r="AF58" i="460"/>
  <c r="AH67" i="460"/>
  <c r="AJ74" i="460"/>
  <c r="AG74" i="460"/>
  <c r="AK85" i="460"/>
  <c r="AJ70" i="460"/>
  <c r="AI70" i="460"/>
  <c r="AK78" i="460"/>
  <c r="AI75" i="460"/>
  <c r="AH75" i="460"/>
  <c r="AJ59" i="460"/>
  <c r="AH59" i="460"/>
  <c r="AH80" i="460"/>
  <c r="AK61" i="460"/>
  <c r="AI61" i="460"/>
  <c r="AG69" i="460"/>
  <c r="AI73" i="460"/>
  <c r="AF72" i="460"/>
  <c r="AK68" i="460"/>
  <c r="AK53" i="460"/>
  <c r="AG76" i="460"/>
  <c r="AC63" i="460"/>
  <c r="AH86" i="460"/>
  <c r="AF66" i="460"/>
  <c r="AG64" i="460"/>
  <c r="AC57" i="460"/>
  <c r="AF63" i="460"/>
  <c r="AF77" i="460"/>
  <c r="AC66" i="460"/>
  <c r="AK67" i="460"/>
  <c r="AH85" i="460"/>
  <c r="AF75" i="460"/>
  <c r="AJ80" i="460"/>
  <c r="AI80" i="460"/>
  <c r="AG54" i="460"/>
  <c r="AF54" i="460"/>
  <c r="AK69" i="460"/>
  <c r="AI69" i="460"/>
  <c r="AK79" i="460"/>
  <c r="AH79" i="460"/>
  <c r="AC78" i="460"/>
  <c r="AG71" i="460"/>
  <c r="AI83" i="460"/>
  <c r="AF83" i="460"/>
  <c r="AK73" i="460"/>
  <c r="AH73" i="460"/>
  <c r="AG87" i="460"/>
  <c r="AC54" i="460"/>
  <c r="AK72" i="460"/>
  <c r="AJ84" i="460"/>
  <c r="AK84" i="460"/>
  <c r="AG68" i="460"/>
  <c r="AC64" i="460"/>
  <c r="AG81" i="460"/>
  <c r="AH53" i="460"/>
  <c r="AG53" i="460"/>
  <c r="AF57" i="460"/>
  <c r="AH76" i="460"/>
  <c r="AJ76" i="460"/>
  <c r="AF62" i="460"/>
  <c r="AI62" i="460"/>
  <c r="AF55" i="460"/>
  <c r="AI55" i="460"/>
  <c r="AJ82" i="460"/>
  <c r="AG86" i="460"/>
  <c r="AJ86" i="460"/>
  <c r="AH65" i="460"/>
  <c r="AJ66" i="460"/>
  <c r="AH66" i="460"/>
  <c r="AJ64" i="460"/>
  <c r="AC67" i="460"/>
  <c r="AH60" i="460"/>
  <c r="AC53" i="460"/>
  <c r="AI88" i="460"/>
  <c r="AH88" i="460"/>
  <c r="AJ63" i="460"/>
  <c r="AK63" i="460"/>
  <c r="AI77" i="460"/>
  <c r="AC82" i="460"/>
  <c r="AH56" i="460"/>
  <c r="AC65" i="460"/>
  <c r="AI58" i="460"/>
  <c r="AI67" i="460"/>
  <c r="AG67" i="460"/>
  <c r="AF74" i="460"/>
  <c r="AK74" i="460"/>
  <c r="AG85" i="460"/>
  <c r="AF70" i="460"/>
  <c r="AH70" i="460"/>
  <c r="AF78" i="460"/>
  <c r="AK75" i="460"/>
  <c r="AJ75" i="460"/>
  <c r="AF59" i="460"/>
  <c r="AI59" i="460"/>
  <c r="AG80" i="460"/>
  <c r="AG61" i="460"/>
  <c r="AF61" i="460"/>
  <c r="AC72" i="460"/>
  <c r="AF69" i="460"/>
  <c r="AF79" i="460"/>
  <c r="AC74" i="460"/>
  <c r="AI71" i="460"/>
  <c r="AJ71" i="460"/>
  <c r="AJ83" i="460"/>
  <c r="AC59" i="460"/>
  <c r="AF87" i="460"/>
  <c r="AF84" i="460"/>
  <c r="AJ81" i="460"/>
  <c r="AJ57" i="460"/>
  <c r="AK62" i="460"/>
  <c r="AK82" i="460"/>
  <c r="AC56" i="460"/>
  <c r="AC81" i="460"/>
  <c r="AK88" i="460"/>
  <c r="AC86" i="460"/>
  <c r="AH58" i="460"/>
  <c r="AJ85" i="460"/>
  <c r="AI78" i="460"/>
  <c r="AG59" i="460"/>
  <c r="AC73" i="460"/>
  <c r="AH54" i="460"/>
  <c r="AC84" i="460"/>
  <c r="AH69" i="460"/>
  <c r="AC58" i="460"/>
  <c r="AJ79" i="460"/>
  <c r="AC85" i="460"/>
  <c r="AK71" i="460"/>
  <c r="AH71" i="460"/>
  <c r="AG83" i="460"/>
  <c r="AC80" i="460"/>
  <c r="AJ73" i="460"/>
  <c r="AH87" i="460"/>
  <c r="AJ87" i="460"/>
  <c r="AG72" i="460"/>
  <c r="AJ72" i="460"/>
  <c r="AH84" i="460"/>
  <c r="AI68" i="460"/>
  <c r="AF68" i="460"/>
  <c r="AF81" i="460"/>
  <c r="AH81" i="460"/>
  <c r="AF53" i="460"/>
  <c r="AH57" i="460"/>
  <c r="AG57" i="460"/>
  <c r="AK76" i="460"/>
  <c r="AC88" i="460"/>
  <c r="AG62" i="460"/>
  <c r="AC77" i="460"/>
  <c r="AK55" i="460"/>
  <c r="AG82" i="460"/>
  <c r="AF82" i="460"/>
  <c r="AI86" i="460"/>
  <c r="AK65" i="460"/>
  <c r="AI65" i="460"/>
  <c r="AK66" i="460"/>
  <c r="AH64" i="460"/>
  <c r="AK64" i="460"/>
  <c r="AI60" i="460"/>
  <c r="AF60" i="460"/>
  <c r="AC76" i="460"/>
  <c r="AF88" i="460"/>
  <c r="AC62" i="460"/>
  <c r="AH63" i="460"/>
  <c r="AG77" i="460"/>
  <c r="AH77" i="460"/>
  <c r="AI56" i="460"/>
  <c r="AF56" i="460"/>
  <c r="AK58" i="460"/>
  <c r="AJ58" i="460"/>
  <c r="AF67" i="460"/>
  <c r="AC79" i="460"/>
  <c r="AI74" i="460"/>
  <c r="AF85" i="460"/>
  <c r="AI85" i="460"/>
  <c r="AG70" i="460"/>
  <c r="AG78" i="460"/>
  <c r="AJ78" i="460"/>
  <c r="AG75" i="460"/>
  <c r="AC83" i="460"/>
  <c r="AK59" i="460"/>
  <c r="AF80" i="460"/>
  <c r="AK80" i="460"/>
  <c r="AJ61" i="460"/>
  <c r="AC87" i="460"/>
  <c r="AI54" i="460"/>
  <c r="AG73" i="460"/>
  <c r="AH72" i="460"/>
  <c r="AH68" i="460"/>
  <c r="AI81" i="460"/>
  <c r="AI53" i="460"/>
  <c r="AF76" i="460"/>
  <c r="AG55" i="460"/>
  <c r="AI82" i="460"/>
  <c r="AJ65" i="460"/>
  <c r="AI66" i="460"/>
  <c r="AK60" i="460"/>
  <c r="AJ88" i="460"/>
  <c r="AK77" i="460"/>
  <c r="AK56" i="460"/>
  <c r="AJ67" i="460"/>
  <c r="AH74" i="460"/>
  <c r="AK70" i="460"/>
  <c r="AH78" i="460"/>
  <c r="AC71" i="460"/>
  <c r="AH61" i="460"/>
  <c r="AK55" i="458"/>
  <c r="AF55" i="458"/>
  <c r="AJ74" i="458"/>
  <c r="AG74" i="458"/>
  <c r="AF88" i="458"/>
  <c r="AK67" i="458"/>
  <c r="AH67" i="458"/>
  <c r="AC79" i="458"/>
  <c r="AI75" i="458"/>
  <c r="AG75" i="458"/>
  <c r="AC59" i="458"/>
  <c r="AF84" i="458"/>
  <c r="AJ57" i="458"/>
  <c r="AH57" i="458"/>
  <c r="AK79" i="458"/>
  <c r="AK87" i="458"/>
  <c r="AJ87" i="458"/>
  <c r="AG60" i="458"/>
  <c r="AG82" i="458"/>
  <c r="AI82" i="458"/>
  <c r="AK68" i="458"/>
  <c r="AG63" i="458"/>
  <c r="AJ63" i="458"/>
  <c r="AJ72" i="458"/>
  <c r="AI62" i="458"/>
  <c r="AJ62" i="458"/>
  <c r="AK80" i="458"/>
  <c r="AJ71" i="458"/>
  <c r="AG71" i="458"/>
  <c r="AI83" i="458"/>
  <c r="AG86" i="458"/>
  <c r="AI86" i="458"/>
  <c r="AG56" i="458"/>
  <c r="AJ64" i="458"/>
  <c r="AH64" i="458"/>
  <c r="AJ81" i="458"/>
  <c r="AG81" i="458"/>
  <c r="AG73" i="458"/>
  <c r="AF73" i="458"/>
  <c r="AI85" i="458"/>
  <c r="AI69" i="458"/>
  <c r="AK69" i="458"/>
  <c r="AG59" i="458"/>
  <c r="AJ59" i="458"/>
  <c r="AC73" i="458"/>
  <c r="AG61" i="458"/>
  <c r="AC83" i="458"/>
  <c r="AK58" i="458"/>
  <c r="AK76" i="458"/>
  <c r="AF76" i="458"/>
  <c r="AG54" i="458"/>
  <c r="AI65" i="458"/>
  <c r="AK65" i="458"/>
  <c r="AC68" i="458"/>
  <c r="AC69" i="458"/>
  <c r="AK77" i="458"/>
  <c r="AC86" i="458"/>
  <c r="AF53" i="458"/>
  <c r="AC64" i="458"/>
  <c r="AI66" i="458"/>
  <c r="AG78" i="458"/>
  <c r="AJ78" i="458"/>
  <c r="AG70" i="458"/>
  <c r="AG55" i="458"/>
  <c r="AJ55" i="458"/>
  <c r="AF74" i="458"/>
  <c r="AI88" i="458"/>
  <c r="AG88" i="458"/>
  <c r="AG67" i="458"/>
  <c r="AI67" i="458"/>
  <c r="AC87" i="458"/>
  <c r="AK75" i="458"/>
  <c r="AC85" i="458"/>
  <c r="AI84" i="458"/>
  <c r="AK84" i="458"/>
  <c r="AF57" i="458"/>
  <c r="AH79" i="458"/>
  <c r="AG79" i="458"/>
  <c r="AG87" i="458"/>
  <c r="AJ60" i="458"/>
  <c r="AI60" i="458"/>
  <c r="AJ82" i="458"/>
  <c r="AJ68" i="458"/>
  <c r="AG68" i="458"/>
  <c r="AH63" i="458"/>
  <c r="AH72" i="458"/>
  <c r="AG72" i="458"/>
  <c r="AG62" i="458"/>
  <c r="AI80" i="458"/>
  <c r="AG80" i="458"/>
  <c r="AH71" i="458"/>
  <c r="AH83" i="458"/>
  <c r="AJ83" i="458"/>
  <c r="AJ86" i="458"/>
  <c r="AJ56" i="458"/>
  <c r="AI56" i="458"/>
  <c r="AF64" i="458"/>
  <c r="AI64" i="458"/>
  <c r="AF81" i="458"/>
  <c r="AH81" i="458"/>
  <c r="AI73" i="458"/>
  <c r="AC75" i="458"/>
  <c r="AK85" i="458"/>
  <c r="AH69" i="458"/>
  <c r="AG69" i="458"/>
  <c r="AH59" i="458"/>
  <c r="AC84" i="458"/>
  <c r="AI61" i="458"/>
  <c r="AK61" i="458"/>
  <c r="AH58" i="458"/>
  <c r="AF58" i="458"/>
  <c r="AG76" i="458"/>
  <c r="AI76" i="458"/>
  <c r="AF54" i="458"/>
  <c r="AH65" i="458"/>
  <c r="AG65" i="458"/>
  <c r="AC63" i="458"/>
  <c r="AC88" i="458"/>
  <c r="AG77" i="458"/>
  <c r="AC56" i="458"/>
  <c r="AG53" i="458"/>
  <c r="AH66" i="458"/>
  <c r="AJ66" i="458"/>
  <c r="AH78" i="458"/>
  <c r="AC81" i="458"/>
  <c r="AI70" i="458"/>
  <c r="AH55" i="458"/>
  <c r="AC61" i="458"/>
  <c r="AK74" i="458"/>
  <c r="AH88" i="458"/>
  <c r="AK88" i="458"/>
  <c r="AJ67" i="458"/>
  <c r="AC57" i="458"/>
  <c r="AC55" i="458"/>
  <c r="AJ75" i="458"/>
  <c r="AC80" i="458"/>
  <c r="AH84" i="458"/>
  <c r="AG84" i="458"/>
  <c r="AG57" i="458"/>
  <c r="AI79" i="458"/>
  <c r="AJ79" i="458"/>
  <c r="AI87" i="458"/>
  <c r="AF60" i="458"/>
  <c r="AH60" i="458"/>
  <c r="AF82" i="458"/>
  <c r="AF68" i="458"/>
  <c r="AH68" i="458"/>
  <c r="AI63" i="458"/>
  <c r="AK72" i="458"/>
  <c r="AI72" i="458"/>
  <c r="AF62" i="458"/>
  <c r="AJ80" i="458"/>
  <c r="AH80" i="458"/>
  <c r="AK71" i="458"/>
  <c r="AK83" i="458"/>
  <c r="AF83" i="458"/>
  <c r="AF86" i="458"/>
  <c r="AF56" i="458"/>
  <c r="AH56" i="458"/>
  <c r="AK64" i="458"/>
  <c r="AC66" i="458"/>
  <c r="AI81" i="458"/>
  <c r="AC70" i="458"/>
  <c r="AH73" i="458"/>
  <c r="AJ85" i="458"/>
  <c r="AG85" i="458"/>
  <c r="AJ69" i="458"/>
  <c r="AC77" i="458"/>
  <c r="AI59" i="458"/>
  <c r="AC76" i="458"/>
  <c r="AJ61" i="458"/>
  <c r="AH61" i="458"/>
  <c r="AI58" i="458"/>
  <c r="AJ58" i="458"/>
  <c r="AH76" i="458"/>
  <c r="AH54" i="458"/>
  <c r="AK54" i="458"/>
  <c r="AJ65" i="458"/>
  <c r="AC60" i="458"/>
  <c r="AC72" i="458"/>
  <c r="AJ77" i="458"/>
  <c r="AH77" i="458"/>
  <c r="AI53" i="458"/>
  <c r="AK53" i="458"/>
  <c r="AK66" i="458"/>
  <c r="AF66" i="458"/>
  <c r="AF78" i="458"/>
  <c r="AH70" i="458"/>
  <c r="AJ70" i="458"/>
  <c r="AI55" i="458"/>
  <c r="AI74" i="458"/>
  <c r="AH74" i="458"/>
  <c r="AJ88" i="458"/>
  <c r="AC58" i="458"/>
  <c r="AF67" i="458"/>
  <c r="AC54" i="458"/>
  <c r="AH75" i="458"/>
  <c r="AF75" i="458"/>
  <c r="AC71" i="458"/>
  <c r="AJ84" i="458"/>
  <c r="AI57" i="458"/>
  <c r="AK57" i="458"/>
  <c r="AF79" i="458"/>
  <c r="AH87" i="458"/>
  <c r="AF87" i="458"/>
  <c r="AK60" i="458"/>
  <c r="AK82" i="458"/>
  <c r="AH82" i="458"/>
  <c r="AI68" i="458"/>
  <c r="AK63" i="458"/>
  <c r="AF63" i="458"/>
  <c r="AF72" i="458"/>
  <c r="AH62" i="458"/>
  <c r="AK62" i="458"/>
  <c r="AF80" i="458"/>
  <c r="AI71" i="458"/>
  <c r="AF71" i="458"/>
  <c r="AG83" i="458"/>
  <c r="AK86" i="458"/>
  <c r="AH86" i="458"/>
  <c r="AK56" i="458"/>
  <c r="AC53" i="458"/>
  <c r="AG64" i="458"/>
  <c r="AC78" i="458"/>
  <c r="AK81" i="458"/>
  <c r="AK73" i="458"/>
  <c r="AJ73" i="458"/>
  <c r="AF85" i="458"/>
  <c r="AH85" i="458"/>
  <c r="AF69" i="458"/>
  <c r="AK59" i="458"/>
  <c r="AF59" i="458"/>
  <c r="AC65" i="458"/>
  <c r="AF61" i="458"/>
  <c r="AC62" i="458"/>
  <c r="AG58" i="458"/>
  <c r="AC67" i="458"/>
  <c r="AJ76" i="458"/>
  <c r="AI54" i="458"/>
  <c r="AJ54" i="458"/>
  <c r="AF65" i="458"/>
  <c r="AC82" i="458"/>
  <c r="AC74" i="458"/>
  <c r="AF77" i="458"/>
  <c r="AI77" i="458"/>
  <c r="AJ53" i="458"/>
  <c r="AH53" i="458"/>
  <c r="AG66" i="458"/>
  <c r="AK78" i="458"/>
  <c r="AI78" i="458"/>
  <c r="AK70" i="458"/>
  <c r="AF70" i="458"/>
  <c r="AH88" i="456"/>
  <c r="AF88" i="456"/>
  <c r="AK54" i="456"/>
  <c r="AJ64" i="456"/>
  <c r="AG64" i="456"/>
  <c r="AC78" i="456"/>
  <c r="AF79" i="456"/>
  <c r="AC65" i="456"/>
  <c r="AG71" i="456"/>
  <c r="AI71" i="456"/>
  <c r="AF67" i="456"/>
  <c r="AJ86" i="456"/>
  <c r="AG86" i="456"/>
  <c r="AF72" i="456"/>
  <c r="AC61" i="456"/>
  <c r="AK60" i="456"/>
  <c r="AH58" i="456"/>
  <c r="AK58" i="456"/>
  <c r="AI78" i="456"/>
  <c r="AI77" i="456"/>
  <c r="AH77" i="456"/>
  <c r="AG75" i="456"/>
  <c r="AH75" i="456"/>
  <c r="AF69" i="456"/>
  <c r="AK84" i="456"/>
  <c r="AK88" i="456"/>
  <c r="AI88" i="456"/>
  <c r="AJ54" i="456"/>
  <c r="AF64" i="456"/>
  <c r="AH64" i="456"/>
  <c r="AK79" i="456"/>
  <c r="AI79" i="456"/>
  <c r="AC76" i="456"/>
  <c r="AJ71" i="456"/>
  <c r="AK67" i="456"/>
  <c r="AH67" i="456"/>
  <c r="AF86" i="456"/>
  <c r="AK86" i="456"/>
  <c r="AJ72" i="456"/>
  <c r="AJ60" i="456"/>
  <c r="AG60" i="456"/>
  <c r="AI58" i="456"/>
  <c r="AG58" i="456"/>
  <c r="AH78" i="456"/>
  <c r="AK77" i="456"/>
  <c r="AF77" i="456"/>
  <c r="AI75" i="456"/>
  <c r="AI69" i="456"/>
  <c r="AK69" i="456"/>
  <c r="AG84" i="456"/>
  <c r="AI65" i="456"/>
  <c r="AG65" i="456"/>
  <c r="AK59" i="456"/>
  <c r="AH59" i="456"/>
  <c r="AI68" i="456"/>
  <c r="AC57" i="456"/>
  <c r="AG62" i="456"/>
  <c r="AC88" i="456"/>
  <c r="AF63" i="456"/>
  <c r="AC66" i="456"/>
  <c r="AG87" i="456"/>
  <c r="AH87" i="456"/>
  <c r="AI74" i="456"/>
  <c r="AI85" i="456"/>
  <c r="AF85" i="456"/>
  <c r="AC79" i="456"/>
  <c r="AK57" i="456"/>
  <c r="AH81" i="456"/>
  <c r="AF81" i="456"/>
  <c r="AC71" i="456"/>
  <c r="AF61" i="456"/>
  <c r="AJ56" i="456"/>
  <c r="AI56" i="456"/>
  <c r="AG80" i="456"/>
  <c r="AJ76" i="456"/>
  <c r="AI76" i="456"/>
  <c r="AK70" i="456"/>
  <c r="AF70" i="456"/>
  <c r="AI66" i="456"/>
  <c r="AG83" i="456"/>
  <c r="AH83" i="456"/>
  <c r="AK53" i="456"/>
  <c r="AC74" i="456"/>
  <c r="AH73" i="456"/>
  <c r="AC77" i="456"/>
  <c r="AH82" i="456"/>
  <c r="AC69" i="456"/>
  <c r="AF55" i="456"/>
  <c r="AF65" i="456"/>
  <c r="AG85" i="456"/>
  <c r="AI81" i="456"/>
  <c r="AJ61" i="456"/>
  <c r="AK80" i="456"/>
  <c r="AH70" i="456"/>
  <c r="AK83" i="456"/>
  <c r="AI73" i="456"/>
  <c r="AC75" i="456"/>
  <c r="AG88" i="456"/>
  <c r="AH54" i="456"/>
  <c r="AF54" i="456"/>
  <c r="AI64" i="456"/>
  <c r="AC72" i="456"/>
  <c r="AG79" i="456"/>
  <c r="AH79" i="456"/>
  <c r="AC54" i="456"/>
  <c r="AF71" i="456"/>
  <c r="AG67" i="456"/>
  <c r="AI67" i="456"/>
  <c r="AI86" i="456"/>
  <c r="AH72" i="456"/>
  <c r="AG72" i="456"/>
  <c r="AF60" i="456"/>
  <c r="AH60" i="456"/>
  <c r="AF58" i="456"/>
  <c r="AJ78" i="456"/>
  <c r="AG78" i="456"/>
  <c r="AG77" i="456"/>
  <c r="AC82" i="456"/>
  <c r="AJ75" i="456"/>
  <c r="AH69" i="456"/>
  <c r="AG69" i="456"/>
  <c r="AJ84" i="456"/>
  <c r="AH65" i="456"/>
  <c r="AK65" i="456"/>
  <c r="AG59" i="456"/>
  <c r="AI59" i="456"/>
  <c r="AK68" i="456"/>
  <c r="AC84" i="456"/>
  <c r="AI62" i="456"/>
  <c r="AK63" i="456"/>
  <c r="AH63" i="456"/>
  <c r="AC64" i="456"/>
  <c r="AJ87" i="456"/>
  <c r="AH74" i="456"/>
  <c r="AG74" i="456"/>
  <c r="AH85" i="456"/>
  <c r="AJ85" i="456"/>
  <c r="AI57" i="456"/>
  <c r="AH57" i="456"/>
  <c r="AK81" i="456"/>
  <c r="AC80" i="456"/>
  <c r="AI61" i="456"/>
  <c r="AK61" i="456"/>
  <c r="AF56" i="456"/>
  <c r="AH56" i="456"/>
  <c r="AJ80" i="456"/>
  <c r="AF76" i="456"/>
  <c r="AK76" i="456"/>
  <c r="AG70" i="456"/>
  <c r="AH66" i="456"/>
  <c r="AF66" i="456"/>
  <c r="AJ83" i="456"/>
  <c r="AI53" i="456"/>
  <c r="AH53" i="456"/>
  <c r="AK73" i="456"/>
  <c r="AJ73" i="456"/>
  <c r="AJ82" i="456"/>
  <c r="AK82" i="456"/>
  <c r="AK55" i="456"/>
  <c r="AJ55" i="456"/>
  <c r="AC86" i="456"/>
  <c r="AF59" i="456"/>
  <c r="AF68" i="456"/>
  <c r="AH68" i="456"/>
  <c r="AK62" i="456"/>
  <c r="AF62" i="456"/>
  <c r="AJ63" i="456"/>
  <c r="AC70" i="456"/>
  <c r="AK87" i="456"/>
  <c r="AI87" i="456"/>
  <c r="AC59" i="456"/>
  <c r="AF57" i="456"/>
  <c r="AC62" i="456"/>
  <c r="AG56" i="456"/>
  <c r="AG76" i="456"/>
  <c r="AG66" i="456"/>
  <c r="AF53" i="456"/>
  <c r="AC58" i="456"/>
  <c r="AH55" i="456"/>
  <c r="AJ88" i="456"/>
  <c r="AI54" i="456"/>
  <c r="AG54" i="456"/>
  <c r="AK64" i="456"/>
  <c r="AC60" i="456"/>
  <c r="AJ79" i="456"/>
  <c r="AC81" i="456"/>
  <c r="AK71" i="456"/>
  <c r="AH71" i="456"/>
  <c r="AJ67" i="456"/>
  <c r="AC83" i="456"/>
  <c r="AH86" i="456"/>
  <c r="AK72" i="456"/>
  <c r="AI72" i="456"/>
  <c r="AI60" i="456"/>
  <c r="AC73" i="456"/>
  <c r="AJ58" i="456"/>
  <c r="AF78" i="456"/>
  <c r="AK78" i="456"/>
  <c r="AJ77" i="456"/>
  <c r="AK75" i="456"/>
  <c r="AF75" i="456"/>
  <c r="AJ69" i="456"/>
  <c r="AH84" i="456"/>
  <c r="AF84" i="456"/>
  <c r="AJ65" i="456"/>
  <c r="AC67" i="456"/>
  <c r="AJ59" i="456"/>
  <c r="AJ68" i="456"/>
  <c r="AG68" i="456"/>
  <c r="AH62" i="456"/>
  <c r="AJ62" i="456"/>
  <c r="AG63" i="456"/>
  <c r="AI63" i="456"/>
  <c r="AC53" i="456"/>
  <c r="AF87" i="456"/>
  <c r="AJ74" i="456"/>
  <c r="AK74" i="456"/>
  <c r="AK85" i="456"/>
  <c r="AC68" i="456"/>
  <c r="AJ57" i="456"/>
  <c r="AG57" i="456"/>
  <c r="AG81" i="456"/>
  <c r="AC55" i="456"/>
  <c r="AH61" i="456"/>
  <c r="AG61" i="456"/>
  <c r="AK56" i="456"/>
  <c r="AH80" i="456"/>
  <c r="AF80" i="456"/>
  <c r="AH76" i="456"/>
  <c r="AC63" i="456"/>
  <c r="AI70" i="456"/>
  <c r="AK66" i="456"/>
  <c r="AJ66" i="456"/>
  <c r="AF83" i="456"/>
  <c r="AJ53" i="456"/>
  <c r="AG53" i="456"/>
  <c r="AG73" i="456"/>
  <c r="AF73" i="456"/>
  <c r="AF82" i="456"/>
  <c r="AG82" i="456"/>
  <c r="AG55" i="456"/>
  <c r="AI55" i="456"/>
  <c r="AI84" i="456"/>
  <c r="AF74" i="456"/>
  <c r="AC56" i="456"/>
  <c r="AJ81" i="456"/>
  <c r="AC85" i="456"/>
  <c r="AI80" i="456"/>
  <c r="AJ70" i="456"/>
  <c r="AI83" i="456"/>
  <c r="AC87" i="456"/>
  <c r="AI82" i="456"/>
  <c r="AJ57" i="454"/>
  <c r="AH57" i="454"/>
  <c r="AK61" i="454"/>
  <c r="AJ76" i="454"/>
  <c r="AI76" i="454"/>
  <c r="AI73" i="454"/>
  <c r="AG73" i="454"/>
  <c r="AJ85" i="454"/>
  <c r="AC62" i="454"/>
  <c r="AH88" i="454"/>
  <c r="AG75" i="454"/>
  <c r="AH75" i="454"/>
  <c r="AF68" i="454"/>
  <c r="AG56" i="454"/>
  <c r="AI56" i="454"/>
  <c r="AF79" i="454"/>
  <c r="AI55" i="454"/>
  <c r="AH55" i="454"/>
  <c r="AG64" i="454"/>
  <c r="AI64" i="454"/>
  <c r="AF72" i="454"/>
  <c r="AJ65" i="454"/>
  <c r="AG65" i="454"/>
  <c r="AH62" i="454"/>
  <c r="AK62" i="454"/>
  <c r="AF78" i="454"/>
  <c r="AK78" i="454"/>
  <c r="AG54" i="454"/>
  <c r="AC64" i="454"/>
  <c r="AJ86" i="454"/>
  <c r="AF80" i="454"/>
  <c r="AG80" i="454"/>
  <c r="AC70" i="454"/>
  <c r="AJ53" i="454"/>
  <c r="AC59" i="454"/>
  <c r="AI58" i="454"/>
  <c r="AH58" i="454"/>
  <c r="AH83" i="454"/>
  <c r="AF83" i="454"/>
  <c r="AF66" i="454"/>
  <c r="AJ69" i="454"/>
  <c r="AG69" i="454"/>
  <c r="AC85" i="454"/>
  <c r="AC66" i="454"/>
  <c r="AK60" i="454"/>
  <c r="AF60" i="454"/>
  <c r="AK74" i="454"/>
  <c r="AH82" i="454"/>
  <c r="AF82" i="454"/>
  <c r="AK87" i="454"/>
  <c r="AI70" i="454"/>
  <c r="AK70" i="454"/>
  <c r="AF77" i="454"/>
  <c r="AC75" i="454"/>
  <c r="AJ59" i="454"/>
  <c r="AK67" i="454"/>
  <c r="AJ67" i="454"/>
  <c r="AI71" i="454"/>
  <c r="AJ84" i="454"/>
  <c r="AK84" i="454"/>
  <c r="AG81" i="454"/>
  <c r="AH81" i="454"/>
  <c r="AI63" i="454"/>
  <c r="AF57" i="454"/>
  <c r="AI57" i="454"/>
  <c r="AG61" i="454"/>
  <c r="AF76" i="454"/>
  <c r="AK76" i="454"/>
  <c r="AK73" i="454"/>
  <c r="AH73" i="454"/>
  <c r="AF85" i="454"/>
  <c r="AJ88" i="454"/>
  <c r="AK88" i="454"/>
  <c r="AJ75" i="454"/>
  <c r="AK68" i="454"/>
  <c r="AH68" i="454"/>
  <c r="AJ56" i="454"/>
  <c r="AI79" i="454"/>
  <c r="AH79" i="454"/>
  <c r="AK55" i="454"/>
  <c r="AG55" i="454"/>
  <c r="AJ64" i="454"/>
  <c r="AK72" i="454"/>
  <c r="AH72" i="454"/>
  <c r="AF65" i="454"/>
  <c r="AH65" i="454"/>
  <c r="AJ62" i="454"/>
  <c r="AC53" i="454"/>
  <c r="AH78" i="454"/>
  <c r="AJ54" i="454"/>
  <c r="AI54" i="454"/>
  <c r="AH86" i="454"/>
  <c r="AF86" i="454"/>
  <c r="AH80" i="454"/>
  <c r="AC60" i="454"/>
  <c r="AC77" i="454"/>
  <c r="AI53" i="454"/>
  <c r="AC67" i="454"/>
  <c r="AJ58" i="454"/>
  <c r="AG58" i="454"/>
  <c r="AK83" i="454"/>
  <c r="AI66" i="454"/>
  <c r="AK66" i="454"/>
  <c r="AF69" i="454"/>
  <c r="AH69" i="454"/>
  <c r="AC88" i="454"/>
  <c r="AC72" i="454"/>
  <c r="AG60" i="454"/>
  <c r="AI60" i="454"/>
  <c r="AF74" i="454"/>
  <c r="AK82" i="454"/>
  <c r="AI82" i="454"/>
  <c r="AG87" i="454"/>
  <c r="AH70" i="454"/>
  <c r="AG70" i="454"/>
  <c r="AJ77" i="454"/>
  <c r="AH59" i="454"/>
  <c r="AF59" i="454"/>
  <c r="AG67" i="454"/>
  <c r="AH71" i="454"/>
  <c r="AF71" i="454"/>
  <c r="AF84" i="454"/>
  <c r="AG84" i="454"/>
  <c r="AJ81" i="454"/>
  <c r="AH63" i="454"/>
  <c r="AJ63" i="454"/>
  <c r="AK57" i="454"/>
  <c r="AJ61" i="454"/>
  <c r="AH61" i="454"/>
  <c r="AH76" i="454"/>
  <c r="AC74" i="454"/>
  <c r="AF73" i="454"/>
  <c r="AK85" i="454"/>
  <c r="AI85" i="454"/>
  <c r="AF88" i="454"/>
  <c r="AG88" i="454"/>
  <c r="AI75" i="454"/>
  <c r="AG68" i="454"/>
  <c r="AI68" i="454"/>
  <c r="AK56" i="454"/>
  <c r="AK79" i="454"/>
  <c r="AJ79" i="454"/>
  <c r="AF55" i="454"/>
  <c r="AC81" i="454"/>
  <c r="AF64" i="454"/>
  <c r="AG72" i="454"/>
  <c r="AI72" i="454"/>
  <c r="AI65" i="454"/>
  <c r="AC73" i="454"/>
  <c r="AF62" i="454"/>
  <c r="AC68" i="454"/>
  <c r="AG78" i="454"/>
  <c r="AF54" i="454"/>
  <c r="AK54" i="454"/>
  <c r="AK86" i="454"/>
  <c r="AI86" i="454"/>
  <c r="AK80" i="454"/>
  <c r="AC65" i="454"/>
  <c r="AK53" i="454"/>
  <c r="AF53" i="454"/>
  <c r="AC71" i="454"/>
  <c r="AF58" i="454"/>
  <c r="AC54" i="454"/>
  <c r="AG83" i="454"/>
  <c r="AH66" i="454"/>
  <c r="AG66" i="454"/>
  <c r="AI69" i="454"/>
  <c r="AC57" i="454"/>
  <c r="AC56" i="454"/>
  <c r="AC86" i="454"/>
  <c r="AH60" i="454"/>
  <c r="AH74" i="454"/>
  <c r="AI74" i="454"/>
  <c r="AG82" i="454"/>
  <c r="AI87" i="454"/>
  <c r="AJ87" i="454"/>
  <c r="AJ70" i="454"/>
  <c r="AI77" i="454"/>
  <c r="AG77" i="454"/>
  <c r="AI59" i="454"/>
  <c r="AG59" i="454"/>
  <c r="AI67" i="454"/>
  <c r="AK71" i="454"/>
  <c r="AJ71" i="454"/>
  <c r="AI84" i="454"/>
  <c r="AC55" i="454"/>
  <c r="AF81" i="454"/>
  <c r="AK63" i="454"/>
  <c r="AF63" i="454"/>
  <c r="AG57" i="454"/>
  <c r="AF61" i="454"/>
  <c r="AI61" i="454"/>
  <c r="AG76" i="454"/>
  <c r="AC82" i="454"/>
  <c r="AJ73" i="454"/>
  <c r="AG85" i="454"/>
  <c r="AH85" i="454"/>
  <c r="AI88" i="454"/>
  <c r="AK75" i="454"/>
  <c r="AF75" i="454"/>
  <c r="AJ68" i="454"/>
  <c r="AH56" i="454"/>
  <c r="AF56" i="454"/>
  <c r="AG79" i="454"/>
  <c r="AC84" i="454"/>
  <c r="AJ55" i="454"/>
  <c r="AK64" i="454"/>
  <c r="AH64" i="454"/>
  <c r="AJ72" i="454"/>
  <c r="AC76" i="454"/>
  <c r="AK65" i="454"/>
  <c r="AI62" i="454"/>
  <c r="AG62" i="454"/>
  <c r="AJ78" i="454"/>
  <c r="AI78" i="454"/>
  <c r="AH54" i="454"/>
  <c r="AC83" i="454"/>
  <c r="AG86" i="454"/>
  <c r="AJ80" i="454"/>
  <c r="AI80" i="454"/>
  <c r="AC87" i="454"/>
  <c r="AG53" i="454"/>
  <c r="AH53" i="454"/>
  <c r="AC78" i="454"/>
  <c r="AK58" i="454"/>
  <c r="AI83" i="454"/>
  <c r="AJ83" i="454"/>
  <c r="AJ66" i="454"/>
  <c r="AC63" i="454"/>
  <c r="AK69" i="454"/>
  <c r="AC61" i="454"/>
  <c r="AC58" i="454"/>
  <c r="AC80" i="454"/>
  <c r="AJ60" i="454"/>
  <c r="AG74" i="454"/>
  <c r="AJ74" i="454"/>
  <c r="AJ82" i="454"/>
  <c r="AH87" i="454"/>
  <c r="AF87" i="454"/>
  <c r="AF70" i="454"/>
  <c r="AK77" i="454"/>
  <c r="AH77" i="454"/>
  <c r="AK59" i="454"/>
  <c r="AH67" i="454"/>
  <c r="AF67" i="454"/>
  <c r="AG71" i="454"/>
  <c r="AC79" i="454"/>
  <c r="AH84" i="454"/>
  <c r="AK81" i="454"/>
  <c r="AI81" i="454"/>
  <c r="AG63" i="454"/>
  <c r="AC69" i="454"/>
  <c r="AC68" i="452"/>
  <c r="AJ53" i="452"/>
  <c r="AC84" i="452"/>
  <c r="AJ70" i="452"/>
  <c r="AC65" i="452"/>
  <c r="AG56" i="452"/>
  <c r="AK63" i="452"/>
  <c r="AJ63" i="452"/>
  <c r="AI57" i="452"/>
  <c r="AH57" i="452"/>
  <c r="AK84" i="452"/>
  <c r="AI88" i="452"/>
  <c r="AJ88" i="452"/>
  <c r="AK66" i="452"/>
  <c r="AI66" i="452"/>
  <c r="AK58" i="452"/>
  <c r="AF64" i="452"/>
  <c r="AK64" i="452"/>
  <c r="AJ76" i="452"/>
  <c r="AF68" i="452"/>
  <c r="AK68" i="452"/>
  <c r="AK80" i="452"/>
  <c r="AF80" i="452"/>
  <c r="AG61" i="452"/>
  <c r="AI69" i="452"/>
  <c r="AF69" i="452"/>
  <c r="AK72" i="452"/>
  <c r="AK59" i="452"/>
  <c r="AJ59" i="452"/>
  <c r="AC62" i="452"/>
  <c r="AK73" i="452"/>
  <c r="AG55" i="452"/>
  <c r="AH55" i="452"/>
  <c r="AJ74" i="452"/>
  <c r="AJ60" i="452"/>
  <c r="AI60" i="452"/>
  <c r="AJ79" i="452"/>
  <c r="AK79" i="452"/>
  <c r="AF67" i="452"/>
  <c r="AJ54" i="452"/>
  <c r="AG54" i="452"/>
  <c r="AK77" i="452"/>
  <c r="AG82" i="452"/>
  <c r="AH82" i="452"/>
  <c r="AJ83" i="452"/>
  <c r="AC79" i="452"/>
  <c r="AC77" i="452"/>
  <c r="AG65" i="452"/>
  <c r="AC83" i="452"/>
  <c r="AG87" i="452"/>
  <c r="AJ81" i="452"/>
  <c r="AK81" i="452"/>
  <c r="AF71" i="452"/>
  <c r="AK71" i="452"/>
  <c r="AC59" i="452"/>
  <c r="AH75" i="452"/>
  <c r="AG86" i="452"/>
  <c r="AH86" i="452"/>
  <c r="AK62" i="452"/>
  <c r="AC55" i="452"/>
  <c r="AG78" i="452"/>
  <c r="AF78" i="452"/>
  <c r="AI85" i="452"/>
  <c r="AI53" i="452"/>
  <c r="AF53" i="452"/>
  <c r="AH70" i="452"/>
  <c r="AF70" i="452"/>
  <c r="AJ56" i="452"/>
  <c r="AI56" i="452"/>
  <c r="AG63" i="452"/>
  <c r="AH63" i="452"/>
  <c r="AK57" i="452"/>
  <c r="AF57" i="452"/>
  <c r="AG84" i="452"/>
  <c r="AH88" i="452"/>
  <c r="AF88" i="452"/>
  <c r="AG66" i="452"/>
  <c r="AH58" i="452"/>
  <c r="AI58" i="452"/>
  <c r="AI64" i="452"/>
  <c r="AK76" i="452"/>
  <c r="AH76" i="452"/>
  <c r="AI68" i="452"/>
  <c r="AC87" i="452"/>
  <c r="AG80" i="452"/>
  <c r="AC71" i="452"/>
  <c r="AJ61" i="452"/>
  <c r="AH69" i="452"/>
  <c r="AJ69" i="452"/>
  <c r="AF72" i="452"/>
  <c r="AG59" i="452"/>
  <c r="AH59" i="452"/>
  <c r="AH73" i="452"/>
  <c r="AF73" i="452"/>
  <c r="AI55" i="452"/>
  <c r="AK74" i="452"/>
  <c r="AI74" i="452"/>
  <c r="AF60" i="452"/>
  <c r="AK60" i="452"/>
  <c r="AF79" i="452"/>
  <c r="AK67" i="452"/>
  <c r="AI67" i="452"/>
  <c r="AF54" i="452"/>
  <c r="AJ77" i="452"/>
  <c r="AI77" i="452"/>
  <c r="AJ82" i="452"/>
  <c r="AH83" i="452"/>
  <c r="AF83" i="452"/>
  <c r="AC67" i="452"/>
  <c r="AI65" i="452"/>
  <c r="AF65" i="452"/>
  <c r="AC78" i="452"/>
  <c r="AJ87" i="452"/>
  <c r="AF81" i="452"/>
  <c r="AG81" i="452"/>
  <c r="AI71" i="452"/>
  <c r="AC61" i="452"/>
  <c r="AJ75" i="452"/>
  <c r="AG75" i="452"/>
  <c r="AJ86" i="452"/>
  <c r="AH62" i="452"/>
  <c r="AI62" i="452"/>
  <c r="AC74" i="452"/>
  <c r="AI78" i="452"/>
  <c r="AC64" i="452"/>
  <c r="AH85" i="452"/>
  <c r="AK53" i="452"/>
  <c r="AH53" i="452"/>
  <c r="AK70" i="452"/>
  <c r="AI70" i="452"/>
  <c r="AF56" i="452"/>
  <c r="AK56" i="452"/>
  <c r="AI63" i="452"/>
  <c r="AC76" i="452"/>
  <c r="AG57" i="452"/>
  <c r="AI84" i="452"/>
  <c r="AJ84" i="452"/>
  <c r="AK88" i="452"/>
  <c r="AC82" i="452"/>
  <c r="AJ66" i="452"/>
  <c r="AJ58" i="452"/>
  <c r="AG58" i="452"/>
  <c r="AH64" i="452"/>
  <c r="AG76" i="452"/>
  <c r="AF76" i="452"/>
  <c r="AH68" i="452"/>
  <c r="AC81" i="452"/>
  <c r="AJ80" i="452"/>
  <c r="AI61" i="452"/>
  <c r="AF61" i="452"/>
  <c r="AK69" i="452"/>
  <c r="AI72" i="452"/>
  <c r="AJ72" i="452"/>
  <c r="AI59" i="452"/>
  <c r="AC75" i="452"/>
  <c r="AI73" i="452"/>
  <c r="AJ73" i="452"/>
  <c r="AF55" i="452"/>
  <c r="AG74" i="452"/>
  <c r="AH74" i="452"/>
  <c r="AH60" i="452"/>
  <c r="AC85" i="452"/>
  <c r="AI79" i="452"/>
  <c r="AG67" i="452"/>
  <c r="AH67" i="452"/>
  <c r="AK54" i="452"/>
  <c r="AF77" i="452"/>
  <c r="AG77" i="452"/>
  <c r="AF82" i="452"/>
  <c r="AK83" i="452"/>
  <c r="AI83" i="452"/>
  <c r="AC54" i="452"/>
  <c r="AH65" i="452"/>
  <c r="AJ65" i="452"/>
  <c r="AH87" i="452"/>
  <c r="AF87" i="452"/>
  <c r="AI81" i="452"/>
  <c r="AC80" i="452"/>
  <c r="AH71" i="452"/>
  <c r="AC69" i="452"/>
  <c r="AF75" i="452"/>
  <c r="AK75" i="452"/>
  <c r="AF86" i="452"/>
  <c r="AJ62" i="452"/>
  <c r="AG62" i="452"/>
  <c r="AC58" i="452"/>
  <c r="AJ78" i="452"/>
  <c r="AJ85" i="452"/>
  <c r="AK85" i="452"/>
  <c r="AG53" i="452"/>
  <c r="AC57" i="452"/>
  <c r="AG70" i="452"/>
  <c r="AC88" i="452"/>
  <c r="AH56" i="452"/>
  <c r="AC73" i="452"/>
  <c r="AF63" i="452"/>
  <c r="AC53" i="452"/>
  <c r="AJ57" i="452"/>
  <c r="AH84" i="452"/>
  <c r="AF84" i="452"/>
  <c r="AG88" i="452"/>
  <c r="AH66" i="452"/>
  <c r="AF66" i="452"/>
  <c r="AF58" i="452"/>
  <c r="AJ64" i="452"/>
  <c r="AG64" i="452"/>
  <c r="AI76" i="452"/>
  <c r="AJ68" i="452"/>
  <c r="AG68" i="452"/>
  <c r="AI80" i="452"/>
  <c r="AH80" i="452"/>
  <c r="AK61" i="452"/>
  <c r="AH61" i="452"/>
  <c r="AG69" i="452"/>
  <c r="AG72" i="452"/>
  <c r="AH72" i="452"/>
  <c r="AF59" i="452"/>
  <c r="AC86" i="452"/>
  <c r="AG73" i="452"/>
  <c r="AK55" i="452"/>
  <c r="AJ55" i="452"/>
  <c r="AF74" i="452"/>
  <c r="AC63" i="452"/>
  <c r="AG60" i="452"/>
  <c r="AH79" i="452"/>
  <c r="AG79" i="452"/>
  <c r="AJ67" i="452"/>
  <c r="AH54" i="452"/>
  <c r="AI54" i="452"/>
  <c r="AH77" i="452"/>
  <c r="AK82" i="452"/>
  <c r="AI82" i="452"/>
  <c r="AG83" i="452"/>
  <c r="AC60" i="452"/>
  <c r="AC70" i="452"/>
  <c r="AK65" i="452"/>
  <c r="AC56" i="452"/>
  <c r="AK87" i="452"/>
  <c r="AI87" i="452"/>
  <c r="AH81" i="452"/>
  <c r="AJ71" i="452"/>
  <c r="AG71" i="452"/>
  <c r="AC72" i="452"/>
  <c r="AI75" i="452"/>
  <c r="AK86" i="452"/>
  <c r="AI86" i="452"/>
  <c r="AF62" i="452"/>
  <c r="AC66" i="452"/>
  <c r="AK78" i="452"/>
  <c r="AH78" i="452"/>
  <c r="AF85" i="452"/>
  <c r="AG85" i="452"/>
  <c r="AC53" i="450"/>
  <c r="AK79" i="450"/>
  <c r="AK56" i="450"/>
  <c r="AI56" i="450"/>
  <c r="AG66" i="450"/>
  <c r="AC80" i="450"/>
  <c r="AI53" i="450"/>
  <c r="AK84" i="450"/>
  <c r="AH84" i="450"/>
  <c r="AH77" i="450"/>
  <c r="AI61" i="450"/>
  <c r="AK61" i="450"/>
  <c r="AG75" i="450"/>
  <c r="AI75" i="450"/>
  <c r="AH74" i="450"/>
  <c r="AF74" i="450"/>
  <c r="AG81" i="450"/>
  <c r="AK63" i="450"/>
  <c r="AF63" i="450"/>
  <c r="AI87" i="450"/>
  <c r="AI78" i="450"/>
  <c r="AH78" i="450"/>
  <c r="AF83" i="450"/>
  <c r="AH83" i="450"/>
  <c r="AG68" i="450"/>
  <c r="AG80" i="450"/>
  <c r="AI80" i="450"/>
  <c r="AK73" i="450"/>
  <c r="AJ65" i="450"/>
  <c r="AH65" i="450"/>
  <c r="AJ82" i="450"/>
  <c r="AC58" i="450"/>
  <c r="AF76" i="450"/>
  <c r="AG76" i="450"/>
  <c r="AC86" i="450"/>
  <c r="AG85" i="450"/>
  <c r="AC59" i="450"/>
  <c r="AJ70" i="450"/>
  <c r="AI58" i="450"/>
  <c r="AF58" i="450"/>
  <c r="AG72" i="450"/>
  <c r="AJ64" i="450"/>
  <c r="AH64" i="450"/>
  <c r="AJ60" i="450"/>
  <c r="AI60" i="450"/>
  <c r="AK59" i="450"/>
  <c r="AJ59" i="450"/>
  <c r="AI57" i="450"/>
  <c r="AH57" i="450"/>
  <c r="AJ55" i="450"/>
  <c r="AF55" i="450"/>
  <c r="AG71" i="450"/>
  <c r="AI71" i="450"/>
  <c r="AF86" i="450"/>
  <c r="AG67" i="450"/>
  <c r="AI67" i="450"/>
  <c r="AF88" i="450"/>
  <c r="AC81" i="450"/>
  <c r="AG54" i="450"/>
  <c r="AH54" i="450"/>
  <c r="AJ69" i="450"/>
  <c r="AK69" i="450"/>
  <c r="AK62" i="450"/>
  <c r="AJ79" i="450"/>
  <c r="AG79" i="450"/>
  <c r="AG56" i="450"/>
  <c r="AC70" i="450"/>
  <c r="AF66" i="450"/>
  <c r="AC73" i="450"/>
  <c r="AH53" i="450"/>
  <c r="AG84" i="450"/>
  <c r="AI84" i="450"/>
  <c r="AK77" i="450"/>
  <c r="AJ61" i="450"/>
  <c r="AG61" i="450"/>
  <c r="AF75" i="450"/>
  <c r="AC67" i="450"/>
  <c r="AI74" i="450"/>
  <c r="AK74" i="450"/>
  <c r="AI81" i="450"/>
  <c r="AG63" i="450"/>
  <c r="AJ63" i="450"/>
  <c r="AK87" i="450"/>
  <c r="AJ78" i="450"/>
  <c r="AG78" i="450"/>
  <c r="AI83" i="450"/>
  <c r="AJ68" i="450"/>
  <c r="AI68" i="450"/>
  <c r="AJ80" i="450"/>
  <c r="AI73" i="450"/>
  <c r="AH73" i="450"/>
  <c r="AF65" i="450"/>
  <c r="AC75" i="450"/>
  <c r="AF82" i="450"/>
  <c r="AC83" i="450"/>
  <c r="AI76" i="450"/>
  <c r="AC55" i="450"/>
  <c r="AC56" i="450"/>
  <c r="AI85" i="450"/>
  <c r="AH70" i="450"/>
  <c r="AG70" i="450"/>
  <c r="AK58" i="450"/>
  <c r="AJ72" i="450"/>
  <c r="AI72" i="450"/>
  <c r="AF64" i="450"/>
  <c r="AI64" i="450"/>
  <c r="AF60" i="450"/>
  <c r="AH60" i="450"/>
  <c r="AG59" i="450"/>
  <c r="AI59" i="450"/>
  <c r="AJ57" i="450"/>
  <c r="AG57" i="450"/>
  <c r="AI55" i="450"/>
  <c r="AC77" i="450"/>
  <c r="AH71" i="450"/>
  <c r="AI86" i="450"/>
  <c r="AG86" i="450"/>
  <c r="AH67" i="450"/>
  <c r="AK88" i="450"/>
  <c r="AH88" i="450"/>
  <c r="AC63" i="450"/>
  <c r="AJ54" i="450"/>
  <c r="AC78" i="450"/>
  <c r="AF69" i="450"/>
  <c r="AH62" i="450"/>
  <c r="AJ62" i="450"/>
  <c r="AF79" i="450"/>
  <c r="AH79" i="450"/>
  <c r="AH56" i="450"/>
  <c r="AH66" i="450"/>
  <c r="AK66" i="450"/>
  <c r="AJ53" i="450"/>
  <c r="AK53" i="450"/>
  <c r="AJ84" i="450"/>
  <c r="AI77" i="450"/>
  <c r="AJ77" i="450"/>
  <c r="AF61" i="450"/>
  <c r="AC65" i="450"/>
  <c r="AH75" i="450"/>
  <c r="AC88" i="450"/>
  <c r="AJ74" i="450"/>
  <c r="AH81" i="450"/>
  <c r="AJ81" i="450"/>
  <c r="AH63" i="450"/>
  <c r="AJ87" i="450"/>
  <c r="AG87" i="450"/>
  <c r="AF78" i="450"/>
  <c r="AC66" i="450"/>
  <c r="AK83" i="450"/>
  <c r="AF68" i="450"/>
  <c r="AH68" i="450"/>
  <c r="AF80" i="450"/>
  <c r="AJ73" i="450"/>
  <c r="AG73" i="450"/>
  <c r="AG65" i="450"/>
  <c r="AI82" i="450"/>
  <c r="AK82" i="450"/>
  <c r="AC57" i="450"/>
  <c r="AK76" i="450"/>
  <c r="AC79" i="450"/>
  <c r="AH85" i="450"/>
  <c r="AF85" i="450"/>
  <c r="AI70" i="450"/>
  <c r="AF70" i="450"/>
  <c r="AJ58" i="450"/>
  <c r="AF72" i="450"/>
  <c r="AH72" i="450"/>
  <c r="AK64" i="450"/>
  <c r="AC69" i="450"/>
  <c r="AK60" i="450"/>
  <c r="AC84" i="450"/>
  <c r="AH59" i="450"/>
  <c r="AC87" i="450"/>
  <c r="AF57" i="450"/>
  <c r="AC76" i="450"/>
  <c r="AG55" i="450"/>
  <c r="AC61" i="450"/>
  <c r="AF71" i="450"/>
  <c r="AH86" i="450"/>
  <c r="AK86" i="450"/>
  <c r="AJ67" i="450"/>
  <c r="AG88" i="450"/>
  <c r="AI88" i="450"/>
  <c r="AC72" i="450"/>
  <c r="AK54" i="450"/>
  <c r="AC64" i="450"/>
  <c r="AH69" i="450"/>
  <c r="AI62" i="450"/>
  <c r="AG62" i="450"/>
  <c r="AI79" i="450"/>
  <c r="AJ56" i="450"/>
  <c r="AF56" i="450"/>
  <c r="AI66" i="450"/>
  <c r="AJ66" i="450"/>
  <c r="AF53" i="450"/>
  <c r="AG53" i="450"/>
  <c r="AF84" i="450"/>
  <c r="AG77" i="450"/>
  <c r="AF77" i="450"/>
  <c r="AH61" i="450"/>
  <c r="AK75" i="450"/>
  <c r="AJ75" i="450"/>
  <c r="AC82" i="450"/>
  <c r="AG74" i="450"/>
  <c r="AK81" i="450"/>
  <c r="AF81" i="450"/>
  <c r="AI63" i="450"/>
  <c r="AF87" i="450"/>
  <c r="AH87" i="450"/>
  <c r="AK78" i="450"/>
  <c r="AJ83" i="450"/>
  <c r="AG83" i="450"/>
  <c r="AK68" i="450"/>
  <c r="AK80" i="450"/>
  <c r="AH80" i="450"/>
  <c r="AF73" i="450"/>
  <c r="AI65" i="450"/>
  <c r="AK65" i="450"/>
  <c r="AH82" i="450"/>
  <c r="AG82" i="450"/>
  <c r="AJ76" i="450"/>
  <c r="AH76" i="450"/>
  <c r="AC71" i="450"/>
  <c r="AK85" i="450"/>
  <c r="AJ85" i="450"/>
  <c r="AK70" i="450"/>
  <c r="AH58" i="450"/>
  <c r="AG58" i="450"/>
  <c r="AK72" i="450"/>
  <c r="AC54" i="450"/>
  <c r="AG64" i="450"/>
  <c r="AC62" i="450"/>
  <c r="AG60" i="450"/>
  <c r="AC85" i="450"/>
  <c r="AF59" i="450"/>
  <c r="AC68" i="450"/>
  <c r="AK57" i="450"/>
  <c r="AH55" i="450"/>
  <c r="AK55" i="450"/>
  <c r="AK71" i="450"/>
  <c r="AJ71" i="450"/>
  <c r="AJ86" i="450"/>
  <c r="AK67" i="450"/>
  <c r="AF67" i="450"/>
  <c r="AJ88" i="450"/>
  <c r="AC74" i="450"/>
  <c r="AI54" i="450"/>
  <c r="AF54" i="450"/>
  <c r="AI69" i="450"/>
  <c r="AG69" i="450"/>
  <c r="AF62" i="450"/>
  <c r="AC60" i="450"/>
  <c r="AJ71" i="448"/>
  <c r="AK71" i="448"/>
  <c r="AC62" i="448"/>
  <c r="AF59" i="448"/>
  <c r="AF75" i="448"/>
  <c r="AK75" i="448"/>
  <c r="AK73" i="448"/>
  <c r="AH88" i="448"/>
  <c r="AF88" i="448"/>
  <c r="AJ68" i="448"/>
  <c r="AC71" i="448"/>
  <c r="AI56" i="448"/>
  <c r="AK54" i="448"/>
  <c r="AH54" i="448"/>
  <c r="AJ62" i="448"/>
  <c r="AC70" i="448"/>
  <c r="AF67" i="448"/>
  <c r="AG55" i="448"/>
  <c r="AJ55" i="448"/>
  <c r="AJ79" i="448"/>
  <c r="AJ57" i="448"/>
  <c r="AI57" i="448"/>
  <c r="AI58" i="448"/>
  <c r="AG58" i="448"/>
  <c r="AK83" i="448"/>
  <c r="AI83" i="448"/>
  <c r="AJ80" i="448"/>
  <c r="AG63" i="448"/>
  <c r="AJ63" i="448"/>
  <c r="AJ64" i="448"/>
  <c r="AI70" i="448"/>
  <c r="AG70" i="448"/>
  <c r="AK84" i="448"/>
  <c r="AJ69" i="448"/>
  <c r="AI69" i="448"/>
  <c r="AC76" i="448"/>
  <c r="AF86" i="448"/>
  <c r="AF85" i="448"/>
  <c r="AG85" i="448"/>
  <c r="AI77" i="448"/>
  <c r="AC82" i="448"/>
  <c r="AF66" i="448"/>
  <c r="AC86" i="448"/>
  <c r="AC75" i="448"/>
  <c r="AI81" i="448"/>
  <c r="AF81" i="448"/>
  <c r="AG65" i="448"/>
  <c r="AK60" i="448"/>
  <c r="AF60" i="448"/>
  <c r="AI72" i="448"/>
  <c r="AJ72" i="448"/>
  <c r="AJ53" i="448"/>
  <c r="AJ61" i="448"/>
  <c r="AI61" i="448"/>
  <c r="AF78" i="448"/>
  <c r="AC83" i="448"/>
  <c r="AG74" i="448"/>
  <c r="AH74" i="448"/>
  <c r="AJ82" i="448"/>
  <c r="AC88" i="448"/>
  <c r="AG87" i="448"/>
  <c r="AC66" i="448"/>
  <c r="AF76" i="448"/>
  <c r="AF71" i="448"/>
  <c r="AG71" i="448"/>
  <c r="AH59" i="448"/>
  <c r="AI59" i="448"/>
  <c r="AH75" i="448"/>
  <c r="AH73" i="448"/>
  <c r="AF73" i="448"/>
  <c r="AK88" i="448"/>
  <c r="AC87" i="448"/>
  <c r="AI68" i="448"/>
  <c r="AK56" i="448"/>
  <c r="AF56" i="448"/>
  <c r="AF54" i="448"/>
  <c r="AI62" i="448"/>
  <c r="AG62" i="448"/>
  <c r="AH67" i="448"/>
  <c r="AI67" i="448"/>
  <c r="AK55" i="448"/>
  <c r="AC60" i="448"/>
  <c r="AF79" i="448"/>
  <c r="AF57" i="448"/>
  <c r="AK57" i="448"/>
  <c r="AK58" i="448"/>
  <c r="AH58" i="448"/>
  <c r="AG83" i="448"/>
  <c r="AH80" i="448"/>
  <c r="AI80" i="448"/>
  <c r="AK63" i="448"/>
  <c r="AC74" i="448"/>
  <c r="AI64" i="448"/>
  <c r="AK70" i="448"/>
  <c r="AH70" i="448"/>
  <c r="AG84" i="448"/>
  <c r="AF69" i="448"/>
  <c r="AK69" i="448"/>
  <c r="AK86" i="448"/>
  <c r="AI86" i="448"/>
  <c r="AI85" i="448"/>
  <c r="AC61" i="448"/>
  <c r="AJ77" i="448"/>
  <c r="AC81" i="448"/>
  <c r="AJ66" i="448"/>
  <c r="AC85" i="448"/>
  <c r="AC64" i="448"/>
  <c r="AH81" i="448"/>
  <c r="AJ65" i="448"/>
  <c r="AI65" i="448"/>
  <c r="AG60" i="448"/>
  <c r="AH60" i="448"/>
  <c r="AK72" i="448"/>
  <c r="AH72" i="448"/>
  <c r="AF53" i="448"/>
  <c r="AF61" i="448"/>
  <c r="AK61" i="448"/>
  <c r="AG78" i="448"/>
  <c r="AC80" i="448"/>
  <c r="AJ74" i="448"/>
  <c r="AC73" i="448"/>
  <c r="AF82" i="448"/>
  <c r="AC69" i="448"/>
  <c r="AJ87" i="448"/>
  <c r="AC68" i="448"/>
  <c r="AG76" i="448"/>
  <c r="AH71" i="448"/>
  <c r="AC56" i="448"/>
  <c r="AG59" i="448"/>
  <c r="AJ59" i="448"/>
  <c r="AI75" i="448"/>
  <c r="AG73" i="448"/>
  <c r="AJ73" i="448"/>
  <c r="AG88" i="448"/>
  <c r="AK68" i="448"/>
  <c r="AF68" i="448"/>
  <c r="AG56" i="448"/>
  <c r="AH56" i="448"/>
  <c r="AJ54" i="448"/>
  <c r="AK62" i="448"/>
  <c r="AH62" i="448"/>
  <c r="AG67" i="448"/>
  <c r="AJ67" i="448"/>
  <c r="AF55" i="448"/>
  <c r="AK79" i="448"/>
  <c r="AI79" i="448"/>
  <c r="AH57" i="448"/>
  <c r="AC72" i="448"/>
  <c r="AF58" i="448"/>
  <c r="AC78" i="448"/>
  <c r="AJ83" i="448"/>
  <c r="AK80" i="448"/>
  <c r="AF80" i="448"/>
  <c r="AF63" i="448"/>
  <c r="AK64" i="448"/>
  <c r="AF64" i="448"/>
  <c r="AF70" i="448"/>
  <c r="AI84" i="448"/>
  <c r="AF84" i="448"/>
  <c r="AH69" i="448"/>
  <c r="AC65" i="448"/>
  <c r="AG86" i="448"/>
  <c r="AH86" i="448"/>
  <c r="AH85" i="448"/>
  <c r="AH77" i="448"/>
  <c r="AF77" i="448"/>
  <c r="AI66" i="448"/>
  <c r="AG66" i="448"/>
  <c r="AC58" i="448"/>
  <c r="AC84" i="448"/>
  <c r="AK81" i="448"/>
  <c r="AF65" i="448"/>
  <c r="AK65" i="448"/>
  <c r="AJ60" i="448"/>
  <c r="AC79" i="448"/>
  <c r="AF72" i="448"/>
  <c r="AI53" i="448"/>
  <c r="AK53" i="448"/>
  <c r="AH61" i="448"/>
  <c r="AJ78" i="448"/>
  <c r="AH78" i="448"/>
  <c r="AC63" i="448"/>
  <c r="AF74" i="448"/>
  <c r="AK82" i="448"/>
  <c r="AI82" i="448"/>
  <c r="AH87" i="448"/>
  <c r="AF87" i="448"/>
  <c r="AI76" i="448"/>
  <c r="AH76" i="448"/>
  <c r="AI71" i="448"/>
  <c r="AC54" i="448"/>
  <c r="AK59" i="448"/>
  <c r="AJ75" i="448"/>
  <c r="AG75" i="448"/>
  <c r="AI73" i="448"/>
  <c r="AI88" i="448"/>
  <c r="AJ88" i="448"/>
  <c r="AG68" i="448"/>
  <c r="AH68" i="448"/>
  <c r="AJ56" i="448"/>
  <c r="AI54" i="448"/>
  <c r="AG54" i="448"/>
  <c r="AF62" i="448"/>
  <c r="AC59" i="448"/>
  <c r="AK67" i="448"/>
  <c r="AH55" i="448"/>
  <c r="AI55" i="448"/>
  <c r="AG79" i="448"/>
  <c r="AH79" i="448"/>
  <c r="AG57" i="448"/>
  <c r="AC53" i="448"/>
  <c r="AJ58" i="448"/>
  <c r="AH83" i="448"/>
  <c r="AF83" i="448"/>
  <c r="AG80" i="448"/>
  <c r="AH63" i="448"/>
  <c r="AI63" i="448"/>
  <c r="AG64" i="448"/>
  <c r="AH64" i="448"/>
  <c r="AJ70" i="448"/>
  <c r="AH84" i="448"/>
  <c r="AJ84" i="448"/>
  <c r="AG69" i="448"/>
  <c r="AC67" i="448"/>
  <c r="AJ86" i="448"/>
  <c r="AJ85" i="448"/>
  <c r="AK85" i="448"/>
  <c r="AG77" i="448"/>
  <c r="AK77" i="448"/>
  <c r="AK66" i="448"/>
  <c r="AH66" i="448"/>
  <c r="AC77" i="448"/>
  <c r="AJ81" i="448"/>
  <c r="AG81" i="448"/>
  <c r="AH65" i="448"/>
  <c r="AC55" i="448"/>
  <c r="AI60" i="448"/>
  <c r="AC57" i="448"/>
  <c r="AG72" i="448"/>
  <c r="AH53" i="448"/>
  <c r="AG53" i="448"/>
  <c r="AG61" i="448"/>
  <c r="AI78" i="448"/>
  <c r="AK78" i="448"/>
  <c r="AK74" i="448"/>
  <c r="AI74" i="448"/>
  <c r="AG82" i="448"/>
  <c r="AH82" i="448"/>
  <c r="AK87" i="448"/>
  <c r="AI87" i="448"/>
  <c r="AK76" i="448"/>
  <c r="AJ76" i="448"/>
  <c r="AH63" i="446"/>
  <c r="AF63" i="446"/>
  <c r="AF76" i="446"/>
  <c r="AC82" i="446"/>
  <c r="AG84" i="446"/>
  <c r="AI80" i="446"/>
  <c r="AF80" i="446"/>
  <c r="AJ67" i="446"/>
  <c r="AG67" i="446"/>
  <c r="AI57" i="446"/>
  <c r="AJ61" i="446"/>
  <c r="AG61" i="446"/>
  <c r="AI81" i="446"/>
  <c r="AC78" i="446"/>
  <c r="AK77" i="446"/>
  <c r="AG64" i="446"/>
  <c r="AJ64" i="446"/>
  <c r="AI65" i="446"/>
  <c r="AF75" i="446"/>
  <c r="AH75" i="446"/>
  <c r="AH58" i="446"/>
  <c r="AK58" i="446"/>
  <c r="AG73" i="446"/>
  <c r="AI88" i="446"/>
  <c r="AJ88" i="446"/>
  <c r="AH70" i="446"/>
  <c r="AF70" i="446"/>
  <c r="AH78" i="446"/>
  <c r="AJ59" i="446"/>
  <c r="AG59" i="446"/>
  <c r="AH71" i="446"/>
  <c r="AG60" i="446"/>
  <c r="AJ60" i="446"/>
  <c r="AG66" i="446"/>
  <c r="AC65" i="446"/>
  <c r="AI62" i="446"/>
  <c r="AK62" i="446"/>
  <c r="AC85" i="446"/>
  <c r="AI55" i="446"/>
  <c r="AH79" i="446"/>
  <c r="AG79" i="446"/>
  <c r="AC86" i="446"/>
  <c r="AJ87" i="446"/>
  <c r="AC88" i="446"/>
  <c r="AC66" i="446"/>
  <c r="AJ74" i="446"/>
  <c r="AC63" i="446"/>
  <c r="AJ83" i="446"/>
  <c r="AK53" i="446"/>
  <c r="AH53" i="446"/>
  <c r="AI85" i="446"/>
  <c r="AK82" i="446"/>
  <c r="AI82" i="446"/>
  <c r="AH68" i="446"/>
  <c r="AC84" i="446"/>
  <c r="AJ69" i="446"/>
  <c r="AG69" i="446"/>
  <c r="AF54" i="446"/>
  <c r="AH54" i="446"/>
  <c r="AF56" i="446"/>
  <c r="AG86" i="446"/>
  <c r="AH86" i="446"/>
  <c r="AJ72" i="446"/>
  <c r="AJ63" i="446"/>
  <c r="AG63" i="446"/>
  <c r="AK76" i="446"/>
  <c r="AI84" i="446"/>
  <c r="AF84" i="446"/>
  <c r="AH80" i="446"/>
  <c r="AJ80" i="446"/>
  <c r="AI67" i="446"/>
  <c r="AJ57" i="446"/>
  <c r="AG57" i="446"/>
  <c r="AF61" i="446"/>
  <c r="AH61" i="446"/>
  <c r="AH81" i="446"/>
  <c r="AH77" i="446"/>
  <c r="AG77" i="446"/>
  <c r="AH64" i="446"/>
  <c r="AJ65" i="446"/>
  <c r="AG65" i="446"/>
  <c r="AK75" i="446"/>
  <c r="AC87" i="446"/>
  <c r="AG58" i="446"/>
  <c r="AH73" i="446"/>
  <c r="AK73" i="446"/>
  <c r="AH88" i="446"/>
  <c r="AF88" i="446"/>
  <c r="AG70" i="446"/>
  <c r="AK78" i="446"/>
  <c r="AJ78" i="446"/>
  <c r="AI59" i="446"/>
  <c r="AJ71" i="446"/>
  <c r="AG71" i="446"/>
  <c r="AH60" i="446"/>
  <c r="AC64" i="446"/>
  <c r="AJ66" i="446"/>
  <c r="AC74" i="446"/>
  <c r="AH62" i="446"/>
  <c r="AF62" i="446"/>
  <c r="AC68" i="446"/>
  <c r="AK55" i="446"/>
  <c r="AJ79" i="446"/>
  <c r="AI79" i="446"/>
  <c r="AH87" i="446"/>
  <c r="AF87" i="446"/>
  <c r="AC70" i="446"/>
  <c r="AK74" i="446"/>
  <c r="AI74" i="446"/>
  <c r="AH83" i="446"/>
  <c r="AF83" i="446"/>
  <c r="AG53" i="446"/>
  <c r="AI53" i="446"/>
  <c r="AH85" i="446"/>
  <c r="AG82" i="446"/>
  <c r="AH82" i="446"/>
  <c r="AF68" i="446"/>
  <c r="AC55" i="446"/>
  <c r="AF69" i="446"/>
  <c r="AH69" i="446"/>
  <c r="AI54" i="446"/>
  <c r="AK56" i="446"/>
  <c r="AI56" i="446"/>
  <c r="AJ86" i="446"/>
  <c r="AC67" i="446"/>
  <c r="AG72" i="446"/>
  <c r="AI63" i="446"/>
  <c r="AI76" i="446"/>
  <c r="AG76" i="446"/>
  <c r="AH84" i="446"/>
  <c r="AJ84" i="446"/>
  <c r="AK80" i="446"/>
  <c r="AC56" i="446"/>
  <c r="AK67" i="446"/>
  <c r="AF57" i="446"/>
  <c r="AH57" i="446"/>
  <c r="AK61" i="446"/>
  <c r="AJ81" i="446"/>
  <c r="AG81" i="446"/>
  <c r="AJ77" i="446"/>
  <c r="AI77" i="446"/>
  <c r="AF64" i="446"/>
  <c r="AF65" i="446"/>
  <c r="AH65" i="446"/>
  <c r="AI75" i="446"/>
  <c r="AC57" i="446"/>
  <c r="AJ58" i="446"/>
  <c r="AJ73" i="446"/>
  <c r="AF73" i="446"/>
  <c r="AK88" i="446"/>
  <c r="AC81" i="446"/>
  <c r="AJ70" i="446"/>
  <c r="AG78" i="446"/>
  <c r="AF78" i="446"/>
  <c r="AK59" i="446"/>
  <c r="AF71" i="446"/>
  <c r="AI71" i="446"/>
  <c r="AF60" i="446"/>
  <c r="AI66" i="446"/>
  <c r="AF66" i="446"/>
  <c r="AC75" i="446"/>
  <c r="AG62" i="446"/>
  <c r="AC83" i="446"/>
  <c r="AH55" i="446"/>
  <c r="AF55" i="446"/>
  <c r="AF79" i="446"/>
  <c r="AC69" i="446"/>
  <c r="AK87" i="446"/>
  <c r="AI87" i="446"/>
  <c r="AC59" i="446"/>
  <c r="AG74" i="446"/>
  <c r="AF74" i="446"/>
  <c r="AK83" i="446"/>
  <c r="AI83" i="446"/>
  <c r="AJ53" i="446"/>
  <c r="AJ85" i="446"/>
  <c r="AK85" i="446"/>
  <c r="AJ82" i="446"/>
  <c r="AK68" i="446"/>
  <c r="AI68" i="446"/>
  <c r="AC71" i="446"/>
  <c r="AK69" i="446"/>
  <c r="AC80" i="446"/>
  <c r="AK54" i="446"/>
  <c r="AG56" i="446"/>
  <c r="AJ56" i="446"/>
  <c r="AF86" i="446"/>
  <c r="AI72" i="446"/>
  <c r="AK72" i="446"/>
  <c r="AK63" i="446"/>
  <c r="AH76" i="446"/>
  <c r="AJ76" i="446"/>
  <c r="AK84" i="446"/>
  <c r="AC77" i="446"/>
  <c r="AG80" i="446"/>
  <c r="AH67" i="446"/>
  <c r="AF67" i="446"/>
  <c r="AK57" i="446"/>
  <c r="AC73" i="446"/>
  <c r="AI61" i="446"/>
  <c r="AF81" i="446"/>
  <c r="AK81" i="446"/>
  <c r="AF77" i="446"/>
  <c r="AK64" i="446"/>
  <c r="AI64" i="446"/>
  <c r="AK65" i="446"/>
  <c r="AJ75" i="446"/>
  <c r="AG75" i="446"/>
  <c r="AI58" i="446"/>
  <c r="AF58" i="446"/>
  <c r="AI73" i="446"/>
  <c r="AC61" i="446"/>
  <c r="AG88" i="446"/>
  <c r="AI70" i="446"/>
  <c r="AK70" i="446"/>
  <c r="AI78" i="446"/>
  <c r="AH59" i="446"/>
  <c r="AF59" i="446"/>
  <c r="AK71" i="446"/>
  <c r="AK60" i="446"/>
  <c r="AI60" i="446"/>
  <c r="AH66" i="446"/>
  <c r="AK66" i="446"/>
  <c r="AC72" i="446"/>
  <c r="AJ62" i="446"/>
  <c r="AC53" i="446"/>
  <c r="AJ55" i="446"/>
  <c r="AG55" i="446"/>
  <c r="AK79" i="446"/>
  <c r="AC54" i="446"/>
  <c r="AG87" i="446"/>
  <c r="AC58" i="446"/>
  <c r="AC79" i="446"/>
  <c r="AH74" i="446"/>
  <c r="AC62" i="446"/>
  <c r="AG83" i="446"/>
  <c r="AC76" i="446"/>
  <c r="AF53" i="446"/>
  <c r="AF85" i="446"/>
  <c r="AG85" i="446"/>
  <c r="AF82" i="446"/>
  <c r="AG68" i="446"/>
  <c r="AJ68" i="446"/>
  <c r="AC60" i="446"/>
  <c r="AI69" i="446"/>
  <c r="AJ54" i="446"/>
  <c r="AG54" i="446"/>
  <c r="AH56" i="446"/>
  <c r="AK86" i="446"/>
  <c r="AI86" i="446"/>
  <c r="AH72" i="446"/>
  <c r="AF72" i="446"/>
  <c r="AC79" i="444"/>
  <c r="AF66" i="444"/>
  <c r="AK77" i="444"/>
  <c r="AI77" i="444"/>
  <c r="AJ63" i="444"/>
  <c r="AG63" i="444"/>
  <c r="AC86" i="444"/>
  <c r="AF81" i="444"/>
  <c r="AH81" i="444"/>
  <c r="AK80" i="444"/>
  <c r="AF74" i="444"/>
  <c r="AH74" i="444"/>
  <c r="AH88" i="444"/>
  <c r="AK88" i="444"/>
  <c r="AF64" i="444"/>
  <c r="AC72" i="444"/>
  <c r="AK85" i="444"/>
  <c r="AF59" i="444"/>
  <c r="AI59" i="444"/>
  <c r="AF54" i="444"/>
  <c r="AK87" i="444"/>
  <c r="AJ87" i="444"/>
  <c r="AF67" i="444"/>
  <c r="AH67" i="444"/>
  <c r="AK61" i="444"/>
  <c r="AI53" i="444"/>
  <c r="AG53" i="444"/>
  <c r="AC69" i="444"/>
  <c r="AF56" i="444"/>
  <c r="AH76" i="444"/>
  <c r="AF76" i="444"/>
  <c r="AJ86" i="444"/>
  <c r="AK70" i="444"/>
  <c r="AH70" i="444"/>
  <c r="AJ62" i="444"/>
  <c r="AC80" i="444"/>
  <c r="AJ57" i="444"/>
  <c r="AH84" i="444"/>
  <c r="AG84" i="444"/>
  <c r="AF73" i="444"/>
  <c r="AK65" i="444"/>
  <c r="AJ65" i="444"/>
  <c r="AF79" i="444"/>
  <c r="AC70" i="444"/>
  <c r="AG71" i="444"/>
  <c r="AC61" i="444"/>
  <c r="AH78" i="444"/>
  <c r="AC56" i="444"/>
  <c r="AG83" i="444"/>
  <c r="AH72" i="444"/>
  <c r="AF72" i="444"/>
  <c r="AC54" i="444"/>
  <c r="AK55" i="444"/>
  <c r="AI60" i="444"/>
  <c r="AH60" i="444"/>
  <c r="AK82" i="444"/>
  <c r="AH82" i="444"/>
  <c r="AH75" i="444"/>
  <c r="AF75" i="444"/>
  <c r="AF68" i="444"/>
  <c r="AH69" i="444"/>
  <c r="AF69" i="444"/>
  <c r="AH58" i="444"/>
  <c r="AK66" i="444"/>
  <c r="AH66" i="444"/>
  <c r="AG77" i="444"/>
  <c r="AC55" i="444"/>
  <c r="AF63" i="444"/>
  <c r="AH63" i="444"/>
  <c r="AC66" i="444"/>
  <c r="AI81" i="444"/>
  <c r="AI80" i="444"/>
  <c r="AG80" i="444"/>
  <c r="AK74" i="444"/>
  <c r="AC53" i="444"/>
  <c r="AJ88" i="444"/>
  <c r="AI64" i="444"/>
  <c r="AG64" i="444"/>
  <c r="AJ85" i="444"/>
  <c r="AG85" i="444"/>
  <c r="AK59" i="444"/>
  <c r="AH54" i="444"/>
  <c r="AJ54" i="444"/>
  <c r="AG87" i="444"/>
  <c r="AC81" i="444"/>
  <c r="AI67" i="444"/>
  <c r="AC74" i="444"/>
  <c r="AJ61" i="444"/>
  <c r="AK53" i="444"/>
  <c r="AH53" i="444"/>
  <c r="AC58" i="444"/>
  <c r="AK56" i="444"/>
  <c r="AJ76" i="444"/>
  <c r="AG76" i="444"/>
  <c r="AF86" i="444"/>
  <c r="AG70" i="444"/>
  <c r="AI70" i="444"/>
  <c r="AF62" i="444"/>
  <c r="AH57" i="444"/>
  <c r="AF57" i="444"/>
  <c r="AJ84" i="444"/>
  <c r="AK73" i="444"/>
  <c r="AI73" i="444"/>
  <c r="AG65" i="444"/>
  <c r="AC64" i="444"/>
  <c r="AK79" i="444"/>
  <c r="AC87" i="444"/>
  <c r="AJ71" i="444"/>
  <c r="AC63" i="444"/>
  <c r="AF78" i="444"/>
  <c r="AC76" i="444"/>
  <c r="AI83" i="444"/>
  <c r="AJ72" i="444"/>
  <c r="AG72" i="444"/>
  <c r="AC62" i="444"/>
  <c r="AG55" i="444"/>
  <c r="AJ60" i="444"/>
  <c r="AG60" i="444"/>
  <c r="AG82" i="444"/>
  <c r="AI82" i="444"/>
  <c r="AG75" i="444"/>
  <c r="AI68" i="444"/>
  <c r="AG68" i="444"/>
  <c r="AK69" i="444"/>
  <c r="AJ69" i="444"/>
  <c r="AJ58" i="444"/>
  <c r="AG66" i="444"/>
  <c r="AI66" i="444"/>
  <c r="AH77" i="444"/>
  <c r="AC71" i="444"/>
  <c r="AI63" i="444"/>
  <c r="AC78" i="444"/>
  <c r="AC77" i="444"/>
  <c r="AK81" i="444"/>
  <c r="AJ80" i="444"/>
  <c r="AH80" i="444"/>
  <c r="AI74" i="444"/>
  <c r="AC73" i="444"/>
  <c r="AF88" i="444"/>
  <c r="AH64" i="444"/>
  <c r="AK64" i="444"/>
  <c r="AF85" i="444"/>
  <c r="AH85" i="444"/>
  <c r="AG59" i="444"/>
  <c r="AG54" i="444"/>
  <c r="AI54" i="444"/>
  <c r="AI87" i="444"/>
  <c r="AC60" i="444"/>
  <c r="AK67" i="444"/>
  <c r="AH61" i="444"/>
  <c r="AG61" i="444"/>
  <c r="AF53" i="444"/>
  <c r="AC75" i="444"/>
  <c r="AI56" i="444"/>
  <c r="AH56" i="444"/>
  <c r="AI76" i="444"/>
  <c r="AK86" i="444"/>
  <c r="AH86" i="444"/>
  <c r="AJ70" i="444"/>
  <c r="AK62" i="444"/>
  <c r="AH62" i="444"/>
  <c r="AI57" i="444"/>
  <c r="AG57" i="444"/>
  <c r="AF84" i="444"/>
  <c r="AG73" i="444"/>
  <c r="AJ73" i="444"/>
  <c r="AI65" i="444"/>
  <c r="AH79" i="444"/>
  <c r="AG79" i="444"/>
  <c r="AI71" i="444"/>
  <c r="AF71" i="444"/>
  <c r="AK78" i="444"/>
  <c r="AI78" i="444"/>
  <c r="AH83" i="444"/>
  <c r="AJ83" i="444"/>
  <c r="AI72" i="444"/>
  <c r="AC85" i="444"/>
  <c r="AJ55" i="444"/>
  <c r="AH55" i="444"/>
  <c r="AF60" i="444"/>
  <c r="AC67" i="444"/>
  <c r="AJ82" i="444"/>
  <c r="AC84" i="444"/>
  <c r="AJ75" i="444"/>
  <c r="AH68" i="444"/>
  <c r="AK68" i="444"/>
  <c r="AG69" i="444"/>
  <c r="AK58" i="444"/>
  <c r="AF58" i="444"/>
  <c r="AJ66" i="444"/>
  <c r="AJ77" i="444"/>
  <c r="AF77" i="444"/>
  <c r="AC82" i="444"/>
  <c r="AK63" i="444"/>
  <c r="AC88" i="444"/>
  <c r="AJ81" i="444"/>
  <c r="AG81" i="444"/>
  <c r="AF80" i="444"/>
  <c r="AJ74" i="444"/>
  <c r="AG74" i="444"/>
  <c r="AI88" i="444"/>
  <c r="AG88" i="444"/>
  <c r="AJ64" i="444"/>
  <c r="AC83" i="444"/>
  <c r="AI85" i="444"/>
  <c r="AJ59" i="444"/>
  <c r="AH59" i="444"/>
  <c r="AK54" i="444"/>
  <c r="AH87" i="444"/>
  <c r="AF87" i="444"/>
  <c r="AJ67" i="444"/>
  <c r="AG67" i="444"/>
  <c r="AI61" i="444"/>
  <c r="AF61" i="444"/>
  <c r="AJ53" i="444"/>
  <c r="AC68" i="444"/>
  <c r="AJ56" i="444"/>
  <c r="AG56" i="444"/>
  <c r="AK76" i="444"/>
  <c r="AG86" i="444"/>
  <c r="AI86" i="444"/>
  <c r="AF70" i="444"/>
  <c r="AG62" i="444"/>
  <c r="AI62" i="444"/>
  <c r="AK57" i="444"/>
  <c r="AI84" i="444"/>
  <c r="AK84" i="444"/>
  <c r="AH73" i="444"/>
  <c r="AH65" i="444"/>
  <c r="AF65" i="444"/>
  <c r="AI79" i="444"/>
  <c r="AJ79" i="444"/>
  <c r="AH71" i="444"/>
  <c r="AK71" i="444"/>
  <c r="AG78" i="444"/>
  <c r="AJ78" i="444"/>
  <c r="AK83" i="444"/>
  <c r="AF83" i="444"/>
  <c r="AK72" i="444"/>
  <c r="AC59" i="444"/>
  <c r="AF55" i="444"/>
  <c r="AI55" i="444"/>
  <c r="AK60" i="444"/>
  <c r="AC57" i="444"/>
  <c r="AF82" i="444"/>
  <c r="AI75" i="444"/>
  <c r="AK75" i="444"/>
  <c r="AJ68" i="444"/>
  <c r="AC65" i="444"/>
  <c r="AI69" i="444"/>
  <c r="AG58" i="444"/>
  <c r="AI58" i="444"/>
  <c r="AC62" i="442"/>
  <c r="AF65" i="442"/>
  <c r="AH72" i="442"/>
  <c r="AJ72" i="442"/>
  <c r="AK62" i="442"/>
  <c r="AI62" i="442"/>
  <c r="AI75" i="442"/>
  <c r="AC70" i="442"/>
  <c r="AG77" i="442"/>
  <c r="AK88" i="442"/>
  <c r="AF88" i="442"/>
  <c r="AC74" i="442"/>
  <c r="AK64" i="442"/>
  <c r="AC58" i="442"/>
  <c r="AF69" i="442"/>
  <c r="AJ85" i="442"/>
  <c r="AF85" i="442"/>
  <c r="AI78" i="442"/>
  <c r="AF78" i="442"/>
  <c r="AF74" i="442"/>
  <c r="AJ55" i="442"/>
  <c r="AH55" i="442"/>
  <c r="AJ54" i="442"/>
  <c r="AJ59" i="442"/>
  <c r="AH59" i="442"/>
  <c r="AC56" i="442"/>
  <c r="AI79" i="442"/>
  <c r="AG81" i="442"/>
  <c r="AI81" i="442"/>
  <c r="AF53" i="442"/>
  <c r="AF66" i="442"/>
  <c r="AG66" i="442"/>
  <c r="AF71" i="442"/>
  <c r="AC63" i="442"/>
  <c r="AH83" i="442"/>
  <c r="AC60" i="442"/>
  <c r="AC59" i="442"/>
  <c r="AF76" i="442"/>
  <c r="AC61" i="442"/>
  <c r="AK68" i="442"/>
  <c r="AF68" i="442"/>
  <c r="AK63" i="442"/>
  <c r="AH86" i="442"/>
  <c r="AJ86" i="442"/>
  <c r="AK56" i="442"/>
  <c r="AC81" i="442"/>
  <c r="AI80" i="442"/>
  <c r="AC66" i="442"/>
  <c r="AJ84" i="442"/>
  <c r="AF70" i="442"/>
  <c r="AG70" i="442"/>
  <c r="AK87" i="442"/>
  <c r="AH57" i="442"/>
  <c r="AI57" i="442"/>
  <c r="AH60" i="442"/>
  <c r="AG60" i="442"/>
  <c r="AJ82" i="442"/>
  <c r="AH73" i="442"/>
  <c r="AF73" i="442"/>
  <c r="AJ58" i="442"/>
  <c r="AI67" i="442"/>
  <c r="AF67" i="442"/>
  <c r="AG61" i="442"/>
  <c r="AK65" i="442"/>
  <c r="AH65" i="442"/>
  <c r="AK72" i="442"/>
  <c r="AI72" i="442"/>
  <c r="AG62" i="442"/>
  <c r="AH62" i="442"/>
  <c r="AH75" i="442"/>
  <c r="AH77" i="442"/>
  <c r="AK77" i="442"/>
  <c r="AG88" i="442"/>
  <c r="AJ88" i="442"/>
  <c r="AI64" i="442"/>
  <c r="AJ64" i="442"/>
  <c r="AK69" i="442"/>
  <c r="AH69" i="442"/>
  <c r="AI85" i="442"/>
  <c r="AC75" i="442"/>
  <c r="AH78" i="442"/>
  <c r="AJ78" i="442"/>
  <c r="AJ74" i="442"/>
  <c r="AF55" i="442"/>
  <c r="AG55" i="442"/>
  <c r="AF54" i="442"/>
  <c r="AF59" i="442"/>
  <c r="AG59" i="442"/>
  <c r="AJ79" i="442"/>
  <c r="AH79" i="442"/>
  <c r="AK81" i="442"/>
  <c r="AH53" i="442"/>
  <c r="AI53" i="442"/>
  <c r="AI66" i="442"/>
  <c r="AC84" i="442"/>
  <c r="AK71" i="442"/>
  <c r="AC57" i="442"/>
  <c r="AG83" i="442"/>
  <c r="AC82" i="442"/>
  <c r="AI76" i="442"/>
  <c r="AJ76" i="442"/>
  <c r="AC65" i="442"/>
  <c r="AG68" i="442"/>
  <c r="AJ63" i="442"/>
  <c r="AH63" i="442"/>
  <c r="AG86" i="442"/>
  <c r="AI56" i="442"/>
  <c r="AJ56" i="442"/>
  <c r="AC72" i="442"/>
  <c r="AH80" i="442"/>
  <c r="AK84" i="442"/>
  <c r="AI84" i="442"/>
  <c r="AI70" i="442"/>
  <c r="AC77" i="442"/>
  <c r="AI87" i="442"/>
  <c r="AK57" i="442"/>
  <c r="AJ57" i="442"/>
  <c r="AF60" i="442"/>
  <c r="AI82" i="442"/>
  <c r="AH82" i="442"/>
  <c r="AI73" i="442"/>
  <c r="AJ73" i="442"/>
  <c r="AF58" i="442"/>
  <c r="AH67" i="442"/>
  <c r="AG67" i="442"/>
  <c r="AF61" i="442"/>
  <c r="AG65" i="442"/>
  <c r="AI65" i="442"/>
  <c r="AG72" i="442"/>
  <c r="AC80" i="442"/>
  <c r="AJ62" i="442"/>
  <c r="AJ75" i="442"/>
  <c r="AG75" i="442"/>
  <c r="AJ77" i="442"/>
  <c r="AF77" i="442"/>
  <c r="AI88" i="442"/>
  <c r="AC86" i="442"/>
  <c r="AH64" i="442"/>
  <c r="AG64" i="442"/>
  <c r="AG69" i="442"/>
  <c r="AI69" i="442"/>
  <c r="AG85" i="442"/>
  <c r="AC71" i="442"/>
  <c r="AG78" i="442"/>
  <c r="AK74" i="442"/>
  <c r="AI74" i="442"/>
  <c r="AI55" i="442"/>
  <c r="AK54" i="442"/>
  <c r="AI54" i="442"/>
  <c r="AI59" i="442"/>
  <c r="AC76" i="442"/>
  <c r="AF79" i="442"/>
  <c r="AG79" i="442"/>
  <c r="AF81" i="442"/>
  <c r="AK53" i="442"/>
  <c r="AJ53" i="442"/>
  <c r="AK66" i="442"/>
  <c r="AI71" i="442"/>
  <c r="AJ71" i="442"/>
  <c r="AJ83" i="442"/>
  <c r="AK83" i="442"/>
  <c r="AC55" i="442"/>
  <c r="AG76" i="442"/>
  <c r="AH76" i="442"/>
  <c r="AC53" i="442"/>
  <c r="AJ68" i="442"/>
  <c r="AF63" i="442"/>
  <c r="AG63" i="442"/>
  <c r="AK86" i="442"/>
  <c r="AH56" i="442"/>
  <c r="AG56" i="442"/>
  <c r="AK80" i="442"/>
  <c r="AF80" i="442"/>
  <c r="AG84" i="442"/>
  <c r="AH84" i="442"/>
  <c r="AK70" i="442"/>
  <c r="AJ87" i="442"/>
  <c r="AH87" i="442"/>
  <c r="AG57" i="442"/>
  <c r="AC83" i="442"/>
  <c r="AK60" i="442"/>
  <c r="AK82" i="442"/>
  <c r="AG82" i="442"/>
  <c r="AG73" i="442"/>
  <c r="AK58" i="442"/>
  <c r="AI58" i="442"/>
  <c r="AK67" i="442"/>
  <c r="AH61" i="442"/>
  <c r="AJ61" i="442"/>
  <c r="AJ65" i="442"/>
  <c r="AC85" i="442"/>
  <c r="AF72" i="442"/>
  <c r="AC68" i="442"/>
  <c r="AF62" i="442"/>
  <c r="AF75" i="442"/>
  <c r="AK75" i="442"/>
  <c r="AI77" i="442"/>
  <c r="AC87" i="442"/>
  <c r="AH88" i="442"/>
  <c r="AC78" i="442"/>
  <c r="AF64" i="442"/>
  <c r="AC73" i="442"/>
  <c r="AJ69" i="442"/>
  <c r="AH85" i="442"/>
  <c r="AK85" i="442"/>
  <c r="AC88" i="442"/>
  <c r="AK78" i="442"/>
  <c r="AG74" i="442"/>
  <c r="AH74" i="442"/>
  <c r="AK55" i="442"/>
  <c r="AG54" i="442"/>
  <c r="AH54" i="442"/>
  <c r="AK59" i="442"/>
  <c r="AC69" i="442"/>
  <c r="AK79" i="442"/>
  <c r="AH81" i="442"/>
  <c r="AJ81" i="442"/>
  <c r="AG53" i="442"/>
  <c r="AJ66" i="442"/>
  <c r="AH66" i="442"/>
  <c r="AH71" i="442"/>
  <c r="AG71" i="442"/>
  <c r="AF83" i="442"/>
  <c r="AI83" i="442"/>
  <c r="AC54" i="442"/>
  <c r="AK76" i="442"/>
  <c r="AC67" i="442"/>
  <c r="AH68" i="442"/>
  <c r="AI68" i="442"/>
  <c r="AI63" i="442"/>
  <c r="AI86" i="442"/>
  <c r="AF86" i="442"/>
  <c r="AF56" i="442"/>
  <c r="AC79" i="442"/>
  <c r="AG80" i="442"/>
  <c r="AJ80" i="442"/>
  <c r="AF84" i="442"/>
  <c r="AJ70" i="442"/>
  <c r="AH70" i="442"/>
  <c r="AF87" i="442"/>
  <c r="AG87" i="442"/>
  <c r="AF57" i="442"/>
  <c r="AI60" i="442"/>
  <c r="AJ60" i="442"/>
  <c r="AF82" i="442"/>
  <c r="AC64" i="442"/>
  <c r="AK73" i="442"/>
  <c r="AG58" i="442"/>
  <c r="AH58" i="442"/>
  <c r="AJ67" i="442"/>
  <c r="AK61" i="442"/>
  <c r="AI61" i="442"/>
  <c r="AC78" i="440"/>
  <c r="AI68" i="440"/>
  <c r="AC56" i="440"/>
  <c r="AC58" i="440"/>
  <c r="AF78" i="440"/>
  <c r="AJ71" i="440"/>
  <c r="AG71" i="440"/>
  <c r="AG54" i="440"/>
  <c r="AI53" i="440"/>
  <c r="AK53" i="440"/>
  <c r="AJ80" i="440"/>
  <c r="AJ85" i="440"/>
  <c r="AG85" i="440"/>
  <c r="AK56" i="440"/>
  <c r="AC70" i="440"/>
  <c r="AJ86" i="440"/>
  <c r="AH87" i="440"/>
  <c r="AF87" i="440"/>
  <c r="AG55" i="440"/>
  <c r="AJ55" i="440"/>
  <c r="AK73" i="440"/>
  <c r="AF73" i="440"/>
  <c r="AK60" i="440"/>
  <c r="AF64" i="440"/>
  <c r="AH64" i="440"/>
  <c r="AG70" i="440"/>
  <c r="AC57" i="440"/>
  <c r="AK74" i="440"/>
  <c r="AG63" i="440"/>
  <c r="AI63" i="440"/>
  <c r="AK79" i="440"/>
  <c r="AF79" i="440"/>
  <c r="AG62" i="440"/>
  <c r="AC68" i="440"/>
  <c r="AF84" i="440"/>
  <c r="AC61" i="440"/>
  <c r="AK72" i="440"/>
  <c r="AI72" i="440"/>
  <c r="AF57" i="440"/>
  <c r="AF77" i="440"/>
  <c r="AH77" i="440"/>
  <c r="AF59" i="440"/>
  <c r="AC88" i="440"/>
  <c r="AI58" i="440"/>
  <c r="AG82" i="440"/>
  <c r="AI82" i="440"/>
  <c r="AG76" i="440"/>
  <c r="AJ76" i="440"/>
  <c r="AI83" i="440"/>
  <c r="AC71" i="440"/>
  <c r="AF67" i="440"/>
  <c r="AC53" i="440"/>
  <c r="AG66" i="440"/>
  <c r="AI61" i="440"/>
  <c r="AG61" i="440"/>
  <c r="AJ69" i="440"/>
  <c r="AH75" i="440"/>
  <c r="AG75" i="440"/>
  <c r="AJ81" i="440"/>
  <c r="AG81" i="440"/>
  <c r="AI65" i="440"/>
  <c r="AG65" i="440"/>
  <c r="AJ88" i="440"/>
  <c r="AC79" i="440"/>
  <c r="AK68" i="440"/>
  <c r="AC86" i="440"/>
  <c r="AK78" i="440"/>
  <c r="AH78" i="440"/>
  <c r="AH71" i="440"/>
  <c r="AC67" i="440"/>
  <c r="AF54" i="440"/>
  <c r="AJ53" i="440"/>
  <c r="AH53" i="440"/>
  <c r="AF80" i="440"/>
  <c r="AF85" i="440"/>
  <c r="AH85" i="440"/>
  <c r="AG56" i="440"/>
  <c r="AC76" i="440"/>
  <c r="AF86" i="440"/>
  <c r="AK87" i="440"/>
  <c r="AJ87" i="440"/>
  <c r="AH55" i="440"/>
  <c r="AC74" i="440"/>
  <c r="AG73" i="440"/>
  <c r="AJ60" i="440"/>
  <c r="AG60" i="440"/>
  <c r="AI64" i="440"/>
  <c r="AC84" i="440"/>
  <c r="AI70" i="440"/>
  <c r="AI74" i="440"/>
  <c r="AG74" i="440"/>
  <c r="AJ63" i="440"/>
  <c r="AC60" i="440"/>
  <c r="AG79" i="440"/>
  <c r="AC64" i="440"/>
  <c r="AI62" i="440"/>
  <c r="AI84" i="440"/>
  <c r="AK84" i="440"/>
  <c r="AC69" i="440"/>
  <c r="AF72" i="440"/>
  <c r="AI57" i="440"/>
  <c r="AG57" i="440"/>
  <c r="AK77" i="440"/>
  <c r="AK59" i="440"/>
  <c r="AH59" i="440"/>
  <c r="AH58" i="440"/>
  <c r="AF58" i="440"/>
  <c r="AJ82" i="440"/>
  <c r="AC62" i="440"/>
  <c r="AH76" i="440"/>
  <c r="AH83" i="440"/>
  <c r="AJ83" i="440"/>
  <c r="AK67" i="440"/>
  <c r="AH67" i="440"/>
  <c r="AC80" i="440"/>
  <c r="AI66" i="440"/>
  <c r="AH61" i="440"/>
  <c r="AK61" i="440"/>
  <c r="AF69" i="440"/>
  <c r="AI75" i="440"/>
  <c r="AJ75" i="440"/>
  <c r="AF81" i="440"/>
  <c r="AH81" i="440"/>
  <c r="AH65" i="440"/>
  <c r="AK65" i="440"/>
  <c r="AF88" i="440"/>
  <c r="AJ68" i="440"/>
  <c r="AG68" i="440"/>
  <c r="AC55" i="440"/>
  <c r="AG78" i="440"/>
  <c r="AI78" i="440"/>
  <c r="AK71" i="440"/>
  <c r="AH54" i="440"/>
  <c r="AK54" i="440"/>
  <c r="AF53" i="440"/>
  <c r="AI80" i="440"/>
  <c r="AK80" i="440"/>
  <c r="AI85" i="440"/>
  <c r="AJ56" i="440"/>
  <c r="AI56" i="440"/>
  <c r="AK86" i="440"/>
  <c r="AH86" i="440"/>
  <c r="AG87" i="440"/>
  <c r="AC81" i="440"/>
  <c r="AI55" i="440"/>
  <c r="AC83" i="440"/>
  <c r="AI73" i="440"/>
  <c r="AF60" i="440"/>
  <c r="AH60" i="440"/>
  <c r="AK64" i="440"/>
  <c r="AH70" i="440"/>
  <c r="AF70" i="440"/>
  <c r="AJ74" i="440"/>
  <c r="AH74" i="440"/>
  <c r="AF63" i="440"/>
  <c r="AC82" i="440"/>
  <c r="AI79" i="440"/>
  <c r="AH62" i="440"/>
  <c r="AF62" i="440"/>
  <c r="AH84" i="440"/>
  <c r="AG84" i="440"/>
  <c r="AC75" i="440"/>
  <c r="AJ72" i="440"/>
  <c r="AH57" i="440"/>
  <c r="AK57" i="440"/>
  <c r="AG77" i="440"/>
  <c r="AG59" i="440"/>
  <c r="AI59" i="440"/>
  <c r="AK58" i="440"/>
  <c r="AJ58" i="440"/>
  <c r="AF82" i="440"/>
  <c r="AC85" i="440"/>
  <c r="AF76" i="440"/>
  <c r="AK83" i="440"/>
  <c r="AF83" i="440"/>
  <c r="AG67" i="440"/>
  <c r="AI67" i="440"/>
  <c r="AH66" i="440"/>
  <c r="AF66" i="440"/>
  <c r="AJ61" i="440"/>
  <c r="AI69" i="440"/>
  <c r="AG69" i="440"/>
  <c r="AF75" i="440"/>
  <c r="AC72" i="440"/>
  <c r="AI81" i="440"/>
  <c r="AC77" i="440"/>
  <c r="AJ65" i="440"/>
  <c r="AI88" i="440"/>
  <c r="AG88" i="440"/>
  <c r="AF68" i="440"/>
  <c r="AH68" i="440"/>
  <c r="AC73" i="440"/>
  <c r="AJ78" i="440"/>
  <c r="AI71" i="440"/>
  <c r="AF71" i="440"/>
  <c r="AI54" i="440"/>
  <c r="AJ54" i="440"/>
  <c r="AG53" i="440"/>
  <c r="AH80" i="440"/>
  <c r="AG80" i="440"/>
  <c r="AK85" i="440"/>
  <c r="AF56" i="440"/>
  <c r="AH56" i="440"/>
  <c r="AG86" i="440"/>
  <c r="AI86" i="440"/>
  <c r="AI87" i="440"/>
  <c r="AK55" i="440"/>
  <c r="AF55" i="440"/>
  <c r="AJ73" i="440"/>
  <c r="AH73" i="440"/>
  <c r="AI60" i="440"/>
  <c r="AJ64" i="440"/>
  <c r="AG64" i="440"/>
  <c r="AK70" i="440"/>
  <c r="AJ70" i="440"/>
  <c r="AF74" i="440"/>
  <c r="AK63" i="440"/>
  <c r="AH63" i="440"/>
  <c r="AH79" i="440"/>
  <c r="AJ79" i="440"/>
  <c r="AK62" i="440"/>
  <c r="AJ62" i="440"/>
  <c r="AJ84" i="440"/>
  <c r="AC66" i="440"/>
  <c r="AH72" i="440"/>
  <c r="AG72" i="440"/>
  <c r="AJ57" i="440"/>
  <c r="AJ77" i="440"/>
  <c r="AI77" i="440"/>
  <c r="AJ59" i="440"/>
  <c r="AC65" i="440"/>
  <c r="AG58" i="440"/>
  <c r="AK82" i="440"/>
  <c r="AH82" i="440"/>
  <c r="AK76" i="440"/>
  <c r="AI76" i="440"/>
  <c r="AG83" i="440"/>
  <c r="AC63" i="440"/>
  <c r="AJ67" i="440"/>
  <c r="AC54" i="440"/>
  <c r="AK66" i="440"/>
  <c r="AJ66" i="440"/>
  <c r="AF61" i="440"/>
  <c r="AH69" i="440"/>
  <c r="AK69" i="440"/>
  <c r="AK75" i="440"/>
  <c r="AC87" i="440"/>
  <c r="AK81" i="440"/>
  <c r="AC59" i="440"/>
  <c r="AF65" i="440"/>
  <c r="AH88" i="440"/>
  <c r="AK88" i="440"/>
  <c r="AJ58" i="438"/>
  <c r="AG58" i="438"/>
  <c r="AF73" i="438"/>
  <c r="AH60" i="410"/>
  <c r="AI60" i="410"/>
  <c r="AH63" i="438"/>
  <c r="AG63" i="438"/>
  <c r="AI82" i="410"/>
  <c r="AH72" i="438"/>
  <c r="AK72" i="438"/>
  <c r="AJ67" i="438"/>
  <c r="AK83" i="438"/>
  <c r="AI83" i="438"/>
  <c r="AG80" i="410"/>
  <c r="AK80" i="410"/>
  <c r="AF77" i="438"/>
  <c r="AC79" i="438"/>
  <c r="AI64" i="438"/>
  <c r="AK57" i="438"/>
  <c r="AH57" i="438"/>
  <c r="AH68" i="438"/>
  <c r="AJ68" i="438"/>
  <c r="AC55" i="438"/>
  <c r="AK75" i="438"/>
  <c r="AJ86" i="438"/>
  <c r="AG86" i="438"/>
  <c r="AJ87" i="438"/>
  <c r="AC72" i="438"/>
  <c r="AC67" i="438"/>
  <c r="AH85" i="438"/>
  <c r="AJ85" i="438"/>
  <c r="AK62" i="438"/>
  <c r="AK61" i="438"/>
  <c r="AH61" i="438"/>
  <c r="AK54" i="438"/>
  <c r="AH54" i="438"/>
  <c r="AI56" i="438"/>
  <c r="AC77" i="438"/>
  <c r="AG53" i="438"/>
  <c r="AC76" i="438"/>
  <c r="AK79" i="438"/>
  <c r="AG69" i="438"/>
  <c r="AI69" i="438"/>
  <c r="AH74" i="438"/>
  <c r="AF70" i="438"/>
  <c r="AH70" i="438"/>
  <c r="AF71" i="438"/>
  <c r="AC59" i="438"/>
  <c r="AH82" i="438"/>
  <c r="AF66" i="438"/>
  <c r="AH66" i="438"/>
  <c r="AC57" i="438"/>
  <c r="AG88" i="438"/>
  <c r="AI56" i="410"/>
  <c r="AH56" i="410"/>
  <c r="AH55" i="438"/>
  <c r="AG65" i="438"/>
  <c r="AI65" i="438"/>
  <c r="AK81" i="438"/>
  <c r="AC53" i="438"/>
  <c r="AK76" i="438"/>
  <c r="AK84" i="438"/>
  <c r="AI84" i="438"/>
  <c r="AK80" i="438"/>
  <c r="AH80" i="438"/>
  <c r="AH59" i="438"/>
  <c r="AG59" i="438"/>
  <c r="AK60" i="438"/>
  <c r="AF60" i="438"/>
  <c r="AJ78" i="438"/>
  <c r="AK72" i="410"/>
  <c r="AH72" i="410"/>
  <c r="AH75" i="410"/>
  <c r="AC88" i="438"/>
  <c r="AI54" i="436"/>
  <c r="AK86" i="436"/>
  <c r="AK73" i="436"/>
  <c r="AH59" i="436"/>
  <c r="AJ62" i="436"/>
  <c r="AG70" i="436"/>
  <c r="AI77" i="436"/>
  <c r="AJ63" i="436"/>
  <c r="AC55" i="436"/>
  <c r="AK68" i="436"/>
  <c r="AF78" i="436"/>
  <c r="AF72" i="436"/>
  <c r="AI76" i="436"/>
  <c r="AC82" i="436"/>
  <c r="AC85" i="436"/>
  <c r="AC78" i="436"/>
  <c r="AC87" i="436"/>
  <c r="AF85" i="436"/>
  <c r="AJ83" i="436"/>
  <c r="AJ57" i="436"/>
  <c r="AK64" i="436"/>
  <c r="AJ53" i="436"/>
  <c r="AF56" i="436"/>
  <c r="AJ71" i="436"/>
  <c r="AI84" i="436"/>
  <c r="AC62" i="436"/>
  <c r="AF88" i="436"/>
  <c r="AK85" i="436"/>
  <c r="AG67" i="436"/>
  <c r="AK57" i="436"/>
  <c r="AJ65" i="436"/>
  <c r="AK53" i="436"/>
  <c r="AG56" i="436"/>
  <c r="AI71" i="436"/>
  <c r="AG84" i="436"/>
  <c r="AG82" i="436"/>
  <c r="AC53" i="436"/>
  <c r="AF66" i="436"/>
  <c r="AI80" i="436"/>
  <c r="AI58" i="436"/>
  <c r="AJ74" i="436"/>
  <c r="AI88" i="436"/>
  <c r="AC76" i="436"/>
  <c r="AG61" i="436"/>
  <c r="AC66" i="436"/>
  <c r="AJ86" i="436"/>
  <c r="AI83" i="436"/>
  <c r="AI57" i="436"/>
  <c r="AJ64" i="436"/>
  <c r="AI53" i="436"/>
  <c r="AG79" i="436"/>
  <c r="AH71" i="436"/>
  <c r="AH81" i="436"/>
  <c r="AI75" i="436"/>
  <c r="AF87" i="436"/>
  <c r="AH72" i="436"/>
  <c r="AF61" i="436"/>
  <c r="AG55" i="436"/>
  <c r="AG69" i="436"/>
  <c r="AF60" i="436"/>
  <c r="AC73" i="436"/>
  <c r="AI78" i="436"/>
  <c r="AF55" i="436"/>
  <c r="AF76" i="434"/>
  <c r="AG69" i="434"/>
  <c r="AC58" i="434"/>
  <c r="AG77" i="434"/>
  <c r="AC59" i="434"/>
  <c r="AI58" i="434"/>
  <c r="AH61" i="434"/>
  <c r="AC77" i="434"/>
  <c r="AC66" i="434"/>
  <c r="AC85" i="434"/>
  <c r="AF57" i="434"/>
  <c r="AI79" i="434"/>
  <c r="AJ55" i="434"/>
  <c r="AK74" i="434"/>
  <c r="AJ87" i="434"/>
  <c r="AJ71" i="434"/>
  <c r="AG53" i="434"/>
  <c r="AF88" i="434"/>
  <c r="AK66" i="434"/>
  <c r="AC79" i="434"/>
  <c r="AJ69" i="434"/>
  <c r="AJ83" i="434"/>
  <c r="AF77" i="434"/>
  <c r="AJ70" i="434"/>
  <c r="AF60" i="434"/>
  <c r="AH59" i="434"/>
  <c r="AF63" i="434"/>
  <c r="AJ78" i="434"/>
  <c r="AF86" i="434"/>
  <c r="AF80" i="434"/>
  <c r="AC62" i="434"/>
  <c r="AJ53" i="434"/>
  <c r="AJ72" i="434"/>
  <c r="AG65" i="434"/>
  <c r="AJ88" i="434"/>
  <c r="AF81" i="434"/>
  <c r="AG75" i="434"/>
  <c r="AF66" i="434"/>
  <c r="AC65" i="434"/>
  <c r="AK67" i="434"/>
  <c r="AC54" i="434"/>
  <c r="AJ66" i="434"/>
  <c r="AH82" i="434"/>
  <c r="AG73" i="434"/>
  <c r="AK75" i="434"/>
  <c r="AH87" i="434"/>
  <c r="AJ76" i="434"/>
  <c r="AH63" i="434"/>
  <c r="AG78" i="434"/>
  <c r="AK86" i="434"/>
  <c r="AG80" i="434"/>
  <c r="AJ58" i="434"/>
  <c r="AK61" i="434"/>
  <c r="AF72" i="434"/>
  <c r="AJ65" i="434"/>
  <c r="AK88" i="434"/>
  <c r="AI57" i="434"/>
  <c r="AI68" i="434"/>
  <c r="AK64" i="434"/>
  <c r="AC57" i="434"/>
  <c r="AC56" i="434"/>
  <c r="AJ81" i="434"/>
  <c r="AJ64" i="434"/>
  <c r="AG87" i="432"/>
  <c r="AC70" i="432"/>
  <c r="AG76" i="432"/>
  <c r="AI54" i="432"/>
  <c r="AG72" i="432"/>
  <c r="AJ58" i="432"/>
  <c r="AJ62" i="432"/>
  <c r="AF88" i="432"/>
  <c r="AC66" i="432"/>
  <c r="AF79" i="432"/>
  <c r="AI75" i="432"/>
  <c r="AH66" i="432"/>
  <c r="AJ69" i="432"/>
  <c r="AH85" i="432"/>
  <c r="AH71" i="432"/>
  <c r="AC68" i="432"/>
  <c r="AF73" i="432"/>
  <c r="AG75" i="432"/>
  <c r="AK82" i="432"/>
  <c r="AC54" i="432"/>
  <c r="AI71" i="432"/>
  <c r="AG61" i="432"/>
  <c r="AG54" i="432"/>
  <c r="AC85" i="432"/>
  <c r="AG58" i="432"/>
  <c r="AG62" i="432"/>
  <c r="AH88" i="432"/>
  <c r="AI63" i="432"/>
  <c r="AK79" i="432"/>
  <c r="AH86" i="432"/>
  <c r="AG56" i="432"/>
  <c r="AI69" i="432"/>
  <c r="AJ84" i="432"/>
  <c r="AJ85" i="432"/>
  <c r="AJ64" i="432"/>
  <c r="AH72" i="432"/>
  <c r="AK88" i="432"/>
  <c r="AK53" i="432"/>
  <c r="AF55" i="432"/>
  <c r="AI87" i="432"/>
  <c r="AF64" i="432"/>
  <c r="AF76" i="432"/>
  <c r="AF65" i="432"/>
  <c r="AI58" i="438"/>
  <c r="AK73" i="438"/>
  <c r="AH73" i="438"/>
  <c r="AK60" i="410"/>
  <c r="AF63" i="438"/>
  <c r="AF82" i="410"/>
  <c r="AG82" i="410"/>
  <c r="AG72" i="438"/>
  <c r="AI67" i="438"/>
  <c r="AK67" i="438"/>
  <c r="AJ83" i="438"/>
  <c r="AC62" i="438"/>
  <c r="AH80" i="410"/>
  <c r="AG77" i="438"/>
  <c r="AJ77" i="438"/>
  <c r="AK64" i="438"/>
  <c r="AF64" i="438"/>
  <c r="AJ57" i="438"/>
  <c r="AG68" i="438"/>
  <c r="AC71" i="438"/>
  <c r="AI75" i="438"/>
  <c r="AH75" i="438"/>
  <c r="AI86" i="438"/>
  <c r="AK87" i="438"/>
  <c r="AI87" i="438"/>
  <c r="AC64" i="438"/>
  <c r="AC80" i="438"/>
  <c r="AG85" i="438"/>
  <c r="AF62" i="438"/>
  <c r="AH62" i="438"/>
  <c r="AJ61" i="438"/>
  <c r="AC65" i="410"/>
  <c r="AF54" i="438"/>
  <c r="AC80" i="410"/>
  <c r="AK56" i="438"/>
  <c r="AF56" i="438"/>
  <c r="AH53" i="438"/>
  <c r="AJ53" i="438"/>
  <c r="AJ79" i="438"/>
  <c r="AG79" i="438"/>
  <c r="AF69" i="438"/>
  <c r="AF74" i="438"/>
  <c r="AG74" i="438"/>
  <c r="AK70" i="438"/>
  <c r="AH71" i="438"/>
  <c r="AG71" i="438"/>
  <c r="AF82" i="438"/>
  <c r="AG82" i="438"/>
  <c r="AK66" i="438"/>
  <c r="AC78" i="438"/>
  <c r="AH88" i="438"/>
  <c r="AF88" i="438"/>
  <c r="AK56" i="410"/>
  <c r="AF55" i="438"/>
  <c r="AG55" i="438"/>
  <c r="AF65" i="438"/>
  <c r="AI81" i="438"/>
  <c r="AJ81" i="438"/>
  <c r="AJ76" i="438"/>
  <c r="AG76" i="438"/>
  <c r="AJ84" i="438"/>
  <c r="AC74" i="438"/>
  <c r="AF80" i="438"/>
  <c r="AC85" i="438"/>
  <c r="AF59" i="438"/>
  <c r="AC66" i="438"/>
  <c r="AI60" i="438"/>
  <c r="AK78" i="438"/>
  <c r="AI78" i="438"/>
  <c r="AF72" i="410"/>
  <c r="AJ75" i="410"/>
  <c r="AI75" i="410"/>
  <c r="AJ85" i="436"/>
  <c r="AG83" i="436"/>
  <c r="AF57" i="436"/>
  <c r="AH64" i="436"/>
  <c r="AF53" i="436"/>
  <c r="AK56" i="436"/>
  <c r="AF71" i="436"/>
  <c r="AF84" i="436"/>
  <c r="AG75" i="436"/>
  <c r="AK87" i="436"/>
  <c r="AK66" i="436"/>
  <c r="AK61" i="436"/>
  <c r="AK58" i="436"/>
  <c r="AI74" i="436"/>
  <c r="AJ60" i="436"/>
  <c r="AG58" i="436"/>
  <c r="AH54" i="436"/>
  <c r="AI67" i="436"/>
  <c r="AG73" i="436"/>
  <c r="AJ59" i="436"/>
  <c r="AF62" i="436"/>
  <c r="AI70" i="436"/>
  <c r="AH77" i="436"/>
  <c r="AF63" i="436"/>
  <c r="AK82" i="436"/>
  <c r="AJ61" i="436"/>
  <c r="AJ54" i="436"/>
  <c r="AH86" i="436"/>
  <c r="AI73" i="436"/>
  <c r="AK59" i="436"/>
  <c r="AC54" i="436"/>
  <c r="AF70" i="436"/>
  <c r="AI79" i="436"/>
  <c r="AH63" i="436"/>
  <c r="AJ81" i="436"/>
  <c r="AH68" i="436"/>
  <c r="AC70" i="436"/>
  <c r="AG72" i="436"/>
  <c r="AJ76" i="436"/>
  <c r="AH55" i="436"/>
  <c r="AF69" i="436"/>
  <c r="AC81" i="436"/>
  <c r="AH87" i="436"/>
  <c r="AG74" i="436"/>
  <c r="AG54" i="436"/>
  <c r="AH67" i="436"/>
  <c r="AJ73" i="436"/>
  <c r="AG65" i="436"/>
  <c r="AI62" i="436"/>
  <c r="AC83" i="436"/>
  <c r="AG77" i="436"/>
  <c r="AC64" i="436"/>
  <c r="AI82" i="436"/>
  <c r="AJ68" i="436"/>
  <c r="AG78" i="436"/>
  <c r="AG80" i="436"/>
  <c r="AK76" i="436"/>
  <c r="AH74" i="436"/>
  <c r="AG88" i="436"/>
  <c r="AC80" i="436"/>
  <c r="AF68" i="436"/>
  <c r="AF80" i="436"/>
  <c r="AI60" i="436"/>
  <c r="AK59" i="434"/>
  <c r="AJ63" i="434"/>
  <c r="AC67" i="434"/>
  <c r="AH86" i="434"/>
  <c r="AC63" i="434"/>
  <c r="AF85" i="434"/>
  <c r="AH53" i="434"/>
  <c r="AH73" i="434"/>
  <c r="AK65" i="434"/>
  <c r="AC53" i="434"/>
  <c r="AH81" i="434"/>
  <c r="AK68" i="434"/>
  <c r="AG66" i="434"/>
  <c r="AG64" i="434"/>
  <c r="AI67" i="434"/>
  <c r="AH58" i="434"/>
  <c r="AF73" i="434"/>
  <c r="AF79" i="434"/>
  <c r="AF87" i="434"/>
  <c r="AC70" i="434"/>
  <c r="AK63" i="434"/>
  <c r="AF78" i="434"/>
  <c r="AJ86" i="434"/>
  <c r="AJ80" i="434"/>
  <c r="AK76" i="434"/>
  <c r="AF69" i="434"/>
  <c r="AF83" i="434"/>
  <c r="AH77" i="434"/>
  <c r="AG70" i="434"/>
  <c r="AH60" i="434"/>
  <c r="AJ61" i="434"/>
  <c r="AJ84" i="434"/>
  <c r="AC68" i="434"/>
  <c r="AG62" i="434"/>
  <c r="AH54" i="434"/>
  <c r="AK79" i="434"/>
  <c r="AI55" i="434"/>
  <c r="AF56" i="434"/>
  <c r="AK87" i="434"/>
  <c r="AI82" i="434"/>
  <c r="AI75" i="434"/>
  <c r="AF64" i="434"/>
  <c r="AG61" i="434"/>
  <c r="AJ54" i="434"/>
  <c r="AI56" i="434"/>
  <c r="AK71" i="434"/>
  <c r="AJ59" i="434"/>
  <c r="AK83" i="434"/>
  <c r="AC84" i="434"/>
  <c r="AK70" i="434"/>
  <c r="AJ60" i="434"/>
  <c r="AK85" i="434"/>
  <c r="AH84" i="434"/>
  <c r="AK73" i="434"/>
  <c r="AK62" i="434"/>
  <c r="AI54" i="434"/>
  <c r="AG79" i="434"/>
  <c r="AG56" i="434"/>
  <c r="AC78" i="434"/>
  <c r="AI53" i="434"/>
  <c r="AI88" i="434"/>
  <c r="AH68" i="434"/>
  <c r="AF71" i="434"/>
  <c r="AG81" i="432"/>
  <c r="AI61" i="432"/>
  <c r="AH78" i="432"/>
  <c r="AK57" i="432"/>
  <c r="AG60" i="432"/>
  <c r="AG77" i="432"/>
  <c r="AJ67" i="432"/>
  <c r="AJ73" i="432"/>
  <c r="AG80" i="432"/>
  <c r="AK86" i="432"/>
  <c r="AJ53" i="432"/>
  <c r="AF74" i="432"/>
  <c r="AC76" i="432"/>
  <c r="AC83" i="432"/>
  <c r="AC82" i="432"/>
  <c r="AI77" i="432"/>
  <c r="AJ80" i="432"/>
  <c r="AH74" i="432"/>
  <c r="AG85" i="432"/>
  <c r="AF81" i="432"/>
  <c r="AG64" i="432"/>
  <c r="AI78" i="432"/>
  <c r="AH65" i="432"/>
  <c r="AJ60" i="432"/>
  <c r="AF77" i="432"/>
  <c r="AC84" i="432"/>
  <c r="AG73" i="432"/>
  <c r="AI80" i="432"/>
  <c r="AJ83" i="432"/>
  <c r="AH53" i="432"/>
  <c r="AI66" i="432"/>
  <c r="AK70" i="432"/>
  <c r="AF82" i="432"/>
  <c r="AC72" i="432"/>
  <c r="AJ78" i="432"/>
  <c r="AC67" i="432"/>
  <c r="AG79" i="432"/>
  <c r="AG69" i="432"/>
  <c r="AC86" i="432"/>
  <c r="AG71" i="432"/>
  <c r="AJ61" i="432"/>
  <c r="AH54" i="432"/>
  <c r="AH57" i="432"/>
  <c r="AC71" i="432"/>
  <c r="AC63" i="432"/>
  <c r="AF67" i="432"/>
  <c r="AG63" i="432"/>
  <c r="AC59" i="432"/>
  <c r="AF86" i="432"/>
  <c r="AF56" i="432"/>
  <c r="AK58" i="438"/>
  <c r="AG73" i="438"/>
  <c r="AI73" i="438"/>
  <c r="AG60" i="410"/>
  <c r="AI63" i="438"/>
  <c r="AK63" i="438"/>
  <c r="AK82" i="410"/>
  <c r="AC56" i="438"/>
  <c r="AJ72" i="438"/>
  <c r="AH67" i="438"/>
  <c r="AG67" i="438"/>
  <c r="AF83" i="438"/>
  <c r="AF80" i="410"/>
  <c r="AI80" i="410"/>
  <c r="AH77" i="438"/>
  <c r="AC86" i="438"/>
  <c r="AG64" i="438"/>
  <c r="AC61" i="438"/>
  <c r="AF57" i="438"/>
  <c r="AC87" i="438"/>
  <c r="AI68" i="438"/>
  <c r="AC63" i="410"/>
  <c r="AG75" i="438"/>
  <c r="AJ75" i="438"/>
  <c r="AH86" i="438"/>
  <c r="AG87" i="438"/>
  <c r="AH87" i="438"/>
  <c r="AC68" i="438"/>
  <c r="AI85" i="438"/>
  <c r="AF85" i="438"/>
  <c r="AI62" i="438"/>
  <c r="AC63" i="438"/>
  <c r="AF61" i="438"/>
  <c r="AC72" i="410"/>
  <c r="AJ54" i="438"/>
  <c r="AC82" i="410"/>
  <c r="AG56" i="438"/>
  <c r="AC58" i="438"/>
  <c r="AI53" i="438"/>
  <c r="AK53" i="438"/>
  <c r="AH79" i="438"/>
  <c r="AK69" i="438"/>
  <c r="AH69" i="438"/>
  <c r="AI74" i="438"/>
  <c r="AJ70" i="438"/>
  <c r="AG70" i="438"/>
  <c r="AJ71" i="438"/>
  <c r="AC83" i="438"/>
  <c r="AI82" i="438"/>
  <c r="AJ66" i="438"/>
  <c r="AG66" i="438"/>
  <c r="AC60" i="410"/>
  <c r="AK88" i="438"/>
  <c r="AI88" i="438"/>
  <c r="AJ56" i="410"/>
  <c r="AI55" i="438"/>
  <c r="AK65" i="438"/>
  <c r="AH65" i="438"/>
  <c r="AH81" i="438"/>
  <c r="AF81" i="438"/>
  <c r="AI76" i="438"/>
  <c r="AH84" i="438"/>
  <c r="AF84" i="438"/>
  <c r="AC70" i="438"/>
  <c r="AG80" i="438"/>
  <c r="AI59" i="438"/>
  <c r="AK59" i="438"/>
  <c r="AH60" i="438"/>
  <c r="AJ60" i="438"/>
  <c r="AF78" i="438"/>
  <c r="AJ72" i="410"/>
  <c r="AI72" i="410"/>
  <c r="AF75" i="410"/>
  <c r="AG75" i="410"/>
  <c r="AC57" i="436"/>
  <c r="AF86" i="436"/>
  <c r="AH83" i="436"/>
  <c r="AI59" i="436"/>
  <c r="AG64" i="436"/>
  <c r="AC86" i="436"/>
  <c r="AJ79" i="436"/>
  <c r="AC59" i="436"/>
  <c r="AK81" i="436"/>
  <c r="AH75" i="436"/>
  <c r="AI87" i="436"/>
  <c r="AI72" i="436"/>
  <c r="AI61" i="436"/>
  <c r="AK55" i="436"/>
  <c r="AJ69" i="436"/>
  <c r="AG60" i="436"/>
  <c r="AI69" i="436"/>
  <c r="AH85" i="436"/>
  <c r="AF67" i="436"/>
  <c r="AC71" i="436"/>
  <c r="AH65" i="436"/>
  <c r="AH62" i="436"/>
  <c r="AI56" i="436"/>
  <c r="AF77" i="436"/>
  <c r="AK84" i="436"/>
  <c r="AC65" i="436"/>
  <c r="AC75" i="436"/>
  <c r="AK54" i="436"/>
  <c r="AJ67" i="436"/>
  <c r="AF73" i="436"/>
  <c r="AK65" i="436"/>
  <c r="AK62" i="436"/>
  <c r="AK70" i="436"/>
  <c r="AK77" i="436"/>
  <c r="AK63" i="436"/>
  <c r="AF82" i="436"/>
  <c r="AI68" i="436"/>
  <c r="AH78" i="436"/>
  <c r="AK80" i="436"/>
  <c r="AG76" i="436"/>
  <c r="AC63" i="436"/>
  <c r="AK88" i="436"/>
  <c r="AC72" i="436"/>
  <c r="AJ72" i="436"/>
  <c r="AH88" i="436"/>
  <c r="AG85" i="436"/>
  <c r="AK83" i="436"/>
  <c r="AG57" i="436"/>
  <c r="AF65" i="436"/>
  <c r="AG53" i="436"/>
  <c r="AJ56" i="436"/>
  <c r="AK71" i="436"/>
  <c r="AJ84" i="436"/>
  <c r="AK75" i="436"/>
  <c r="AC60" i="436"/>
  <c r="AG66" i="436"/>
  <c r="AC79" i="436"/>
  <c r="AH58" i="436"/>
  <c r="AF74" i="436"/>
  <c r="AH60" i="436"/>
  <c r="AC58" i="436"/>
  <c r="AG87" i="436"/>
  <c r="AH76" i="436"/>
  <c r="AC81" i="434"/>
  <c r="AC80" i="434"/>
  <c r="AG83" i="434"/>
  <c r="AJ77" i="434"/>
  <c r="AF70" i="434"/>
  <c r="AI60" i="434"/>
  <c r="AG85" i="434"/>
  <c r="AK84" i="434"/>
  <c r="AI73" i="434"/>
  <c r="AF62" i="434"/>
  <c r="AK54" i="434"/>
  <c r="AJ79" i="434"/>
  <c r="AF68" i="434"/>
  <c r="AJ56" i="434"/>
  <c r="AH64" i="434"/>
  <c r="AJ82" i="434"/>
  <c r="AC88" i="434"/>
  <c r="AJ62" i="434"/>
  <c r="AG68" i="434"/>
  <c r="AF82" i="434"/>
  <c r="AF59" i="434"/>
  <c r="AC60" i="434"/>
  <c r="AC82" i="434"/>
  <c r="AC73" i="434"/>
  <c r="AK60" i="434"/>
  <c r="AG76" i="434"/>
  <c r="AK69" i="434"/>
  <c r="AK78" i="434"/>
  <c r="AC72" i="434"/>
  <c r="AK80" i="434"/>
  <c r="AF58" i="434"/>
  <c r="AI61" i="434"/>
  <c r="AK72" i="434"/>
  <c r="AC74" i="434"/>
  <c r="AH88" i="434"/>
  <c r="AG57" i="434"/>
  <c r="AJ75" i="434"/>
  <c r="AK55" i="434"/>
  <c r="AJ74" i="434"/>
  <c r="AI87" i="434"/>
  <c r="AH71" i="434"/>
  <c r="AH55" i="434"/>
  <c r="AF67" i="434"/>
  <c r="AG84" i="434"/>
  <c r="AG81" i="434"/>
  <c r="AF74" i="434"/>
  <c r="AI76" i="434"/>
  <c r="AH69" i="434"/>
  <c r="AI83" i="434"/>
  <c r="AI77" i="434"/>
  <c r="AH70" i="434"/>
  <c r="AC83" i="434"/>
  <c r="AF61" i="434"/>
  <c r="AF84" i="434"/>
  <c r="AC55" i="434"/>
  <c r="AH62" i="434"/>
  <c r="AJ57" i="434"/>
  <c r="AF75" i="434"/>
  <c r="AH56" i="434"/>
  <c r="AG82" i="434"/>
  <c r="AG72" i="434"/>
  <c r="AG54" i="434"/>
  <c r="AH66" i="434"/>
  <c r="AC88" i="432"/>
  <c r="AJ71" i="432"/>
  <c r="AH61" i="432"/>
  <c r="AK54" i="432"/>
  <c r="AG57" i="432"/>
  <c r="AH58" i="432"/>
  <c r="AH62" i="432"/>
  <c r="AI88" i="432"/>
  <c r="AJ63" i="432"/>
  <c r="AH79" i="432"/>
  <c r="AI86" i="432"/>
  <c r="AH56" i="432"/>
  <c r="AC58" i="432"/>
  <c r="AC73" i="432"/>
  <c r="AF87" i="432"/>
  <c r="AK65" i="432"/>
  <c r="AH67" i="432"/>
  <c r="AF83" i="432"/>
  <c r="AF70" i="432"/>
  <c r="AH59" i="432"/>
  <c r="AK81" i="432"/>
  <c r="AK61" i="432"/>
  <c r="AF78" i="432"/>
  <c r="AF57" i="432"/>
  <c r="AK60" i="432"/>
  <c r="AC64" i="432"/>
  <c r="AI67" i="432"/>
  <c r="AC55" i="432"/>
  <c r="AF80" i="432"/>
  <c r="AG86" i="432"/>
  <c r="AF53" i="432"/>
  <c r="AI74" i="432"/>
  <c r="AI84" i="432"/>
  <c r="AK55" i="432"/>
  <c r="AI81" i="432"/>
  <c r="AG65" i="432"/>
  <c r="AC80" i="432"/>
  <c r="AJ86" i="432"/>
  <c r="AF84" i="432"/>
  <c r="AK87" i="432"/>
  <c r="AF71" i="432"/>
  <c r="AJ76" i="432"/>
  <c r="AF54" i="432"/>
  <c r="AI72" i="432"/>
  <c r="AF58" i="432"/>
  <c r="AF62" i="432"/>
  <c r="AG88" i="432"/>
  <c r="AF63" i="432"/>
  <c r="AJ79" i="432"/>
  <c r="AF75" i="432"/>
  <c r="AI56" i="432"/>
  <c r="AF69" i="432"/>
  <c r="AF58" i="438"/>
  <c r="AJ60" i="410"/>
  <c r="AI72" i="438"/>
  <c r="AH83" i="438"/>
  <c r="AH64" i="438"/>
  <c r="AK68" i="438"/>
  <c r="AF86" i="438"/>
  <c r="AC73" i="438"/>
  <c r="AG61" i="438"/>
  <c r="AH56" i="438"/>
  <c r="AI79" i="438"/>
  <c r="AK74" i="438"/>
  <c r="AJ82" i="438"/>
  <c r="AC75" i="410"/>
  <c r="AJ55" i="438"/>
  <c r="AG81" i="438"/>
  <c r="AC69" i="438"/>
  <c r="AC82" i="438"/>
  <c r="AG72" i="410"/>
  <c r="AI65" i="436"/>
  <c r="AH84" i="436"/>
  <c r="AJ80" i="436"/>
  <c r="AH66" i="436"/>
  <c r="AG59" i="436"/>
  <c r="AI63" i="436"/>
  <c r="AC88" i="436"/>
  <c r="AH53" i="436"/>
  <c r="AF75" i="436"/>
  <c r="AI55" i="436"/>
  <c r="AF58" i="436"/>
  <c r="AF59" i="436"/>
  <c r="AG63" i="436"/>
  <c r="AK72" i="436"/>
  <c r="AC67" i="436"/>
  <c r="AC75" i="434"/>
  <c r="AH80" i="434"/>
  <c r="AF65" i="434"/>
  <c r="AI66" i="434"/>
  <c r="AI72" i="434"/>
  <c r="AI69" i="434"/>
  <c r="AK58" i="434"/>
  <c r="AI70" i="434"/>
  <c r="AJ73" i="434"/>
  <c r="AJ68" i="434"/>
  <c r="AI81" i="434"/>
  <c r="AF55" i="434"/>
  <c r="AH78" i="434"/>
  <c r="AF53" i="434"/>
  <c r="AH79" i="434"/>
  <c r="AC64" i="434"/>
  <c r="AH64" i="432"/>
  <c r="AK77" i="432"/>
  <c r="AG83" i="432"/>
  <c r="AJ59" i="432"/>
  <c r="AK56" i="432"/>
  <c r="AK76" i="432"/>
  <c r="AI62" i="432"/>
  <c r="AH75" i="432"/>
  <c r="AK85" i="432"/>
  <c r="AK74" i="432"/>
  <c r="AG78" i="432"/>
  <c r="AH77" i="432"/>
  <c r="AH73" i="432"/>
  <c r="AK83" i="432"/>
  <c r="AF66" i="432"/>
  <c r="AJ70" i="432"/>
  <c r="AH82" i="432"/>
  <c r="AJ68" i="432"/>
  <c r="AC75" i="432"/>
  <c r="AI55" i="432"/>
  <c r="AC79" i="432"/>
  <c r="AH87" i="432"/>
  <c r="AJ54" i="432"/>
  <c r="AK62" i="432"/>
  <c r="AH80" i="432"/>
  <c r="AK66" i="432"/>
  <c r="AF85" i="432"/>
  <c r="AJ58" i="430"/>
  <c r="AI64" i="430"/>
  <c r="AG75" i="430"/>
  <c r="AF72" i="430"/>
  <c r="AF79" i="430"/>
  <c r="AC66" i="430"/>
  <c r="AH84" i="430"/>
  <c r="AI56" i="430"/>
  <c r="AK54" i="430"/>
  <c r="AF76" i="430"/>
  <c r="AH62" i="430"/>
  <c r="AJ55" i="430"/>
  <c r="AF64" i="430"/>
  <c r="AC81" i="430"/>
  <c r="AH59" i="430"/>
  <c r="AG73" i="430"/>
  <c r="AG68" i="430"/>
  <c r="AH71" i="430"/>
  <c r="AJ64" i="430"/>
  <c r="AC68" i="430"/>
  <c r="AG72" i="430"/>
  <c r="AG79" i="430"/>
  <c r="AG65" i="430"/>
  <c r="AF78" i="430"/>
  <c r="AG56" i="430"/>
  <c r="AI53" i="430"/>
  <c r="AF66" i="430"/>
  <c r="AJ76" i="430"/>
  <c r="AF77" i="430"/>
  <c r="AF87" i="430"/>
  <c r="AH63" i="430"/>
  <c r="AI80" i="430"/>
  <c r="AJ81" i="430"/>
  <c r="AH70" i="430"/>
  <c r="AI79" i="430"/>
  <c r="AH56" i="430"/>
  <c r="AC80" i="430"/>
  <c r="AJ63" i="430"/>
  <c r="AH58" i="430"/>
  <c r="AH64" i="430"/>
  <c r="AI75" i="430"/>
  <c r="AI72" i="430"/>
  <c r="AJ79" i="430"/>
  <c r="AC64" i="430"/>
  <c r="AI84" i="430"/>
  <c r="AF56" i="430"/>
  <c r="AC87" i="430"/>
  <c r="AG66" i="430"/>
  <c r="AJ73" i="430"/>
  <c r="AG77" i="430"/>
  <c r="AI62" i="430"/>
  <c r="AG63" i="430"/>
  <c r="AJ80" i="430"/>
  <c r="AI81" i="430"/>
  <c r="AK76" i="430"/>
  <c r="AJ60" i="430"/>
  <c r="AI63" i="430"/>
  <c r="AC60" i="430"/>
  <c r="AJ86" i="430"/>
  <c r="AC69" i="430"/>
  <c r="AK66" i="430"/>
  <c r="AK87" i="430"/>
  <c r="AG80" i="430"/>
  <c r="AC79" i="426"/>
  <c r="AI88" i="426"/>
  <c r="AF69" i="426"/>
  <c r="AI86" i="428"/>
  <c r="AC86" i="428"/>
  <c r="AJ56" i="428"/>
  <c r="AF57" i="428"/>
  <c r="AF62" i="428"/>
  <c r="AC74" i="426"/>
  <c r="AI59" i="428"/>
  <c r="AK55" i="426"/>
  <c r="AI88" i="428"/>
  <c r="AH74" i="428"/>
  <c r="AF61" i="428"/>
  <c r="AH81" i="426"/>
  <c r="AJ72" i="428"/>
  <c r="AH83" i="428"/>
  <c r="AJ57" i="426"/>
  <c r="AI85" i="428"/>
  <c r="AI80" i="426"/>
  <c r="AI63" i="426"/>
  <c r="AC77" i="426"/>
  <c r="AK53" i="428"/>
  <c r="AG65" i="428"/>
  <c r="AH84" i="428"/>
  <c r="AF58" i="428"/>
  <c r="AI67" i="428"/>
  <c r="AG73" i="428"/>
  <c r="AI73" i="428"/>
  <c r="AI69" i="426"/>
  <c r="AG69" i="428"/>
  <c r="AF83" i="426"/>
  <c r="AK60" i="428"/>
  <c r="AC56" i="426"/>
  <c r="AJ81" i="428"/>
  <c r="AG79" i="428"/>
  <c r="AC59" i="426"/>
  <c r="AC84" i="426"/>
  <c r="AG54" i="428"/>
  <c r="AI53" i="426"/>
  <c r="AJ69" i="426"/>
  <c r="AG61" i="426"/>
  <c r="AF66" i="426"/>
  <c r="AH56" i="428"/>
  <c r="AK76" i="428"/>
  <c r="AI62" i="428"/>
  <c r="AF55" i="428"/>
  <c r="AH59" i="428"/>
  <c r="AI75" i="428"/>
  <c r="AG88" i="428"/>
  <c r="AF60" i="428"/>
  <c r="AI70" i="426"/>
  <c r="AC76" i="428"/>
  <c r="AK72" i="428"/>
  <c r="AJ83" i="428"/>
  <c r="AK57" i="426"/>
  <c r="AG82" i="426"/>
  <c r="AF80" i="426"/>
  <c r="AJ63" i="426"/>
  <c r="AK84" i="426"/>
  <c r="AJ62" i="426"/>
  <c r="AF65" i="428"/>
  <c r="AJ80" i="428"/>
  <c r="AI58" i="428"/>
  <c r="AC64" i="428"/>
  <c r="AC63" i="428"/>
  <c r="AC55" i="426"/>
  <c r="AC53" i="428"/>
  <c r="AJ53" i="426"/>
  <c r="AK67" i="426"/>
  <c r="AF68" i="426"/>
  <c r="AJ55" i="426"/>
  <c r="AJ59" i="426"/>
  <c r="AH87" i="428"/>
  <c r="AC80" i="428"/>
  <c r="AJ53" i="428"/>
  <c r="AG58" i="428"/>
  <c r="AI66" i="428"/>
  <c r="AJ54" i="428"/>
  <c r="AF53" i="426"/>
  <c r="AC74" i="428"/>
  <c r="AK61" i="426"/>
  <c r="AG66" i="426"/>
  <c r="AK56" i="428"/>
  <c r="AI76" i="428"/>
  <c r="AJ68" i="426"/>
  <c r="AI55" i="428"/>
  <c r="AG83" i="426"/>
  <c r="AJ75" i="428"/>
  <c r="AH88" i="428"/>
  <c r="AG60" i="428"/>
  <c r="AH70" i="426"/>
  <c r="AH59" i="426"/>
  <c r="AH72" i="428"/>
  <c r="AK83" i="428"/>
  <c r="AH64" i="428"/>
  <c r="AI82" i="426"/>
  <c r="AF81" i="428"/>
  <c r="AC66" i="428"/>
  <c r="AF84" i="426"/>
  <c r="AF62" i="426"/>
  <c r="AC78" i="426"/>
  <c r="AK80" i="428"/>
  <c r="AF86" i="426"/>
  <c r="AC83" i="428"/>
  <c r="AH74" i="426"/>
  <c r="AJ60" i="426"/>
  <c r="AC73" i="426"/>
  <c r="AK73" i="428"/>
  <c r="AK78" i="426"/>
  <c r="AH68" i="428"/>
  <c r="AF60" i="426"/>
  <c r="AF77" i="426"/>
  <c r="AJ75" i="426"/>
  <c r="AJ88" i="426"/>
  <c r="AK66" i="426"/>
  <c r="AC82" i="428"/>
  <c r="AK59" i="428"/>
  <c r="AI56" i="426"/>
  <c r="AK81" i="426"/>
  <c r="AG57" i="426"/>
  <c r="AC53" i="426"/>
  <c r="AI53" i="428"/>
  <c r="AH58" i="428"/>
  <c r="AG60" i="426"/>
  <c r="AH65" i="426"/>
  <c r="AC88" i="424"/>
  <c r="AH67" i="424"/>
  <c r="AK64" i="424"/>
  <c r="AK88" i="424"/>
  <c r="AJ81" i="424"/>
  <c r="AF75" i="424"/>
  <c r="AH58" i="424"/>
  <c r="AK66" i="424"/>
  <c r="AF74" i="424"/>
  <c r="AK60" i="424"/>
  <c r="AF86" i="424"/>
  <c r="AH62" i="424"/>
  <c r="AG59" i="424"/>
  <c r="AC81" i="424"/>
  <c r="AF67" i="424"/>
  <c r="AH84" i="424"/>
  <c r="AH74" i="424"/>
  <c r="AG54" i="424"/>
  <c r="AK55" i="424"/>
  <c r="AI79" i="424"/>
  <c r="AC53" i="424"/>
  <c r="AC63" i="424"/>
  <c r="AH61" i="424"/>
  <c r="AJ84" i="424"/>
  <c r="AG73" i="424"/>
  <c r="AI82" i="424"/>
  <c r="AI66" i="424"/>
  <c r="AF71" i="424"/>
  <c r="AG80" i="424"/>
  <c r="AI56" i="424"/>
  <c r="AJ54" i="424"/>
  <c r="AJ63" i="424"/>
  <c r="AI72" i="424"/>
  <c r="AK85" i="424"/>
  <c r="AJ64" i="424"/>
  <c r="AF73" i="424"/>
  <c r="AG74" i="424"/>
  <c r="AF54" i="424"/>
  <c r="AF76" i="424"/>
  <c r="AJ79" i="424"/>
  <c r="AC82" i="424"/>
  <c r="AG64" i="424"/>
  <c r="AF88" i="424"/>
  <c r="AK84" i="424"/>
  <c r="AI73" i="424"/>
  <c r="AJ82" i="424"/>
  <c r="AJ66" i="424"/>
  <c r="AK74" i="424"/>
  <c r="AH80" i="424"/>
  <c r="AG86" i="424"/>
  <c r="AI54" i="424"/>
  <c r="AI59" i="424"/>
  <c r="AH72" i="424"/>
  <c r="AI76" i="424"/>
  <c r="AC80" i="424"/>
  <c r="AJ77" i="424"/>
  <c r="AF77" i="424"/>
  <c r="AG67" i="424"/>
  <c r="AK81" i="424"/>
  <c r="AH82" i="424"/>
  <c r="AG60" i="424"/>
  <c r="AK69" i="424"/>
  <c r="AK76" i="424"/>
  <c r="AJ71" i="422"/>
  <c r="AF64" i="422"/>
  <c r="AJ86" i="422"/>
  <c r="AK58" i="422"/>
  <c r="AJ76" i="422"/>
  <c r="AF68" i="422"/>
  <c r="AJ67" i="422"/>
  <c r="AK72" i="422"/>
  <c r="AC87" i="422"/>
  <c r="AC76" i="422"/>
  <c r="AI61" i="422"/>
  <c r="AK53" i="422"/>
  <c r="AK54" i="422"/>
  <c r="AI79" i="422"/>
  <c r="AI69" i="422"/>
  <c r="AI57" i="422"/>
  <c r="AG59" i="422"/>
  <c r="AH58" i="422"/>
  <c r="AF80" i="422"/>
  <c r="AG82" i="422"/>
  <c r="AJ79" i="422"/>
  <c r="AH70" i="422"/>
  <c r="AG64" i="422"/>
  <c r="AF83" i="422"/>
  <c r="AJ58" i="422"/>
  <c r="AH78" i="422"/>
  <c r="AK68" i="422"/>
  <c r="AK63" i="422"/>
  <c r="AH72" i="422"/>
  <c r="AG85" i="422"/>
  <c r="AF81" i="422"/>
  <c r="AJ61" i="422"/>
  <c r="AK55" i="422"/>
  <c r="AC71" i="422"/>
  <c r="AG79" i="422"/>
  <c r="AJ69" i="422"/>
  <c r="AK71" i="422"/>
  <c r="AH76" i="422"/>
  <c r="AI72" i="422"/>
  <c r="AC54" i="422"/>
  <c r="AC59" i="422"/>
  <c r="AH71" i="422"/>
  <c r="AJ64" i="422"/>
  <c r="AH83" i="422"/>
  <c r="AI58" i="422"/>
  <c r="AK78" i="422"/>
  <c r="AI68" i="422"/>
  <c r="AH67" i="422"/>
  <c r="AG72" i="422"/>
  <c r="AJ85" i="422"/>
  <c r="AC78" i="422"/>
  <c r="AH61" i="422"/>
  <c r="AH55" i="422"/>
  <c r="AF54" i="422"/>
  <c r="AF79" i="422"/>
  <c r="AH69" i="422"/>
  <c r="AI75" i="422"/>
  <c r="AI64" i="422"/>
  <c r="AJ78" i="422"/>
  <c r="AH80" i="422"/>
  <c r="AC57" i="422"/>
  <c r="AJ54" i="422"/>
  <c r="AH77" i="422"/>
  <c r="AH63" i="420"/>
  <c r="AJ64" i="420"/>
  <c r="AC79" i="420"/>
  <c r="AG54" i="420"/>
  <c r="AC64" i="420"/>
  <c r="AF74" i="420"/>
  <c r="AK72" i="420"/>
  <c r="AF70" i="420"/>
  <c r="AH67" i="420"/>
  <c r="AJ75" i="420"/>
  <c r="AH87" i="420"/>
  <c r="AK57" i="420"/>
  <c r="AJ61" i="420"/>
  <c r="AJ85" i="420"/>
  <c r="AF81" i="420"/>
  <c r="AG59" i="420"/>
  <c r="AI80" i="420"/>
  <c r="AH60" i="420"/>
  <c r="AI72" i="420"/>
  <c r="AG84" i="420"/>
  <c r="AK73" i="420"/>
  <c r="AC72" i="420"/>
  <c r="AI63" i="420"/>
  <c r="AH82" i="420"/>
  <c r="AF65" i="420"/>
  <c r="AG60" i="420"/>
  <c r="AF71" i="420"/>
  <c r="AF78" i="420"/>
  <c r="AH72" i="420"/>
  <c r="AI86" i="420"/>
  <c r="AI67" i="420"/>
  <c r="AH84" i="420"/>
  <c r="AF79" i="420"/>
  <c r="AH58" i="420"/>
  <c r="AI61" i="420"/>
  <c r="AG83" i="420"/>
  <c r="AK59" i="420"/>
  <c r="AK88" i="420"/>
  <c r="AJ86" i="420"/>
  <c r="AG79" i="420"/>
  <c r="AG85" i="420"/>
  <c r="AF80" i="420"/>
  <c r="AI64" i="420"/>
  <c r="AF76" i="420"/>
  <c r="AJ54" i="420"/>
  <c r="AF88" i="420"/>
  <c r="AI74" i="420"/>
  <c r="AJ68" i="420"/>
  <c r="AH70" i="420"/>
  <c r="AG66" i="420"/>
  <c r="AI75" i="420"/>
  <c r="AF87" i="420"/>
  <c r="AF57" i="420"/>
  <c r="AI73" i="420"/>
  <c r="AK85" i="420"/>
  <c r="AK81" i="420"/>
  <c r="AF59" i="420"/>
  <c r="AJ55" i="420"/>
  <c r="AK65" i="420"/>
  <c r="AH74" i="420"/>
  <c r="AJ67" i="420"/>
  <c r="AF73" i="420"/>
  <c r="AJ77" i="420"/>
  <c r="AI64" i="418"/>
  <c r="AK81" i="418"/>
  <c r="AK60" i="418"/>
  <c r="AI56" i="418"/>
  <c r="AH67" i="418"/>
  <c r="AK59" i="418"/>
  <c r="AJ63" i="418"/>
  <c r="AF77" i="418"/>
  <c r="AC78" i="418"/>
  <c r="AI84" i="418"/>
  <c r="AH54" i="418"/>
  <c r="AJ70" i="418"/>
  <c r="AI80" i="418"/>
  <c r="AF75" i="418"/>
  <c r="AK57" i="418"/>
  <c r="AK88" i="418"/>
  <c r="AK62" i="418"/>
  <c r="AJ74" i="418"/>
  <c r="AH68" i="418"/>
  <c r="AF76" i="418"/>
  <c r="AJ55" i="418"/>
  <c r="AH59" i="418"/>
  <c r="AK87" i="418"/>
  <c r="AJ73" i="418"/>
  <c r="AK65" i="418"/>
  <c r="AG84" i="418"/>
  <c r="AI54" i="418"/>
  <c r="AJ86" i="418"/>
  <c r="AK80" i="418"/>
  <c r="AJ71" i="418"/>
  <c r="AH58" i="438"/>
  <c r="AJ63" i="438"/>
  <c r="AF72" i="438"/>
  <c r="AJ80" i="410"/>
  <c r="AJ64" i="438"/>
  <c r="AF68" i="438"/>
  <c r="AK86" i="438"/>
  <c r="AK85" i="438"/>
  <c r="AI61" i="438"/>
  <c r="AJ56" i="438"/>
  <c r="AF79" i="438"/>
  <c r="AI70" i="438"/>
  <c r="AK82" i="438"/>
  <c r="AJ88" i="438"/>
  <c r="AK55" i="438"/>
  <c r="AH76" i="438"/>
  <c r="AJ80" i="438"/>
  <c r="AG60" i="438"/>
  <c r="AC54" i="438"/>
  <c r="AI85" i="436"/>
  <c r="AG62" i="436"/>
  <c r="AH82" i="436"/>
  <c r="AJ58" i="436"/>
  <c r="AC74" i="436"/>
  <c r="AI64" i="436"/>
  <c r="AJ82" i="436"/>
  <c r="AF83" i="436"/>
  <c r="AK79" i="436"/>
  <c r="AJ87" i="436"/>
  <c r="AK69" i="436"/>
  <c r="AF54" i="436"/>
  <c r="AC84" i="436"/>
  <c r="AF81" i="436"/>
  <c r="AF76" i="436"/>
  <c r="AG81" i="436"/>
  <c r="AG63" i="434"/>
  <c r="AG58" i="434"/>
  <c r="AG88" i="434"/>
  <c r="AI74" i="434"/>
  <c r="AH57" i="434"/>
  <c r="AC87" i="434"/>
  <c r="AI59" i="434"/>
  <c r="AG60" i="434"/>
  <c r="AI62" i="434"/>
  <c r="AK56" i="434"/>
  <c r="AH74" i="434"/>
  <c r="AJ67" i="434"/>
  <c r="AI86" i="434"/>
  <c r="AC86" i="434"/>
  <c r="AG55" i="434"/>
  <c r="AC76" i="434"/>
  <c r="AK78" i="432"/>
  <c r="AC77" i="432"/>
  <c r="AI53" i="432"/>
  <c r="AF61" i="432"/>
  <c r="AG55" i="432"/>
  <c r="AI65" i="432"/>
  <c r="AJ88" i="432"/>
  <c r="AG66" i="432"/>
  <c r="AI76" i="432"/>
  <c r="AG68" i="432"/>
  <c r="AI57" i="432"/>
  <c r="AJ77" i="432"/>
  <c r="AK73" i="432"/>
  <c r="AI83" i="432"/>
  <c r="AG74" i="432"/>
  <c r="AK84" i="432"/>
  <c r="AJ55" i="432"/>
  <c r="AK68" i="432"/>
  <c r="AG70" i="432"/>
  <c r="AC57" i="432"/>
  <c r="AH55" i="432"/>
  <c r="AK71" i="432"/>
  <c r="AJ57" i="432"/>
  <c r="AK67" i="432"/>
  <c r="AH83" i="432"/>
  <c r="AK69" i="432"/>
  <c r="AK59" i="432"/>
  <c r="AC61" i="430"/>
  <c r="AF70" i="430"/>
  <c r="AJ69" i="430"/>
  <c r="AK86" i="430"/>
  <c r="AI57" i="430"/>
  <c r="AI85" i="430"/>
  <c r="AG84" i="430"/>
  <c r="AG59" i="430"/>
  <c r="AC65" i="430"/>
  <c r="AH73" i="430"/>
  <c r="AC74" i="430"/>
  <c r="AK81" i="430"/>
  <c r="AG70" i="430"/>
  <c r="AG57" i="430"/>
  <c r="AH53" i="430"/>
  <c r="AK60" i="430"/>
  <c r="AF55" i="430"/>
  <c r="AF58" i="430"/>
  <c r="AI70" i="430"/>
  <c r="AF75" i="430"/>
  <c r="AJ72" i="430"/>
  <c r="AC54" i="430"/>
  <c r="AC67" i="430"/>
  <c r="AJ84" i="430"/>
  <c r="AJ56" i="430"/>
  <c r="AI54" i="430"/>
  <c r="AK67" i="430"/>
  <c r="AK73" i="430"/>
  <c r="AH77" i="430"/>
  <c r="AJ62" i="430"/>
  <c r="AF63" i="430"/>
  <c r="AK80" i="430"/>
  <c r="AG81" i="430"/>
  <c r="AI83" i="430"/>
  <c r="AF65" i="430"/>
  <c r="AF53" i="430"/>
  <c r="AH82" i="430"/>
  <c r="AH80" i="430"/>
  <c r="AG58" i="430"/>
  <c r="AJ70" i="430"/>
  <c r="AK75" i="430"/>
  <c r="AC59" i="430"/>
  <c r="AF57" i="430"/>
  <c r="AF85" i="430"/>
  <c r="AK84" i="430"/>
  <c r="AK59" i="430"/>
  <c r="AF54" i="430"/>
  <c r="AI67" i="430"/>
  <c r="AI73" i="430"/>
  <c r="AG60" i="430"/>
  <c r="AK62" i="430"/>
  <c r="AC70" i="430"/>
  <c r="AC73" i="430"/>
  <c r="AC79" i="430"/>
  <c r="AF73" i="430"/>
  <c r="AI87" i="430"/>
  <c r="AF68" i="430"/>
  <c r="AK58" i="430"/>
  <c r="AJ57" i="430"/>
  <c r="AK88" i="430"/>
  <c r="AC85" i="430"/>
  <c r="AF62" i="430"/>
  <c r="AC82" i="430"/>
  <c r="AI54" i="426"/>
  <c r="AC88" i="428"/>
  <c r="AJ72" i="426"/>
  <c r="AJ67" i="426"/>
  <c r="AF82" i="428"/>
  <c r="AI69" i="428"/>
  <c r="AH57" i="428"/>
  <c r="AH64" i="426"/>
  <c r="AI63" i="428"/>
  <c r="AI76" i="426"/>
  <c r="AG55" i="426"/>
  <c r="AK56" i="426"/>
  <c r="AF74" i="428"/>
  <c r="AH61" i="428"/>
  <c r="AC82" i="426"/>
  <c r="AI77" i="428"/>
  <c r="AF87" i="428"/>
  <c r="AI79" i="426"/>
  <c r="AF85" i="428"/>
  <c r="AC85" i="426"/>
  <c r="AG73" i="426"/>
  <c r="AH58" i="426"/>
  <c r="AC65" i="426"/>
  <c r="AF71" i="426"/>
  <c r="AF84" i="428"/>
  <c r="AK87" i="426"/>
  <c r="AJ66" i="428"/>
  <c r="AC79" i="428"/>
  <c r="AH78" i="426"/>
  <c r="AI61" i="426"/>
  <c r="AK57" i="428"/>
  <c r="AG75" i="428"/>
  <c r="AG70" i="426"/>
  <c r="AC61" i="428"/>
  <c r="AC88" i="426"/>
  <c r="AI71" i="426"/>
  <c r="AC55" i="428"/>
  <c r="AJ73" i="428"/>
  <c r="AC85" i="428"/>
  <c r="AK88" i="426"/>
  <c r="AG69" i="426"/>
  <c r="AH86" i="428"/>
  <c r="AC67" i="426"/>
  <c r="AC66" i="426"/>
  <c r="AI57" i="428"/>
  <c r="AK62" i="428"/>
  <c r="AH63" i="428"/>
  <c r="AJ59" i="428"/>
  <c r="AH55" i="426"/>
  <c r="AC86" i="426"/>
  <c r="AK74" i="428"/>
  <c r="AI61" i="428"/>
  <c r="AJ81" i="426"/>
  <c r="AC78" i="428"/>
  <c r="AK87" i="428"/>
  <c r="AF57" i="426"/>
  <c r="AH85" i="428"/>
  <c r="AH80" i="426"/>
  <c r="AH63" i="426"/>
  <c r="AC73" i="428"/>
  <c r="AG53" i="428"/>
  <c r="AH65" i="428"/>
  <c r="AK84" i="428"/>
  <c r="AK58" i="428"/>
  <c r="AG68" i="428"/>
  <c r="AH67" i="428"/>
  <c r="AF66" i="428"/>
  <c r="AF78" i="426"/>
  <c r="AH70" i="428"/>
  <c r="AH82" i="428"/>
  <c r="AG64" i="426"/>
  <c r="AH56" i="426"/>
  <c r="AG85" i="426"/>
  <c r="AH57" i="426"/>
  <c r="AF63" i="426"/>
  <c r="AH79" i="428"/>
  <c r="AC68" i="426"/>
  <c r="AC63" i="426"/>
  <c r="AK54" i="428"/>
  <c r="AF88" i="426"/>
  <c r="AK69" i="426"/>
  <c r="AF86" i="428"/>
  <c r="AI66" i="426"/>
  <c r="AF56" i="428"/>
  <c r="AJ57" i="428"/>
  <c r="AJ62" i="428"/>
  <c r="AK55" i="428"/>
  <c r="AG59" i="428"/>
  <c r="AI55" i="426"/>
  <c r="AF88" i="428"/>
  <c r="AI60" i="428"/>
  <c r="AJ61" i="428"/>
  <c r="AG81" i="426"/>
  <c r="AI72" i="428"/>
  <c r="AI83" i="428"/>
  <c r="AI57" i="426"/>
  <c r="AF82" i="426"/>
  <c r="AG80" i="426"/>
  <c r="AK63" i="426"/>
  <c r="AH84" i="426"/>
  <c r="AF53" i="428"/>
  <c r="AK65" i="428"/>
  <c r="AI80" i="428"/>
  <c r="AJ58" i="428"/>
  <c r="AC64" i="426"/>
  <c r="AC59" i="428"/>
  <c r="AH66" i="428"/>
  <c r="AH75" i="426"/>
  <c r="AC58" i="426"/>
  <c r="AC65" i="428"/>
  <c r="AF74" i="426"/>
  <c r="AH71" i="428"/>
  <c r="AC62" i="426"/>
  <c r="AF73" i="428"/>
  <c r="AK70" i="428"/>
  <c r="AC57" i="426"/>
  <c r="AG62" i="428"/>
  <c r="AF76" i="426"/>
  <c r="AG74" i="428"/>
  <c r="AI85" i="426"/>
  <c r="AF79" i="426"/>
  <c r="AG63" i="426"/>
  <c r="AI65" i="428"/>
  <c r="AF87" i="426"/>
  <c r="AK66" i="428"/>
  <c r="AI78" i="426"/>
  <c r="AF79" i="424"/>
  <c r="AC67" i="424"/>
  <c r="AH64" i="424"/>
  <c r="AI88" i="424"/>
  <c r="AG84" i="424"/>
  <c r="AK73" i="424"/>
  <c r="AF82" i="424"/>
  <c r="AH66" i="424"/>
  <c r="AJ71" i="424"/>
  <c r="AK80" i="424"/>
  <c r="AK86" i="424"/>
  <c r="AH54" i="424"/>
  <c r="AG63" i="424"/>
  <c r="AI55" i="424"/>
  <c r="AG57" i="424"/>
  <c r="AC66" i="424"/>
  <c r="AC79" i="424"/>
  <c r="AJ59" i="424"/>
  <c r="AH85" i="424"/>
  <c r="AJ83" i="424"/>
  <c r="AJ57" i="424"/>
  <c r="AG65" i="424"/>
  <c r="AI61" i="424"/>
  <c r="AC55" i="424"/>
  <c r="AC61" i="424"/>
  <c r="AC86" i="424"/>
  <c r="AF70" i="424"/>
  <c r="AH71" i="424"/>
  <c r="AH53" i="424"/>
  <c r="AF56" i="424"/>
  <c r="AI69" i="424"/>
  <c r="AI63" i="424"/>
  <c r="AH77" i="424"/>
  <c r="AH79" i="424"/>
  <c r="AC56" i="424"/>
  <c r="AF58" i="424"/>
  <c r="AJ60" i="424"/>
  <c r="AH59" i="424"/>
  <c r="AK78" i="424"/>
  <c r="AK83" i="424"/>
  <c r="AK57" i="424"/>
  <c r="AH65" i="424"/>
  <c r="AK61" i="424"/>
  <c r="AI84" i="424"/>
  <c r="AH73" i="424"/>
  <c r="AG82" i="424"/>
  <c r="AG70" i="424"/>
  <c r="AI71" i="424"/>
  <c r="AF80" i="424"/>
  <c r="AH56" i="424"/>
  <c r="AH69" i="424"/>
  <c r="AH63" i="424"/>
  <c r="AF72" i="424"/>
  <c r="AJ55" i="424"/>
  <c r="AC64" i="424"/>
  <c r="AH76" i="424"/>
  <c r="AG76" i="424"/>
  <c r="AC59" i="424"/>
  <c r="AF84" i="424"/>
  <c r="AH68" i="424"/>
  <c r="AK53" i="424"/>
  <c r="AF63" i="424"/>
  <c r="AF78" i="424"/>
  <c r="AC79" i="422"/>
  <c r="AC73" i="422"/>
  <c r="AG86" i="422"/>
  <c r="AK65" i="422"/>
  <c r="AG76" i="422"/>
  <c r="AG73" i="422"/>
  <c r="AC55" i="422"/>
  <c r="AG60" i="422"/>
  <c r="AK62" i="422"/>
  <c r="AC75" i="422"/>
  <c r="AH56" i="422"/>
  <c r="AJ53" i="422"/>
  <c r="AC67" i="422"/>
  <c r="AH88" i="422"/>
  <c r="AF57" i="422"/>
  <c r="AH75" i="422"/>
  <c r="AC69" i="422"/>
  <c r="AG78" i="422"/>
  <c r="AJ60" i="422"/>
  <c r="AI55" i="422"/>
  <c r="AC56" i="422"/>
  <c r="AF71" i="422"/>
  <c r="AC88" i="422"/>
  <c r="AF86" i="422"/>
  <c r="AG58" i="422"/>
  <c r="AF76" i="422"/>
  <c r="AJ68" i="422"/>
  <c r="AF67" i="422"/>
  <c r="AF72" i="422"/>
  <c r="AJ62" i="422"/>
  <c r="AC84" i="422"/>
  <c r="AC74" i="422"/>
  <c r="AG53" i="422"/>
  <c r="AG54" i="422"/>
  <c r="AH79" i="422"/>
  <c r="AK57" i="422"/>
  <c r="AK83" i="422"/>
  <c r="AI73" i="422"/>
  <c r="AI85" i="422"/>
  <c r="AG55" i="422"/>
  <c r="AG57" i="422"/>
  <c r="AG71" i="422"/>
  <c r="AC68" i="422"/>
  <c r="AH86" i="422"/>
  <c r="AC81" i="422"/>
  <c r="AK76" i="422"/>
  <c r="AK73" i="422"/>
  <c r="AK67" i="422"/>
  <c r="AK60" i="422"/>
  <c r="AI62" i="422"/>
  <c r="AC77" i="422"/>
  <c r="AC66" i="422"/>
  <c r="AF53" i="422"/>
  <c r="AH54" i="422"/>
  <c r="AC64" i="422"/>
  <c r="AH57" i="422"/>
  <c r="AC82" i="422"/>
  <c r="AC70" i="422"/>
  <c r="AH84" i="422"/>
  <c r="AH60" i="422"/>
  <c r="AF61" i="422"/>
  <c r="AG66" i="422"/>
  <c r="AF75" i="422"/>
  <c r="AG63" i="420"/>
  <c r="AI82" i="420"/>
  <c r="AJ65" i="420"/>
  <c r="AK60" i="420"/>
  <c r="AK71" i="420"/>
  <c r="AJ78" i="420"/>
  <c r="AF72" i="420"/>
  <c r="AF86" i="420"/>
  <c r="AG67" i="420"/>
  <c r="AC88" i="420"/>
  <c r="AJ79" i="420"/>
  <c r="AJ58" i="420"/>
  <c r="AH61" i="420"/>
  <c r="AK83" i="420"/>
  <c r="AG77" i="420"/>
  <c r="AH81" i="420"/>
  <c r="AG82" i="420"/>
  <c r="AG71" i="420"/>
  <c r="AK70" i="420"/>
  <c r="AI87" i="420"/>
  <c r="AG62" i="420"/>
  <c r="AC76" i="420"/>
  <c r="AI55" i="420"/>
  <c r="AC71" i="420"/>
  <c r="AI65" i="420"/>
  <c r="AF60" i="420"/>
  <c r="AF69" i="420"/>
  <c r="AI78" i="420"/>
  <c r="AK53" i="420"/>
  <c r="AI66" i="420"/>
  <c r="AJ56" i="420"/>
  <c r="AF84" i="420"/>
  <c r="AC54" i="420"/>
  <c r="AC81" i="420"/>
  <c r="AK62" i="420"/>
  <c r="AH83" i="420"/>
  <c r="AK55" i="420"/>
  <c r="AJ71" i="420"/>
  <c r="AH66" i="420"/>
  <c r="AG57" i="420"/>
  <c r="AC67" i="420"/>
  <c r="AF63" i="420"/>
  <c r="AJ82" i="420"/>
  <c r="AC66" i="420"/>
  <c r="AC63" i="420"/>
  <c r="AH71" i="420"/>
  <c r="AG74" i="420"/>
  <c r="AJ72" i="420"/>
  <c r="AC62" i="420"/>
  <c r="AF67" i="420"/>
  <c r="AF75" i="420"/>
  <c r="AK79" i="420"/>
  <c r="AI57" i="420"/>
  <c r="AG61" i="420"/>
  <c r="AC86" i="420"/>
  <c r="AI77" i="420"/>
  <c r="AC84" i="420"/>
  <c r="AH64" i="420"/>
  <c r="AC68" i="420"/>
  <c r="AF68" i="420"/>
  <c r="AG75" i="420"/>
  <c r="AJ62" i="420"/>
  <c r="AC87" i="420"/>
  <c r="AH62" i="418"/>
  <c r="AH74" i="418"/>
  <c r="AI68" i="418"/>
  <c r="AJ76" i="418"/>
  <c r="AG55" i="418"/>
  <c r="AI59" i="418"/>
  <c r="AH87" i="418"/>
  <c r="AG73" i="418"/>
  <c r="AH65" i="418"/>
  <c r="AK84" i="418"/>
  <c r="AF54" i="418"/>
  <c r="AG86" i="418"/>
  <c r="AG80" i="418"/>
  <c r="AI71" i="418"/>
  <c r="AH79" i="418"/>
  <c r="AG82" i="418"/>
  <c r="AI62" i="418"/>
  <c r="AG74" i="418"/>
  <c r="AG78" i="418"/>
  <c r="AI76" i="418"/>
  <c r="AC83" i="418"/>
  <c r="AF72" i="418"/>
  <c r="AF87" i="418"/>
  <c r="AI61" i="418"/>
  <c r="AC67" i="418"/>
  <c r="AG83" i="418"/>
  <c r="AJ66" i="418"/>
  <c r="AH58" i="418"/>
  <c r="AK69" i="418"/>
  <c r="AG57" i="418"/>
  <c r="AJ64" i="418"/>
  <c r="AF81" i="418"/>
  <c r="AH60" i="418"/>
  <c r="AJ56" i="418"/>
  <c r="AF67" i="418"/>
  <c r="AG85" i="418"/>
  <c r="AK63" i="418"/>
  <c r="AJ77" i="418"/>
  <c r="AF61" i="418"/>
  <c r="AF60" i="410"/>
  <c r="AH82" i="410"/>
  <c r="AG83" i="438"/>
  <c r="AI77" i="438"/>
  <c r="AI57" i="438"/>
  <c r="AF75" i="438"/>
  <c r="AC84" i="438"/>
  <c r="AG62" i="438"/>
  <c r="AI54" i="438"/>
  <c r="AF53" i="438"/>
  <c r="AJ74" i="438"/>
  <c r="AK71" i="438"/>
  <c r="AC60" i="438"/>
  <c r="AF56" i="410"/>
  <c r="AC75" i="438"/>
  <c r="AG84" i="438"/>
  <c r="AJ59" i="438"/>
  <c r="AG78" i="438"/>
  <c r="AC56" i="410"/>
  <c r="AC77" i="436"/>
  <c r="AJ77" i="436"/>
  <c r="AK78" i="436"/>
  <c r="AJ88" i="436"/>
  <c r="AC56" i="436"/>
  <c r="AF79" i="436"/>
  <c r="AC61" i="436"/>
  <c r="AF64" i="436"/>
  <c r="AI81" i="436"/>
  <c r="AH61" i="436"/>
  <c r="AJ75" i="436"/>
  <c r="AH73" i="436"/>
  <c r="AH79" i="436"/>
  <c r="AJ78" i="436"/>
  <c r="AH69" i="436"/>
  <c r="AC68" i="436"/>
  <c r="AG86" i="434"/>
  <c r="AH72" i="434"/>
  <c r="AH75" i="434"/>
  <c r="AG71" i="434"/>
  <c r="AH76" i="434"/>
  <c r="AI80" i="434"/>
  <c r="AC71" i="434"/>
  <c r="AI84" i="434"/>
  <c r="AK81" i="434"/>
  <c r="AK82" i="434"/>
  <c r="AH65" i="434"/>
  <c r="AI63" i="434"/>
  <c r="AJ85" i="434"/>
  <c r="AC61" i="434"/>
  <c r="AI85" i="434"/>
  <c r="AJ81" i="432"/>
  <c r="AK72" i="432"/>
  <c r="AC81" i="432"/>
  <c r="AI70" i="432"/>
  <c r="AH63" i="432"/>
  <c r="AC53" i="432"/>
  <c r="AI58" i="432"/>
  <c r="AI79" i="432"/>
  <c r="AC78" i="432"/>
  <c r="AC62" i="432"/>
  <c r="AI64" i="432"/>
  <c r="AH60" i="432"/>
  <c r="AG67" i="432"/>
  <c r="AK80" i="432"/>
  <c r="AG53" i="432"/>
  <c r="AH70" i="432"/>
  <c r="AG82" i="432"/>
  <c r="AI85" i="432"/>
  <c r="AF59" i="432"/>
  <c r="AJ82" i="432"/>
  <c r="AI68" i="432"/>
  <c r="AI59" i="432"/>
  <c r="AH76" i="432"/>
  <c r="AC69" i="432"/>
  <c r="AK63" i="432"/>
  <c r="AJ56" i="432"/>
  <c r="AI82" i="432"/>
  <c r="AG71" i="430"/>
  <c r="AG64" i="430"/>
  <c r="AF83" i="430"/>
  <c r="AK72" i="430"/>
  <c r="AK79" i="430"/>
  <c r="AK65" i="430"/>
  <c r="AI78" i="430"/>
  <c r="AK56" i="430"/>
  <c r="AG53" i="430"/>
  <c r="AJ67" i="430"/>
  <c r="AC53" i="430"/>
  <c r="AC76" i="430"/>
  <c r="AJ74" i="430"/>
  <c r="AH72" i="430"/>
  <c r="AF84" i="430"/>
  <c r="AH76" i="430"/>
  <c r="AG61" i="430"/>
  <c r="AK71" i="430"/>
  <c r="AH74" i="430"/>
  <c r="AG83" i="430"/>
  <c r="AH69" i="430"/>
  <c r="AI86" i="430"/>
  <c r="AJ65" i="430"/>
  <c r="AG78" i="430"/>
  <c r="AG88" i="430"/>
  <c r="AJ53" i="430"/>
  <c r="AC63" i="430"/>
  <c r="AG76" i="430"/>
  <c r="AF82" i="430"/>
  <c r="AH87" i="430"/>
  <c r="AK61" i="430"/>
  <c r="AH68" i="430"/>
  <c r="AG55" i="430"/>
  <c r="AK74" i="430"/>
  <c r="AC56" i="430"/>
  <c r="AH88" i="430"/>
  <c r="AG67" i="430"/>
  <c r="AJ61" i="430"/>
  <c r="AJ71" i="430"/>
  <c r="AK64" i="430"/>
  <c r="AJ83" i="430"/>
  <c r="AC88" i="430"/>
  <c r="AH79" i="430"/>
  <c r="AI65" i="430"/>
  <c r="AJ78" i="430"/>
  <c r="AC72" i="430"/>
  <c r="AK53" i="430"/>
  <c r="AH66" i="430"/>
  <c r="AI76" i="430"/>
  <c r="AI82" i="430"/>
  <c r="AG87" i="430"/>
  <c r="AH61" i="430"/>
  <c r="AC75" i="430"/>
  <c r="AC77" i="430"/>
  <c r="AH67" i="430"/>
  <c r="AJ77" i="430"/>
  <c r="AI61" i="430"/>
  <c r="AH55" i="430"/>
  <c r="AC84" i="430"/>
  <c r="AJ85" i="430"/>
  <c r="AJ54" i="430"/>
  <c r="AK77" i="430"/>
  <c r="AI68" i="430"/>
  <c r="AF54" i="428"/>
  <c r="AH53" i="426"/>
  <c r="AH69" i="426"/>
  <c r="AF61" i="426"/>
  <c r="AH66" i="426"/>
  <c r="AG56" i="428"/>
  <c r="AH76" i="428"/>
  <c r="AK68" i="426"/>
  <c r="AG55" i="428"/>
  <c r="AK83" i="426"/>
  <c r="AF75" i="428"/>
  <c r="AK88" i="428"/>
  <c r="AJ60" i="428"/>
  <c r="AF70" i="426"/>
  <c r="AC61" i="426"/>
  <c r="AG72" i="428"/>
  <c r="AG83" i="428"/>
  <c r="AI64" i="428"/>
  <c r="AJ82" i="426"/>
  <c r="AJ80" i="426"/>
  <c r="AC71" i="428"/>
  <c r="AI84" i="426"/>
  <c r="AI62" i="426"/>
  <c r="AJ65" i="428"/>
  <c r="AG80" i="428"/>
  <c r="AJ86" i="426"/>
  <c r="AI74" i="426"/>
  <c r="AG75" i="426"/>
  <c r="AK75" i="426"/>
  <c r="AG88" i="426"/>
  <c r="AC80" i="426"/>
  <c r="AJ55" i="428"/>
  <c r="AJ88" i="428"/>
  <c r="AF81" i="426"/>
  <c r="AH82" i="426"/>
  <c r="AF58" i="426"/>
  <c r="AI86" i="426"/>
  <c r="AG71" i="428"/>
  <c r="AC69" i="428"/>
  <c r="AG53" i="426"/>
  <c r="AG70" i="428"/>
  <c r="AJ61" i="426"/>
  <c r="AH67" i="426"/>
  <c r="AC62" i="428"/>
  <c r="AJ76" i="428"/>
  <c r="AG68" i="426"/>
  <c r="AC68" i="428"/>
  <c r="AJ83" i="426"/>
  <c r="AK75" i="428"/>
  <c r="AG78" i="428"/>
  <c r="AC58" i="428"/>
  <c r="AK70" i="426"/>
  <c r="AI59" i="426"/>
  <c r="AH85" i="426"/>
  <c r="AJ77" i="428"/>
  <c r="AJ64" i="428"/>
  <c r="AG79" i="426"/>
  <c r="AG81" i="428"/>
  <c r="AC60" i="426"/>
  <c r="AC75" i="426"/>
  <c r="AG62" i="426"/>
  <c r="AI79" i="428"/>
  <c r="AC81" i="428"/>
  <c r="AG86" i="426"/>
  <c r="AC70" i="426"/>
  <c r="AK74" i="426"/>
  <c r="AK60" i="426"/>
  <c r="AH77" i="426"/>
  <c r="AG54" i="426"/>
  <c r="AJ86" i="428"/>
  <c r="AG76" i="428"/>
  <c r="AF59" i="428"/>
  <c r="AC87" i="426"/>
  <c r="AF83" i="428"/>
  <c r="AI81" i="428"/>
  <c r="AK58" i="426"/>
  <c r="AC75" i="428"/>
  <c r="AK67" i="428"/>
  <c r="AK65" i="426"/>
  <c r="AH54" i="426"/>
  <c r="AJ70" i="428"/>
  <c r="AK72" i="426"/>
  <c r="AI67" i="426"/>
  <c r="AK82" i="428"/>
  <c r="AH69" i="428"/>
  <c r="AI68" i="426"/>
  <c r="AF64" i="426"/>
  <c r="AI83" i="426"/>
  <c r="AG76" i="426"/>
  <c r="AI78" i="428"/>
  <c r="AF56" i="426"/>
  <c r="AC77" i="428"/>
  <c r="AF59" i="426"/>
  <c r="AJ85" i="426"/>
  <c r="AG77" i="428"/>
  <c r="AK64" i="428"/>
  <c r="AK79" i="426"/>
  <c r="AH81" i="428"/>
  <c r="AC72" i="428"/>
  <c r="AI73" i="426"/>
  <c r="AI58" i="426"/>
  <c r="AJ79" i="428"/>
  <c r="AK71" i="426"/>
  <c r="AH86" i="426"/>
  <c r="AG87" i="426"/>
  <c r="AJ74" i="426"/>
  <c r="AI60" i="426"/>
  <c r="AI71" i="428"/>
  <c r="AJ77" i="426"/>
  <c r="AF65" i="426"/>
  <c r="AC87" i="428"/>
  <c r="AH60" i="426"/>
  <c r="AG77" i="426"/>
  <c r="AJ78" i="426"/>
  <c r="AJ54" i="426"/>
  <c r="AG86" i="428"/>
  <c r="AF76" i="428"/>
  <c r="AK63" i="428"/>
  <c r="AK78" i="428"/>
  <c r="AK61" i="428"/>
  <c r="AG87" i="428"/>
  <c r="AK80" i="426"/>
  <c r="AH62" i="426"/>
  <c r="AG84" i="428"/>
  <c r="AC83" i="426"/>
  <c r="AI77" i="426"/>
  <c r="AJ85" i="424"/>
  <c r="AH83" i="424"/>
  <c r="AC85" i="424"/>
  <c r="AK65" i="424"/>
  <c r="AI81" i="424"/>
  <c r="AK75" i="424"/>
  <c r="AC69" i="424"/>
  <c r="AK68" i="424"/>
  <c r="AC72" i="424"/>
  <c r="AC83" i="424"/>
  <c r="AI53" i="424"/>
  <c r="AG62" i="424"/>
  <c r="AG69" i="424"/>
  <c r="AI77" i="424"/>
  <c r="AG79" i="424"/>
  <c r="AG61" i="424"/>
  <c r="AF66" i="424"/>
  <c r="AJ56" i="424"/>
  <c r="AK77" i="424"/>
  <c r="AK79" i="424"/>
  <c r="AK67" i="424"/>
  <c r="AF64" i="424"/>
  <c r="AG88" i="424"/>
  <c r="AF81" i="424"/>
  <c r="AJ75" i="424"/>
  <c r="AJ58" i="424"/>
  <c r="AG66" i="424"/>
  <c r="AI74" i="424"/>
  <c r="AF60" i="424"/>
  <c r="AI86" i="424"/>
  <c r="AK54" i="424"/>
  <c r="AK59" i="424"/>
  <c r="AC70" i="424"/>
  <c r="AG55" i="424"/>
  <c r="AH57" i="424"/>
  <c r="AC78" i="424"/>
  <c r="AK70" i="424"/>
  <c r="AG56" i="424"/>
  <c r="AG72" i="424"/>
  <c r="AC65" i="424"/>
  <c r="AI67" i="424"/>
  <c r="AI64" i="424"/>
  <c r="AH88" i="424"/>
  <c r="AG81" i="424"/>
  <c r="AH75" i="424"/>
  <c r="AI58" i="424"/>
  <c r="AJ68" i="424"/>
  <c r="AJ74" i="424"/>
  <c r="AH60" i="424"/>
  <c r="AJ86" i="424"/>
  <c r="AF62" i="424"/>
  <c r="AF59" i="424"/>
  <c r="AI87" i="424"/>
  <c r="AC71" i="424"/>
  <c r="AI78" i="424"/>
  <c r="AK72" i="424"/>
  <c r="AH78" i="424"/>
  <c r="AC68" i="424"/>
  <c r="AJ88" i="424"/>
  <c r="AC84" i="424"/>
  <c r="AK71" i="424"/>
  <c r="AI62" i="424"/>
  <c r="AC74" i="424"/>
  <c r="AG70" i="422"/>
  <c r="AK64" i="422"/>
  <c r="AJ83" i="422"/>
  <c r="AH87" i="422"/>
  <c r="AI78" i="422"/>
  <c r="AH68" i="422"/>
  <c r="AG63" i="422"/>
  <c r="AJ72" i="422"/>
  <c r="AK85" i="422"/>
  <c r="AJ81" i="422"/>
  <c r="AG61" i="422"/>
  <c r="AF55" i="422"/>
  <c r="AK74" i="422"/>
  <c r="AK79" i="422"/>
  <c r="AG69" i="422"/>
  <c r="AJ75" i="422"/>
  <c r="AH59" i="422"/>
  <c r="AC85" i="422"/>
  <c r="AJ63" i="422"/>
  <c r="AC65" i="422"/>
  <c r="AI54" i="422"/>
  <c r="AF70" i="422"/>
  <c r="AK59" i="422"/>
  <c r="AC60" i="422"/>
  <c r="AJ87" i="422"/>
  <c r="AI65" i="422"/>
  <c r="AJ84" i="422"/>
  <c r="AH63" i="422"/>
  <c r="AJ80" i="422"/>
  <c r="AC86" i="422"/>
  <c r="AH81" i="422"/>
  <c r="AK82" i="422"/>
  <c r="AG56" i="422"/>
  <c r="AF74" i="422"/>
  <c r="AK66" i="422"/>
  <c r="AI88" i="422"/>
  <c r="AK75" i="422"/>
  <c r="AJ65" i="422"/>
  <c r="AG67" i="422"/>
  <c r="AF82" i="422"/>
  <c r="AJ66" i="422"/>
  <c r="AK70" i="422"/>
  <c r="AH64" i="422"/>
  <c r="AG83" i="422"/>
  <c r="AI87" i="422"/>
  <c r="AF78" i="422"/>
  <c r="AI84" i="422"/>
  <c r="AF63" i="422"/>
  <c r="AI80" i="422"/>
  <c r="AH85" i="422"/>
  <c r="AG81" i="422"/>
  <c r="AK61" i="422"/>
  <c r="AJ55" i="422"/>
  <c r="AI74" i="422"/>
  <c r="AH66" i="422"/>
  <c r="AK69" i="422"/>
  <c r="AF77" i="422"/>
  <c r="AI71" i="422"/>
  <c r="AF58" i="422"/>
  <c r="AF73" i="422"/>
  <c r="AH62" i="422"/>
  <c r="AH53" i="422"/>
  <c r="AF69" i="422"/>
  <c r="AG80" i="420"/>
  <c r="AK64" i="420"/>
  <c r="AG76" i="420"/>
  <c r="AI54" i="420"/>
  <c r="AG88" i="420"/>
  <c r="AH69" i="420"/>
  <c r="AI68" i="420"/>
  <c r="AI70" i="420"/>
  <c r="AK66" i="420"/>
  <c r="AI56" i="420"/>
  <c r="AG87" i="420"/>
  <c r="AC85" i="420"/>
  <c r="AH73" i="420"/>
  <c r="AI85" i="420"/>
  <c r="AI81" i="420"/>
  <c r="AH59" i="420"/>
  <c r="AI59" i="420"/>
  <c r="AC78" i="420"/>
  <c r="AG68" i="420"/>
  <c r="AH56" i="420"/>
  <c r="AI58" i="420"/>
  <c r="AK77" i="420"/>
  <c r="AK63" i="420"/>
  <c r="AF64" i="420"/>
  <c r="AC69" i="420"/>
  <c r="AK54" i="420"/>
  <c r="AC53" i="420"/>
  <c r="AJ74" i="420"/>
  <c r="AG72" i="420"/>
  <c r="AG70" i="420"/>
  <c r="AK67" i="420"/>
  <c r="AK75" i="420"/>
  <c r="AC61" i="420"/>
  <c r="AH57" i="420"/>
  <c r="AF61" i="420"/>
  <c r="AF85" i="420"/>
  <c r="AH77" i="420"/>
  <c r="AF54" i="420"/>
  <c r="AF53" i="420"/>
  <c r="AC60" i="420"/>
  <c r="AK61" i="420"/>
  <c r="AH80" i="420"/>
  <c r="AF55" i="420"/>
  <c r="AI76" i="420"/>
  <c r="AC80" i="420"/>
  <c r="AH88" i="420"/>
  <c r="AG69" i="420"/>
  <c r="AK68" i="420"/>
  <c r="AG53" i="420"/>
  <c r="AJ66" i="420"/>
  <c r="AF56" i="420"/>
  <c r="AI84" i="420"/>
  <c r="AC59" i="420"/>
  <c r="AJ73" i="420"/>
  <c r="AF62" i="420"/>
  <c r="AC74" i="420"/>
  <c r="AC55" i="420"/>
  <c r="AJ63" i="420"/>
  <c r="AK76" i="420"/>
  <c r="AK69" i="420"/>
  <c r="AK86" i="420"/>
  <c r="AC82" i="420"/>
  <c r="AG81" i="420"/>
  <c r="AH82" i="418"/>
  <c r="AC87" i="418"/>
  <c r="AF60" i="418"/>
  <c r="AH78" i="418"/>
  <c r="AG67" i="418"/>
  <c r="AI85" i="418"/>
  <c r="AK72" i="418"/>
  <c r="AK77" i="418"/>
  <c r="AG61" i="418"/>
  <c r="AK53" i="418"/>
  <c r="AF83" i="418"/>
  <c r="AC79" i="418"/>
  <c r="AJ58" i="418"/>
  <c r="AF69" i="418"/>
  <c r="AC72" i="418"/>
  <c r="AH88" i="418"/>
  <c r="AH64" i="418"/>
  <c r="AG81" i="418"/>
  <c r="AC61" i="418"/>
  <c r="AH56" i="418"/>
  <c r="AC53" i="418"/>
  <c r="AG59" i="418"/>
  <c r="AF63" i="418"/>
  <c r="AC74" i="418"/>
  <c r="AC56" i="418"/>
  <c r="AH84" i="418"/>
  <c r="AK54" i="418"/>
  <c r="AF70" i="418"/>
  <c r="AH80" i="418"/>
  <c r="AJ75" i="418"/>
  <c r="AC70" i="418"/>
  <c r="AG62" i="418"/>
  <c r="AF74" i="418"/>
  <c r="AG68" i="418"/>
  <c r="AH76" i="418"/>
  <c r="AF55" i="418"/>
  <c r="AC69" i="418"/>
  <c r="AG87" i="418"/>
  <c r="AH73" i="418"/>
  <c r="AG65" i="418"/>
  <c r="AC55" i="418"/>
  <c r="AH66" i="418"/>
  <c r="AF86" i="418"/>
  <c r="AC82" i="418"/>
  <c r="AG71" i="418"/>
  <c r="AG79" i="418"/>
  <c r="AF82" i="418"/>
  <c r="AC88" i="418"/>
  <c r="AJ60" i="418"/>
  <c r="AF78" i="418"/>
  <c r="AK67" i="418"/>
  <c r="AF85" i="418"/>
  <c r="AG72" i="418"/>
  <c r="AI77" i="418"/>
  <c r="AK61" i="418"/>
  <c r="AH53" i="418"/>
  <c r="AJ73" i="438"/>
  <c r="AG57" i="438"/>
  <c r="AG54" i="438"/>
  <c r="AI66" i="438"/>
  <c r="AI80" i="438"/>
  <c r="AH56" i="436"/>
  <c r="AJ70" i="436"/>
  <c r="AI66" i="436"/>
  <c r="AG68" i="436"/>
  <c r="AK53" i="434"/>
  <c r="AK77" i="434"/>
  <c r="AI64" i="434"/>
  <c r="AI65" i="434"/>
  <c r="AI73" i="432"/>
  <c r="AJ72" i="432"/>
  <c r="AH81" i="432"/>
  <c r="AK75" i="432"/>
  <c r="AG59" i="432"/>
  <c r="AK64" i="432"/>
  <c r="AH84" i="432"/>
  <c r="AG69" i="430"/>
  <c r="AF88" i="430"/>
  <c r="AC83" i="430"/>
  <c r="AI66" i="430"/>
  <c r="AK70" i="430"/>
  <c r="AK85" i="430"/>
  <c r="AF67" i="430"/>
  <c r="AK68" i="430"/>
  <c r="AH78" i="430"/>
  <c r="AF74" i="430"/>
  <c r="AH57" i="430"/>
  <c r="AC57" i="430"/>
  <c r="AF61" i="430"/>
  <c r="AJ82" i="430"/>
  <c r="AH65" i="430"/>
  <c r="AC56" i="428"/>
  <c r="AG67" i="426"/>
  <c r="AJ64" i="426"/>
  <c r="AC70" i="428"/>
  <c r="AF77" i="428"/>
  <c r="AC67" i="428"/>
  <c r="AC57" i="428"/>
  <c r="AK71" i="428"/>
  <c r="AF78" i="428"/>
  <c r="AF80" i="428"/>
  <c r="AI70" i="428"/>
  <c r="AK69" i="428"/>
  <c r="AJ76" i="426"/>
  <c r="AC72" i="426"/>
  <c r="AJ79" i="426"/>
  <c r="AJ58" i="426"/>
  <c r="AJ87" i="426"/>
  <c r="AH54" i="428"/>
  <c r="AH60" i="428"/>
  <c r="AH80" i="428"/>
  <c r="AH88" i="426"/>
  <c r="AF69" i="428"/>
  <c r="AH76" i="426"/>
  <c r="AG61" i="428"/>
  <c r="AC81" i="426"/>
  <c r="AG58" i="426"/>
  <c r="AI87" i="426"/>
  <c r="AK77" i="426"/>
  <c r="AI75" i="426"/>
  <c r="AI56" i="428"/>
  <c r="AK77" i="428"/>
  <c r="AJ68" i="428"/>
  <c r="AF57" i="424"/>
  <c r="AJ73" i="424"/>
  <c r="AI80" i="424"/>
  <c r="AG78" i="424"/>
  <c r="AK63" i="424"/>
  <c r="AC73" i="424"/>
  <c r="AF68" i="424"/>
  <c r="AJ62" i="424"/>
  <c r="AF83" i="424"/>
  <c r="AF87" i="424"/>
  <c r="AF65" i="424"/>
  <c r="AG68" i="424"/>
  <c r="AK62" i="424"/>
  <c r="AH55" i="424"/>
  <c r="AJ65" i="424"/>
  <c r="AJ72" i="424"/>
  <c r="AG87" i="422"/>
  <c r="AG80" i="422"/>
  <c r="AK56" i="422"/>
  <c r="AK77" i="422"/>
  <c r="AF62" i="422"/>
  <c r="AC63" i="422"/>
  <c r="AJ73" i="422"/>
  <c r="AJ82" i="422"/>
  <c r="AK88" i="422"/>
  <c r="AK81" i="422"/>
  <c r="AC61" i="422"/>
  <c r="AH73" i="422"/>
  <c r="AI82" i="422"/>
  <c r="AJ88" i="422"/>
  <c r="AF84" i="422"/>
  <c r="AC73" i="420"/>
  <c r="AJ60" i="420"/>
  <c r="AG86" i="420"/>
  <c r="AG58" i="420"/>
  <c r="AC75" i="420"/>
  <c r="AH79" i="420"/>
  <c r="AH76" i="420"/>
  <c r="AH68" i="420"/>
  <c r="AJ87" i="420"/>
  <c r="AJ81" i="420"/>
  <c r="AF58" i="420"/>
  <c r="AG65" i="420"/>
  <c r="AJ53" i="420"/>
  <c r="AI79" i="420"/>
  <c r="AF77" i="420"/>
  <c r="AH53" i="420"/>
  <c r="AF62" i="418"/>
  <c r="AH55" i="418"/>
  <c r="AF65" i="418"/>
  <c r="AH69" i="418"/>
  <c r="AJ81" i="418"/>
  <c r="AK85" i="418"/>
  <c r="AG53" i="418"/>
  <c r="AK75" i="418"/>
  <c r="AC57" i="418"/>
  <c r="AJ78" i="418"/>
  <c r="AJ85" i="418"/>
  <c r="AC81" i="418"/>
  <c r="AI53" i="418"/>
  <c r="AC80" i="418"/>
  <c r="AI70" i="418"/>
  <c r="AG69" i="418"/>
  <c r="AI57" i="418"/>
  <c r="AC86" i="418"/>
  <c r="AI81" i="418"/>
  <c r="AF68" i="418"/>
  <c r="AG76" i="418"/>
  <c r="AH85" i="418"/>
  <c r="AH63" i="418"/>
  <c r="AF73" i="418"/>
  <c r="AF53" i="418"/>
  <c r="AC75" i="418"/>
  <c r="AG70" i="418"/>
  <c r="AC59" i="418"/>
  <c r="AI75" i="418"/>
  <c r="AH57" i="418"/>
  <c r="AG88" i="418"/>
  <c r="AK79" i="418"/>
  <c r="AK53" i="416"/>
  <c r="AI85" i="416"/>
  <c r="AH88" i="416"/>
  <c r="AK67" i="417"/>
  <c r="AH75" i="416"/>
  <c r="AG55" i="417"/>
  <c r="AF88" i="417"/>
  <c r="AK66" i="417"/>
  <c r="AH86" i="417"/>
  <c r="AJ79" i="416"/>
  <c r="AI64" i="416"/>
  <c r="AH82" i="417"/>
  <c r="AC70" i="417"/>
  <c r="AI64" i="417"/>
  <c r="AK68" i="416"/>
  <c r="AC73" i="416"/>
  <c r="AG78" i="417"/>
  <c r="AG72" i="416"/>
  <c r="AH83" i="417"/>
  <c r="AG80" i="417"/>
  <c r="AK84" i="416"/>
  <c r="AK54" i="417"/>
  <c r="AH60" i="417"/>
  <c r="AI58" i="416"/>
  <c r="AF81" i="416"/>
  <c r="AF56" i="417"/>
  <c r="AF65" i="417"/>
  <c r="AF72" i="417"/>
  <c r="AC84" i="416"/>
  <c r="AG70" i="416"/>
  <c r="AG81" i="417"/>
  <c r="AF70" i="417"/>
  <c r="AC66" i="416"/>
  <c r="AC81" i="417"/>
  <c r="AC59" i="416"/>
  <c r="AC75" i="417"/>
  <c r="AF76" i="417"/>
  <c r="AJ66" i="416"/>
  <c r="AH76" i="416"/>
  <c r="AH69" i="417"/>
  <c r="AJ70" i="416"/>
  <c r="AF61" i="416"/>
  <c r="AK81" i="417"/>
  <c r="AI77" i="416"/>
  <c r="AI87" i="417"/>
  <c r="AJ70" i="417"/>
  <c r="AK63" i="417"/>
  <c r="AH56" i="416"/>
  <c r="AI59" i="417"/>
  <c r="AK79" i="417"/>
  <c r="AH58" i="417"/>
  <c r="AI59" i="416"/>
  <c r="AH62" i="416"/>
  <c r="AJ78" i="416"/>
  <c r="AF69" i="416"/>
  <c r="AG74" i="417"/>
  <c r="AH62" i="417"/>
  <c r="AI67" i="416"/>
  <c r="AC54" i="416"/>
  <c r="AG87" i="416"/>
  <c r="AG76" i="417"/>
  <c r="AK71" i="416"/>
  <c r="AI53" i="417"/>
  <c r="AK66" i="416"/>
  <c r="AK57" i="417"/>
  <c r="AK61" i="417"/>
  <c r="AK76" i="416"/>
  <c r="AK75" i="417"/>
  <c r="AH72" i="417"/>
  <c r="AC83" i="417"/>
  <c r="AI53" i="416"/>
  <c r="AG87" i="417"/>
  <c r="AJ55" i="416"/>
  <c r="AH64" i="416"/>
  <c r="AG69" i="416"/>
  <c r="AH67" i="416"/>
  <c r="AK76" i="417"/>
  <c r="AF66" i="416"/>
  <c r="AG76" i="416"/>
  <c r="AF69" i="417"/>
  <c r="AH53" i="416"/>
  <c r="AC86" i="417"/>
  <c r="AC71" i="417"/>
  <c r="AI67" i="417"/>
  <c r="AG75" i="416"/>
  <c r="AK55" i="417"/>
  <c r="AJ88" i="417"/>
  <c r="AI55" i="416"/>
  <c r="AI86" i="417"/>
  <c r="AC85" i="416"/>
  <c r="AK64" i="416"/>
  <c r="AI82" i="417"/>
  <c r="AC87" i="417"/>
  <c r="AC79" i="417"/>
  <c r="AF68" i="416"/>
  <c r="AH71" i="417"/>
  <c r="AH78" i="417"/>
  <c r="AH72" i="416"/>
  <c r="AI83" i="417"/>
  <c r="AK80" i="417"/>
  <c r="AJ84" i="416"/>
  <c r="AC57" i="416"/>
  <c r="AI60" i="417"/>
  <c r="AJ58" i="416"/>
  <c r="AJ81" i="416"/>
  <c r="AJ56" i="417"/>
  <c r="AI65" i="417"/>
  <c r="AC72" i="416"/>
  <c r="AI54" i="416"/>
  <c r="AJ69" i="417"/>
  <c r="AF74" i="416"/>
  <c r="AC54" i="417"/>
  <c r="AG54" i="416"/>
  <c r="AH74" i="416"/>
  <c r="AK85" i="417"/>
  <c r="AC64" i="416"/>
  <c r="AF86" i="416"/>
  <c r="AJ66" i="417"/>
  <c r="AF64" i="416"/>
  <c r="AK68" i="417"/>
  <c r="AG62" i="417"/>
  <c r="AH82" i="416"/>
  <c r="AC67" i="417"/>
  <c r="AJ73" i="416"/>
  <c r="AJ75" i="417"/>
  <c r="AK74" i="416"/>
  <c r="AI73" i="415"/>
  <c r="AH53" i="415"/>
  <c r="AC66" i="415"/>
  <c r="AJ87" i="415"/>
  <c r="AC74" i="415"/>
  <c r="AH66" i="415"/>
  <c r="AF54" i="415"/>
  <c r="AI55" i="415"/>
  <c r="AI85" i="415"/>
  <c r="AF72" i="415"/>
  <c r="AJ68" i="415"/>
  <c r="AF74" i="415"/>
  <c r="AH75" i="415"/>
  <c r="AH79" i="415"/>
  <c r="AK73" i="415"/>
  <c r="AC56" i="415"/>
  <c r="AF78" i="415"/>
  <c r="AI60" i="415"/>
  <c r="AI75" i="415"/>
  <c r="AG57" i="415"/>
  <c r="AG63" i="415"/>
  <c r="AG77" i="415"/>
  <c r="AG59" i="415"/>
  <c r="AK58" i="415"/>
  <c r="AG88" i="415"/>
  <c r="AJ66" i="415"/>
  <c r="AJ78" i="415"/>
  <c r="AF82" i="415"/>
  <c r="AJ81" i="415"/>
  <c r="AF60" i="415"/>
  <c r="AH68" i="415"/>
  <c r="AH70" i="415"/>
  <c r="AK75" i="415"/>
  <c r="AF69" i="415"/>
  <c r="AG79" i="415"/>
  <c r="AH86" i="415"/>
  <c r="AG66" i="415"/>
  <c r="AG85" i="415"/>
  <c r="AK70" i="415"/>
  <c r="AI57" i="415"/>
  <c r="AF63" i="415"/>
  <c r="AH77" i="415"/>
  <c r="AF59" i="415"/>
  <c r="AI58" i="415"/>
  <c r="AC53" i="415"/>
  <c r="AH84" i="415"/>
  <c r="AI78" i="415"/>
  <c r="AI82" i="415"/>
  <c r="AI81" i="415"/>
  <c r="AK60" i="415"/>
  <c r="AC57" i="415"/>
  <c r="AG70" i="415"/>
  <c r="AG75" i="415"/>
  <c r="AK69" i="415"/>
  <c r="AC68" i="415"/>
  <c r="AH65" i="415"/>
  <c r="AF71" i="415"/>
  <c r="AJ73" i="415"/>
  <c r="AI87" i="415"/>
  <c r="AI84" i="415"/>
  <c r="AF81" i="415"/>
  <c r="AK74" i="415"/>
  <c r="AH83" i="415"/>
  <c r="AI68" i="414"/>
  <c r="AF53" i="414"/>
  <c r="AI72" i="414"/>
  <c r="AG83" i="414"/>
  <c r="AK78" i="414"/>
  <c r="AH73" i="414"/>
  <c r="AI82" i="414"/>
  <c r="AI57" i="414"/>
  <c r="AF85" i="414"/>
  <c r="AK54" i="414"/>
  <c r="AF69" i="414"/>
  <c r="AG80" i="414"/>
  <c r="AC68" i="414"/>
  <c r="AJ61" i="414"/>
  <c r="AF60" i="414"/>
  <c r="AF73" i="414"/>
  <c r="AK85" i="414"/>
  <c r="AF59" i="414"/>
  <c r="AG77" i="414"/>
  <c r="AK68" i="414"/>
  <c r="AI53" i="414"/>
  <c r="AJ60" i="414"/>
  <c r="AJ83" i="414"/>
  <c r="AJ64" i="414"/>
  <c r="AJ73" i="414"/>
  <c r="AH82" i="414"/>
  <c r="AH57" i="414"/>
  <c r="AJ85" i="414"/>
  <c r="AF54" i="414"/>
  <c r="AK69" i="414"/>
  <c r="AI80" i="414"/>
  <c r="AK55" i="414"/>
  <c r="AH79" i="414"/>
  <c r="AK77" i="414"/>
  <c r="AG71" i="414"/>
  <c r="AF64" i="414"/>
  <c r="AJ57" i="414"/>
  <c r="AC84" i="414"/>
  <c r="AC64" i="414"/>
  <c r="AH68" i="414"/>
  <c r="AG53" i="414"/>
  <c r="AI60" i="414"/>
  <c r="AI83" i="414"/>
  <c r="AI64" i="414"/>
  <c r="AC66" i="414"/>
  <c r="AG82" i="414"/>
  <c r="AF57" i="414"/>
  <c r="AK58" i="414"/>
  <c r="AH54" i="414"/>
  <c r="AC72" i="414"/>
  <c r="AK80" i="414"/>
  <c r="AJ55" i="414"/>
  <c r="AC74" i="414"/>
  <c r="AK61" i="414"/>
  <c r="AC73" i="414"/>
  <c r="AJ70" i="414"/>
  <c r="AG61" i="414"/>
  <c r="AJ67" i="414"/>
  <c r="AF83" i="414"/>
  <c r="AK82" i="414"/>
  <c r="AK56" i="414"/>
  <c r="AC62" i="414"/>
  <c r="AF61" i="414"/>
  <c r="AI85" i="413"/>
  <c r="AI64" i="413"/>
  <c r="AF76" i="413"/>
  <c r="AC62" i="413"/>
  <c r="AG63" i="413"/>
  <c r="AK86" i="413"/>
  <c r="AG84" i="413"/>
  <c r="AK80" i="413"/>
  <c r="AK60" i="413"/>
  <c r="AK66" i="413"/>
  <c r="AF71" i="413"/>
  <c r="AC64" i="413"/>
  <c r="AH59" i="413"/>
  <c r="AJ69" i="413"/>
  <c r="AF81" i="413"/>
  <c r="AI87" i="413"/>
  <c r="AF86" i="413"/>
  <c r="AC61" i="413"/>
  <c r="AG55" i="413"/>
  <c r="AJ70" i="413"/>
  <c r="AH67" i="413"/>
  <c r="AC57" i="413"/>
  <c r="AK76" i="413"/>
  <c r="AK56" i="413"/>
  <c r="AG79" i="413"/>
  <c r="AH78" i="413"/>
  <c r="AI84" i="413"/>
  <c r="AI80" i="413"/>
  <c r="AH60" i="413"/>
  <c r="AH58" i="413"/>
  <c r="AH71" i="413"/>
  <c r="AI55" i="413"/>
  <c r="AG59" i="413"/>
  <c r="AH69" i="413"/>
  <c r="AF70" i="413"/>
  <c r="AG87" i="413"/>
  <c r="AG78" i="413"/>
  <c r="AI60" i="413"/>
  <c r="AK55" i="413"/>
  <c r="AJ81" i="413"/>
  <c r="AG85" i="413"/>
  <c r="AH64" i="413"/>
  <c r="AI76" i="413"/>
  <c r="AC69" i="413"/>
  <c r="AI63" i="413"/>
  <c r="AJ86" i="413"/>
  <c r="AJ84" i="413"/>
  <c r="AF80" i="413"/>
  <c r="AC83" i="413"/>
  <c r="AI66" i="413"/>
  <c r="AJ71" i="413"/>
  <c r="AG72" i="413"/>
  <c r="AG62" i="413"/>
  <c r="AG69" i="413"/>
  <c r="AH81" i="413"/>
  <c r="AC58" i="413"/>
  <c r="AH83" i="413"/>
  <c r="AI68" i="413"/>
  <c r="AC59" i="413"/>
  <c r="AI78" i="413"/>
  <c r="AF60" i="413"/>
  <c r="AF72" i="413"/>
  <c r="AK81" i="413"/>
  <c r="AI68" i="412"/>
  <c r="AI79" i="412"/>
  <c r="AI88" i="412"/>
  <c r="AG60" i="412"/>
  <c r="AC69" i="412"/>
  <c r="AJ77" i="412"/>
  <c r="AH70" i="412"/>
  <c r="AJ54" i="412"/>
  <c r="AG73" i="412"/>
  <c r="AH86" i="412"/>
  <c r="AC60" i="412"/>
  <c r="AI69" i="412"/>
  <c r="AJ80" i="412"/>
  <c r="AH72" i="412"/>
  <c r="AI53" i="412"/>
  <c r="AJ88" i="412"/>
  <c r="AH57" i="412"/>
  <c r="AK61" i="412"/>
  <c r="AI80" i="412"/>
  <c r="AK83" i="412"/>
  <c r="AJ64" i="412"/>
  <c r="AK79" i="412"/>
  <c r="AK88" i="412"/>
  <c r="AH84" i="412"/>
  <c r="AJ85" i="412"/>
  <c r="AG57" i="412"/>
  <c r="AI58" i="412"/>
  <c r="AH54" i="412"/>
  <c r="AC74" i="412"/>
  <c r="AH65" i="412"/>
  <c r="AH82" i="412"/>
  <c r="AI78" i="412"/>
  <c r="AJ56" i="412"/>
  <c r="AF72" i="412"/>
  <c r="AG55" i="412"/>
  <c r="AH79" i="412"/>
  <c r="AF85" i="412"/>
  <c r="AI63" i="412"/>
  <c r="AG82" i="412"/>
  <c r="AJ62" i="412"/>
  <c r="AJ68" i="412"/>
  <c r="AJ87" i="412"/>
  <c r="AC86" i="412"/>
  <c r="AJ60" i="412"/>
  <c r="AJ67" i="412"/>
  <c r="AF77" i="412"/>
  <c r="AG70" i="412"/>
  <c r="AH74" i="412"/>
  <c r="AK73" i="412"/>
  <c r="AF86" i="412"/>
  <c r="AJ82" i="410"/>
  <c r="AC65" i="438"/>
  <c r="AC81" i="438"/>
  <c r="AG56" i="410"/>
  <c r="AH78" i="438"/>
  <c r="AC69" i="436"/>
  <c r="AJ66" i="436"/>
  <c r="AK60" i="436"/>
  <c r="AJ55" i="436"/>
  <c r="AK57" i="434"/>
  <c r="AH83" i="434"/>
  <c r="AI71" i="434"/>
  <c r="AG87" i="434"/>
  <c r="AJ66" i="432"/>
  <c r="AC87" i="432"/>
  <c r="AF72" i="432"/>
  <c r="AJ74" i="432"/>
  <c r="AG84" i="432"/>
  <c r="AF60" i="432"/>
  <c r="AI71" i="430"/>
  <c r="AH86" i="430"/>
  <c r="AC86" i="430"/>
  <c r="AI58" i="430"/>
  <c r="AJ87" i="430"/>
  <c r="AF69" i="430"/>
  <c r="AI88" i="430"/>
  <c r="AC55" i="430"/>
  <c r="AI55" i="430"/>
  <c r="AH54" i="430"/>
  <c r="AH83" i="430"/>
  <c r="AH85" i="430"/>
  <c r="AC78" i="430"/>
  <c r="AJ68" i="430"/>
  <c r="AG62" i="430"/>
  <c r="AF59" i="430"/>
  <c r="AK53" i="426"/>
  <c r="AG82" i="428"/>
  <c r="AH83" i="426"/>
  <c r="AC69" i="426"/>
  <c r="AG64" i="428"/>
  <c r="AF73" i="426"/>
  <c r="AK86" i="426"/>
  <c r="AI54" i="428"/>
  <c r="AG59" i="426"/>
  <c r="AF67" i="428"/>
  <c r="AF72" i="426"/>
  <c r="AC54" i="428"/>
  <c r="AJ78" i="428"/>
  <c r="AK85" i="426"/>
  <c r="AJ85" i="428"/>
  <c r="AK79" i="428"/>
  <c r="AI68" i="428"/>
  <c r="AH72" i="426"/>
  <c r="AF72" i="428"/>
  <c r="AG74" i="426"/>
  <c r="AI72" i="426"/>
  <c r="AG57" i="428"/>
  <c r="AF55" i="426"/>
  <c r="AI81" i="426"/>
  <c r="AG85" i="428"/>
  <c r="AH53" i="428"/>
  <c r="AF68" i="428"/>
  <c r="AJ65" i="426"/>
  <c r="AI65" i="426"/>
  <c r="AH55" i="428"/>
  <c r="AK85" i="428"/>
  <c r="AF75" i="426"/>
  <c r="AI65" i="424"/>
  <c r="AK82" i="424"/>
  <c r="AK56" i="424"/>
  <c r="AC87" i="424"/>
  <c r="AF85" i="424"/>
  <c r="AH81" i="424"/>
  <c r="AC77" i="424"/>
  <c r="AC58" i="424"/>
  <c r="AJ61" i="424"/>
  <c r="AG85" i="424"/>
  <c r="AC62" i="424"/>
  <c r="AJ70" i="424"/>
  <c r="AF69" i="424"/>
  <c r="AG87" i="424"/>
  <c r="AI75" i="424"/>
  <c r="AJ70" i="422"/>
  <c r="AH65" i="422"/>
  <c r="AC83" i="422"/>
  <c r="AJ74" i="422"/>
  <c r="AI70" i="422"/>
  <c r="AC80" i="422"/>
  <c r="AK86" i="422"/>
  <c r="AC53" i="422"/>
  <c r="AI56" i="422"/>
  <c r="AG77" i="422"/>
  <c r="AG74" i="422"/>
  <c r="AK87" i="422"/>
  <c r="AK80" i="422"/>
  <c r="AJ56" i="422"/>
  <c r="AI77" i="422"/>
  <c r="AF85" i="422"/>
  <c r="AG55" i="420"/>
  <c r="AJ69" i="420"/>
  <c r="AG56" i="420"/>
  <c r="AH62" i="420"/>
  <c r="AC58" i="420"/>
  <c r="AF83" i="420"/>
  <c r="AH54" i="420"/>
  <c r="AJ70" i="420"/>
  <c r="AJ57" i="420"/>
  <c r="AJ76" i="420"/>
  <c r="AJ59" i="420"/>
  <c r="AI60" i="420"/>
  <c r="AH86" i="420"/>
  <c r="AK58" i="420"/>
  <c r="AK80" i="420"/>
  <c r="AK87" i="420"/>
  <c r="AI74" i="418"/>
  <c r="AJ72" i="418"/>
  <c r="AK83" i="418"/>
  <c r="AF71" i="418"/>
  <c r="AI60" i="418"/>
  <c r="AI72" i="418"/>
  <c r="AC85" i="418"/>
  <c r="AJ79" i="418"/>
  <c r="AH81" i="418"/>
  <c r="AG56" i="418"/>
  <c r="AJ59" i="418"/>
  <c r="AI73" i="418"/>
  <c r="AJ53" i="418"/>
  <c r="AG54" i="418"/>
  <c r="AK58" i="418"/>
  <c r="AG75" i="418"/>
  <c r="AJ57" i="418"/>
  <c r="AF64" i="418"/>
  <c r="AC77" i="418"/>
  <c r="AK68" i="418"/>
  <c r="AI67" i="418"/>
  <c r="AF59" i="418"/>
  <c r="AI87" i="418"/>
  <c r="AC68" i="418"/>
  <c r="AF84" i="418"/>
  <c r="AJ54" i="418"/>
  <c r="AK86" i="418"/>
  <c r="AF80" i="418"/>
  <c r="AC64" i="418"/>
  <c r="AF57" i="418"/>
  <c r="AC58" i="418"/>
  <c r="AJ88" i="418"/>
  <c r="AC86" i="416"/>
  <c r="AH85" i="416"/>
  <c r="AG88" i="416"/>
  <c r="AC53" i="416"/>
  <c r="AH86" i="416"/>
  <c r="AC61" i="416"/>
  <c r="AJ56" i="416"/>
  <c r="AH66" i="417"/>
  <c r="AG63" i="416"/>
  <c r="AG79" i="416"/>
  <c r="AK59" i="416"/>
  <c r="AG80" i="416"/>
  <c r="AF68" i="417"/>
  <c r="AG64" i="417"/>
  <c r="AH74" i="417"/>
  <c r="AC77" i="416"/>
  <c r="AK67" i="416"/>
  <c r="AG84" i="417"/>
  <c r="AG82" i="416"/>
  <c r="AC85" i="417"/>
  <c r="AK60" i="416"/>
  <c r="AF54" i="417"/>
  <c r="AG60" i="417"/>
  <c r="AH57" i="417"/>
  <c r="AG73" i="416"/>
  <c r="AC62" i="417"/>
  <c r="AF65" i="416"/>
  <c r="AK77" i="417"/>
  <c r="AC71" i="416"/>
  <c r="AI61" i="416"/>
  <c r="AH77" i="416"/>
  <c r="AH55" i="417"/>
  <c r="AK86" i="417"/>
  <c r="AF80" i="416"/>
  <c r="AH68" i="416"/>
  <c r="AF84" i="417"/>
  <c r="AJ60" i="416"/>
  <c r="AK58" i="416"/>
  <c r="AI65" i="416"/>
  <c r="AG85" i="417"/>
  <c r="AF70" i="416"/>
  <c r="AC56" i="416"/>
  <c r="AC82" i="417"/>
  <c r="AJ67" i="417"/>
  <c r="AI75" i="416"/>
  <c r="AJ55" i="417"/>
  <c r="AK88" i="417"/>
  <c r="AF55" i="416"/>
  <c r="AJ86" i="417"/>
  <c r="AI79" i="417"/>
  <c r="AJ64" i="416"/>
  <c r="AJ82" i="417"/>
  <c r="AK62" i="416"/>
  <c r="AC55" i="416"/>
  <c r="AC81" i="416"/>
  <c r="AK71" i="417"/>
  <c r="AF78" i="417"/>
  <c r="AK72" i="416"/>
  <c r="AJ83" i="417"/>
  <c r="AJ87" i="416"/>
  <c r="AI84" i="416"/>
  <c r="AF71" i="416"/>
  <c r="AJ53" i="417"/>
  <c r="AC58" i="417"/>
  <c r="AG81" i="416"/>
  <c r="AF61" i="417"/>
  <c r="AK65" i="417"/>
  <c r="AH75" i="417"/>
  <c r="AH54" i="416"/>
  <c r="AC87" i="416"/>
  <c r="AK85" i="416"/>
  <c r="AG86" i="416"/>
  <c r="AK59" i="417"/>
  <c r="AF82" i="417"/>
  <c r="AF74" i="417"/>
  <c r="AH84" i="417"/>
  <c r="AG60" i="416"/>
  <c r="AG57" i="417"/>
  <c r="AJ65" i="416"/>
  <c r="AI73" i="417"/>
  <c r="AF53" i="416"/>
  <c r="AF85" i="416"/>
  <c r="AJ88" i="416"/>
  <c r="AC62" i="416"/>
  <c r="AI86" i="416"/>
  <c r="AC53" i="417"/>
  <c r="AC60" i="417"/>
  <c r="AF66" i="417"/>
  <c r="AK63" i="416"/>
  <c r="AK79" i="416"/>
  <c r="AC58" i="416"/>
  <c r="AK80" i="416"/>
  <c r="AJ68" i="417"/>
  <c r="AF64" i="417"/>
  <c r="AG68" i="416"/>
  <c r="AC56" i="417"/>
  <c r="AC65" i="416"/>
  <c r="AK84" i="417"/>
  <c r="AF82" i="416"/>
  <c r="AI80" i="417"/>
  <c r="AF60" i="416"/>
  <c r="AI54" i="417"/>
  <c r="AK60" i="417"/>
  <c r="AF58" i="416"/>
  <c r="AH73" i="416"/>
  <c r="AK56" i="417"/>
  <c r="AH65" i="416"/>
  <c r="AI83" i="416"/>
  <c r="AI77" i="417"/>
  <c r="AI85" i="417"/>
  <c r="AK73" i="417"/>
  <c r="AF75" i="417"/>
  <c r="AH77" i="417"/>
  <c r="AG73" i="417"/>
  <c r="AC60" i="416"/>
  <c r="AF88" i="416"/>
  <c r="AF55" i="417"/>
  <c r="AF86" i="417"/>
  <c r="AH59" i="416"/>
  <c r="AJ64" i="417"/>
  <c r="AC65" i="417"/>
  <c r="AF80" i="417"/>
  <c r="AF60" i="417"/>
  <c r="AH56" i="417"/>
  <c r="AK72" i="417"/>
  <c r="AF73" i="417"/>
  <c r="AK63" i="415"/>
  <c r="AK77" i="415"/>
  <c r="AK59" i="415"/>
  <c r="AH58" i="415"/>
  <c r="AF88" i="415"/>
  <c r="AF66" i="415"/>
  <c r="AH78" i="415"/>
  <c r="AJ82" i="415"/>
  <c r="AC61" i="415"/>
  <c r="AJ60" i="415"/>
  <c r="AG68" i="415"/>
  <c r="AI74" i="415"/>
  <c r="AH61" i="415"/>
  <c r="AJ57" i="415"/>
  <c r="AF53" i="415"/>
  <c r="AF62" i="415"/>
  <c r="AK82" i="415"/>
  <c r="AI68" i="415"/>
  <c r="AF61" i="415"/>
  <c r="AK76" i="415"/>
  <c r="AI63" i="415"/>
  <c r="AF77" i="415"/>
  <c r="AI59" i="415"/>
  <c r="AJ58" i="415"/>
  <c r="AH80" i="415"/>
  <c r="AF84" i="415"/>
  <c r="AC70" i="415"/>
  <c r="AG67" i="415"/>
  <c r="AG81" i="415"/>
  <c r="AH60" i="415"/>
  <c r="AJ56" i="415"/>
  <c r="AF70" i="415"/>
  <c r="AC67" i="415"/>
  <c r="AJ71" i="415"/>
  <c r="AF76" i="415"/>
  <c r="AC76" i="415"/>
  <c r="AI54" i="415"/>
  <c r="AH72" i="415"/>
  <c r="AF75" i="415"/>
  <c r="AJ76" i="415"/>
  <c r="AC62" i="415"/>
  <c r="AG86" i="415"/>
  <c r="AH87" i="415"/>
  <c r="AK62" i="415"/>
  <c r="AF80" i="415"/>
  <c r="AG84" i="415"/>
  <c r="AK55" i="415"/>
  <c r="AF67" i="415"/>
  <c r="AC69" i="415"/>
  <c r="AF64" i="415"/>
  <c r="AI56" i="415"/>
  <c r="AI65" i="415"/>
  <c r="AI61" i="415"/>
  <c r="AK71" i="415"/>
  <c r="AJ79" i="415"/>
  <c r="AC82" i="415"/>
  <c r="AC72" i="415"/>
  <c r="AC58" i="415"/>
  <c r="AH62" i="415"/>
  <c r="AK78" i="415"/>
  <c r="AG72" i="415"/>
  <c r="AF65" i="415"/>
  <c r="AK79" i="415"/>
  <c r="AK67" i="414"/>
  <c r="AK53" i="414"/>
  <c r="AK60" i="414"/>
  <c r="AH83" i="414"/>
  <c r="AK64" i="414"/>
  <c r="AC58" i="414"/>
  <c r="AH84" i="414"/>
  <c r="AK57" i="414"/>
  <c r="AG58" i="414"/>
  <c r="AC53" i="414"/>
  <c r="AC82" i="414"/>
  <c r="AI59" i="414"/>
  <c r="AH61" i="414"/>
  <c r="AF77" i="414"/>
  <c r="AC70" i="414"/>
  <c r="AJ82" i="414"/>
  <c r="AI54" i="414"/>
  <c r="AG70" i="414"/>
  <c r="AC55" i="414"/>
  <c r="AG67" i="414"/>
  <c r="AK71" i="414"/>
  <c r="AG60" i="414"/>
  <c r="AJ74" i="414"/>
  <c r="AG64" i="414"/>
  <c r="AC54" i="414"/>
  <c r="AK84" i="414"/>
  <c r="AG57" i="414"/>
  <c r="AI58" i="414"/>
  <c r="AC76" i="414"/>
  <c r="AC60" i="414"/>
  <c r="AC79" i="414"/>
  <c r="AK70" i="414"/>
  <c r="AH62" i="414"/>
  <c r="AF81" i="414"/>
  <c r="AJ72" i="414"/>
  <c r="AG73" i="414"/>
  <c r="AH58" i="414"/>
  <c r="AH80" i="414"/>
  <c r="AH77" i="414"/>
  <c r="AF67" i="414"/>
  <c r="AJ71" i="414"/>
  <c r="AC75" i="414"/>
  <c r="AG74" i="414"/>
  <c r="AJ86" i="414"/>
  <c r="AG76" i="414"/>
  <c r="AJ84" i="414"/>
  <c r="AK66" i="414"/>
  <c r="AF58" i="414"/>
  <c r="AH65" i="414"/>
  <c r="AI75" i="414"/>
  <c r="AK59" i="414"/>
  <c r="AI70" i="414"/>
  <c r="AG62" i="414"/>
  <c r="AJ77" i="414"/>
  <c r="AG75" i="414"/>
  <c r="AF79" i="414"/>
  <c r="AI81" i="414"/>
  <c r="AC56" i="414"/>
  <c r="AJ78" i="414"/>
  <c r="AF88" i="414"/>
  <c r="AI65" i="414"/>
  <c r="AH55" i="414"/>
  <c r="AG81" i="414"/>
  <c r="AC74" i="413"/>
  <c r="AF64" i="413"/>
  <c r="AH88" i="413"/>
  <c r="AC70" i="413"/>
  <c r="AJ73" i="413"/>
  <c r="AI86" i="413"/>
  <c r="AC73" i="413"/>
  <c r="AC71" i="413"/>
  <c r="AH57" i="413"/>
  <c r="AF66" i="413"/>
  <c r="AG54" i="413"/>
  <c r="AI72" i="413"/>
  <c r="AH62" i="413"/>
  <c r="AG75" i="413"/>
  <c r="AG81" i="413"/>
  <c r="AK68" i="413"/>
  <c r="AK84" i="413"/>
  <c r="AJ58" i="413"/>
  <c r="AJ59" i="413"/>
  <c r="AJ82" i="413"/>
  <c r="AH85" i="413"/>
  <c r="AJ64" i="413"/>
  <c r="AH76" i="413"/>
  <c r="AC65" i="413"/>
  <c r="AK63" i="413"/>
  <c r="AG86" i="413"/>
  <c r="AF84" i="413"/>
  <c r="AG80" i="413"/>
  <c r="AC54" i="413"/>
  <c r="AG66" i="413"/>
  <c r="AK71" i="413"/>
  <c r="AK72" i="413"/>
  <c r="AK62" i="413"/>
  <c r="AI69" i="413"/>
  <c r="AI81" i="413"/>
  <c r="AC79" i="413"/>
  <c r="AH61" i="413"/>
  <c r="AI57" i="413"/>
  <c r="AC68" i="413"/>
  <c r="AH87" i="413"/>
  <c r="AC53" i="413"/>
  <c r="AC72" i="413"/>
  <c r="AG88" i="413"/>
  <c r="AC82" i="413"/>
  <c r="AI73" i="413"/>
  <c r="AC60" i="413"/>
  <c r="AG74" i="413"/>
  <c r="AK53" i="413"/>
  <c r="AJ57" i="413"/>
  <c r="AC84" i="413"/>
  <c r="AF54" i="413"/>
  <c r="AJ72" i="413"/>
  <c r="AJ62" i="413"/>
  <c r="AJ75" i="413"/>
  <c r="AG82" i="413"/>
  <c r="AK67" i="413"/>
  <c r="AF83" i="413"/>
  <c r="AJ76" i="413"/>
  <c r="AC75" i="413"/>
  <c r="AI61" i="413"/>
  <c r="AG58" i="413"/>
  <c r="AI59" i="413"/>
  <c r="AF87" i="413"/>
  <c r="AH64" i="412"/>
  <c r="AF79" i="412"/>
  <c r="AG88" i="412"/>
  <c r="AI84" i="412"/>
  <c r="AC68" i="412"/>
  <c r="AK57" i="412"/>
  <c r="AK58" i="412"/>
  <c r="AG54" i="412"/>
  <c r="AH73" i="412"/>
  <c r="AG65" i="412"/>
  <c r="AF82" i="412"/>
  <c r="AJ78" i="412"/>
  <c r="AH56" i="412"/>
  <c r="AG72" i="412"/>
  <c r="AJ83" i="412"/>
  <c r="AK60" i="412"/>
  <c r="AJ58" i="412"/>
  <c r="AC88" i="412"/>
  <c r="AH76" i="412"/>
  <c r="AH55" i="412"/>
  <c r="AG64" i="412"/>
  <c r="AH75" i="412"/>
  <c r="AG71" i="412"/>
  <c r="AG84" i="412"/>
  <c r="AG85" i="412"/>
  <c r="AJ57" i="412"/>
  <c r="AC75" i="412"/>
  <c r="AK63" i="412"/>
  <c r="AJ61" i="412"/>
  <c r="AJ66" i="412"/>
  <c r="AC67" i="412"/>
  <c r="AF59" i="412"/>
  <c r="AF56" i="412"/>
  <c r="AI62" i="412"/>
  <c r="AI64" i="412"/>
  <c r="AC76" i="412"/>
  <c r="AC80" i="412"/>
  <c r="AF73" i="412"/>
  <c r="AJ69" i="412"/>
  <c r="AC82" i="412"/>
  <c r="AF68" i="412"/>
  <c r="AG79" i="412"/>
  <c r="AF88" i="412"/>
  <c r="AF60" i="412"/>
  <c r="AC63" i="412"/>
  <c r="AC87" i="412"/>
  <c r="AF58" i="412"/>
  <c r="AI54" i="412"/>
  <c r="AJ73" i="412"/>
  <c r="AK65" i="412"/>
  <c r="AK77" i="438"/>
  <c r="AJ62" i="438"/>
  <c r="AI71" i="438"/>
  <c r="AF76" i="438"/>
  <c r="AK67" i="436"/>
  <c r="AI86" i="436"/>
  <c r="AG71" i="436"/>
  <c r="AH70" i="436"/>
  <c r="AI78" i="434"/>
  <c r="AG74" i="434"/>
  <c r="AF54" i="434"/>
  <c r="AC69" i="434"/>
  <c r="AJ65" i="432"/>
  <c r="AJ87" i="432"/>
  <c r="AI60" i="432"/>
  <c r="AC74" i="432"/>
  <c r="AC65" i="432"/>
  <c r="AH68" i="432"/>
  <c r="AJ75" i="432"/>
  <c r="AK83" i="430"/>
  <c r="AK78" i="430"/>
  <c r="AI77" i="430"/>
  <c r="AG85" i="430"/>
  <c r="AI74" i="430"/>
  <c r="AK57" i="430"/>
  <c r="AG54" i="430"/>
  <c r="AC58" i="430"/>
  <c r="AI69" i="430"/>
  <c r="AF81" i="430"/>
  <c r="AF86" i="430"/>
  <c r="AJ59" i="430"/>
  <c r="AI60" i="430"/>
  <c r="AC62" i="430"/>
  <c r="AH75" i="430"/>
  <c r="AK63" i="430"/>
  <c r="AH61" i="426"/>
  <c r="AH68" i="426"/>
  <c r="AH78" i="428"/>
  <c r="AF85" i="426"/>
  <c r="AK81" i="428"/>
  <c r="AF79" i="428"/>
  <c r="AF71" i="428"/>
  <c r="AH62" i="428"/>
  <c r="AJ73" i="426"/>
  <c r="AK54" i="426"/>
  <c r="AI82" i="428"/>
  <c r="AJ63" i="428"/>
  <c r="AI74" i="428"/>
  <c r="AI87" i="428"/>
  <c r="AH73" i="426"/>
  <c r="AI84" i="428"/>
  <c r="AJ71" i="428"/>
  <c r="AF63" i="428"/>
  <c r="AJ84" i="426"/>
  <c r="AF54" i="426"/>
  <c r="AJ82" i="428"/>
  <c r="AG63" i="428"/>
  <c r="AJ74" i="428"/>
  <c r="AJ87" i="428"/>
  <c r="AK73" i="426"/>
  <c r="AJ84" i="428"/>
  <c r="AG66" i="428"/>
  <c r="AC76" i="426"/>
  <c r="AG72" i="426"/>
  <c r="AJ70" i="426"/>
  <c r="AG71" i="426"/>
  <c r="AG83" i="424"/>
  <c r="AC76" i="424"/>
  <c r="AG71" i="424"/>
  <c r="AH87" i="424"/>
  <c r="AJ80" i="424"/>
  <c r="AC75" i="424"/>
  <c r="AK58" i="424"/>
  <c r="AJ53" i="424"/>
  <c r="AJ76" i="424"/>
  <c r="AF53" i="424"/>
  <c r="AI57" i="424"/>
  <c r="AC60" i="424"/>
  <c r="AG53" i="424"/>
  <c r="AG77" i="424"/>
  <c r="AJ78" i="424"/>
  <c r="AH86" i="424"/>
  <c r="AC72" i="422"/>
  <c r="AI63" i="422"/>
  <c r="AH82" i="422"/>
  <c r="AF88" i="422"/>
  <c r="AG68" i="422"/>
  <c r="AI59" i="422"/>
  <c r="AI76" i="422"/>
  <c r="AG62" i="422"/>
  <c r="AC62" i="422"/>
  <c r="AI67" i="422"/>
  <c r="AJ59" i="422"/>
  <c r="AK84" i="422"/>
  <c r="AC58" i="422"/>
  <c r="AF66" i="422"/>
  <c r="AI86" i="422"/>
  <c r="AG88" i="422"/>
  <c r="AH65" i="420"/>
  <c r="AI53" i="420"/>
  <c r="AC83" i="420"/>
  <c r="AC56" i="420"/>
  <c r="AC65" i="420"/>
  <c r="AG64" i="420"/>
  <c r="AI69" i="420"/>
  <c r="AH75" i="420"/>
  <c r="AH85" i="420"/>
  <c r="AK56" i="420"/>
  <c r="AK82" i="420"/>
  <c r="AH78" i="420"/>
  <c r="AK84" i="420"/>
  <c r="AJ83" i="420"/>
  <c r="AI88" i="420"/>
  <c r="AK82" i="418"/>
  <c r="AK76" i="418"/>
  <c r="AC60" i="418"/>
  <c r="AI86" i="418"/>
  <c r="AI82" i="418"/>
  <c r="AJ67" i="418"/>
  <c r="AJ61" i="418"/>
  <c r="AF58" i="418"/>
  <c r="AG64" i="418"/>
  <c r="AJ68" i="418"/>
  <c r="AC84" i="418"/>
  <c r="AI63" i="418"/>
  <c r="AC76" i="418"/>
  <c r="AI83" i="418"/>
  <c r="AK70" i="418"/>
  <c r="AJ80" i="418"/>
  <c r="AC54" i="418"/>
  <c r="AF88" i="418"/>
  <c r="AJ62" i="418"/>
  <c r="AG60" i="418"/>
  <c r="AK56" i="418"/>
  <c r="AI55" i="418"/>
  <c r="AG63" i="418"/>
  <c r="AK73" i="418"/>
  <c r="AJ65" i="418"/>
  <c r="AJ83" i="418"/>
  <c r="AI66" i="418"/>
  <c r="AG58" i="418"/>
  <c r="AJ69" i="418"/>
  <c r="AC62" i="418"/>
  <c r="AI88" i="418"/>
  <c r="AC66" i="418"/>
  <c r="AK70" i="416"/>
  <c r="AC88" i="417"/>
  <c r="AF81" i="417"/>
  <c r="AC70" i="416"/>
  <c r="AF75" i="416"/>
  <c r="AI70" i="417"/>
  <c r="AH88" i="417"/>
  <c r="AH55" i="416"/>
  <c r="AH59" i="417"/>
  <c r="AF79" i="417"/>
  <c r="AC64" i="417"/>
  <c r="AC69" i="416"/>
  <c r="AG62" i="416"/>
  <c r="AG78" i="416"/>
  <c r="AJ69" i="416"/>
  <c r="AI71" i="417"/>
  <c r="AJ78" i="417"/>
  <c r="AF72" i="416"/>
  <c r="AG83" i="417"/>
  <c r="AI87" i="416"/>
  <c r="AH84" i="416"/>
  <c r="AJ71" i="416"/>
  <c r="AG53" i="417"/>
  <c r="AC79" i="416"/>
  <c r="AK81" i="416"/>
  <c r="AJ61" i="417"/>
  <c r="AH65" i="417"/>
  <c r="AK83" i="416"/>
  <c r="AJ85" i="417"/>
  <c r="AF57" i="416"/>
  <c r="AC66" i="417"/>
  <c r="AK75" i="416"/>
  <c r="AK55" i="416"/>
  <c r="AK58" i="417"/>
  <c r="AC59" i="417"/>
  <c r="AI78" i="417"/>
  <c r="AH87" i="416"/>
  <c r="AF53" i="417"/>
  <c r="AG61" i="417"/>
  <c r="AJ54" i="416"/>
  <c r="AH57" i="416"/>
  <c r="AC55" i="417"/>
  <c r="AJ85" i="416"/>
  <c r="AI88" i="416"/>
  <c r="AK87" i="417"/>
  <c r="AK86" i="416"/>
  <c r="AC68" i="417"/>
  <c r="AF56" i="416"/>
  <c r="AI66" i="417"/>
  <c r="AH63" i="416"/>
  <c r="AH79" i="416"/>
  <c r="AG59" i="416"/>
  <c r="AJ80" i="416"/>
  <c r="AG68" i="417"/>
  <c r="AK64" i="417"/>
  <c r="AJ74" i="417"/>
  <c r="AK62" i="417"/>
  <c r="AG67" i="416"/>
  <c r="AJ84" i="417"/>
  <c r="AK82" i="416"/>
  <c r="AJ76" i="417"/>
  <c r="AI60" i="416"/>
  <c r="AJ54" i="417"/>
  <c r="AH66" i="416"/>
  <c r="AI57" i="417"/>
  <c r="AF73" i="416"/>
  <c r="AI76" i="416"/>
  <c r="AG65" i="416"/>
  <c r="AH83" i="416"/>
  <c r="AG77" i="417"/>
  <c r="AI57" i="416"/>
  <c r="AJ77" i="416"/>
  <c r="AC78" i="416"/>
  <c r="AI58" i="417"/>
  <c r="AF78" i="416"/>
  <c r="AI62" i="417"/>
  <c r="AH80" i="417"/>
  <c r="AC63" i="417"/>
  <c r="AI56" i="417"/>
  <c r="AF54" i="416"/>
  <c r="AI70" i="416"/>
  <c r="AK61" i="416"/>
  <c r="AJ81" i="417"/>
  <c r="AF77" i="416"/>
  <c r="AJ75" i="416"/>
  <c r="AH70" i="417"/>
  <c r="AH63" i="417"/>
  <c r="AG55" i="416"/>
  <c r="AG59" i="417"/>
  <c r="AJ79" i="417"/>
  <c r="AF58" i="417"/>
  <c r="AC57" i="417"/>
  <c r="AI62" i="416"/>
  <c r="AK78" i="416"/>
  <c r="AK69" i="416"/>
  <c r="AF71" i="417"/>
  <c r="AC76" i="416"/>
  <c r="AJ72" i="416"/>
  <c r="AK83" i="417"/>
  <c r="AF87" i="416"/>
  <c r="AC74" i="416"/>
  <c r="AH71" i="416"/>
  <c r="AK53" i="417"/>
  <c r="AC63" i="416"/>
  <c r="AH81" i="416"/>
  <c r="AI61" i="417"/>
  <c r="AC78" i="417"/>
  <c r="AI75" i="417"/>
  <c r="AG72" i="417"/>
  <c r="AK69" i="417"/>
  <c r="AJ74" i="416"/>
  <c r="AK57" i="416"/>
  <c r="AI72" i="417"/>
  <c r="AH85" i="417"/>
  <c r="AI69" i="417"/>
  <c r="AJ53" i="416"/>
  <c r="AH87" i="417"/>
  <c r="AK56" i="416"/>
  <c r="AI79" i="416"/>
  <c r="AF62" i="416"/>
  <c r="AG71" i="417"/>
  <c r="AC77" i="417"/>
  <c r="AG71" i="416"/>
  <c r="AC80" i="416"/>
  <c r="AG75" i="417"/>
  <c r="AC80" i="417"/>
  <c r="AG76" i="415"/>
  <c r="AC88" i="415"/>
  <c r="AJ86" i="415"/>
  <c r="AK87" i="415"/>
  <c r="AG62" i="415"/>
  <c r="AK80" i="415"/>
  <c r="AH54" i="415"/>
  <c r="AG55" i="415"/>
  <c r="AH67" i="415"/>
  <c r="AC71" i="415"/>
  <c r="AI64" i="415"/>
  <c r="AK56" i="415"/>
  <c r="AK65" i="415"/>
  <c r="AG83" i="415"/>
  <c r="AF57" i="415"/>
  <c r="AJ59" i="415"/>
  <c r="AK84" i="415"/>
  <c r="AH81" i="415"/>
  <c r="AJ70" i="415"/>
  <c r="AC64" i="415"/>
  <c r="AH73" i="415"/>
  <c r="AG53" i="415"/>
  <c r="AC84" i="415"/>
  <c r="AC73" i="415"/>
  <c r="AI88" i="415"/>
  <c r="AK66" i="415"/>
  <c r="AJ54" i="415"/>
  <c r="AC75" i="415"/>
  <c r="AK85" i="415"/>
  <c r="AJ72" i="415"/>
  <c r="AF68" i="415"/>
  <c r="AG74" i="415"/>
  <c r="AC55" i="415"/>
  <c r="AC81" i="415"/>
  <c r="AI83" i="415"/>
  <c r="AK53" i="415"/>
  <c r="AH88" i="415"/>
  <c r="AH82" i="415"/>
  <c r="AC79" i="415"/>
  <c r="AJ83" i="415"/>
  <c r="AF73" i="415"/>
  <c r="AC80" i="415"/>
  <c r="AC78" i="415"/>
  <c r="AC63" i="415"/>
  <c r="AJ88" i="415"/>
  <c r="AI66" i="415"/>
  <c r="AG78" i="415"/>
  <c r="AG82" i="415"/>
  <c r="AH85" i="415"/>
  <c r="AI72" i="415"/>
  <c r="AK68" i="415"/>
  <c r="AH74" i="415"/>
  <c r="AJ75" i="415"/>
  <c r="AH69" i="415"/>
  <c r="AF83" i="415"/>
  <c r="AK57" i="415"/>
  <c r="AI71" i="415"/>
  <c r="AI79" i="415"/>
  <c r="AC54" i="415"/>
  <c r="AC77" i="415"/>
  <c r="AJ67" i="415"/>
  <c r="AF56" i="415"/>
  <c r="AI69" i="415"/>
  <c r="AI87" i="414"/>
  <c r="AC57" i="414"/>
  <c r="AK72" i="414"/>
  <c r="AH63" i="414"/>
  <c r="AI78" i="414"/>
  <c r="AK86" i="414"/>
  <c r="AC65" i="414"/>
  <c r="AG88" i="414"/>
  <c r="AI85" i="414"/>
  <c r="AH56" i="414"/>
  <c r="AC71" i="414"/>
  <c r="AF80" i="414"/>
  <c r="AC87" i="414"/>
  <c r="AH81" i="414"/>
  <c r="AH53" i="414"/>
  <c r="AH64" i="414"/>
  <c r="AH66" i="414"/>
  <c r="AK75" i="414"/>
  <c r="AF62" i="414"/>
  <c r="AH87" i="414"/>
  <c r="AC85" i="414"/>
  <c r="AF72" i="414"/>
  <c r="AI63" i="414"/>
  <c r="AG78" i="414"/>
  <c r="AK73" i="414"/>
  <c r="AC69" i="414"/>
  <c r="AJ88" i="414"/>
  <c r="AH85" i="414"/>
  <c r="AI56" i="414"/>
  <c r="AI69" i="414"/>
  <c r="AC88" i="414"/>
  <c r="AC77" i="414"/>
  <c r="AI79" i="414"/>
  <c r="AC59" i="414"/>
  <c r="AC61" i="414"/>
  <c r="AF74" i="414"/>
  <c r="AG84" i="414"/>
  <c r="AH69" i="414"/>
  <c r="AJ79" i="414"/>
  <c r="AF68" i="414"/>
  <c r="AJ53" i="414"/>
  <c r="AG72" i="414"/>
  <c r="AK83" i="414"/>
  <c r="AF78" i="414"/>
  <c r="AI73" i="414"/>
  <c r="AF82" i="414"/>
  <c r="AI88" i="414"/>
  <c r="AG85" i="414"/>
  <c r="AG54" i="414"/>
  <c r="AJ69" i="414"/>
  <c r="AJ80" i="414"/>
  <c r="AI55" i="414"/>
  <c r="AK79" i="414"/>
  <c r="AI61" i="414"/>
  <c r="AJ81" i="414"/>
  <c r="AG55" i="414"/>
  <c r="AC67" i="414"/>
  <c r="AJ87" i="414"/>
  <c r="AH60" i="414"/>
  <c r="AH76" i="414"/>
  <c r="AJ58" i="414"/>
  <c r="AC63" i="414"/>
  <c r="AK62" i="414"/>
  <c r="AI67" i="413"/>
  <c r="AI83" i="413"/>
  <c r="AF68" i="413"/>
  <c r="AF56" i="413"/>
  <c r="AK79" i="413"/>
  <c r="AF78" i="413"/>
  <c r="AG61" i="413"/>
  <c r="AC77" i="413"/>
  <c r="AJ60" i="413"/>
  <c r="AI58" i="413"/>
  <c r="AG77" i="413"/>
  <c r="AF55" i="413"/>
  <c r="AF59" i="413"/>
  <c r="AG65" i="413"/>
  <c r="AH70" i="413"/>
  <c r="AK87" i="413"/>
  <c r="AH73" i="413"/>
  <c r="AG53" i="413"/>
  <c r="AK54" i="413"/>
  <c r="AF69" i="413"/>
  <c r="AF67" i="413"/>
  <c r="AG83" i="413"/>
  <c r="AH68" i="413"/>
  <c r="AI56" i="413"/>
  <c r="AI79" i="413"/>
  <c r="AK73" i="413"/>
  <c r="AF61" i="413"/>
  <c r="AF74" i="413"/>
  <c r="AI53" i="413"/>
  <c r="AF57" i="413"/>
  <c r="AH77" i="413"/>
  <c r="AC67" i="413"/>
  <c r="AC88" i="413"/>
  <c r="AF65" i="413"/>
  <c r="AI70" i="413"/>
  <c r="AH82" i="413"/>
  <c r="AF63" i="413"/>
  <c r="AJ80" i="413"/>
  <c r="AG71" i="413"/>
  <c r="AH75" i="413"/>
  <c r="AJ85" i="413"/>
  <c r="AC63" i="413"/>
  <c r="AG76" i="413"/>
  <c r="AJ56" i="413"/>
  <c r="AJ63" i="413"/>
  <c r="AJ78" i="413"/>
  <c r="AH84" i="413"/>
  <c r="AH80" i="413"/>
  <c r="AG60" i="413"/>
  <c r="AF58" i="413"/>
  <c r="AI71" i="413"/>
  <c r="AH55" i="413"/>
  <c r="AK59" i="413"/>
  <c r="AK69" i="413"/>
  <c r="AK70" i="413"/>
  <c r="AJ87" i="413"/>
  <c r="AK85" i="413"/>
  <c r="AG64" i="413"/>
  <c r="AG56" i="413"/>
  <c r="AH63" i="413"/>
  <c r="AC86" i="413"/>
  <c r="AI54" i="413"/>
  <c r="AF75" i="413"/>
  <c r="AJ55" i="412"/>
  <c r="AG87" i="412"/>
  <c r="AK75" i="412"/>
  <c r="AF71" i="412"/>
  <c r="AK67" i="412"/>
  <c r="AG77" i="412"/>
  <c r="AF70" i="412"/>
  <c r="AG74" i="412"/>
  <c r="AC77" i="412"/>
  <c r="AK86" i="412"/>
  <c r="AH66" i="412"/>
  <c r="AG69" i="412"/>
  <c r="AJ59" i="412"/>
  <c r="AF76" i="412"/>
  <c r="AC62" i="412"/>
  <c r="AG75" i="412"/>
  <c r="AH85" i="412"/>
  <c r="AJ63" i="412"/>
  <c r="AK78" i="412"/>
  <c r="AI81" i="412"/>
  <c r="AG68" i="412"/>
  <c r="AJ79" i="412"/>
  <c r="AH88" i="412"/>
  <c r="AI60" i="412"/>
  <c r="AC55" i="412"/>
  <c r="AC64" i="412"/>
  <c r="AC56" i="412"/>
  <c r="AK54" i="412"/>
  <c r="AI73" i="412"/>
  <c r="AI86" i="412"/>
  <c r="AK82" i="412"/>
  <c r="AH78" i="412"/>
  <c r="AF80" i="412"/>
  <c r="AK72" i="412"/>
  <c r="AH83" i="412"/>
  <c r="AF87" i="412"/>
  <c r="AI67" i="412"/>
  <c r="AJ74" i="412"/>
  <c r="AF66" i="412"/>
  <c r="AI56" i="412"/>
  <c r="AF55" i="412"/>
  <c r="AK87" i="412"/>
  <c r="AF75" i="412"/>
  <c r="AJ71" i="412"/>
  <c r="AH67" i="412"/>
  <c r="AK77" i="412"/>
  <c r="AJ70" i="412"/>
  <c r="AF74" i="412"/>
  <c r="AF63" i="412"/>
  <c r="AI61" i="412"/>
  <c r="AK66" i="412"/>
  <c r="AK69" i="412"/>
  <c r="AK59" i="412"/>
  <c r="AK76" i="412"/>
  <c r="AH62" i="412"/>
  <c r="AG53" i="412"/>
  <c r="AG81" i="412"/>
  <c r="AH81" i="412"/>
  <c r="AC65" i="412"/>
  <c r="AH77" i="412"/>
  <c r="AC70" i="412"/>
  <c r="AC83" i="412"/>
  <c r="AG62" i="412"/>
  <c r="AG67" i="411"/>
  <c r="AG80" i="411"/>
  <c r="AJ77" i="411"/>
  <c r="AH54" i="411"/>
  <c r="AI70" i="411"/>
  <c r="AC66" i="411"/>
  <c r="AJ58" i="411"/>
  <c r="AG62" i="411"/>
  <c r="AF82" i="411"/>
  <c r="AK87" i="411"/>
  <c r="AF69" i="411"/>
  <c r="AC64" i="411"/>
  <c r="AH64" i="411"/>
  <c r="AH75" i="411"/>
  <c r="AH67" i="411"/>
  <c r="AG81" i="411"/>
  <c r="AH68" i="411"/>
  <c r="AC55" i="411"/>
  <c r="AH65" i="411"/>
  <c r="AJ76" i="411"/>
  <c r="AC81" i="411"/>
  <c r="AG84" i="411"/>
  <c r="AG85" i="411"/>
  <c r="AC74" i="411"/>
  <c r="AH59" i="411"/>
  <c r="AC87" i="411"/>
  <c r="AI82" i="411"/>
  <c r="AI69" i="411"/>
  <c r="AC77" i="411"/>
  <c r="AJ84" i="411"/>
  <c r="AF85" i="411"/>
  <c r="AH83" i="411"/>
  <c r="AI81" i="411"/>
  <c r="AC84" i="411"/>
  <c r="AC70" i="411"/>
  <c r="AH60" i="411"/>
  <c r="AG58" i="411"/>
  <c r="AH62" i="411"/>
  <c r="AJ74" i="411"/>
  <c r="AF87" i="411"/>
  <c r="AJ88" i="411"/>
  <c r="AC75" i="411"/>
  <c r="AG64" i="411"/>
  <c r="AF67" i="438"/>
  <c r="AK75" i="410"/>
  <c r="AH80" i="436"/>
  <c r="AG67" i="434"/>
  <c r="AC61" i="432"/>
  <c r="AC71" i="430"/>
  <c r="AG86" i="430"/>
  <c r="AH60" i="430"/>
  <c r="AK55" i="430"/>
  <c r="AC71" i="426"/>
  <c r="AK62" i="426"/>
  <c r="AG78" i="426"/>
  <c r="AH77" i="428"/>
  <c r="AJ69" i="428"/>
  <c r="AI64" i="426"/>
  <c r="AJ71" i="426"/>
  <c r="AH75" i="428"/>
  <c r="AH70" i="424"/>
  <c r="AG75" i="424"/>
  <c r="AI83" i="424"/>
  <c r="AF55" i="424"/>
  <c r="AI81" i="422"/>
  <c r="AG65" i="422"/>
  <c r="AG75" i="422"/>
  <c r="AJ77" i="422"/>
  <c r="AJ84" i="420"/>
  <c r="AJ88" i="420"/>
  <c r="AH55" i="420"/>
  <c r="AF82" i="420"/>
  <c r="AG66" i="418"/>
  <c r="AH70" i="418"/>
  <c r="AH72" i="418"/>
  <c r="AI58" i="418"/>
  <c r="AK74" i="418"/>
  <c r="AH77" i="418"/>
  <c r="AH86" i="418"/>
  <c r="AH71" i="418"/>
  <c r="AG77" i="416"/>
  <c r="AG56" i="416"/>
  <c r="AJ59" i="416"/>
  <c r="AI74" i="417"/>
  <c r="AK87" i="416"/>
  <c r="AI66" i="416"/>
  <c r="AC67" i="416"/>
  <c r="AH67" i="417"/>
  <c r="AJ71" i="417"/>
  <c r="AJ83" i="416"/>
  <c r="AK88" i="416"/>
  <c r="AI88" i="417"/>
  <c r="AG64" i="416"/>
  <c r="AI68" i="416"/>
  <c r="AC69" i="417"/>
  <c r="AJ60" i="417"/>
  <c r="AJ65" i="417"/>
  <c r="AC68" i="416"/>
  <c r="AC61" i="417"/>
  <c r="AC84" i="417"/>
  <c r="AK77" i="416"/>
  <c r="AI56" i="416"/>
  <c r="AF59" i="416"/>
  <c r="AK74" i="417"/>
  <c r="AI82" i="416"/>
  <c r="AG66" i="416"/>
  <c r="AK65" i="416"/>
  <c r="AJ73" i="417"/>
  <c r="AH73" i="417"/>
  <c r="AG82" i="417"/>
  <c r="AH58" i="416"/>
  <c r="AH63" i="415"/>
  <c r="AI80" i="415"/>
  <c r="AK81" i="415"/>
  <c r="AJ69" i="415"/>
  <c r="AJ85" i="415"/>
  <c r="AJ53" i="415"/>
  <c r="AG80" i="415"/>
  <c r="AC83" i="415"/>
  <c r="AJ61" i="415"/>
  <c r="AC65" i="415"/>
  <c r="AI53" i="415"/>
  <c r="AC86" i="415"/>
  <c r="AK72" i="415"/>
  <c r="AG61" i="415"/>
  <c r="AF79" i="415"/>
  <c r="AG64" i="415"/>
  <c r="AF71" i="414"/>
  <c r="AK76" i="414"/>
  <c r="AJ65" i="414"/>
  <c r="AG68" i="414"/>
  <c r="AG79" i="414"/>
  <c r="AG63" i="414"/>
  <c r="AI84" i="414"/>
  <c r="AH75" i="414"/>
  <c r="AJ68" i="414"/>
  <c r="AF55" i="414"/>
  <c r="AF63" i="414"/>
  <c r="AK88" i="414"/>
  <c r="AF75" i="414"/>
  <c r="AC86" i="414"/>
  <c r="AI71" i="414"/>
  <c r="AC80" i="414"/>
  <c r="AF88" i="413"/>
  <c r="AH74" i="413"/>
  <c r="AH54" i="413"/>
  <c r="AF82" i="413"/>
  <c r="AI62" i="413"/>
  <c r="AK88" i="413"/>
  <c r="AI74" i="413"/>
  <c r="AJ54" i="413"/>
  <c r="AK82" i="413"/>
  <c r="AH65" i="413"/>
  <c r="AH56" i="413"/>
  <c r="AK74" i="413"/>
  <c r="AJ55" i="413"/>
  <c r="AI82" i="413"/>
  <c r="AC87" i="413"/>
  <c r="AI55" i="412"/>
  <c r="AG63" i="412"/>
  <c r="AH59" i="412"/>
  <c r="AK55" i="412"/>
  <c r="AC57" i="412"/>
  <c r="AF83" i="412"/>
  <c r="AJ82" i="412"/>
  <c r="AC72" i="412"/>
  <c r="AJ84" i="412"/>
  <c r="AH53" i="412"/>
  <c r="AK81" i="411"/>
  <c r="AF86" i="411"/>
  <c r="AK66" i="411"/>
  <c r="AH63" i="411"/>
  <c r="AG79" i="411"/>
  <c r="AG60" i="411"/>
  <c r="AH79" i="411"/>
  <c r="AK77" i="411"/>
  <c r="AK63" i="411"/>
  <c r="AG74" i="411"/>
  <c r="AJ72" i="411"/>
  <c r="AH78" i="411"/>
  <c r="AK85" i="411"/>
  <c r="AC53" i="411"/>
  <c r="AG69" i="411"/>
  <c r="AH84" i="411"/>
  <c r="AI60" i="411"/>
  <c r="AI87" i="411"/>
  <c r="AK61" i="411"/>
  <c r="AP80" i="388"/>
  <c r="AH53" i="411"/>
  <c r="AI79" i="411"/>
  <c r="AI71" i="411"/>
  <c r="AG68" i="411"/>
  <c r="AG88" i="411"/>
  <c r="AF77" i="411"/>
  <c r="AG86" i="411"/>
  <c r="AJ75" i="411"/>
  <c r="AJ69" i="438"/>
  <c r="AH69" i="432"/>
  <c r="AC56" i="432"/>
  <c r="AJ75" i="430"/>
  <c r="AF60" i="430"/>
  <c r="AK59" i="426"/>
  <c r="AH71" i="426"/>
  <c r="AC60" i="428"/>
  <c r="AG58" i="424"/>
  <c r="AF59" i="422"/>
  <c r="AF60" i="422"/>
  <c r="AC77" i="420"/>
  <c r="AJ84" i="418"/>
  <c r="AH83" i="418"/>
  <c r="AG70" i="417"/>
  <c r="AH78" i="416"/>
  <c r="AH61" i="417"/>
  <c r="AG53" i="416"/>
  <c r="AI68" i="417"/>
  <c r="AC74" i="417"/>
  <c r="AH54" i="417"/>
  <c r="AI78" i="416"/>
  <c r="AK73" i="416"/>
  <c r="AG63" i="417"/>
  <c r="AH59" i="415"/>
  <c r="AK86" i="415"/>
  <c r="AJ55" i="415"/>
  <c r="AG69" i="415"/>
  <c r="AJ74" i="415"/>
  <c r="AK87" i="414"/>
  <c r="AH70" i="414"/>
  <c r="AI86" i="414"/>
  <c r="AC81" i="414"/>
  <c r="AC83" i="414"/>
  <c r="AK83" i="413"/>
  <c r="AK65" i="413"/>
  <c r="AF73" i="413"/>
  <c r="AC85" i="413"/>
  <c r="AJ65" i="413"/>
  <c r="AJ75" i="412"/>
  <c r="AK62" i="412"/>
  <c r="AK70" i="412"/>
  <c r="AJ86" i="412"/>
  <c r="AF69" i="412"/>
  <c r="AG83" i="412"/>
  <c r="AC58" i="412"/>
  <c r="AI85" i="411"/>
  <c r="AI68" i="411"/>
  <c r="AF74" i="411"/>
  <c r="AK64" i="411"/>
  <c r="AF53" i="411"/>
  <c r="AH61" i="411"/>
  <c r="AC88" i="411"/>
  <c r="AK57" i="411"/>
  <c r="AK70" i="411"/>
  <c r="AC83" i="411"/>
  <c r="AF66" i="411"/>
  <c r="AJ71" i="411"/>
  <c r="AC73" i="411"/>
  <c r="AJ65" i="411"/>
  <c r="AF71" i="411"/>
  <c r="AH58" i="411"/>
  <c r="AF64" i="411"/>
  <c r="AP88" i="388"/>
  <c r="AF87" i="438"/>
  <c r="AK74" i="436"/>
  <c r="AH67" i="434"/>
  <c r="AK58" i="432"/>
  <c r="AF68" i="432"/>
  <c r="AJ66" i="430"/>
  <c r="AI59" i="430"/>
  <c r="AK69" i="430"/>
  <c r="AF80" i="430"/>
  <c r="AK76" i="426"/>
  <c r="AK68" i="428"/>
  <c r="AF67" i="426"/>
  <c r="AC84" i="428"/>
  <c r="AK82" i="426"/>
  <c r="AJ56" i="426"/>
  <c r="AG67" i="428"/>
  <c r="AG84" i="426"/>
  <c r="AJ69" i="424"/>
  <c r="AI60" i="424"/>
  <c r="AC57" i="424"/>
  <c r="AI70" i="424"/>
  <c r="AI66" i="422"/>
  <c r="AI60" i="422"/>
  <c r="AF65" i="422"/>
  <c r="AF56" i="422"/>
  <c r="AI83" i="420"/>
  <c r="AF66" i="420"/>
  <c r="AI71" i="420"/>
  <c r="AC57" i="420"/>
  <c r="AF79" i="418"/>
  <c r="AJ82" i="418"/>
  <c r="AH61" i="418"/>
  <c r="AH75" i="418"/>
  <c r="AF56" i="418"/>
  <c r="AI65" i="418"/>
  <c r="AI69" i="418"/>
  <c r="AH70" i="416"/>
  <c r="AF87" i="417"/>
  <c r="AF59" i="417"/>
  <c r="AI80" i="416"/>
  <c r="AF62" i="417"/>
  <c r="AI76" i="417"/>
  <c r="AJ57" i="417"/>
  <c r="AG69" i="417"/>
  <c r="AG88" i="417"/>
  <c r="AJ82" i="416"/>
  <c r="AG74" i="416"/>
  <c r="AG67" i="417"/>
  <c r="AG66" i="417"/>
  <c r="AK82" i="417"/>
  <c r="AC88" i="416"/>
  <c r="AJ80" i="417"/>
  <c r="AG58" i="416"/>
  <c r="AG83" i="416"/>
  <c r="AJ63" i="417"/>
  <c r="AF83" i="417"/>
  <c r="AJ57" i="416"/>
  <c r="AJ87" i="417"/>
  <c r="AJ59" i="417"/>
  <c r="AH80" i="416"/>
  <c r="AJ62" i="417"/>
  <c r="AH76" i="417"/>
  <c r="AF57" i="417"/>
  <c r="AJ72" i="417"/>
  <c r="AF83" i="416"/>
  <c r="AF67" i="417"/>
  <c r="AJ68" i="416"/>
  <c r="AG65" i="417"/>
  <c r="AJ77" i="415"/>
  <c r="AJ84" i="415"/>
  <c r="AG60" i="415"/>
  <c r="AC60" i="415"/>
  <c r="AH56" i="415"/>
  <c r="AF86" i="415"/>
  <c r="AK54" i="415"/>
  <c r="AK64" i="415"/>
  <c r="AG71" i="415"/>
  <c r="AJ64" i="415"/>
  <c r="AI86" i="415"/>
  <c r="AG54" i="415"/>
  <c r="AH64" i="415"/>
  <c r="AK83" i="415"/>
  <c r="AI77" i="415"/>
  <c r="AC85" i="415"/>
  <c r="AK63" i="414"/>
  <c r="AF84" i="414"/>
  <c r="AJ75" i="414"/>
  <c r="AI74" i="414"/>
  <c r="AG87" i="414"/>
  <c r="AH74" i="414"/>
  <c r="AI66" i="414"/>
  <c r="AJ59" i="414"/>
  <c r="AJ63" i="414"/>
  <c r="AF87" i="414"/>
  <c r="AH78" i="414"/>
  <c r="AF66" i="414"/>
  <c r="AH59" i="414"/>
  <c r="AG59" i="414"/>
  <c r="AH86" i="414"/>
  <c r="AJ67" i="413"/>
  <c r="AH79" i="413"/>
  <c r="AF53" i="413"/>
  <c r="AC76" i="413"/>
  <c r="AF79" i="413"/>
  <c r="AC66" i="413"/>
  <c r="AC81" i="413"/>
  <c r="AH53" i="413"/>
  <c r="AH72" i="413"/>
  <c r="AJ88" i="413"/>
  <c r="AG67" i="413"/>
  <c r="AJ79" i="413"/>
  <c r="AJ53" i="413"/>
  <c r="AC56" i="413"/>
  <c r="AF85" i="413"/>
  <c r="AJ74" i="413"/>
  <c r="AF64" i="412"/>
  <c r="AK85" i="412"/>
  <c r="AH61" i="412"/>
  <c r="AK56" i="412"/>
  <c r="AI74" i="412"/>
  <c r="AI87" i="412"/>
  <c r="AI77" i="412"/>
  <c r="AG86" i="412"/>
  <c r="AJ76" i="412"/>
  <c r="AI70" i="412"/>
  <c r="AK64" i="412"/>
  <c r="AI85" i="412"/>
  <c r="AG61" i="412"/>
  <c r="AC84" i="412"/>
  <c r="AH80" i="412"/>
  <c r="AJ72" i="412"/>
  <c r="AK53" i="412"/>
  <c r="AJ53" i="412"/>
  <c r="AK68" i="412"/>
  <c r="AC59" i="412"/>
  <c r="AF61" i="412"/>
  <c r="AK80" i="412"/>
  <c r="AJ67" i="411"/>
  <c r="AK83" i="411"/>
  <c r="AH56" i="411"/>
  <c r="AG70" i="411"/>
  <c r="AJ60" i="411"/>
  <c r="AK73" i="411"/>
  <c r="AC76" i="411"/>
  <c r="AJ87" i="411"/>
  <c r="AH76" i="411"/>
  <c r="AH66" i="411"/>
  <c r="AJ79" i="411"/>
  <c r="AG83" i="411"/>
  <c r="AJ70" i="411"/>
  <c r="AJ62" i="411"/>
  <c r="AF55" i="411"/>
  <c r="AI66" i="411"/>
  <c r="AH71" i="411"/>
  <c r="AF80" i="411"/>
  <c r="AI54" i="411"/>
  <c r="AC80" i="411"/>
  <c r="AF65" i="411"/>
  <c r="AC57" i="411"/>
  <c r="AI80" i="411"/>
  <c r="AI77" i="411"/>
  <c r="AK59" i="411"/>
  <c r="AJ86" i="411"/>
  <c r="AJ69" i="411"/>
  <c r="AG78" i="411"/>
  <c r="AC63" i="411"/>
  <c r="AG73" i="411"/>
  <c r="AI78" i="411"/>
  <c r="AI63" i="411"/>
  <c r="AJ57" i="411"/>
  <c r="AH57" i="436"/>
  <c r="AK82" i="430"/>
  <c r="AK64" i="426"/>
  <c r="AH87" i="426"/>
  <c r="AJ87" i="424"/>
  <c r="AI83" i="422"/>
  <c r="AC70" i="420"/>
  <c r="AK78" i="418"/>
  <c r="AC73" i="418"/>
  <c r="AK55" i="418"/>
  <c r="AG61" i="416"/>
  <c r="AF67" i="416"/>
  <c r="AH79" i="417"/>
  <c r="AJ86" i="416"/>
  <c r="AK78" i="417"/>
  <c r="AK54" i="416"/>
  <c r="AH61" i="416"/>
  <c r="AJ67" i="416"/>
  <c r="AF77" i="417"/>
  <c r="AI72" i="416"/>
  <c r="AC59" i="415"/>
  <c r="AH71" i="415"/>
  <c r="AG56" i="415"/>
  <c r="AF87" i="415"/>
  <c r="AH57" i="415"/>
  <c r="AK74" i="414"/>
  <c r="AH88" i="414"/>
  <c r="AF70" i="414"/>
  <c r="AG86" i="414"/>
  <c r="AI62" i="414"/>
  <c r="AG73" i="413"/>
  <c r="AC78" i="413"/>
  <c r="AF62" i="413"/>
  <c r="AK78" i="413"/>
  <c r="AC55" i="413"/>
  <c r="AI57" i="412"/>
  <c r="AI82" i="412"/>
  <c r="AI66" i="412"/>
  <c r="AI75" i="412"/>
  <c r="AI65" i="412"/>
  <c r="AF62" i="412"/>
  <c r="AF65" i="412"/>
  <c r="AF83" i="411"/>
  <c r="AJ63" i="411"/>
  <c r="AG55" i="411"/>
  <c r="AJ78" i="411"/>
  <c r="AH86" i="411"/>
  <c r="AC62" i="411"/>
  <c r="AI55" i="411"/>
  <c r="AK80" i="411"/>
  <c r="AJ53" i="411"/>
  <c r="AH87" i="411"/>
  <c r="AG61" i="411"/>
  <c r="AI57" i="411"/>
  <c r="AC65" i="411"/>
  <c r="AG76" i="411"/>
  <c r="AH81" i="411"/>
  <c r="AG82" i="411"/>
  <c r="AK79" i="411"/>
  <c r="AJ65" i="438"/>
  <c r="AG86" i="436"/>
  <c r="AG59" i="434"/>
  <c r="AC60" i="432"/>
  <c r="AG74" i="430"/>
  <c r="AH81" i="430"/>
  <c r="AF71" i="430"/>
  <c r="AG82" i="430"/>
  <c r="AF70" i="428"/>
  <c r="AH79" i="426"/>
  <c r="AF64" i="428"/>
  <c r="AG56" i="426"/>
  <c r="AJ67" i="428"/>
  <c r="AK86" i="428"/>
  <c r="AC54" i="426"/>
  <c r="AG65" i="426"/>
  <c r="AF61" i="424"/>
  <c r="AJ67" i="424"/>
  <c r="AI68" i="424"/>
  <c r="AK87" i="424"/>
  <c r="AG84" i="422"/>
  <c r="AJ57" i="422"/>
  <c r="AF87" i="422"/>
  <c r="AH74" i="422"/>
  <c r="AG78" i="420"/>
  <c r="AJ80" i="420"/>
  <c r="AK78" i="420"/>
  <c r="AI62" i="420"/>
  <c r="AJ87" i="418"/>
  <c r="AG77" i="418"/>
  <c r="AC65" i="418"/>
  <c r="AF66" i="418"/>
  <c r="AK64" i="418"/>
  <c r="AC71" i="418"/>
  <c r="AK66" i="418"/>
  <c r="AI79" i="418"/>
  <c r="AH81" i="417"/>
  <c r="AI63" i="417"/>
  <c r="AJ58" i="417"/>
  <c r="AH69" i="416"/>
  <c r="AC72" i="417"/>
  <c r="AH53" i="417"/>
  <c r="AF76" i="416"/>
  <c r="AJ61" i="416"/>
  <c r="AH68" i="417"/>
  <c r="AI81" i="416"/>
  <c r="AG85" i="416"/>
  <c r="AI55" i="417"/>
  <c r="AF79" i="416"/>
  <c r="AH64" i="417"/>
  <c r="AC83" i="416"/>
  <c r="AG54" i="417"/>
  <c r="AG56" i="417"/>
  <c r="AI74" i="416"/>
  <c r="AJ62" i="416"/>
  <c r="AI73" i="416"/>
  <c r="AI81" i="417"/>
  <c r="AF63" i="417"/>
  <c r="AG58" i="417"/>
  <c r="AI69" i="416"/>
  <c r="AI84" i="417"/>
  <c r="AC75" i="416"/>
  <c r="AJ76" i="416"/>
  <c r="AF85" i="417"/>
  <c r="AG57" i="416"/>
  <c r="AF63" i="416"/>
  <c r="AG84" i="416"/>
  <c r="AH76" i="415"/>
  <c r="AF58" i="415"/>
  <c r="AK67" i="415"/>
  <c r="AI70" i="415"/>
  <c r="AJ80" i="415"/>
  <c r="AI76" i="415"/>
  <c r="AI62" i="415"/>
  <c r="AI67" i="415"/>
  <c r="AJ65" i="415"/>
  <c r="AG58" i="415"/>
  <c r="AG73" i="415"/>
  <c r="AJ62" i="415"/>
  <c r="AF85" i="415"/>
  <c r="AG65" i="415"/>
  <c r="AK61" i="415"/>
  <c r="AF55" i="415"/>
  <c r="AH67" i="414"/>
  <c r="AF86" i="414"/>
  <c r="AJ56" i="414"/>
  <c r="AI77" i="414"/>
  <c r="AK65" i="414"/>
  <c r="AH71" i="414"/>
  <c r="AF76" i="414"/>
  <c r="AF65" i="414"/>
  <c r="AJ62" i="414"/>
  <c r="AJ54" i="414"/>
  <c r="AH72" i="414"/>
  <c r="AJ76" i="414"/>
  <c r="AG65" i="414"/>
  <c r="AC78" i="414"/>
  <c r="AK81" i="414"/>
  <c r="AG69" i="414"/>
  <c r="AJ68" i="413"/>
  <c r="AK61" i="413"/>
  <c r="AF77" i="413"/>
  <c r="AK75" i="413"/>
  <c r="AK77" i="413"/>
  <c r="AK64" i="413"/>
  <c r="AH86" i="413"/>
  <c r="AJ66" i="413"/>
  <c r="AI75" i="413"/>
  <c r="AH66" i="413"/>
  <c r="AG68" i="413"/>
  <c r="AJ61" i="413"/>
  <c r="AI77" i="413"/>
  <c r="AG70" i="413"/>
  <c r="AI88" i="413"/>
  <c r="AI65" i="413"/>
  <c r="AI71" i="412"/>
  <c r="AC73" i="412"/>
  <c r="AC53" i="412"/>
  <c r="AH68" i="412"/>
  <c r="AI72" i="412"/>
  <c r="AH71" i="412"/>
  <c r="AK74" i="412"/>
  <c r="AH69" i="412"/>
  <c r="AH87" i="412"/>
  <c r="AG59" i="412"/>
  <c r="AC81" i="412"/>
  <c r="AG58" i="412"/>
  <c r="AC71" i="412"/>
  <c r="AF78" i="412"/>
  <c r="AG56" i="412"/>
  <c r="AK81" i="412"/>
  <c r="AC78" i="412"/>
  <c r="AF81" i="412"/>
  <c r="AH60" i="412"/>
  <c r="AH58" i="412"/>
  <c r="AG66" i="412"/>
  <c r="AC61" i="412"/>
  <c r="AC60" i="411"/>
  <c r="AG77" i="411"/>
  <c r="AC71" i="411"/>
  <c r="AK68" i="411"/>
  <c r="AG63" i="411"/>
  <c r="AI62" i="411"/>
  <c r="AH74" i="411"/>
  <c r="AK69" i="411"/>
  <c r="AC79" i="411"/>
  <c r="AI72" i="411"/>
  <c r="AK71" i="411"/>
  <c r="AK54" i="411"/>
  <c r="AF60" i="411"/>
  <c r="AH82" i="411"/>
  <c r="AC72" i="411"/>
  <c r="AG75" i="411"/>
  <c r="AI67" i="411"/>
  <c r="AF81" i="411"/>
  <c r="AK53" i="411"/>
  <c r="AI86" i="411"/>
  <c r="AK88" i="411"/>
  <c r="AF61" i="411"/>
  <c r="AK67" i="411"/>
  <c r="AJ83" i="411"/>
  <c r="AK56" i="411"/>
  <c r="AH70" i="411"/>
  <c r="AK60" i="411"/>
  <c r="AF73" i="411"/>
  <c r="AJ82" i="411"/>
  <c r="AK55" i="411"/>
  <c r="AK76" i="411"/>
  <c r="AI64" i="411"/>
  <c r="AI75" i="411"/>
  <c r="AF84" i="411"/>
  <c r="AG57" i="411"/>
  <c r="AI84" i="411"/>
  <c r="AF67" i="411"/>
  <c r="AC82" i="411"/>
  <c r="AJ59" i="411"/>
  <c r="AF63" i="411"/>
  <c r="AK86" i="411"/>
  <c r="AJ55" i="411"/>
  <c r="AC78" i="411"/>
  <c r="AC54" i="411"/>
  <c r="AJ85" i="411"/>
  <c r="AJ54" i="411"/>
  <c r="AI53" i="411"/>
  <c r="AH73" i="411"/>
  <c r="AI74" i="411"/>
  <c r="AI76" i="411"/>
  <c r="AH72" i="411"/>
  <c r="AK78" i="411"/>
  <c r="AP84" i="399"/>
  <c r="AK84" i="412"/>
  <c r="AF67" i="412"/>
  <c r="AG67" i="412"/>
  <c r="AC85" i="412"/>
  <c r="AK71" i="412"/>
  <c r="AF84" i="412"/>
  <c r="AH63" i="412"/>
  <c r="AI59" i="412"/>
  <c r="AG76" i="412"/>
  <c r="AJ81" i="412"/>
  <c r="AF53" i="412"/>
  <c r="AF54" i="412"/>
  <c r="AG78" i="412"/>
  <c r="AH80" i="411"/>
  <c r="AG59" i="411"/>
  <c r="AG53" i="411"/>
  <c r="AI58" i="411"/>
  <c r="AI65" i="411"/>
  <c r="AF88" i="411"/>
  <c r="AI61" i="411"/>
  <c r="AJ80" i="411"/>
  <c r="AF59" i="411"/>
  <c r="AG87" i="411"/>
  <c r="AG66" i="411"/>
  <c r="AC58" i="411"/>
  <c r="AF56" i="411"/>
  <c r="AK65" i="411"/>
  <c r="AC67" i="411"/>
  <c r="AH85" i="411"/>
  <c r="AF54" i="411"/>
  <c r="AF68" i="411"/>
  <c r="AK62" i="411"/>
  <c r="AH69" i="411"/>
  <c r="AC85" i="411"/>
  <c r="AK75" i="411"/>
  <c r="AF57" i="411"/>
  <c r="AK84" i="411"/>
  <c r="AJ81" i="411"/>
  <c r="AF58" i="411"/>
  <c r="AK82" i="411"/>
  <c r="AJ64" i="411"/>
  <c r="AI83" i="411"/>
  <c r="AI59" i="411"/>
  <c r="AF62" i="411"/>
  <c r="AC61" i="411"/>
  <c r="AG71" i="411"/>
  <c r="AF78" i="411"/>
  <c r="AK58" i="411"/>
  <c r="AG65" i="411"/>
  <c r="AC68" i="411"/>
  <c r="AG72" i="411"/>
  <c r="AC56" i="411"/>
  <c r="AJ56" i="411"/>
  <c r="AK74" i="411"/>
  <c r="AK72" i="411"/>
  <c r="AF70" i="411"/>
  <c r="AH55" i="411"/>
  <c r="AJ66" i="411"/>
  <c r="AP81" i="388"/>
  <c r="AH85" i="434"/>
  <c r="AJ88" i="430"/>
  <c r="AJ66" i="426"/>
  <c r="AH73" i="428"/>
  <c r="AI85" i="424"/>
  <c r="AC54" i="424"/>
  <c r="AI53" i="422"/>
  <c r="AK74" i="420"/>
  <c r="AG73" i="420"/>
  <c r="AI78" i="418"/>
  <c r="AC63" i="418"/>
  <c r="AK71" i="418"/>
  <c r="AI63" i="416"/>
  <c r="AC73" i="417"/>
  <c r="AC76" i="417"/>
  <c r="AI71" i="416"/>
  <c r="AG86" i="417"/>
  <c r="AF84" i="416"/>
  <c r="AG79" i="417"/>
  <c r="AK70" i="417"/>
  <c r="AJ63" i="416"/>
  <c r="AH60" i="416"/>
  <c r="AC82" i="416"/>
  <c r="AJ77" i="417"/>
  <c r="AC87" i="415"/>
  <c r="AG87" i="415"/>
  <c r="AJ63" i="415"/>
  <c r="AH55" i="415"/>
  <c r="AK88" i="415"/>
  <c r="AG66" i="414"/>
  <c r="AI67" i="414"/>
  <c r="AF56" i="414"/>
  <c r="AI76" i="414"/>
  <c r="AG56" i="414"/>
  <c r="AJ66" i="414"/>
  <c r="AG57" i="413"/>
  <c r="AC80" i="413"/>
  <c r="AK57" i="413"/>
  <c r="AJ83" i="413"/>
  <c r="AK58" i="413"/>
  <c r="AJ77" i="413"/>
  <c r="AJ65" i="412"/>
  <c r="AC54" i="412"/>
  <c r="AC66" i="412"/>
  <c r="AF57" i="412"/>
  <c r="AG80" i="412"/>
  <c r="AI83" i="412"/>
  <c r="AC79" i="412"/>
  <c r="AI76" i="412"/>
  <c r="AG56" i="411"/>
  <c r="AI73" i="411"/>
  <c r="AF76" i="411"/>
  <c r="AH77" i="411"/>
  <c r="AI88" i="411"/>
  <c r="AH57" i="411"/>
  <c r="AC59" i="411"/>
  <c r="AF72" i="411"/>
  <c r="AI56" i="411"/>
  <c r="AC69" i="411"/>
  <c r="AC86" i="411"/>
  <c r="AF79" i="411"/>
  <c r="AF75" i="411"/>
  <c r="AG54" i="411"/>
  <c r="AJ73" i="411"/>
  <c r="AJ61" i="411"/>
  <c r="AJ68" i="411"/>
  <c r="AH88" i="411"/>
  <c r="AP78" i="399"/>
  <c r="AP85" i="399"/>
  <c r="AP77" i="399"/>
  <c r="AP81" i="399"/>
  <c r="AP79" i="399"/>
  <c r="AB65" i="399"/>
  <c r="AB78" i="399"/>
  <c r="AB87" i="399"/>
  <c r="AS86" i="399"/>
  <c r="AR80" i="399"/>
  <c r="AE84" i="399"/>
  <c r="AT86" i="399"/>
  <c r="AT83" i="399"/>
  <c r="AU88" i="399"/>
  <c r="AB54" i="399"/>
  <c r="AU87" i="399"/>
  <c r="AE65" i="399"/>
  <c r="AB63" i="399"/>
  <c r="AS86" i="388"/>
  <c r="AB76" i="388"/>
  <c r="AE55" i="388"/>
  <c r="AT85" i="388"/>
  <c r="AR84" i="388"/>
  <c r="AU82" i="399"/>
  <c r="AB83" i="399"/>
  <c r="AE62" i="399"/>
  <c r="AB79" i="399"/>
  <c r="AE82" i="399"/>
  <c r="AB53" i="399"/>
  <c r="AE66" i="388"/>
  <c r="AB59" i="388"/>
  <c r="AE84" i="388"/>
  <c r="AE76" i="399"/>
  <c r="AE80" i="399"/>
  <c r="AU83" i="388"/>
  <c r="AB81" i="388"/>
  <c r="AT79" i="388"/>
  <c r="AE76" i="388"/>
  <c r="AS78" i="388"/>
  <c r="AE74" i="399"/>
  <c r="AB74" i="399"/>
  <c r="AB60" i="399"/>
  <c r="AB60" i="388"/>
  <c r="AE64" i="388"/>
  <c r="AE85" i="388"/>
  <c r="AB55" i="388"/>
  <c r="AE58" i="388"/>
  <c r="AE69" i="388"/>
  <c r="AE78" i="388"/>
  <c r="AB86" i="388"/>
  <c r="AE56" i="399"/>
  <c r="AB81" i="399"/>
  <c r="AU86" i="388"/>
  <c r="AS84" i="388"/>
  <c r="AS77" i="388"/>
  <c r="AQ86" i="388"/>
  <c r="AT86" i="388"/>
  <c r="AE81" i="388"/>
  <c r="AU87" i="388"/>
  <c r="AT87" i="388"/>
  <c r="AB53" i="388"/>
  <c r="AU80" i="399"/>
  <c r="AB55" i="399"/>
  <c r="AQ88" i="399"/>
  <c r="AB59" i="399"/>
  <c r="AQ79" i="388"/>
  <c r="AQ87" i="399"/>
  <c r="AB88" i="399"/>
  <c r="AB70" i="399"/>
  <c r="AE72" i="388"/>
  <c r="AE83" i="388"/>
  <c r="AB84" i="388"/>
  <c r="AE71" i="399"/>
  <c r="AQ77" i="388"/>
  <c r="AE65" i="388"/>
  <c r="AQ82" i="388"/>
  <c r="AB64" i="388"/>
  <c r="AB85" i="388"/>
  <c r="AE69" i="399"/>
  <c r="AE78" i="399"/>
  <c r="AE58" i="399"/>
  <c r="AE53" i="399"/>
  <c r="AE77" i="399"/>
  <c r="AB76" i="399"/>
  <c r="AB71" i="399"/>
  <c r="AS83" i="399"/>
  <c r="AS88" i="399"/>
  <c r="AB61" i="399"/>
  <c r="AB68" i="399"/>
  <c r="AE88" i="399"/>
  <c r="AE86" i="399"/>
  <c r="AB73" i="399"/>
  <c r="AU82" i="388"/>
  <c r="AE56" i="388"/>
  <c r="AB54" i="388"/>
  <c r="AR87" i="388"/>
  <c r="AR83" i="388"/>
  <c r="AB87" i="388"/>
  <c r="AB75" i="399"/>
  <c r="AB80" i="399"/>
  <c r="AS82" i="399"/>
  <c r="AR82" i="399"/>
  <c r="AT88" i="399"/>
  <c r="AQ83" i="399"/>
  <c r="AE55" i="399"/>
  <c r="AB83" i="388"/>
  <c r="AQ86" i="399"/>
  <c r="AE73" i="399"/>
  <c r="AB72" i="399"/>
  <c r="AU85" i="388"/>
  <c r="AE88" i="388"/>
  <c r="AE82" i="388"/>
  <c r="AT77" i="388"/>
  <c r="AU78" i="388"/>
  <c r="AB86" i="399"/>
  <c r="AB67" i="399"/>
  <c r="AE72" i="399"/>
  <c r="AB63" i="388"/>
  <c r="AB75" i="388"/>
  <c r="AB79" i="388"/>
  <c r="AE70" i="388"/>
  <c r="AS83" i="388"/>
  <c r="AB71" i="388"/>
  <c r="AB62" i="388"/>
  <c r="AE64" i="399"/>
  <c r="AB82" i="388"/>
  <c r="AE87" i="388"/>
  <c r="AU84" i="388"/>
  <c r="AT84" i="388"/>
  <c r="AB72" i="388"/>
  <c r="AR77" i="388"/>
  <c r="AB80" i="388"/>
  <c r="AE75" i="388"/>
  <c r="AB58" i="388"/>
  <c r="AB77" i="388"/>
  <c r="AR86" i="399"/>
  <c r="AE70" i="399"/>
  <c r="AE59" i="399"/>
  <c r="AE57" i="399"/>
  <c r="AE68" i="388"/>
  <c r="AS82" i="388"/>
  <c r="AB62" i="399"/>
  <c r="AE61" i="399"/>
  <c r="AE57" i="388"/>
  <c r="AB66" i="388"/>
  <c r="AB69" i="388"/>
  <c r="AB56" i="388"/>
  <c r="AQ87" i="388"/>
  <c r="AR78" i="388"/>
  <c r="AE73" i="388"/>
  <c r="AQ80" i="399"/>
  <c r="AT78" i="388"/>
  <c r="AE85" i="399"/>
  <c r="AB58" i="399"/>
  <c r="AU86" i="399"/>
  <c r="AB57" i="399"/>
  <c r="AB77" i="399"/>
  <c r="AE67" i="399"/>
  <c r="AB56" i="399"/>
  <c r="AE66" i="399"/>
  <c r="AT82" i="399"/>
  <c r="AE83" i="399"/>
  <c r="AB64" i="399"/>
  <c r="AE68" i="399"/>
  <c r="AB85" i="399"/>
  <c r="AE81" i="399"/>
  <c r="AE80" i="388"/>
  <c r="AQ84" i="388"/>
  <c r="AU79" i="388"/>
  <c r="AE61" i="388"/>
  <c r="AR85" i="388"/>
  <c r="AB69" i="399"/>
  <c r="AE63" i="399"/>
  <c r="AQ82" i="399"/>
  <c r="AE87" i="399"/>
  <c r="AU83" i="399"/>
  <c r="AE53" i="388"/>
  <c r="AR86" i="388"/>
  <c r="AB66" i="399"/>
  <c r="AE60" i="399"/>
  <c r="AR82" i="388"/>
  <c r="AU77" i="388"/>
  <c r="AB73" i="388"/>
  <c r="AS85" i="388"/>
  <c r="AQ78" i="388"/>
  <c r="AE71" i="388"/>
  <c r="AT83" i="388"/>
  <c r="AB84" i="399"/>
  <c r="AS80" i="399"/>
  <c r="AB74" i="388"/>
  <c r="AE59" i="388"/>
  <c r="AB61" i="388"/>
  <c r="AB57" i="388"/>
  <c r="AE60" i="388"/>
  <c r="AE67" i="388"/>
  <c r="AQ83" i="388"/>
  <c r="AB65" i="388"/>
  <c r="AB70" i="388"/>
  <c r="AB68" i="388"/>
  <c r="AE79" i="388"/>
  <c r="AE63" i="388"/>
  <c r="AE86" i="388"/>
  <c r="AE77" i="388"/>
  <c r="AT82" i="388"/>
  <c r="AS87" i="388"/>
  <c r="AB78" i="388"/>
  <c r="AS87" i="399"/>
  <c r="AR87" i="399"/>
  <c r="AR83" i="399"/>
  <c r="AR88" i="399"/>
  <c r="AE54" i="399"/>
  <c r="AE54" i="388"/>
  <c r="AT80" i="399"/>
  <c r="AT87" i="399"/>
  <c r="AB82" i="399"/>
  <c r="AR79" i="388"/>
  <c r="AB67" i="388"/>
  <c r="AS79" i="388"/>
  <c r="AE75" i="399"/>
  <c r="AE74" i="388"/>
  <c r="AQ85" i="388"/>
  <c r="AE79" i="399"/>
  <c r="AB88" i="388"/>
  <c r="AE62" i="388"/>
  <c r="AG89" i="476" l="1"/>
  <c r="X104" i="476"/>
  <c r="AF89" i="476"/>
  <c r="AK89" i="476"/>
  <c r="AJ89" i="476"/>
  <c r="AH89" i="476"/>
  <c r="X105" i="476"/>
  <c r="AI89" i="476"/>
  <c r="AC89" i="476"/>
  <c r="H5" i="475" s="1"/>
  <c r="X106" i="476"/>
  <c r="AC89" i="474"/>
  <c r="H5" i="473" s="1"/>
  <c r="X106" i="474"/>
  <c r="AG89" i="474"/>
  <c r="AF89" i="474"/>
  <c r="X105" i="474"/>
  <c r="X104" i="474"/>
  <c r="AK89" i="474"/>
  <c r="AJ89" i="474"/>
  <c r="AI89" i="474"/>
  <c r="AH89" i="474"/>
  <c r="AI89" i="472"/>
  <c r="AJ89" i="472"/>
  <c r="AG89" i="472"/>
  <c r="AC89" i="472"/>
  <c r="H5" i="471" s="1"/>
  <c r="X106" i="472"/>
  <c r="X105" i="472"/>
  <c r="AK89" i="472"/>
  <c r="X104" i="472"/>
  <c r="AH89" i="472"/>
  <c r="AF89" i="472"/>
  <c r="AH89" i="470"/>
  <c r="X105" i="470"/>
  <c r="AK89" i="470"/>
  <c r="AI89" i="470"/>
  <c r="AJ89" i="470"/>
  <c r="AF89" i="470"/>
  <c r="X104" i="470"/>
  <c r="AG89" i="470"/>
  <c r="X106" i="470"/>
  <c r="AC89" i="470"/>
  <c r="H5" i="469" s="1"/>
  <c r="AJ89" i="468"/>
  <c r="AI89" i="468"/>
  <c r="AC89" i="468"/>
  <c r="H5" i="467" s="1"/>
  <c r="X106" i="468"/>
  <c r="AK89" i="468"/>
  <c r="AH89" i="468"/>
  <c r="X105" i="468"/>
  <c r="AF89" i="468"/>
  <c r="AG89" i="468"/>
  <c r="X104" i="468"/>
  <c r="AG89" i="466"/>
  <c r="AF89" i="466"/>
  <c r="AH89" i="466"/>
  <c r="AK89" i="466"/>
  <c r="AI89" i="466"/>
  <c r="X104" i="466"/>
  <c r="X105" i="466"/>
  <c r="AC89" i="466"/>
  <c r="H5" i="465" s="1"/>
  <c r="X106" i="466"/>
  <c r="AJ89" i="466"/>
  <c r="AJ89" i="464"/>
  <c r="AK89" i="464"/>
  <c r="AI89" i="464"/>
  <c r="X105" i="464"/>
  <c r="X104" i="464"/>
  <c r="AF89" i="464"/>
  <c r="AC89" i="464"/>
  <c r="H5" i="463" s="1"/>
  <c r="X106" i="464"/>
  <c r="AH89" i="464"/>
  <c r="AG89" i="464"/>
  <c r="X106" i="462"/>
  <c r="AC89" i="462"/>
  <c r="H5" i="461" s="1"/>
  <c r="AH89" i="462"/>
  <c r="AF89" i="462"/>
  <c r="X104" i="462"/>
  <c r="AK89" i="462"/>
  <c r="AJ89" i="462"/>
  <c r="X105" i="462"/>
  <c r="AG89" i="462"/>
  <c r="AI89" i="462"/>
  <c r="AI89" i="460"/>
  <c r="X106" i="460"/>
  <c r="AC89" i="460"/>
  <c r="H5" i="459" s="1"/>
  <c r="AF89" i="460"/>
  <c r="X105" i="460"/>
  <c r="X104" i="460"/>
  <c r="AG89" i="460"/>
  <c r="AH89" i="460"/>
  <c r="AK89" i="460"/>
  <c r="AJ89" i="460"/>
  <c r="AH89" i="458"/>
  <c r="AJ89" i="458"/>
  <c r="X105" i="458"/>
  <c r="X104" i="458"/>
  <c r="AK89" i="458"/>
  <c r="AI89" i="458"/>
  <c r="AC89" i="458"/>
  <c r="H5" i="457" s="1"/>
  <c r="X106" i="458"/>
  <c r="AG89" i="458"/>
  <c r="AF89" i="458"/>
  <c r="AG89" i="456"/>
  <c r="AJ89" i="456"/>
  <c r="X104" i="456"/>
  <c r="AF89" i="456"/>
  <c r="AH89" i="456"/>
  <c r="AI89" i="456"/>
  <c r="X106" i="456"/>
  <c r="AC89" i="456"/>
  <c r="H5" i="455" s="1"/>
  <c r="AK89" i="456"/>
  <c r="X105" i="456"/>
  <c r="AH89" i="454"/>
  <c r="AG89" i="454"/>
  <c r="AF89" i="454"/>
  <c r="AK89" i="454"/>
  <c r="X105" i="454"/>
  <c r="AI89" i="454"/>
  <c r="AC89" i="454"/>
  <c r="H5" i="453" s="1"/>
  <c r="X106" i="454"/>
  <c r="X104" i="454"/>
  <c r="AJ89" i="454"/>
  <c r="X104" i="452"/>
  <c r="AG89" i="452"/>
  <c r="AH89" i="452"/>
  <c r="AK89" i="452"/>
  <c r="AF89" i="452"/>
  <c r="AI89" i="452"/>
  <c r="X106" i="452"/>
  <c r="AC89" i="452"/>
  <c r="H5" i="451" s="1"/>
  <c r="X105" i="452"/>
  <c r="AJ89" i="452"/>
  <c r="AG89" i="450"/>
  <c r="AF89" i="450"/>
  <c r="X105" i="450"/>
  <c r="AK89" i="450"/>
  <c r="AJ89" i="450"/>
  <c r="AC89" i="450"/>
  <c r="H5" i="449" s="1"/>
  <c r="X106" i="450"/>
  <c r="AH89" i="450"/>
  <c r="AI89" i="450"/>
  <c r="X104" i="450"/>
  <c r="AG89" i="448"/>
  <c r="AH89" i="448"/>
  <c r="X106" i="448"/>
  <c r="AC89" i="448"/>
  <c r="H5" i="447" s="1"/>
  <c r="X104" i="448"/>
  <c r="AK89" i="448"/>
  <c r="AI89" i="448"/>
  <c r="X105" i="448"/>
  <c r="AF89" i="448"/>
  <c r="AJ89" i="448"/>
  <c r="AF89" i="446"/>
  <c r="X104" i="446"/>
  <c r="X106" i="446"/>
  <c r="AC89" i="446"/>
  <c r="H5" i="445" s="1"/>
  <c r="AJ89" i="446"/>
  <c r="AI89" i="446"/>
  <c r="AG89" i="446"/>
  <c r="AH89" i="446"/>
  <c r="AK89" i="446"/>
  <c r="X105" i="446"/>
  <c r="X105" i="444"/>
  <c r="AJ89" i="444"/>
  <c r="AF89" i="444"/>
  <c r="X106" i="444"/>
  <c r="AC89" i="444"/>
  <c r="H5" i="443" s="1"/>
  <c r="AH89" i="444"/>
  <c r="AK89" i="444"/>
  <c r="X104" i="444"/>
  <c r="AG89" i="444"/>
  <c r="AI89" i="444"/>
  <c r="AG89" i="442"/>
  <c r="X104" i="442"/>
  <c r="AJ89" i="442"/>
  <c r="AK89" i="442"/>
  <c r="X106" i="442"/>
  <c r="AC89" i="442"/>
  <c r="H5" i="441" s="1"/>
  <c r="X105" i="442"/>
  <c r="AI89" i="442"/>
  <c r="AH89" i="442"/>
  <c r="AF89" i="442"/>
  <c r="X105" i="440"/>
  <c r="AG89" i="440"/>
  <c r="AC89" i="440"/>
  <c r="H5" i="439" s="1"/>
  <c r="X106" i="440"/>
  <c r="AF89" i="440"/>
  <c r="AH89" i="440"/>
  <c r="AJ89" i="440"/>
  <c r="X104" i="440"/>
  <c r="AK89" i="440"/>
  <c r="AI89" i="440"/>
  <c r="AI89" i="422"/>
  <c r="AG89" i="411"/>
  <c r="AF89" i="412"/>
  <c r="AI89" i="411"/>
  <c r="AK89" i="411"/>
  <c r="X104" i="412"/>
  <c r="AH89" i="417"/>
  <c r="X105" i="418"/>
  <c r="X105" i="411"/>
  <c r="AJ89" i="411"/>
  <c r="AJ89" i="412"/>
  <c r="AK89" i="412"/>
  <c r="AJ89" i="413"/>
  <c r="AH89" i="413"/>
  <c r="AF89" i="413"/>
  <c r="AF89" i="411"/>
  <c r="AG89" i="416"/>
  <c r="AC89" i="420"/>
  <c r="H5" i="419" s="1"/>
  <c r="X106" i="420"/>
  <c r="AH89" i="411"/>
  <c r="X104" i="411"/>
  <c r="AH89" i="412"/>
  <c r="AI89" i="415"/>
  <c r="X105" i="415"/>
  <c r="AJ89" i="415"/>
  <c r="AC89" i="411"/>
  <c r="H5" i="401" s="1"/>
  <c r="X106" i="411"/>
  <c r="X105" i="412"/>
  <c r="AG89" i="412"/>
  <c r="AC89" i="412"/>
  <c r="H5" i="402" s="1"/>
  <c r="X106" i="412"/>
  <c r="AI89" i="413"/>
  <c r="AG89" i="413"/>
  <c r="AC89" i="413"/>
  <c r="H5" i="403" s="1"/>
  <c r="X106" i="413"/>
  <c r="AJ89" i="414"/>
  <c r="AC89" i="414"/>
  <c r="H5" i="404" s="1"/>
  <c r="X106" i="414"/>
  <c r="AH89" i="414"/>
  <c r="X105" i="414"/>
  <c r="AC89" i="415"/>
  <c r="H5" i="406" s="1"/>
  <c r="X106" i="415"/>
  <c r="AK89" i="415"/>
  <c r="AG89" i="415"/>
  <c r="AC89" i="417"/>
  <c r="H5" i="407" s="1"/>
  <c r="X106" i="417"/>
  <c r="AJ89" i="416"/>
  <c r="AK89" i="417"/>
  <c r="AF89" i="417"/>
  <c r="AG89" i="417"/>
  <c r="X105" i="420"/>
  <c r="AI89" i="420"/>
  <c r="AG89" i="424"/>
  <c r="AF89" i="424"/>
  <c r="AJ89" i="424"/>
  <c r="X105" i="432"/>
  <c r="AK89" i="413"/>
  <c r="X104" i="413"/>
  <c r="X105" i="413"/>
  <c r="X104" i="414"/>
  <c r="AK89" i="414"/>
  <c r="AF89" i="415"/>
  <c r="X105" i="417"/>
  <c r="X105" i="416"/>
  <c r="X104" i="417"/>
  <c r="AF89" i="416"/>
  <c r="AJ89" i="417"/>
  <c r="AC89" i="416"/>
  <c r="H5" i="405" s="1"/>
  <c r="X106" i="416"/>
  <c r="X104" i="416"/>
  <c r="AC89" i="418"/>
  <c r="H5" i="408" s="1"/>
  <c r="X106" i="418"/>
  <c r="AJ89" i="418"/>
  <c r="X104" i="422"/>
  <c r="AC89" i="424"/>
  <c r="H5" i="423" s="1"/>
  <c r="X106" i="424"/>
  <c r="AH89" i="428"/>
  <c r="AK89" i="426"/>
  <c r="AG89" i="410"/>
  <c r="X105" i="438"/>
  <c r="AI89" i="412"/>
  <c r="AG89" i="414"/>
  <c r="AI89" i="414"/>
  <c r="AF89" i="414"/>
  <c r="X104" i="415"/>
  <c r="AH89" i="415"/>
  <c r="AH89" i="416"/>
  <c r="AI89" i="416"/>
  <c r="AI89" i="417"/>
  <c r="AK89" i="416"/>
  <c r="AF89" i="418"/>
  <c r="AI89" i="418"/>
  <c r="AG89" i="418"/>
  <c r="AH89" i="420"/>
  <c r="AJ89" i="420"/>
  <c r="AK89" i="434"/>
  <c r="AH89" i="418"/>
  <c r="X104" i="418"/>
  <c r="AK89" i="418"/>
  <c r="AG89" i="420"/>
  <c r="AF89" i="420"/>
  <c r="X104" i="420"/>
  <c r="AH89" i="422"/>
  <c r="X105" i="422"/>
  <c r="X105" i="424"/>
  <c r="AI89" i="424"/>
  <c r="X106" i="428"/>
  <c r="AC89" i="428"/>
  <c r="H5" i="427" s="1"/>
  <c r="AG89" i="426"/>
  <c r="AH89" i="426"/>
  <c r="X106" i="430"/>
  <c r="AC89" i="430"/>
  <c r="H5" i="429" s="1"/>
  <c r="AK89" i="430"/>
  <c r="AJ89" i="430"/>
  <c r="X104" i="430"/>
  <c r="AG89" i="430"/>
  <c r="AG89" i="432"/>
  <c r="X104" i="432"/>
  <c r="X106" i="436"/>
  <c r="AC89" i="436"/>
  <c r="H5" i="435" s="1"/>
  <c r="X104" i="410"/>
  <c r="AF89" i="410"/>
  <c r="AF89" i="438"/>
  <c r="AK89" i="420"/>
  <c r="AF89" i="422"/>
  <c r="X106" i="422"/>
  <c r="AC89" i="422"/>
  <c r="H5" i="421" s="1"/>
  <c r="AG89" i="422"/>
  <c r="AJ89" i="422"/>
  <c r="AK89" i="424"/>
  <c r="AH89" i="424"/>
  <c r="X105" i="428"/>
  <c r="AF89" i="428"/>
  <c r="AG89" i="428"/>
  <c r="X105" i="426"/>
  <c r="AF89" i="430"/>
  <c r="AH89" i="430"/>
  <c r="X105" i="430"/>
  <c r="AI89" i="432"/>
  <c r="AC89" i="432"/>
  <c r="H5" i="431" s="1"/>
  <c r="X106" i="432"/>
  <c r="AK89" i="422"/>
  <c r="X104" i="424"/>
  <c r="AI89" i="428"/>
  <c r="X104" i="426"/>
  <c r="AF89" i="426"/>
  <c r="AJ89" i="428"/>
  <c r="AJ89" i="426"/>
  <c r="X104" i="428"/>
  <c r="AI89" i="426"/>
  <c r="AK89" i="428"/>
  <c r="AC89" i="426"/>
  <c r="H5" i="425" s="1"/>
  <c r="X106" i="426"/>
  <c r="AI89" i="430"/>
  <c r="AF89" i="434"/>
  <c r="AH89" i="436"/>
  <c r="AF89" i="432"/>
  <c r="AG89" i="436"/>
  <c r="X105" i="436"/>
  <c r="AJ89" i="410"/>
  <c r="AK89" i="438"/>
  <c r="AI89" i="438"/>
  <c r="AH89" i="432"/>
  <c r="AJ89" i="432"/>
  <c r="AI89" i="434"/>
  <c r="X104" i="434"/>
  <c r="AH89" i="434"/>
  <c r="AF89" i="436"/>
  <c r="AK89" i="410"/>
  <c r="AJ89" i="438"/>
  <c r="AH89" i="438"/>
  <c r="AC89" i="410"/>
  <c r="H5" i="400" s="1"/>
  <c r="X106" i="410"/>
  <c r="X105" i="410"/>
  <c r="AK89" i="432"/>
  <c r="X105" i="434"/>
  <c r="AJ89" i="434"/>
  <c r="AG89" i="434"/>
  <c r="X106" i="434"/>
  <c r="AC89" i="434"/>
  <c r="H5" i="433" s="1"/>
  <c r="AI89" i="436"/>
  <c r="X104" i="436"/>
  <c r="AK89" i="436"/>
  <c r="AJ89" i="436"/>
  <c r="X104" i="438"/>
  <c r="AH89" i="410"/>
  <c r="AI89" i="410"/>
  <c r="AG89" i="438"/>
  <c r="AC89" i="438"/>
  <c r="H5" i="437" s="1"/>
  <c r="X106" i="438"/>
  <c r="AF62" i="388"/>
  <c r="AH62" i="388"/>
  <c r="AJ79" i="399"/>
  <c r="AF79" i="399"/>
  <c r="AF74" i="388"/>
  <c r="AI75" i="399"/>
  <c r="AK75" i="399"/>
  <c r="AH54" i="388"/>
  <c r="AJ54" i="388"/>
  <c r="AI54" i="399"/>
  <c r="AG77" i="388"/>
  <c r="AH77" i="388"/>
  <c r="AG86" i="388"/>
  <c r="AG63" i="388"/>
  <c r="AK63" i="388"/>
  <c r="AG79" i="388"/>
  <c r="AC68" i="388"/>
  <c r="AF67" i="388"/>
  <c r="AG67" i="388"/>
  <c r="AG60" i="388"/>
  <c r="AC61" i="388"/>
  <c r="AG59" i="388"/>
  <c r="AC84" i="399"/>
  <c r="AK71" i="388"/>
  <c r="AI60" i="399"/>
  <c r="AK60" i="399"/>
  <c r="AI53" i="388"/>
  <c r="AK53" i="388"/>
  <c r="AI87" i="399"/>
  <c r="AF63" i="399"/>
  <c r="AH63" i="399"/>
  <c r="AJ61" i="388"/>
  <c r="AF80" i="388"/>
  <c r="AI80" i="388"/>
  <c r="AG81" i="399"/>
  <c r="AC85" i="399"/>
  <c r="AH68" i="399"/>
  <c r="AK83" i="399"/>
  <c r="AI83" i="399"/>
  <c r="AH66" i="399"/>
  <c r="AC56" i="399"/>
  <c r="AG67" i="399"/>
  <c r="AC57" i="399"/>
  <c r="AH85" i="399"/>
  <c r="AH73" i="388"/>
  <c r="AG73" i="388"/>
  <c r="AC66" i="388"/>
  <c r="AG57" i="388"/>
  <c r="AF61" i="399"/>
  <c r="AH61" i="399"/>
  <c r="AJ68" i="388"/>
  <c r="AJ57" i="399"/>
  <c r="AK57" i="399"/>
  <c r="AI59" i="399"/>
  <c r="AH70" i="399"/>
  <c r="AI70" i="399"/>
  <c r="AK75" i="388"/>
  <c r="AH75" i="388"/>
  <c r="AH87" i="388"/>
  <c r="AI87" i="388"/>
  <c r="AG64" i="399"/>
  <c r="AF64" i="399"/>
  <c r="AH70" i="388"/>
  <c r="AK70" i="388"/>
  <c r="AI72" i="399"/>
  <c r="AG72" i="399"/>
  <c r="AH82" i="388"/>
  <c r="AJ82" i="388"/>
  <c r="AK88" i="388"/>
  <c r="AC72" i="399"/>
  <c r="AF73" i="399"/>
  <c r="AK55" i="399"/>
  <c r="AF55" i="399"/>
  <c r="AC87" i="388"/>
  <c r="AF56" i="388"/>
  <c r="AC73" i="399"/>
  <c r="AH86" i="399"/>
  <c r="AH88" i="399"/>
  <c r="AF88" i="399"/>
  <c r="AC76" i="399"/>
  <c r="AF77" i="399"/>
  <c r="AK53" i="399"/>
  <c r="AJ53" i="399"/>
  <c r="AH58" i="399"/>
  <c r="AK78" i="399"/>
  <c r="AH78" i="399"/>
  <c r="AJ69" i="399"/>
  <c r="AC64" i="388"/>
  <c r="AF65" i="388"/>
  <c r="AI71" i="399"/>
  <c r="AK71" i="399"/>
  <c r="AG83" i="388"/>
  <c r="AF72" i="388"/>
  <c r="AK72" i="388"/>
  <c r="AC59" i="399"/>
  <c r="AH81" i="388"/>
  <c r="AF81" i="388"/>
  <c r="AH56" i="399"/>
  <c r="AC86" i="388"/>
  <c r="AG78" i="388"/>
  <c r="AH69" i="388"/>
  <c r="AK69" i="388"/>
  <c r="AG58" i="388"/>
  <c r="AH85" i="388"/>
  <c r="AJ85" i="388"/>
  <c r="AI64" i="388"/>
  <c r="AC60" i="388"/>
  <c r="AK74" i="399"/>
  <c r="AI74" i="399"/>
  <c r="AG76" i="388"/>
  <c r="AG80" i="399"/>
  <c r="AI80" i="399"/>
  <c r="AH76" i="399"/>
  <c r="AH84" i="388"/>
  <c r="AJ84" i="388"/>
  <c r="AI66" i="388"/>
  <c r="AK66" i="388"/>
  <c r="AH82" i="399"/>
  <c r="AC79" i="399"/>
  <c r="AI62" i="399"/>
  <c r="AJ55" i="388"/>
  <c r="AH55" i="388"/>
  <c r="AK65" i="399"/>
  <c r="AJ65" i="399"/>
  <c r="AJ84" i="399"/>
  <c r="AH84" i="399"/>
  <c r="AT79" i="399"/>
  <c r="AU79" i="399"/>
  <c r="AS81" i="399"/>
  <c r="AU77" i="399"/>
  <c r="AQ85" i="399"/>
  <c r="AQ78" i="399"/>
  <c r="AU78" i="399"/>
  <c r="AT81" i="388"/>
  <c r="AU84" i="399"/>
  <c r="AR88" i="388"/>
  <c r="AS80" i="388"/>
  <c r="AT80" i="388"/>
  <c r="AG62" i="388"/>
  <c r="AK62" i="388"/>
  <c r="AG79" i="399"/>
  <c r="AH74" i="388"/>
  <c r="AG74" i="388"/>
  <c r="AG75" i="399"/>
  <c r="AC67" i="388"/>
  <c r="AI54" i="388"/>
  <c r="AF54" i="399"/>
  <c r="AJ54" i="399"/>
  <c r="AJ77" i="388"/>
  <c r="AF77" i="388"/>
  <c r="AJ86" i="388"/>
  <c r="AH63" i="388"/>
  <c r="AI63" i="388"/>
  <c r="AJ79" i="388"/>
  <c r="AC70" i="388"/>
  <c r="AH67" i="388"/>
  <c r="AK60" i="388"/>
  <c r="AI60" i="388"/>
  <c r="AF59" i="388"/>
  <c r="AI59" i="388"/>
  <c r="AH71" i="388"/>
  <c r="AF71" i="388"/>
  <c r="AJ60" i="399"/>
  <c r="AH60" i="399"/>
  <c r="AF53" i="388"/>
  <c r="AH87" i="399"/>
  <c r="AF87" i="399"/>
  <c r="AK63" i="399"/>
  <c r="AC69" i="399"/>
  <c r="AF61" i="388"/>
  <c r="AG80" i="388"/>
  <c r="AH80" i="388"/>
  <c r="AI81" i="399"/>
  <c r="AJ68" i="399"/>
  <c r="AI68" i="399"/>
  <c r="AJ83" i="399"/>
  <c r="AF83" i="399"/>
  <c r="AJ66" i="399"/>
  <c r="AJ67" i="399"/>
  <c r="AH67" i="399"/>
  <c r="AC58" i="399"/>
  <c r="AJ85" i="399"/>
  <c r="AJ73" i="388"/>
  <c r="AF73" i="388"/>
  <c r="AH57" i="388"/>
  <c r="AI57" i="388"/>
  <c r="AG61" i="399"/>
  <c r="AC62" i="399"/>
  <c r="AK68" i="388"/>
  <c r="AI57" i="399"/>
  <c r="AH57" i="399"/>
  <c r="AF59" i="399"/>
  <c r="AK70" i="399"/>
  <c r="AF70" i="399"/>
  <c r="AF75" i="388"/>
  <c r="AG75" i="388"/>
  <c r="AJ87" i="388"/>
  <c r="AG87" i="388"/>
  <c r="AJ64" i="399"/>
  <c r="AC62" i="388"/>
  <c r="AF70" i="388"/>
  <c r="AC79" i="388"/>
  <c r="AK72" i="399"/>
  <c r="AH72" i="399"/>
  <c r="AG82" i="388"/>
  <c r="AI82" i="388"/>
  <c r="AH88" i="388"/>
  <c r="AI73" i="399"/>
  <c r="AH73" i="399"/>
  <c r="AG55" i="399"/>
  <c r="AJ55" i="399"/>
  <c r="AC54" i="388"/>
  <c r="AK56" i="388"/>
  <c r="AG86" i="399"/>
  <c r="AF86" i="399"/>
  <c r="AI88" i="399"/>
  <c r="AC68" i="399"/>
  <c r="AH77" i="399"/>
  <c r="AK77" i="399"/>
  <c r="AG53" i="399"/>
  <c r="AF58" i="399"/>
  <c r="AI58" i="399"/>
  <c r="AG78" i="399"/>
  <c r="AG69" i="399"/>
  <c r="AH69" i="399"/>
  <c r="AG65" i="388"/>
  <c r="AJ65" i="388"/>
  <c r="AJ71" i="399"/>
  <c r="AC84" i="388"/>
  <c r="AF83" i="388"/>
  <c r="AJ72" i="388"/>
  <c r="AI72" i="388"/>
  <c r="AC55" i="399"/>
  <c r="AK81" i="388"/>
  <c r="AC81" i="399"/>
  <c r="AJ56" i="399"/>
  <c r="AK78" i="388"/>
  <c r="AI78" i="388"/>
  <c r="AJ69" i="388"/>
  <c r="AK58" i="388"/>
  <c r="AF58" i="388"/>
  <c r="AI85" i="388"/>
  <c r="AG85" i="388"/>
  <c r="AG64" i="388"/>
  <c r="AC60" i="399"/>
  <c r="AH74" i="399"/>
  <c r="AK76" i="388"/>
  <c r="AI76" i="388"/>
  <c r="AH80" i="399"/>
  <c r="AJ80" i="399"/>
  <c r="AJ76" i="399"/>
  <c r="AF84" i="388"/>
  <c r="AG84" i="388"/>
  <c r="AJ66" i="388"/>
  <c r="AC53" i="399"/>
  <c r="AI82" i="399"/>
  <c r="AJ62" i="399"/>
  <c r="AK62" i="399"/>
  <c r="AK55" i="388"/>
  <c r="AI55" i="388"/>
  <c r="AI65" i="399"/>
  <c r="AH65" i="399"/>
  <c r="AI84" i="399"/>
  <c r="AC87" i="399"/>
  <c r="AR79" i="399"/>
  <c r="AT81" i="399"/>
  <c r="AQ81" i="399"/>
  <c r="AT77" i="399"/>
  <c r="AS85" i="399"/>
  <c r="AT78" i="399"/>
  <c r="AR81" i="388"/>
  <c r="AT84" i="399"/>
  <c r="AR84" i="399"/>
  <c r="AU88" i="388"/>
  <c r="AQ80" i="388"/>
  <c r="AJ62" i="388"/>
  <c r="AC88" i="388"/>
  <c r="AK79" i="399"/>
  <c r="AI74" i="388"/>
  <c r="AJ74" i="388"/>
  <c r="AJ75" i="399"/>
  <c r="AC82" i="399"/>
  <c r="AK54" i="388"/>
  <c r="AH54" i="399"/>
  <c r="AK54" i="399"/>
  <c r="AK77" i="388"/>
  <c r="AH86" i="388"/>
  <c r="AI86" i="388"/>
  <c r="AJ63" i="388"/>
  <c r="AI79" i="388"/>
  <c r="AF79" i="388"/>
  <c r="AC65" i="388"/>
  <c r="AK67" i="388"/>
  <c r="AJ60" i="388"/>
  <c r="AF60" i="388"/>
  <c r="AK59" i="388"/>
  <c r="AH59" i="388"/>
  <c r="AJ71" i="388"/>
  <c r="AI71" i="388"/>
  <c r="AG60" i="399"/>
  <c r="AC66" i="399"/>
  <c r="AG53" i="388"/>
  <c r="AK87" i="399"/>
  <c r="AJ87" i="399"/>
  <c r="AG63" i="399"/>
  <c r="AK61" i="388"/>
  <c r="AI61" i="388"/>
  <c r="AJ80" i="388"/>
  <c r="AF81" i="399"/>
  <c r="AJ81" i="399"/>
  <c r="AF68" i="399"/>
  <c r="AG68" i="399"/>
  <c r="AG83" i="399"/>
  <c r="AG66" i="399"/>
  <c r="AK66" i="399"/>
  <c r="AF67" i="399"/>
  <c r="AK67" i="399"/>
  <c r="AI85" i="399"/>
  <c r="AG85" i="399"/>
  <c r="AK73" i="388"/>
  <c r="AC56" i="388"/>
  <c r="AK57" i="388"/>
  <c r="AF57" i="388"/>
  <c r="AI61" i="399"/>
  <c r="AG68" i="388"/>
  <c r="AF68" i="388"/>
  <c r="AG57" i="399"/>
  <c r="AJ59" i="399"/>
  <c r="AG59" i="399"/>
  <c r="AJ70" i="399"/>
  <c r="AC77" i="388"/>
  <c r="AI75" i="388"/>
  <c r="AC80" i="388"/>
  <c r="AK87" i="388"/>
  <c r="AC82" i="388"/>
  <c r="AH64" i="399"/>
  <c r="AC71" i="388"/>
  <c r="AG70" i="388"/>
  <c r="AC75" i="388"/>
  <c r="AJ72" i="399"/>
  <c r="AC67" i="399"/>
  <c r="AF82" i="388"/>
  <c r="AJ88" i="388"/>
  <c r="AF88" i="388"/>
  <c r="AG73" i="399"/>
  <c r="AJ73" i="399"/>
  <c r="AI55" i="399"/>
  <c r="AC80" i="399"/>
  <c r="AJ56" i="388"/>
  <c r="AH56" i="388"/>
  <c r="AJ86" i="399"/>
  <c r="AI86" i="399"/>
  <c r="AK88" i="399"/>
  <c r="AC61" i="399"/>
  <c r="AG77" i="399"/>
  <c r="AI77" i="399"/>
  <c r="AF53" i="399"/>
  <c r="AG58" i="399"/>
  <c r="AK58" i="399"/>
  <c r="AJ78" i="399"/>
  <c r="AF69" i="399"/>
  <c r="AK69" i="399"/>
  <c r="AI65" i="388"/>
  <c r="AK65" i="388"/>
  <c r="AG71" i="399"/>
  <c r="AH83" i="388"/>
  <c r="AJ83" i="388"/>
  <c r="AH72" i="388"/>
  <c r="AC70" i="399"/>
  <c r="AC53" i="388"/>
  <c r="AG81" i="388"/>
  <c r="AK56" i="399"/>
  <c r="AG56" i="399"/>
  <c r="AH78" i="388"/>
  <c r="AF78" i="388"/>
  <c r="AF69" i="388"/>
  <c r="AI58" i="388"/>
  <c r="AH58" i="388"/>
  <c r="AK85" i="388"/>
  <c r="AK64" i="388"/>
  <c r="AF64" i="388"/>
  <c r="AC74" i="399"/>
  <c r="AG74" i="399"/>
  <c r="AH76" i="388"/>
  <c r="AF76" i="388"/>
  <c r="AK80" i="399"/>
  <c r="AF76" i="399"/>
  <c r="AG76" i="399"/>
  <c r="AK84" i="388"/>
  <c r="AC59" i="388"/>
  <c r="AG66" i="388"/>
  <c r="AK82" i="399"/>
  <c r="AJ82" i="399"/>
  <c r="AF62" i="399"/>
  <c r="AG62" i="399"/>
  <c r="AF55" i="388"/>
  <c r="AC76" i="388"/>
  <c r="AG65" i="399"/>
  <c r="AC54" i="399"/>
  <c r="AF84" i="399"/>
  <c r="AC78" i="399"/>
  <c r="AS79" i="399"/>
  <c r="AU81" i="399"/>
  <c r="AS77" i="399"/>
  <c r="AR77" i="399"/>
  <c r="AU85" i="399"/>
  <c r="AR78" i="399"/>
  <c r="AQ81" i="388"/>
  <c r="AU81" i="388"/>
  <c r="AS84" i="399"/>
  <c r="AS88" i="388"/>
  <c r="AT88" i="388"/>
  <c r="AU80" i="388"/>
  <c r="AI62" i="388"/>
  <c r="AH79" i="399"/>
  <c r="AI79" i="399"/>
  <c r="AK74" i="388"/>
  <c r="AF75" i="399"/>
  <c r="AH75" i="399"/>
  <c r="AF54" i="388"/>
  <c r="AG54" i="388"/>
  <c r="AG54" i="399"/>
  <c r="AC78" i="388"/>
  <c r="AI77" i="388"/>
  <c r="AK86" i="388"/>
  <c r="AF86" i="388"/>
  <c r="AF63" i="388"/>
  <c r="AH79" i="388"/>
  <c r="AK79" i="388"/>
  <c r="AJ67" i="388"/>
  <c r="AI67" i="388"/>
  <c r="AH60" i="388"/>
  <c r="AC57" i="388"/>
  <c r="AJ59" i="388"/>
  <c r="AC74" i="388"/>
  <c r="AG71" i="388"/>
  <c r="AC73" i="388"/>
  <c r="AF60" i="399"/>
  <c r="AH53" i="388"/>
  <c r="AJ53" i="388"/>
  <c r="AG87" i="399"/>
  <c r="AJ63" i="399"/>
  <c r="AI63" i="399"/>
  <c r="AH61" i="388"/>
  <c r="AG61" i="388"/>
  <c r="AK80" i="388"/>
  <c r="AK81" i="399"/>
  <c r="AH81" i="399"/>
  <c r="AK68" i="399"/>
  <c r="AC64" i="399"/>
  <c r="AH83" i="399"/>
  <c r="AF66" i="399"/>
  <c r="AI66" i="399"/>
  <c r="AI67" i="399"/>
  <c r="AC77" i="399"/>
  <c r="AK85" i="399"/>
  <c r="AF85" i="399"/>
  <c r="AI73" i="388"/>
  <c r="AC69" i="388"/>
  <c r="AJ57" i="388"/>
  <c r="AJ61" i="399"/>
  <c r="AK61" i="399"/>
  <c r="AH68" i="388"/>
  <c r="AI68" i="388"/>
  <c r="AF57" i="399"/>
  <c r="AK59" i="399"/>
  <c r="AH59" i="399"/>
  <c r="AG70" i="399"/>
  <c r="AC58" i="388"/>
  <c r="AJ75" i="388"/>
  <c r="AC72" i="388"/>
  <c r="AF87" i="388"/>
  <c r="AK64" i="399"/>
  <c r="AI64" i="399"/>
  <c r="AJ70" i="388"/>
  <c r="AI70" i="388"/>
  <c r="AC63" i="388"/>
  <c r="AF72" i="399"/>
  <c r="AC86" i="399"/>
  <c r="AK82" i="388"/>
  <c r="AI88" i="388"/>
  <c r="AG88" i="388"/>
  <c r="AK73" i="399"/>
  <c r="AC83" i="388"/>
  <c r="AH55" i="399"/>
  <c r="AC75" i="399"/>
  <c r="AI56" i="388"/>
  <c r="AG56" i="388"/>
  <c r="AK86" i="399"/>
  <c r="AJ88" i="399"/>
  <c r="AG88" i="399"/>
  <c r="AC71" i="399"/>
  <c r="AJ77" i="399"/>
  <c r="AI53" i="399"/>
  <c r="AH53" i="399"/>
  <c r="AJ58" i="399"/>
  <c r="AF78" i="399"/>
  <c r="AI78" i="399"/>
  <c r="AI69" i="399"/>
  <c r="AC85" i="388"/>
  <c r="AH65" i="388"/>
  <c r="AH71" i="399"/>
  <c r="AF71" i="399"/>
  <c r="AK83" i="388"/>
  <c r="AI83" i="388"/>
  <c r="AG72" i="388"/>
  <c r="AC88" i="399"/>
  <c r="AI81" i="388"/>
  <c r="AJ81" i="388"/>
  <c r="AI56" i="399"/>
  <c r="AF56" i="399"/>
  <c r="AJ78" i="388"/>
  <c r="AI69" i="388"/>
  <c r="AG69" i="388"/>
  <c r="AJ58" i="388"/>
  <c r="AC55" i="388"/>
  <c r="AF85" i="388"/>
  <c r="AH64" i="388"/>
  <c r="AJ64" i="388"/>
  <c r="AF74" i="399"/>
  <c r="AJ74" i="399"/>
  <c r="AJ76" i="388"/>
  <c r="AC81" i="388"/>
  <c r="AF80" i="399"/>
  <c r="AI76" i="399"/>
  <c r="AK76" i="399"/>
  <c r="AI84" i="388"/>
  <c r="AF66" i="388"/>
  <c r="AH66" i="388"/>
  <c r="AF82" i="399"/>
  <c r="AG82" i="399"/>
  <c r="AH62" i="399"/>
  <c r="AC83" i="399"/>
  <c r="AG55" i="388"/>
  <c r="AC63" i="399"/>
  <c r="AF65" i="399"/>
  <c r="AK84" i="399"/>
  <c r="AG84" i="399"/>
  <c r="AC65" i="399"/>
  <c r="AQ79" i="399"/>
  <c r="AR81" i="399"/>
  <c r="AQ77" i="399"/>
  <c r="AR85" i="399"/>
  <c r="AT85" i="399"/>
  <c r="AS78" i="399"/>
  <c r="AS81" i="388"/>
  <c r="AQ84" i="399"/>
  <c r="AQ88" i="388"/>
  <c r="AR80" i="388"/>
  <c r="X100" i="476" l="1"/>
  <c r="X101" i="476"/>
  <c r="X101" i="474"/>
  <c r="X100" i="462"/>
  <c r="X101" i="448"/>
  <c r="X100" i="450"/>
  <c r="X100" i="474"/>
  <c r="X101" i="470"/>
  <c r="X101" i="472"/>
  <c r="X100" i="472"/>
  <c r="X100" i="468"/>
  <c r="X100" i="470"/>
  <c r="X101" i="468"/>
  <c r="X101" i="430"/>
  <c r="X100" i="430"/>
  <c r="X101" i="466"/>
  <c r="X100" i="464"/>
  <c r="X100" i="466"/>
  <c r="X101" i="464"/>
  <c r="X101" i="462"/>
  <c r="X101" i="460"/>
  <c r="X100" i="460"/>
  <c r="X101" i="458"/>
  <c r="X100" i="458"/>
  <c r="X101" i="452"/>
  <c r="X101" i="456"/>
  <c r="X100" i="456"/>
  <c r="X101" i="454"/>
  <c r="X100" i="448"/>
  <c r="Y102" i="448" s="1"/>
  <c r="Z102" i="448" s="1"/>
  <c r="X102" i="448" s="1"/>
  <c r="X100" i="454"/>
  <c r="X100" i="417"/>
  <c r="X100" i="412"/>
  <c r="X101" i="450"/>
  <c r="X100" i="452"/>
  <c r="X101" i="436"/>
  <c r="X100" i="446"/>
  <c r="X101" i="446"/>
  <c r="X101" i="442"/>
  <c r="X101" i="444"/>
  <c r="X100" i="444"/>
  <c r="X100" i="442"/>
  <c r="X101" i="426"/>
  <c r="X100" i="440"/>
  <c r="X101" i="440"/>
  <c r="X100" i="428"/>
  <c r="X101" i="428"/>
  <c r="X101" i="420"/>
  <c r="X101" i="417"/>
  <c r="X105" i="399"/>
  <c r="AH89" i="399"/>
  <c r="AI89" i="399"/>
  <c r="X106" i="399"/>
  <c r="AC89" i="399"/>
  <c r="H5" i="398" s="1"/>
  <c r="AJ89" i="388"/>
  <c r="AH89" i="388"/>
  <c r="X101" i="388"/>
  <c r="AF89" i="399"/>
  <c r="X103" i="388"/>
  <c r="AC89" i="388"/>
  <c r="AG89" i="388"/>
  <c r="X102" i="388"/>
  <c r="X104" i="399"/>
  <c r="AG89" i="399"/>
  <c r="AF89" i="388"/>
  <c r="AJ89" i="399"/>
  <c r="AK89" i="399"/>
  <c r="AK89" i="388"/>
  <c r="AI89" i="388"/>
  <c r="X100" i="410"/>
  <c r="X101" i="434"/>
  <c r="X100" i="432"/>
  <c r="X101" i="438"/>
  <c r="X101" i="418"/>
  <c r="X100" i="414"/>
  <c r="X100" i="415"/>
  <c r="X101" i="411"/>
  <c r="X100" i="438"/>
  <c r="X100" i="426"/>
  <c r="Y102" i="426" s="1"/>
  <c r="Z102" i="426" s="1"/>
  <c r="X102" i="426" s="1"/>
  <c r="X101" i="410"/>
  <c r="X100" i="424"/>
  <c r="X101" i="416"/>
  <c r="X101" i="415"/>
  <c r="X101" i="424"/>
  <c r="X100" i="411"/>
  <c r="X100" i="436"/>
  <c r="X100" i="434"/>
  <c r="X101" i="432"/>
  <c r="Y102" i="432" s="1"/>
  <c r="Z102" i="432" s="1"/>
  <c r="X102" i="432" s="1"/>
  <c r="X101" i="422"/>
  <c r="X101" i="413"/>
  <c r="X100" i="422"/>
  <c r="X100" i="418"/>
  <c r="X100" i="416"/>
  <c r="X101" i="414"/>
  <c r="X100" i="420"/>
  <c r="X100" i="413"/>
  <c r="X101" i="412"/>
  <c r="Y102" i="412" s="1"/>
  <c r="Z102" i="412" s="1"/>
  <c r="X102" i="412" s="1"/>
  <c r="Y102" i="430" l="1"/>
  <c r="Z102" i="430" s="1"/>
  <c r="X102" i="430" s="1"/>
  <c r="Y102" i="476"/>
  <c r="Z102" i="476" s="1"/>
  <c r="X102" i="476" s="1"/>
  <c r="Y102" i="474"/>
  <c r="Z102" i="474" s="1"/>
  <c r="X102" i="474" s="1"/>
  <c r="Y102" i="462"/>
  <c r="Z102" i="462" s="1"/>
  <c r="X102" i="462" s="1"/>
  <c r="Y102" i="470"/>
  <c r="Z102" i="470" s="1"/>
  <c r="X102" i="470" s="1"/>
  <c r="Y102" i="450"/>
  <c r="Z102" i="450" s="1"/>
  <c r="X102" i="450" s="1"/>
  <c r="Y102" i="472"/>
  <c r="Z102" i="472" s="1"/>
  <c r="X102" i="472" s="1"/>
  <c r="Y102" i="468"/>
  <c r="Z102" i="468" s="1"/>
  <c r="X102" i="468" s="1"/>
  <c r="Y102" i="464"/>
  <c r="Z102" i="464" s="1"/>
  <c r="X102" i="464" s="1"/>
  <c r="Y102" i="466"/>
  <c r="Z102" i="466" s="1"/>
  <c r="X102" i="466" s="1"/>
  <c r="H5" i="409"/>
  <c r="Y102" i="417"/>
  <c r="Z102" i="417" s="1"/>
  <c r="X102" i="417" s="1"/>
  <c r="Y102" i="460"/>
  <c r="Z102" i="460" s="1"/>
  <c r="X102" i="460" s="1"/>
  <c r="Y102" i="454"/>
  <c r="Z102" i="454" s="1"/>
  <c r="X102" i="454" s="1"/>
  <c r="Y102" i="456"/>
  <c r="Z102" i="456" s="1"/>
  <c r="X102" i="456" s="1"/>
  <c r="Y102" i="458"/>
  <c r="Z102" i="458" s="1"/>
  <c r="X102" i="458" s="1"/>
  <c r="Y102" i="452"/>
  <c r="Z102" i="452" s="1"/>
  <c r="X102" i="452" s="1"/>
  <c r="Y102" i="436"/>
  <c r="Z102" i="436" s="1"/>
  <c r="X102" i="436" s="1"/>
  <c r="Y102" i="442"/>
  <c r="Z102" i="442" s="1"/>
  <c r="X102" i="442" s="1"/>
  <c r="Y102" i="446"/>
  <c r="Z102" i="446" s="1"/>
  <c r="X102" i="446" s="1"/>
  <c r="Y102" i="444"/>
  <c r="Z102" i="444" s="1"/>
  <c r="X102" i="444" s="1"/>
  <c r="Y102" i="420"/>
  <c r="Z102" i="420" s="1"/>
  <c r="X102" i="420" s="1"/>
  <c r="X100" i="399"/>
  <c r="Y102" i="414"/>
  <c r="Z102" i="414" s="1"/>
  <c r="X102" i="414" s="1"/>
  <c r="X101" i="399"/>
  <c r="X97" i="388"/>
  <c r="X98" i="388"/>
  <c r="Y102" i="415"/>
  <c r="Z102" i="415" s="1"/>
  <c r="X102" i="415" s="1"/>
  <c r="Y102" i="440"/>
  <c r="Z102" i="440" s="1"/>
  <c r="X102" i="440" s="1"/>
  <c r="Y102" i="416"/>
  <c r="Z102" i="416" s="1"/>
  <c r="X102" i="416" s="1"/>
  <c r="Y102" i="424"/>
  <c r="Z102" i="424" s="1"/>
  <c r="X102" i="424" s="1"/>
  <c r="Y102" i="410"/>
  <c r="Z102" i="410" s="1"/>
  <c r="X102" i="410" s="1"/>
  <c r="Y102" i="428"/>
  <c r="Z102" i="428" s="1"/>
  <c r="X102" i="428" s="1"/>
  <c r="Y102" i="413"/>
  <c r="Z102" i="413" s="1"/>
  <c r="X102" i="413" s="1"/>
  <c r="Y102" i="422"/>
  <c r="Z102" i="422" s="1"/>
  <c r="X102" i="422" s="1"/>
  <c r="Y102" i="411"/>
  <c r="Z102" i="411" s="1"/>
  <c r="X102" i="411" s="1"/>
  <c r="Y102" i="438"/>
  <c r="Z102" i="438" s="1"/>
  <c r="X102" i="438" s="1"/>
  <c r="Y102" i="434"/>
  <c r="Z102" i="434" s="1"/>
  <c r="X102" i="434" s="1"/>
  <c r="Y102" i="418"/>
  <c r="Z102" i="418" s="1"/>
  <c r="X102" i="418" s="1"/>
  <c r="Y99" i="388" l="1"/>
  <c r="Z99" i="388" s="1"/>
  <c r="X99" i="388" s="1"/>
  <c r="Y102" i="399"/>
  <c r="Z102" i="399" s="1"/>
  <c r="X102" i="399" s="1"/>
</calcChain>
</file>

<file path=xl/connections.xml><?xml version="1.0" encoding="utf-8"?>
<connections xmlns="http://schemas.openxmlformats.org/spreadsheetml/2006/main">
  <connection id="1" name="baptism_source_district_month" type="6" refreshedVersion="5" background="1" saveData="1">
    <textPr prompt="0" codePage="437" sourceFile="J:\ARPS\data\baptism\baptism_source_district_month.txt">
      <textFields count="7">
        <textField/>
        <textField/>
        <textField/>
        <textField/>
        <textField/>
        <textField/>
        <textField/>
      </textFields>
    </textPr>
  </connection>
  <connection id="2" name="baptism_source_mission_month" type="6" refreshedVersion="5" background="1" saveData="1">
    <textPr prompt="0" codePage="437" sourceFile="J:\ARPS\data\baptism\baptism_source_mission_month.txt">
      <textFields count="7">
        <textField/>
        <textField/>
        <textField/>
        <textField/>
        <textField/>
        <textField/>
        <textField/>
      </textFields>
    </textPr>
  </connection>
  <connection id="3" name="baptism_source_zone_month" type="6" refreshedVersion="5" background="1" saveData="1">
    <textPr prompt="0" codePage="437" sourceFile="J:\ARPS\data\baptism\baptism_source_zone_month.txt">
      <textFields count="7">
        <textField/>
        <textField/>
        <textField/>
        <textField/>
        <textField/>
        <textField/>
        <textField/>
      </textFields>
    </textPr>
  </connection>
  <connection id="4" name="report" type="6" refreshedVersion="5" background="1" saveData="1">
    <textPr prompt="0" codePage="437" sourceFile="J:\ARPS\data\report\repor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report_district" type="6" refreshedVersion="5" background="1" saveData="1">
    <textPr prompt="0" codePage="437" sourceFile="J:\ARPS\data\report\report_distric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report_district_month" type="6" refreshedVersion="5" background="1" saveData="1">
    <textPr prompt="0" codePage="437" sourceFile="J:\ARPS\data\report\report_district_month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report_mission" type="6" refreshedVersion="5" background="1" saveData="1">
    <textPr prompt="0" codePage="437" sourceFile="J:\ARPS\data\report\report_mission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report_mission_month" type="6" refreshedVersion="5" background="1" saveData="1">
    <textPr prompt="0" codePage="437" sourceFile="J:\ARPS\data\report\report_mission_month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report_zone" type="6" refreshedVersion="5" background="1" saveData="1">
    <textPr prompt="0" codePage="437" sourceFile="J:\ARPS\data\report\report_zone.txt">
      <textFields>
        <textField/>
      </textFields>
    </textPr>
  </connection>
  <connection id="10" name="report_zone_month" type="6" refreshedVersion="5" background="1" saveData="1">
    <textPr prompt="0" codePage="437" sourceFile="J:\ARPS\data\report\report_zone_month.txt">
      <textFields>
        <textField/>
      </textFields>
    </textPr>
  </connection>
</connections>
</file>

<file path=xl/sharedStrings.xml><?xml version="1.0" encoding="utf-8"?>
<sst xmlns="http://schemas.openxmlformats.org/spreadsheetml/2006/main" count="8612" uniqueCount="2769">
  <si>
    <t>YEAR</t>
  </si>
  <si>
    <t>MONTH</t>
  </si>
  <si>
    <t>A</t>
  </si>
  <si>
    <t>B</t>
  </si>
  <si>
    <t>C</t>
  </si>
  <si>
    <t>D</t>
  </si>
  <si>
    <t>BAP</t>
  </si>
  <si>
    <t>BD</t>
  </si>
  <si>
    <t>SAC</t>
  </si>
  <si>
    <t>PK</t>
  </si>
  <si>
    <t>OL</t>
  </si>
  <si>
    <t>ID_STR</t>
  </si>
  <si>
    <t>WEEK</t>
  </si>
  <si>
    <t>DATE</t>
  </si>
  <si>
    <t>DAY</t>
  </si>
  <si>
    <t>1/mo</t>
  </si>
  <si>
    <t>6/wk</t>
  </si>
  <si>
    <t>3/wk</t>
  </si>
  <si>
    <t>8/wk</t>
  </si>
  <si>
    <t>5/wk</t>
  </si>
  <si>
    <t>Baptized
本週洗禮人數</t>
  </si>
  <si>
    <t>Investigators with a Baptismal Date
訂下洗禮日期的慕道友人數</t>
  </si>
  <si>
    <t>Inv. At Sacrament Mtg
出席聖餐聚會慕道友人數</t>
  </si>
  <si>
    <t xml:space="preserve">Lessons with a Member Present
有成員陪課的課程  </t>
  </si>
  <si>
    <t>Other Lessons
其它已教導的課程</t>
  </si>
  <si>
    <t>TAOYUAN</t>
  </si>
  <si>
    <t>Next Week</t>
  </si>
  <si>
    <t>WEEKLY_REPORT_DAY</t>
  </si>
  <si>
    <t>Month</t>
  </si>
  <si>
    <t>1/wk</t>
  </si>
  <si>
    <t>NEXTWEEKBAP</t>
  </si>
  <si>
    <t>NIMEMREF</t>
  </si>
  <si>
    <t>NIMISSFIND</t>
  </si>
  <si>
    <t>New Investigators from Missionaries
傳教士找的新慕道友</t>
  </si>
  <si>
    <t>New Investigators from Member Referrals
成員回條的新慕道友</t>
  </si>
  <si>
    <t>YTD</t>
  </si>
  <si>
    <t>English Class
英文班</t>
  </si>
  <si>
    <t>Temple Tours
聖殿導覽</t>
  </si>
  <si>
    <t>Missionary Finding
傳教士尋找</t>
  </si>
  <si>
    <t>2016:2:0:0:OFFICE</t>
  </si>
  <si>
    <t>ROW</t>
  </si>
  <si>
    <t>BAP_MISS_FIND</t>
  </si>
  <si>
    <t>BAP_LA_REF</t>
  </si>
  <si>
    <t>BAP_RC_REF</t>
  </si>
  <si>
    <t>BAP_MEM_REF</t>
  </si>
  <si>
    <t>BAP_ENGLISH</t>
  </si>
  <si>
    <t>BAP_TOUR</t>
  </si>
  <si>
    <t>Active Member Referrals
積極成員回條</t>
  </si>
  <si>
    <t>Less-Active Member Referrals
不積極成員回條</t>
  </si>
  <si>
    <t>New Member Referrals
新成員回條</t>
  </si>
  <si>
    <t>GOAL_BAP</t>
  </si>
  <si>
    <t>GOAL_BD</t>
  </si>
  <si>
    <t>GOAL_SAC</t>
  </si>
  <si>
    <t>GOAL_NIMISSFIND</t>
  </si>
  <si>
    <t>GOAL_NIMEMREF</t>
  </si>
  <si>
    <t>2016:1:2:7:ANKANG_E</t>
  </si>
  <si>
    <t>2016:1:2:7:BADE_A_E</t>
  </si>
  <si>
    <t>2016:1:2:7:BADE_B_E</t>
  </si>
  <si>
    <t>2016:1:2:7:BADE_S</t>
  </si>
  <si>
    <t>2016:1:2:7:BANQIAO_S</t>
  </si>
  <si>
    <t>2016:1:2:7:BEITOU_E</t>
  </si>
  <si>
    <t>2016:1:2:7:BEITOU_S</t>
  </si>
  <si>
    <t>2016:1:2:7:DANFENG_E</t>
  </si>
  <si>
    <t>2016:1:2:7:GUISHAN_E</t>
  </si>
  <si>
    <t>2016:1:2:7:HUALIAN_1_E</t>
  </si>
  <si>
    <t>2016:1:2:7:HUALIAN_3_A_E</t>
  </si>
  <si>
    <t>2016:1:2:7:HUALIAN_3_B_E</t>
  </si>
  <si>
    <t>2016:1:2:7:JILONG_A_E</t>
  </si>
  <si>
    <t>2016:1:2:7:JILONG_B_E</t>
  </si>
  <si>
    <t>2016:1:2:7:JINGXIN_S</t>
  </si>
  <si>
    <t>2016:1:2:7:LONGTAN_E</t>
  </si>
  <si>
    <t>2016:1:2:7:LUODONG_A_E</t>
  </si>
  <si>
    <t>2016:1:2:7:LUODONG_B_E</t>
  </si>
  <si>
    <t>2016:1:2:7:LUZHOU_E</t>
  </si>
  <si>
    <t>2016:1:2:7:MIAOLI_A_E</t>
  </si>
  <si>
    <t>2016:1:2:7:MIAOLI_B_E</t>
  </si>
  <si>
    <t>2016:1:2:7:MUZHA_E</t>
  </si>
  <si>
    <t>2016:1:2:7:MUZHA_S</t>
  </si>
  <si>
    <t>2016:1:2:7:NANKAN_E</t>
  </si>
  <si>
    <t>2016:1:2:7:NANKAN_S</t>
  </si>
  <si>
    <t>2016:1:2:7:NEIHU_S</t>
  </si>
  <si>
    <t>2016:1:2:7:OFFICE_E</t>
  </si>
  <si>
    <t>2016:1:2:7:SANCHONG_E</t>
  </si>
  <si>
    <t>2016:1:2:7:SANCHONG_S</t>
  </si>
  <si>
    <t>2016:1:2:7:SHILIN_S</t>
  </si>
  <si>
    <t>2016:1:2:7:SIYUAN_E</t>
  </si>
  <si>
    <t>2016:1:2:7:SONGSHAN_S</t>
  </si>
  <si>
    <t>2016:1:2:7:TAIDONG_1_E</t>
  </si>
  <si>
    <t>2016:1:2:7:TAIDONG_1_S</t>
  </si>
  <si>
    <t>2016:1:2:7:TAIDONG_2_S</t>
  </si>
  <si>
    <t>2016:1:2:7:TAIDONG_3_E</t>
  </si>
  <si>
    <t>2016:1:2:7:TAO_1_A</t>
  </si>
  <si>
    <t>2016:1:2:7:TAO_2_E</t>
  </si>
  <si>
    <t>2016:1:2:7:TAO_2_S</t>
  </si>
  <si>
    <t>2016:1:2:7:TAO_3_E</t>
  </si>
  <si>
    <t>2016:1:2:7:TAO_3_E_ZL</t>
  </si>
  <si>
    <t>2016:1:2:7:TIANMU_E</t>
  </si>
  <si>
    <t>2016:1:2:7:TOUFEN_E</t>
  </si>
  <si>
    <t>2016:1:2:7:TOUR_S</t>
  </si>
  <si>
    <t>2016:1:2:7:WANDA_A_S</t>
  </si>
  <si>
    <t>2016:1:2:7:WANDA_B_S</t>
  </si>
  <si>
    <t>2016:1:2:7:WANDA_E</t>
  </si>
  <si>
    <t>2016:1:2:7:XIANGSHAN_A</t>
  </si>
  <si>
    <t>2016:1:2:7:XIANGSHAN_B</t>
  </si>
  <si>
    <t>2016:1:2:7:XINAN_S</t>
  </si>
  <si>
    <t>2016:1:2:7:XINBAN_E</t>
  </si>
  <si>
    <t>2016:1:2:7:XINDIAN_E</t>
  </si>
  <si>
    <t>2016:1:2:7:XINDIAN_S</t>
  </si>
  <si>
    <t>2016:1:2:7:XINPU_E</t>
  </si>
  <si>
    <t>2016:1:2:7:XINPU_S</t>
  </si>
  <si>
    <t>2016:1:2:7:XINZHU_1_E</t>
  </si>
  <si>
    <t>2016:1:2:7:XINZHU_1_S</t>
  </si>
  <si>
    <t>2016:1:2:7:XINZHU_3_S</t>
  </si>
  <si>
    <t>2016:1:2:7:XIZHI_A_E</t>
  </si>
  <si>
    <t>2016:1:2:7:XIZHI_B_E</t>
  </si>
  <si>
    <t>2016:1:2:7:XIZHI_S</t>
  </si>
  <si>
    <t>2016:1:2:7:YILAN_E</t>
  </si>
  <si>
    <t>2016:1:2:7:YILAN_S</t>
  </si>
  <si>
    <t>2016:1:2:7:YONGHE_S</t>
  </si>
  <si>
    <t>2016:1:2:7:YULI_E</t>
  </si>
  <si>
    <t>2016:1:2:7:YULI_S</t>
  </si>
  <si>
    <t>2016:1:2:7:ZHONGHE_1_E</t>
  </si>
  <si>
    <t>2016:1:2:7:ZHONGHE_2_E</t>
  </si>
  <si>
    <t>2016:1:2:7:ZHONGHE_2_S</t>
  </si>
  <si>
    <t>2016:1:2:7:ZHONGLI_1_S</t>
  </si>
  <si>
    <t>2016:1:2:7:ZHONGLI_2_E</t>
  </si>
  <si>
    <t>2016:1:2:7:ZHONGLI_E</t>
  </si>
  <si>
    <t>2016:1:2:7:ZHUBEI_1_S</t>
  </si>
  <si>
    <t>2016:1:2:7:ZHUBEI_2_E</t>
  </si>
  <si>
    <t>2016:1:2:7:ZHUBEI_2_S</t>
  </si>
  <si>
    <t>2016:1:2:7:ZHUDONG_E</t>
  </si>
  <si>
    <t>2016:1:2:7:ZHUDONG_S</t>
  </si>
  <si>
    <t>2016:1:2:7:ZHUNAN_S</t>
  </si>
  <si>
    <t>2016:1:4:7:ANKANG_E</t>
  </si>
  <si>
    <t>2016:1:4:7:ASSISTANTS</t>
  </si>
  <si>
    <t>2016:1:4:7:BADE_A_E</t>
  </si>
  <si>
    <t>2016:1:4:7:BADE_B_E</t>
  </si>
  <si>
    <t>2016:1:4:7:BADE_S</t>
  </si>
  <si>
    <t>2016:1:4:7:BANQIAO_S</t>
  </si>
  <si>
    <t>2016:1:4:7:BEITOU_E</t>
  </si>
  <si>
    <t>2016:1:4:7:BEITOU_S</t>
  </si>
  <si>
    <t>2016:1:4:7:DANFENG_E</t>
  </si>
  <si>
    <t>2016:1:4:7:GUISHAN_E</t>
  </si>
  <si>
    <t>2016:1:4:7:HUALIAN_1_E</t>
  </si>
  <si>
    <t>2016:1:4:7:HUALIAN_1_S</t>
  </si>
  <si>
    <t>2016:1:4:7:HUALIAN_3_A_E</t>
  </si>
  <si>
    <t>2016:1:4:7:HUALIAN_3_B_E</t>
  </si>
  <si>
    <t>2016:1:4:7:HUALIAN_3_S</t>
  </si>
  <si>
    <t>2016:1:4:7:JILONG_A_E</t>
  </si>
  <si>
    <t>2016:1:4:7:JILONG_B_E</t>
  </si>
  <si>
    <t>2016:1:4:7:JINGXIN_S</t>
  </si>
  <si>
    <t>2016:1:4:7:LONGTAN_E</t>
  </si>
  <si>
    <t>2016:1:4:7:LUODONG_A_E</t>
  </si>
  <si>
    <t>2016:1:4:7:LUODONG_B_E</t>
  </si>
  <si>
    <t>2016:1:4:7:LUZHOU_E</t>
  </si>
  <si>
    <t>2016:1:4:7:MIAOLI_A_E</t>
  </si>
  <si>
    <t>2016:1:4:7:MIAOLI_B_E</t>
  </si>
  <si>
    <t>2016:1:4:7:MUZHA_E</t>
  </si>
  <si>
    <t>2016:1:4:7:MUZHA_S</t>
  </si>
  <si>
    <t>2016:1:4:7:NANKAN_E</t>
  </si>
  <si>
    <t>2016:1:4:7:NANKAN_S</t>
  </si>
  <si>
    <t>2016:1:4:7:NEIHU_S</t>
  </si>
  <si>
    <t>2016:1:4:7:SANCHONG_E</t>
  </si>
  <si>
    <t>2016:1:4:7:SANCHONG_S</t>
  </si>
  <si>
    <t>2016:1:4:7:SHILIN_S</t>
  </si>
  <si>
    <t>2016:1:4:7:SIYUAN_E</t>
  </si>
  <si>
    <t>2016:1:4:7:SONGSHAN_S</t>
  </si>
  <si>
    <t>2016:1:4:7:TAIDONG_1_E</t>
  </si>
  <si>
    <t>2016:1:4:7:TAIDONG_1_S</t>
  </si>
  <si>
    <t>2016:1:4:7:TAIDONG_2_S</t>
  </si>
  <si>
    <t>2016:1:4:7:TAIDONG_3_E</t>
  </si>
  <si>
    <t>2016:1:4:7:TAO_1_A</t>
  </si>
  <si>
    <t>2016:1:4:7:TAO_1_B</t>
  </si>
  <si>
    <t>2016:1:4:7:TAO_2_E</t>
  </si>
  <si>
    <t>2016:1:4:7:TAO_2_S</t>
  </si>
  <si>
    <t>2016:1:4:7:TAO_3_E</t>
  </si>
  <si>
    <t>2016:1:4:7:TAO_3_E_ZL</t>
  </si>
  <si>
    <t>2016:1:4:7:TIANMU_E</t>
  </si>
  <si>
    <t>2016:1:4:7:TOUFEN_E</t>
  </si>
  <si>
    <t>2016:1:4:7:TOUR_S</t>
  </si>
  <si>
    <t>2016:1:4:7:WANDA_A_S</t>
  </si>
  <si>
    <t>2016:1:4:7:WANDA_B_S</t>
  </si>
  <si>
    <t>2016:1:4:7:WANDA_E</t>
  </si>
  <si>
    <t>2016:1:4:7:XIANGSHAN_A</t>
  </si>
  <si>
    <t>2016:1:4:7:XIANGSHAN_B</t>
  </si>
  <si>
    <t>2016:1:4:7:XINAN_S</t>
  </si>
  <si>
    <t>2016:1:4:7:XINBAN_E</t>
  </si>
  <si>
    <t>2016:1:4:7:XINDIAN_E</t>
  </si>
  <si>
    <t>2016:1:4:7:XINDIAN_S</t>
  </si>
  <si>
    <t>2016:1:4:7:XINPU_E</t>
  </si>
  <si>
    <t>2016:1:4:7:XINPU_S</t>
  </si>
  <si>
    <t>2016:1:4:7:XINZHU_1_E</t>
  </si>
  <si>
    <t>2016:1:4:7:XINZHU_1_S</t>
  </si>
  <si>
    <t>2016:1:4:7:XINZHU_3_S</t>
  </si>
  <si>
    <t>2016:1:4:7:XIZHI_A_E</t>
  </si>
  <si>
    <t>2016:1:4:7:XIZHI_B_E</t>
  </si>
  <si>
    <t>2016:1:4:7:XIZHI_S</t>
  </si>
  <si>
    <t>2016:1:4:7:YILAN_E</t>
  </si>
  <si>
    <t>2016:1:4:7:YILAN_S</t>
  </si>
  <si>
    <t>2016:1:4:7:YONGHE_S</t>
  </si>
  <si>
    <t>2016:1:4:7:YULI_E</t>
  </si>
  <si>
    <t>2016:1:4:7:YULI_S</t>
  </si>
  <si>
    <t>2016:1:4:7:ZHONGHE_1_E</t>
  </si>
  <si>
    <t>2016:1:4:7:ZHONGHE_2_E</t>
  </si>
  <si>
    <t>2016:1:4:7:ZHONGHE_2_S</t>
  </si>
  <si>
    <t>2016:1:4:7:ZHONGLI_1_S</t>
  </si>
  <si>
    <t>2016:1:4:7:ZHONGLI_2_E</t>
  </si>
  <si>
    <t>2016:1:4:7:ZHONGLI_E</t>
  </si>
  <si>
    <t>2016:1:4:7:ZHUBEI_1_S</t>
  </si>
  <si>
    <t>2016:1:4:7:ZHUBEI_2_E</t>
  </si>
  <si>
    <t>2016:1:4:7:ZHUDONG_E</t>
  </si>
  <si>
    <t>2016:1:4:7:ZHUDONG_S</t>
  </si>
  <si>
    <t>2016:1:4:7:ZHUNAN_S</t>
  </si>
  <si>
    <t>2016:1:5:7:ANKANG_E</t>
  </si>
  <si>
    <t>2016:1:5:7:ASSISTANTS</t>
  </si>
  <si>
    <t>2016:1:5:7:BADE_A_E</t>
  </si>
  <si>
    <t>2016:1:5:7:BADE_B_E</t>
  </si>
  <si>
    <t>2016:1:5:7:BADE_S</t>
  </si>
  <si>
    <t>2016:1:5:7:BANQIAO_S</t>
  </si>
  <si>
    <t>2016:1:5:7:BEITOU_E</t>
  </si>
  <si>
    <t>2016:1:5:7:BEITOU_S</t>
  </si>
  <si>
    <t>2016:1:5:7:DANFENG_E</t>
  </si>
  <si>
    <t>2016:1:5:7:GUISHAN_E</t>
  </si>
  <si>
    <t>2016:1:5:7:HUALIAN_1_E</t>
  </si>
  <si>
    <t>2016:1:5:7:HUALIAN_1_S</t>
  </si>
  <si>
    <t>2016:1:5:7:HUALIAN_3_A_E</t>
  </si>
  <si>
    <t>2016:1:5:7:HUALIAN_3_B_E</t>
  </si>
  <si>
    <t>2016:1:5:7:HUALIAN_3_S</t>
  </si>
  <si>
    <t>2016:1:5:7:JILONG_A_E</t>
  </si>
  <si>
    <t>2016:1:5:7:JILONG_B_E</t>
  </si>
  <si>
    <t>2016:1:5:7:JINGXIN_S</t>
  </si>
  <si>
    <t>2016:1:5:7:LONGTAN_E</t>
  </si>
  <si>
    <t>2016:1:5:7:LUODONG_A_E</t>
  </si>
  <si>
    <t>2016:1:5:7:LUODONG_B_E</t>
  </si>
  <si>
    <t>2016:1:5:7:LUZHOU_A_E</t>
  </si>
  <si>
    <t>2016:1:5:7:LUZHOU_B_E</t>
  </si>
  <si>
    <t>2016:1:5:7:MIAOLI_A_E</t>
  </si>
  <si>
    <t>2016:1:5:7:MIAOLI_B_E</t>
  </si>
  <si>
    <t>2016:1:5:7:MUZHA_E</t>
  </si>
  <si>
    <t>2016:1:5:7:MUZHA_S</t>
  </si>
  <si>
    <t>2016:1:5:7:NEIHU_E</t>
  </si>
  <si>
    <t>2016:1:5:7:NEIHU_S</t>
  </si>
  <si>
    <t>2016:1:5:7:SANCHONG_E</t>
  </si>
  <si>
    <t>2016:1:5:7:SANCHONG_S</t>
  </si>
  <si>
    <t>2016:1:5:7:SHILIN_S</t>
  </si>
  <si>
    <t>2016:1:5:7:SIYUAN_E</t>
  </si>
  <si>
    <t>2016:1:5:7:SONGSHAN_S</t>
  </si>
  <si>
    <t>2016:1:5:7:TAIDONG_1_E</t>
  </si>
  <si>
    <t>2016:1:5:7:TAIDONG_1_S</t>
  </si>
  <si>
    <t>2016:1:5:7:TAIDONG_2_S</t>
  </si>
  <si>
    <t>2016:1:5:7:TAIDONG_3_E</t>
  </si>
  <si>
    <t>2016:1:5:7:TAO_1_A</t>
  </si>
  <si>
    <t>2016:1:5:7:TAO_1_B</t>
  </si>
  <si>
    <t>2016:1:5:7:TAO_2_E</t>
  </si>
  <si>
    <t>2016:1:5:7:TAO_2_S</t>
  </si>
  <si>
    <t>2016:1:5:7:TAO_3_E</t>
  </si>
  <si>
    <t>2016:1:5:7:TAO_3_E_ZL</t>
  </si>
  <si>
    <t>2016:1:5:7:TAO_4_E</t>
  </si>
  <si>
    <t>2016:1:5:7:TAO_4_S</t>
  </si>
  <si>
    <t>2016:1:5:7:TIANMU_E</t>
  </si>
  <si>
    <t>2016:1:5:7:TOUFEN_E</t>
  </si>
  <si>
    <t>2016:1:5:7:TOUR_S</t>
  </si>
  <si>
    <t>2016:1:5:7:TUCHENG_A_S</t>
  </si>
  <si>
    <t>2016:1:5:7:WANDA_A_S</t>
  </si>
  <si>
    <t>2016:1:5:7:WANDA_B_S</t>
  </si>
  <si>
    <t>2016:1:5:7:WANDA_E</t>
  </si>
  <si>
    <t>2016:1:5:7:XIANGSHAN_A</t>
  </si>
  <si>
    <t>2016:1:5:7:XIANGSHAN_B</t>
  </si>
  <si>
    <t>2016:1:5:7:XINAN_S</t>
  </si>
  <si>
    <t>2016:1:5:7:XINBAN_E</t>
  </si>
  <si>
    <t>2016:1:5:7:XINDIAN_E</t>
  </si>
  <si>
    <t>2016:1:5:7:XINDIAN_S</t>
  </si>
  <si>
    <t>2016:1:5:7:XINPU_E</t>
  </si>
  <si>
    <t>2016:1:5:7:XINPU_S</t>
  </si>
  <si>
    <t>2016:1:5:7:XINZHU_1_E</t>
  </si>
  <si>
    <t>2016:1:5:7:XINZHU_1_S</t>
  </si>
  <si>
    <t>2016:1:5:7:XINZHU_3_S</t>
  </si>
  <si>
    <t>2016:1:5:7:XIZHI_A_E</t>
  </si>
  <si>
    <t>2016:1:5:7:XIZHI_B_E</t>
  </si>
  <si>
    <t>2016:1:5:7:XIZHI_S</t>
  </si>
  <si>
    <t>2016:1:5:7:YILAN_E</t>
  </si>
  <si>
    <t>2016:1:5:7:YILAN_S</t>
  </si>
  <si>
    <t>2016:1:5:7:YONGHE_S</t>
  </si>
  <si>
    <t>2016:1:5:7:YULI_E</t>
  </si>
  <si>
    <t>2016:1:5:7:YULI_S</t>
  </si>
  <si>
    <t>2016:1:5:7:ZHONGHE_1_E</t>
  </si>
  <si>
    <t>2016:1:5:7:ZHONGHE_2_E</t>
  </si>
  <si>
    <t>2016:1:5:7:ZHONGHE_2_S</t>
  </si>
  <si>
    <t>2016:1:5:7:ZHONGLI_1_E</t>
  </si>
  <si>
    <t>2016:1:5:7:ZHONGLI_1_S</t>
  </si>
  <si>
    <t>2016:1:5:7:ZHONGLI_2_E</t>
  </si>
  <si>
    <t>2016:1:5:7:ZHUBEI_1_S</t>
  </si>
  <si>
    <t>2016:1:5:7:ZHUBEI_2_E</t>
  </si>
  <si>
    <t>2016:1:5:7:ZHUBEI_2_S</t>
  </si>
  <si>
    <t>2016:1:5:7:ZHUDONG_E</t>
  </si>
  <si>
    <t>2016:1:5:7:ZHUDONG_S</t>
  </si>
  <si>
    <t>2016:1:5:7:ZHUNAN_S</t>
  </si>
  <si>
    <t>2016:2:1:7:ANKANG_E</t>
  </si>
  <si>
    <t>2016:2:1:7:ASSISTANTS</t>
  </si>
  <si>
    <t>2016:2:1:7:BADE_A_E</t>
  </si>
  <si>
    <t>2016:2:1:7:BADE_B_E</t>
  </si>
  <si>
    <t>2016:2:1:7:BADE_S</t>
  </si>
  <si>
    <t>2016:2:1:7:BANQIAO_S</t>
  </si>
  <si>
    <t>2016:2:1:7:BEITOU_E</t>
  </si>
  <si>
    <t>2016:2:1:7:BEITOU_S</t>
  </si>
  <si>
    <t>2016:2:1:7:DANFENG_E</t>
  </si>
  <si>
    <t>2016:2:1:7:GUISHAN_E</t>
  </si>
  <si>
    <t>2016:2:1:7:HUALIAN_1_E</t>
  </si>
  <si>
    <t>2016:2:1:7:HUALIAN_1_S</t>
  </si>
  <si>
    <t>2016:2:1:7:HUALIAN_3_A_E</t>
  </si>
  <si>
    <t>2016:2:1:7:HUALIAN_3_B_E</t>
  </si>
  <si>
    <t>2016:2:1:7:HUALIAN_3_S</t>
  </si>
  <si>
    <t>2016:2:1:7:JILONG_A_E</t>
  </si>
  <si>
    <t>2016:2:1:7:JILONG_B_E</t>
  </si>
  <si>
    <t>2016:2:1:7:JINGXIN_S</t>
  </si>
  <si>
    <t>2016:2:1:7:LONGTAN_E</t>
  </si>
  <si>
    <t>2016:2:1:7:LUODONG_A_E</t>
  </si>
  <si>
    <t>2016:2:1:7:LUODONG_B_E</t>
  </si>
  <si>
    <t>2016:2:1:7:LUZHOU_A_E</t>
  </si>
  <si>
    <t>2016:2:1:7:LUZHOU_B_E</t>
  </si>
  <si>
    <t>2016:2:1:7:MIAOLI_A_E</t>
  </si>
  <si>
    <t>2016:2:1:7:MIAOLI_B_E</t>
  </si>
  <si>
    <t>2016:2:1:7:MUZHA_E</t>
  </si>
  <si>
    <t>2016:2:1:7:MUZHA_S</t>
  </si>
  <si>
    <t>2016:2:1:7:NEIHU_E</t>
  </si>
  <si>
    <t>2016:2:1:7:NEIHU_S</t>
  </si>
  <si>
    <t>2016:2:1:7:OFFICE_E</t>
  </si>
  <si>
    <t>2016:2:1:7:SANCHONG_E</t>
  </si>
  <si>
    <t>2016:2:1:7:SANCHONG_S</t>
  </si>
  <si>
    <t>2016:2:1:7:SHILIN_S</t>
  </si>
  <si>
    <t>2016:2:1:7:SIYUAN_E</t>
  </si>
  <si>
    <t>2016:2:1:7:SONGSHAN_S</t>
  </si>
  <si>
    <t>2016:2:1:7:TAIDONG_1_E</t>
  </si>
  <si>
    <t>2016:2:1:7:TAIDONG_1_S</t>
  </si>
  <si>
    <t>2016:2:1:7:TAIDONG_2_S</t>
  </si>
  <si>
    <t>2016:2:1:7:TAIDONG_3_E</t>
  </si>
  <si>
    <t>2016:2:1:7:TAO_1_A</t>
  </si>
  <si>
    <t>2016:2:1:7:TAO_1_B</t>
  </si>
  <si>
    <t>2016:2:1:7:TAO_2_E</t>
  </si>
  <si>
    <t>2016:2:1:7:TAO_2_S</t>
  </si>
  <si>
    <t>2016:2:1:7:TAO_3_E</t>
  </si>
  <si>
    <t>2016:2:1:7:TAO_3_E_ZL</t>
  </si>
  <si>
    <t>2016:2:1:7:TAO_4_E</t>
  </si>
  <si>
    <t>2016:2:1:7:TAO_4_S</t>
  </si>
  <si>
    <t>2016:2:1:7:TIANMU_E</t>
  </si>
  <si>
    <t>2016:2:1:7:TOUFEN_E</t>
  </si>
  <si>
    <t>2016:2:1:7:TOUR_S</t>
  </si>
  <si>
    <t>2016:2:1:7:TUCHENG_A_S</t>
  </si>
  <si>
    <t>2016:2:1:7:WANDA_A_S</t>
  </si>
  <si>
    <t>2016:2:1:7:WANDA_B_S</t>
  </si>
  <si>
    <t>2016:2:1:7:WANDA_E</t>
  </si>
  <si>
    <t>2016:2:1:7:XIANGSHAN_A</t>
  </si>
  <si>
    <t>2016:2:1:7:XIANGSHAN_B</t>
  </si>
  <si>
    <t>2016:2:1:7:XINAN_S</t>
  </si>
  <si>
    <t>2016:2:1:7:XINBAN_E</t>
  </si>
  <si>
    <t>2016:2:1:7:XINDIAN_E</t>
  </si>
  <si>
    <t>2016:2:1:7:XINDIAN_S</t>
  </si>
  <si>
    <t>2016:2:1:7:XINPU_E</t>
  </si>
  <si>
    <t>2016:2:1:7:XINPU_S</t>
  </si>
  <si>
    <t>2016:2:1:7:XINZHU_1_E</t>
  </si>
  <si>
    <t>2016:2:1:7:XINZHU_1_S</t>
  </si>
  <si>
    <t>2016:2:1:7:XINZHU_3_S</t>
  </si>
  <si>
    <t>2016:2:1:7:XIZHI_A_E</t>
  </si>
  <si>
    <t>2016:2:1:7:XIZHI_B_E</t>
  </si>
  <si>
    <t>2016:2:1:7:XIZHI_S</t>
  </si>
  <si>
    <t>2016:2:1:7:YILAN_E</t>
  </si>
  <si>
    <t>2016:2:1:7:YILAN_S</t>
  </si>
  <si>
    <t>2016:2:1:7:YONGHE_S</t>
  </si>
  <si>
    <t>2016:2:1:7:YULI_E</t>
  </si>
  <si>
    <t>2016:2:1:7:YULI_S</t>
  </si>
  <si>
    <t>2016:2:1:7:ZHONGHE_1_E</t>
  </si>
  <si>
    <t>2016:2:1:7:ZHONGHE_2_E</t>
  </si>
  <si>
    <t>2016:2:1:7:ZHONGHE_2_S</t>
  </si>
  <si>
    <t>2016:2:1:7:ZHONGLI_1_E</t>
  </si>
  <si>
    <t>2016:2:1:7:ZHONGLI_1_S</t>
  </si>
  <si>
    <t>2016:2:1:7:ZHONGLI_2_E</t>
  </si>
  <si>
    <t>2016:2:1:7:ZHUBEI_1_S</t>
  </si>
  <si>
    <t>2016:2:1:7:ZHUBEI_2_E</t>
  </si>
  <si>
    <t>2016:2:1:7:ZHUBEI_2_S</t>
  </si>
  <si>
    <t>2016:2:1:7:ZHUDONG_E</t>
  </si>
  <si>
    <t>2016:2:1:7:ZHUDONG_S</t>
  </si>
  <si>
    <t>2016:2:1:7:ZHUNAN_S</t>
  </si>
  <si>
    <t>2016:1:2:7:CENTRAL</t>
  </si>
  <si>
    <t>2016:1:2:7:EAST</t>
  </si>
  <si>
    <t>2016:1:2:7:HUALIAN</t>
  </si>
  <si>
    <t>2016:1:2:7:NORTH</t>
  </si>
  <si>
    <t>2016:1:2:7:OFFICE</t>
  </si>
  <si>
    <t>2016:1:2:7:SOUTH</t>
  </si>
  <si>
    <t>2016:1:2:7:TAIDONG</t>
  </si>
  <si>
    <t>2016:1:2:7:TAOYUAN</t>
  </si>
  <si>
    <t>2016:1:2:7:WEST</t>
  </si>
  <si>
    <t>2016:1:2:7:XINZHU</t>
  </si>
  <si>
    <t>2016:1:2:7:ZHUNAN</t>
  </si>
  <si>
    <t>2016:1:4:7:CENTRAL</t>
  </si>
  <si>
    <t>2016:1:4:7:EAST</t>
  </si>
  <si>
    <t>2016:1:4:7:HUALIAN</t>
  </si>
  <si>
    <t>2016:1:4:7:NORTH</t>
  </si>
  <si>
    <t>2016:1:4:7:OFFICE</t>
  </si>
  <si>
    <t>2016:1:4:7:SOUTH</t>
  </si>
  <si>
    <t>2016:1:4:7:TAIDONG</t>
  </si>
  <si>
    <t>2016:1:4:7:TAOYUAN</t>
  </si>
  <si>
    <t>2016:1:4:7:WEST</t>
  </si>
  <si>
    <t>2016:1:4:7:XINZHU</t>
  </si>
  <si>
    <t>2016:1:4:7:ZHUNAN</t>
  </si>
  <si>
    <t>2016:1:5:7:CENTRAL</t>
  </si>
  <si>
    <t>2016:1:5:7:EAST</t>
  </si>
  <si>
    <t>2016:1:5:7:HUALIAN</t>
  </si>
  <si>
    <t>2016:1:5:7:NORTH</t>
  </si>
  <si>
    <t>2016:1:5:7:OFFICE</t>
  </si>
  <si>
    <t>2016:1:5:7:SOUTH</t>
  </si>
  <si>
    <t>2016:1:5:7:TAIDONG</t>
  </si>
  <si>
    <t>2016:1:5:7:TAOYUAN</t>
  </si>
  <si>
    <t>2016:1:5:7:WEST</t>
  </si>
  <si>
    <t>2016:1:5:7:XINZHU</t>
  </si>
  <si>
    <t>2016:1:5:7:ZHUNAN</t>
  </si>
  <si>
    <t>2016:2:1:7:CENTRAL</t>
  </si>
  <si>
    <t>2016:2:1:7:EAST</t>
  </si>
  <si>
    <t>2016:2:1:7:HUALIAN</t>
  </si>
  <si>
    <t>2016:2:1:7:NORTH</t>
  </si>
  <si>
    <t>2016:2:1:7:OFFICE</t>
  </si>
  <si>
    <t>2016:2:1:7:SOUTH</t>
  </si>
  <si>
    <t>2016:2:1:7:TAIDONG</t>
  </si>
  <si>
    <t>2016:2:1:7:TAOYUAN</t>
  </si>
  <si>
    <t>2016:2:1:7:WEST</t>
  </si>
  <si>
    <t>2016:2:1:7:XINZHU</t>
  </si>
  <si>
    <t>2016:2:1:7:ZHUNAN</t>
  </si>
  <si>
    <t>2016:1:0:0:CENTRAL</t>
  </si>
  <si>
    <t>2016:1:0:0:EAST</t>
  </si>
  <si>
    <t>2016:1:0:0:HUALIAN</t>
  </si>
  <si>
    <t>2016:1:0:0:NORTH</t>
  </si>
  <si>
    <t>2016:1:0:0:OFFICE</t>
  </si>
  <si>
    <t>2016:1:0:0:SOUTH</t>
  </si>
  <si>
    <t>2016:1:0:0:TAIDONG</t>
  </si>
  <si>
    <t>2016:1:0:0:TAOYUAN</t>
  </si>
  <si>
    <t>2016:1:0:0:WEST</t>
  </si>
  <si>
    <t>2016:1:0:0:XINZHU</t>
  </si>
  <si>
    <t>2016:1:0:0:ZHUNAN</t>
  </si>
  <si>
    <t>2016:2:0:0:CENTRAL</t>
  </si>
  <si>
    <t>2016:2:0:0:EAST</t>
  </si>
  <si>
    <t>2016:2:0:0:HUALIAN</t>
  </si>
  <si>
    <t>2016:2:0:0:NORTH</t>
  </si>
  <si>
    <t>2016:2:0:0:SOUTH</t>
  </si>
  <si>
    <t>2016:2:0:0:TAIDONG</t>
  </si>
  <si>
    <t>2016:2:0:0:TAOYUAN</t>
  </si>
  <si>
    <t>2016:2:0:0:WEST</t>
  </si>
  <si>
    <t>2016:2:0:0:XINZHU</t>
  </si>
  <si>
    <t>2016:2:0:0:ZHUNAN</t>
  </si>
  <si>
    <t>Baptisms
洗禮人數</t>
  </si>
  <si>
    <t>TOTAL_MISS_SOURCED</t>
  </si>
  <si>
    <t>TOTAL_MEM_SOURCED</t>
  </si>
  <si>
    <t>Investigators at Sacrament Meeting
出席聖餐聚會慕道友人數</t>
  </si>
  <si>
    <t>BAP_SOURCE_CHART_HEADER</t>
  </si>
  <si>
    <t>BAP_GRAPH_HEADER</t>
  </si>
  <si>
    <t>E. Pincock / Young</t>
  </si>
  <si>
    <t>TAO_3_E_ZL</t>
  </si>
  <si>
    <t>TAO_3_E</t>
  </si>
  <si>
    <t>TAO_4_E</t>
  </si>
  <si>
    <t>TAO_4_S</t>
  </si>
  <si>
    <t>TAO_2_E</t>
  </si>
  <si>
    <t>TAO_1_A</t>
  </si>
  <si>
    <t>TAO_1_B</t>
  </si>
  <si>
    <t>TAO_2_S</t>
  </si>
  <si>
    <t>GUISHAN_E</t>
  </si>
  <si>
    <t>BADE_A_E</t>
  </si>
  <si>
    <t>BADE_B_E</t>
  </si>
  <si>
    <t>BADE_S</t>
  </si>
  <si>
    <t>LONGTAN_E</t>
  </si>
  <si>
    <t>ZHONGLI_1_E</t>
  </si>
  <si>
    <t>ZHONGLI_1_S</t>
  </si>
  <si>
    <t>ZHONGLI_2_E</t>
  </si>
  <si>
    <t>Taoyuan Stake</t>
  </si>
  <si>
    <t>桃園支聯會</t>
  </si>
  <si>
    <t>Taoyuan Zone</t>
  </si>
  <si>
    <t>2016:1:2:7:DANSHUI_E</t>
  </si>
  <si>
    <t>2016:1:2:7:ZHUBEI_1_E</t>
  </si>
  <si>
    <t>2016:1:2:7:ZHUWEI_E</t>
  </si>
  <si>
    <t>2016:1:4:7:DANSHUI_E</t>
  </si>
  <si>
    <t>2016:1:4:7:ZHUBEI_1_E</t>
  </si>
  <si>
    <t>2016:1:4:7:ZHUWEI_E</t>
  </si>
  <si>
    <t>2016:1:5:7:DANSHUI_E</t>
  </si>
  <si>
    <t>2016:1:5:7:ZHUBEI_1_E</t>
  </si>
  <si>
    <t>2016:1:5:7:ZHUWEI_E</t>
  </si>
  <si>
    <t>2016:2:1:7:DANSHUI_E</t>
  </si>
  <si>
    <t>2016:2:1:7:ZHUBEI_1_E</t>
  </si>
  <si>
    <t>2016:2:1:7:ZHUWEI_E</t>
  </si>
  <si>
    <t>2016:2:2:7:BADE_A_E</t>
  </si>
  <si>
    <t>2016:2:2:7:GUISHAN_E</t>
  </si>
  <si>
    <t>2016:2:2:7:SANCHONG_E</t>
  </si>
  <si>
    <t>2016:2:2:7:SANCHONG_S</t>
  </si>
  <si>
    <t>2016:2:2:7:TUCHENG_A_S</t>
  </si>
  <si>
    <t>2016:2:2:7:ZHUNAN_S</t>
  </si>
  <si>
    <t>2016:2:2:7:CENTRAL</t>
  </si>
  <si>
    <t>2016:2:2:7:TAOYUAN</t>
  </si>
  <si>
    <t>2016:2:2:7:WEST</t>
  </si>
  <si>
    <t>2016:2:2:7:XINZHU</t>
  </si>
  <si>
    <t>2016:2:2:7:ZHUNAN</t>
  </si>
  <si>
    <t>2016:2:2:7:BEITOU_S</t>
  </si>
  <si>
    <t>2016:2:2:7:LUZHOU_A_E</t>
  </si>
  <si>
    <t>2016:2:2:7:MIAOLI_A_E</t>
  </si>
  <si>
    <t>2016:2:2:7:OFFICE_E</t>
  </si>
  <si>
    <t>2016:2:2:7:XIANGSHAN_A</t>
  </si>
  <si>
    <t>2016:2:2:7:ZHUDONG_S</t>
  </si>
  <si>
    <t>2016:2:2:7:ANKANG_E</t>
  </si>
  <si>
    <t>2016:2:2:7:BADE_B_E</t>
  </si>
  <si>
    <t>2016:2:2:7:BANQIAO_S</t>
  </si>
  <si>
    <t>2016:2:2:7:BEITOU_E</t>
  </si>
  <si>
    <t>2016:2:2:7:DANFENG_E</t>
  </si>
  <si>
    <t>2016:2:2:7:DANSHUI_A_E</t>
  </si>
  <si>
    <t>2016:2:2:7:DANSHUI_B_E</t>
  </si>
  <si>
    <t>2016:2:2:7:HUALIAN_1_E</t>
  </si>
  <si>
    <t>2016:2:2:7:HUALIAN_1_S</t>
  </si>
  <si>
    <t>2016:2:2:7:HUALIAN_3_A_E</t>
  </si>
  <si>
    <t>2016:2:2:7:HUALIAN_3_B_E</t>
  </si>
  <si>
    <t>2016:2:2:7:HUALIAN_3_S</t>
  </si>
  <si>
    <t>2016:2:2:7:JILONG_B_E</t>
  </si>
  <si>
    <t>2016:2:2:7:JINGXIN_S</t>
  </si>
  <si>
    <t>2016:2:2:7:LONGTAN_E</t>
  </si>
  <si>
    <t>2016:2:2:7:LUODONG_A_E</t>
  </si>
  <si>
    <t>2016:2:2:7:LUODONG_B_E</t>
  </si>
  <si>
    <t>2016:2:2:7:LUZHOU_B_E</t>
  </si>
  <si>
    <t>2016:2:2:7:MIAOLI_B_E</t>
  </si>
  <si>
    <t>2016:2:2:7:MUZHA_E</t>
  </si>
  <si>
    <t>2016:2:2:7:NEIHU_E</t>
  </si>
  <si>
    <t>2016:2:2:7:NEIHU_S</t>
  </si>
  <si>
    <t>2016:2:2:7:SHILIN_S</t>
  </si>
  <si>
    <t>2016:2:2:7:SONGSHAN_S</t>
  </si>
  <si>
    <t>2016:2:2:7:TAIDONG_1_S</t>
  </si>
  <si>
    <t>2016:2:2:7:TAIDONG_2_S</t>
  </si>
  <si>
    <t>2016:2:2:7:TAO_1_A</t>
  </si>
  <si>
    <t>2016:2:2:7:TAO_1_B</t>
  </si>
  <si>
    <t>2016:2:2:7:TAO_2_E</t>
  </si>
  <si>
    <t>2016:2:2:7:TAO_2_S</t>
  </si>
  <si>
    <t>2016:2:2:7:TAO_3_E</t>
  </si>
  <si>
    <t>2016:2:2:7:TAO_3_E_ZL</t>
  </si>
  <si>
    <t>2016:2:2:7:TAO_4_E</t>
  </si>
  <si>
    <t>2016:2:2:7:TAO_4_S</t>
  </si>
  <si>
    <t>2016:2:2:7:TIANMU_E</t>
  </si>
  <si>
    <t>2016:2:2:7:TOUFEN_E</t>
  </si>
  <si>
    <t>2016:2:2:7:WANDA_A_S</t>
  </si>
  <si>
    <t>2016:2:2:7:WANDA_B_S</t>
  </si>
  <si>
    <t>2016:2:2:7:XIANGSHAN_B</t>
  </si>
  <si>
    <t>2016:2:2:7:XINAN_S</t>
  </si>
  <si>
    <t>2016:2:2:7:XINBAN_E</t>
  </si>
  <si>
    <t>2016:2:2:7:XINDIAN_E</t>
  </si>
  <si>
    <t>2016:2:2:7:XINDIAN_S</t>
  </si>
  <si>
    <t>2016:2:2:7:XINZHU_1_S</t>
  </si>
  <si>
    <t>2016:2:2:7:XIZHI_A_E</t>
  </si>
  <si>
    <t>2016:2:2:7:XIZHI_B_E</t>
  </si>
  <si>
    <t>2016:2:2:7:XIZHI_S</t>
  </si>
  <si>
    <t>2016:2:2:7:YONGHE_S</t>
  </si>
  <si>
    <t>2016:2:2:7:YULI_E</t>
  </si>
  <si>
    <t>2016:2:2:7:YULI_S</t>
  </si>
  <si>
    <t>2016:2:2:7:ZHONGHE_1_E</t>
  </si>
  <si>
    <t>2016:2:2:7:ZHONGHE_2_E</t>
  </si>
  <si>
    <t>2016:2:2:7:ZHONGHE_2_S</t>
  </si>
  <si>
    <t>2016:2:2:7:ZHONGLI_1_E</t>
  </si>
  <si>
    <t>2016:2:2:7:ZHONGLI_1_S</t>
  </si>
  <si>
    <t>2016:2:2:7:ZHONGLI_2_E</t>
  </si>
  <si>
    <t>2016:2:2:7:ZHUBEI_1_S</t>
  </si>
  <si>
    <t>2016:2:2:7:ZHUBEI_2_E</t>
  </si>
  <si>
    <t>2016:2:2:7:ZHUBEI_3_E</t>
  </si>
  <si>
    <t>2016:2:2:7:ZHUDONG_E</t>
  </si>
  <si>
    <t>2016:2:2:7:NORTH</t>
  </si>
  <si>
    <t>2016:2:2:7:OFFICE</t>
  </si>
  <si>
    <t>2016:2:2:7:EAST</t>
  </si>
  <si>
    <t>2016:2:2:7:HUALIAN</t>
  </si>
  <si>
    <t>2016:2:2:7:SOUTH</t>
  </si>
  <si>
    <t>2016:2:2:7:TAIDONG</t>
  </si>
  <si>
    <t>2016:2:2:7:ASSISTANTS</t>
  </si>
  <si>
    <t>2016:2:2:7:BADE_S</t>
  </si>
  <si>
    <t>2016:2:2:7:JILONG_A_E</t>
  </si>
  <si>
    <t>2016:2:2:7:MUZHA_S</t>
  </si>
  <si>
    <t>2016:2:2:7:SIYUAN_E</t>
  </si>
  <si>
    <t>2016:2:2:7:TAIDONG_1_E</t>
  </si>
  <si>
    <t>2016:2:2:7:TAIDONG_3_E</t>
  </si>
  <si>
    <t>2016:2:2:7:TOUR_S</t>
  </si>
  <si>
    <t>2016:2:2:7:WANDA_E</t>
  </si>
  <si>
    <t>2016:2:2:7:XINPU_E</t>
  </si>
  <si>
    <t>2016:2:2:7:XINPU_S</t>
  </si>
  <si>
    <t>2016:2:2:7:XINZHU_1_E</t>
  </si>
  <si>
    <t>2016:2:2:7:XINZHU_3_S</t>
  </si>
  <si>
    <t>2016:2:2:7:YILAN_E</t>
  </si>
  <si>
    <t>2016:2:2:7:YILAN_S</t>
  </si>
  <si>
    <t>2016:2:2:7:ZHUBEI_2_S</t>
  </si>
  <si>
    <t>2015:12:0:0:CENTRAL</t>
  </si>
  <si>
    <t>2015:11:0:0:CENTRAL</t>
  </si>
  <si>
    <t>2015:10:0:0:CENTRAL</t>
  </si>
  <si>
    <t>2015:9:0:0:CENTRAL</t>
  </si>
  <si>
    <t>2015:8:0:0:CENTRAL</t>
  </si>
  <si>
    <t>2015:7:0:0:CENTRAL</t>
  </si>
  <si>
    <t>2015:6:0:0:CENTRAL</t>
  </si>
  <si>
    <t>2015:5:0:0:CENTRAL</t>
  </si>
  <si>
    <t>2015:4:0:0:CENTRAL</t>
  </si>
  <si>
    <t>2015:3:0:0:CENTRAL</t>
  </si>
  <si>
    <t>2015:2:0:0:CENTRAL</t>
  </si>
  <si>
    <t>2015:1:0:0:CENTRAL</t>
  </si>
  <si>
    <t>2014:12:0:0:CENTRAL</t>
  </si>
  <si>
    <t>2014:11:0:0:CENTRAL</t>
  </si>
  <si>
    <t>2014:10:0:0:CENTRAL</t>
  </si>
  <si>
    <t>2014:9:0:0:CENTRAL</t>
  </si>
  <si>
    <t>2014:8:0:0:CENTRAL</t>
  </si>
  <si>
    <t>2014:7:0:0:CENTRAL</t>
  </si>
  <si>
    <t>2014:6:0:0:CENTRAL</t>
  </si>
  <si>
    <t>2014:5:0:0:CENTRAL</t>
  </si>
  <si>
    <t>2014:4:0:0:CENTRAL</t>
  </si>
  <si>
    <t>2014:3:0:0:CENTRAL</t>
  </si>
  <si>
    <t>2014:2:0:0:CENTRAL</t>
  </si>
  <si>
    <t>2015:12:0:0:HUALIAN</t>
  </si>
  <si>
    <t>2015:11:0:0:HUALIAN</t>
  </si>
  <si>
    <t>2015:10:0:0:HUALIAN</t>
  </si>
  <si>
    <t>2015:9:0:0:HUALIAN</t>
  </si>
  <si>
    <t>2015:8:0:0:HUALIAN</t>
  </si>
  <si>
    <t>2015:7:0:0:HUALIAN</t>
  </si>
  <si>
    <t>2015:6:0:0:HUALIAN</t>
  </si>
  <si>
    <t>2015:5:0:0:HUALIAN</t>
  </si>
  <si>
    <t>2015:4:0:0:HUALIAN</t>
  </si>
  <si>
    <t>2015:3:0:0:HUALIAN</t>
  </si>
  <si>
    <t>2015:2:0:0:HUALIAN</t>
  </si>
  <si>
    <t>2015:1:0:0:HUALIAN</t>
  </si>
  <si>
    <t>2014:12:0:0:HUALIAN</t>
  </si>
  <si>
    <t>2014:11:0:0:HUALIAN</t>
  </si>
  <si>
    <t>2014:10:0:0:HUALIAN</t>
  </si>
  <si>
    <t>2014:9:0:0:HUALIAN</t>
  </si>
  <si>
    <t>2014:8:0:0:HUALIAN</t>
  </si>
  <si>
    <t>2014:7:0:0:HUALIAN</t>
  </si>
  <si>
    <t>2014:6:0:0:HUALIAN</t>
  </si>
  <si>
    <t>2014:5:0:0:HUALIAN</t>
  </si>
  <si>
    <t>2014:4:0:0:HUALIAN</t>
  </si>
  <si>
    <t>2014:3:0:0:HUALIAN</t>
  </si>
  <si>
    <t>2014:2:0:0:HUALIAN</t>
  </si>
  <si>
    <t>2015:12:0:0:OFFICE</t>
  </si>
  <si>
    <t>2015:11:0:0:OFFICE</t>
  </si>
  <si>
    <t>2015:10:0:0:OFFICE</t>
  </si>
  <si>
    <t>2015:9:0:0:OFFICE</t>
  </si>
  <si>
    <t>2015:8:0:0:OFFICE</t>
  </si>
  <si>
    <t>2015:7:0:0:OFFICE</t>
  </si>
  <si>
    <t>2015:6:0:0:OFFICE</t>
  </si>
  <si>
    <t>2015:5:0:0:OFFICE</t>
  </si>
  <si>
    <t>2015:4:0:0:OFFICE</t>
  </si>
  <si>
    <t>2015:3:0:0:OFFICE</t>
  </si>
  <si>
    <t>2015:2:0:0:OFFICE</t>
  </si>
  <si>
    <t>2015:1:0:0:OFFICE</t>
  </si>
  <si>
    <t>2014:12:0:0:OFFICE</t>
  </si>
  <si>
    <t>2014:11:0:0:OFFICE</t>
  </si>
  <si>
    <t>2014:10:0:0:OFFICE</t>
  </si>
  <si>
    <t>2014:9:0:0:OFFICE</t>
  </si>
  <si>
    <t>2014:8:0:0:OFFICE</t>
  </si>
  <si>
    <t>2014:7:0:0:OFFICE</t>
  </si>
  <si>
    <t>2014:6:0:0:OFFICE</t>
  </si>
  <si>
    <t>2014:5:0:0:OFFICE</t>
  </si>
  <si>
    <t>2014:4:0:0:OFFICE</t>
  </si>
  <si>
    <t>2014:3:0:0:OFFICE</t>
  </si>
  <si>
    <t>2014:2:0:0:OFFICE</t>
  </si>
  <si>
    <t>2015:12:0:0:EAST</t>
  </si>
  <si>
    <t>2015:11:0:0:EAST</t>
  </si>
  <si>
    <t>2015:10:0:0:EAST</t>
  </si>
  <si>
    <t>2015:9:0:0:EAST</t>
  </si>
  <si>
    <t>2015:8:0:0:EAST</t>
  </si>
  <si>
    <t>2015:7:0:0:EAST</t>
  </si>
  <si>
    <t>2015:6:0:0:EAST</t>
  </si>
  <si>
    <t>2015:5:0:0:EAST</t>
  </si>
  <si>
    <t>2015:4:0:0:EAST</t>
  </si>
  <si>
    <t>2015:3:0:0:EAST</t>
  </si>
  <si>
    <t>2015:2:0:0:EAST</t>
  </si>
  <si>
    <t>2015:1:0:0:EAST</t>
  </si>
  <si>
    <t>2014:12:0:0:EAST</t>
  </si>
  <si>
    <t>2014:11:0:0:EAST</t>
  </si>
  <si>
    <t>2014:10:0:0:EAST</t>
  </si>
  <si>
    <t>2014:9:0:0:EAST</t>
  </si>
  <si>
    <t>2014:8:0:0:EAST</t>
  </si>
  <si>
    <t>2014:7:0:0:EAST</t>
  </si>
  <si>
    <t>2014:6:0:0:EAST</t>
  </si>
  <si>
    <t>2014:5:0:0:EAST</t>
  </si>
  <si>
    <t>2014:4:0:0:EAST</t>
  </si>
  <si>
    <t>2014:3:0:0:EAST</t>
  </si>
  <si>
    <t>2014:2:0:0:EAST</t>
  </si>
  <si>
    <t>2015:12:0:0:SOUTH</t>
  </si>
  <si>
    <t>2015:11:0:0:SOUTH</t>
  </si>
  <si>
    <t>2015:10:0:0:SOUTH</t>
  </si>
  <si>
    <t>2015:9:0:0:SOUTH</t>
  </si>
  <si>
    <t>2015:8:0:0:SOUTH</t>
  </si>
  <si>
    <t>2015:7:0:0:SOUTH</t>
  </si>
  <si>
    <t>2015:6:0:0:SOUTH</t>
  </si>
  <si>
    <t>2015:5:0:0:SOUTH</t>
  </si>
  <si>
    <t>2015:4:0:0:SOUTH</t>
  </si>
  <si>
    <t>2015:3:0:0:SOUTH</t>
  </si>
  <si>
    <t>2015:2:0:0:SOUTH</t>
  </si>
  <si>
    <t>2015:12:0:0:NORTH</t>
  </si>
  <si>
    <t>2015:12:0:0:TAIDONG</t>
  </si>
  <si>
    <t>2015:11:0:0:TAIDONG</t>
  </si>
  <si>
    <t>2015:10:0:0:TAIDONG</t>
  </si>
  <si>
    <t>2015:9:0:0:TAIDONG</t>
  </si>
  <si>
    <t>2015:8:0:0:TAIDONG</t>
  </si>
  <si>
    <t>2015:7:0:0:TAIDONG</t>
  </si>
  <si>
    <t>2015:6:0:0:TAIDONG</t>
  </si>
  <si>
    <t>2015:5:0:0:TAIDONG</t>
  </si>
  <si>
    <t>2015:4:0:0:TAIDONG</t>
  </si>
  <si>
    <t>2015:3:0:0:TAIDONG</t>
  </si>
  <si>
    <t>2015:2:0:0:TAIDONG</t>
  </si>
  <si>
    <t>2015:1:0:0:TAIDONG</t>
  </si>
  <si>
    <t>2014:12:0:0:TAIDONG</t>
  </si>
  <si>
    <t>2014:11:0:0:TAIDONG</t>
  </si>
  <si>
    <t>2014:10:0:0:TAIDONG</t>
  </si>
  <si>
    <t>2014:9:0:0:TAIDONG</t>
  </si>
  <si>
    <t>2014:8:0:0:TAIDONG</t>
  </si>
  <si>
    <t>2014:7:0:0:TAIDONG</t>
  </si>
  <si>
    <t>2014:6:0:0:TAIDONG</t>
  </si>
  <si>
    <t>2014:5:0:0:TAIDONG</t>
  </si>
  <si>
    <t>2014:4:0:0:TAIDONG</t>
  </si>
  <si>
    <t>2014:3:0:0:TAIDONG</t>
  </si>
  <si>
    <t>2014:2:0:0:TAIDONG</t>
  </si>
  <si>
    <t>2015:12:0:0:TAOYUAN</t>
  </si>
  <si>
    <t>2015:11:0:0:TAOYUAN</t>
  </si>
  <si>
    <t>2015:10:0:0:TAOYUAN</t>
  </si>
  <si>
    <t>2015:9:0:0:TAOYUAN</t>
  </si>
  <si>
    <t>2015:8:0:0:TAOYUAN</t>
  </si>
  <si>
    <t>2015:7:0:0:TAOYUAN</t>
  </si>
  <si>
    <t>2015:6:0:0:TAOYUAN</t>
  </si>
  <si>
    <t>2015:5:0:0:TAOYUAN</t>
  </si>
  <si>
    <t>2015:4:0:0:TAOYUAN</t>
  </si>
  <si>
    <t>2015:3:0:0:TAOYUAN</t>
  </si>
  <si>
    <t>2015:2:0:0:TAOYUAN</t>
  </si>
  <si>
    <t>2015:1:0:0:TAOYUAN</t>
  </si>
  <si>
    <t>2014:12:0:0:TAOYUAN</t>
  </si>
  <si>
    <t>2014:11:0:0:TAOYUAN</t>
  </si>
  <si>
    <t>2014:10:0:0:TAOYUAN</t>
  </si>
  <si>
    <t>2014:9:0:0:TAOYUAN</t>
  </si>
  <si>
    <t>2014:8:0:0:TAOYUAN</t>
  </si>
  <si>
    <t>2014:7:0:0:TAOYUAN</t>
  </si>
  <si>
    <t>2014:6:0:0:TAOYUAN</t>
  </si>
  <si>
    <t>2014:5:0:0:TAOYUAN</t>
  </si>
  <si>
    <t>2014:4:0:0:TAOYUAN</t>
  </si>
  <si>
    <t>2014:3:0:0:TAOYUAN</t>
  </si>
  <si>
    <t>2014:2:0:0:TAOYUAN</t>
  </si>
  <si>
    <t>2015:12:0:0:WEST</t>
  </si>
  <si>
    <t>2015:11:0:0:WEST</t>
  </si>
  <si>
    <t>2015:10:0:0:WEST</t>
  </si>
  <si>
    <t>2015:9:0:0:WEST</t>
  </si>
  <si>
    <t>2015:8:0:0:WEST</t>
  </si>
  <si>
    <t>2015:7:0:0:WEST</t>
  </si>
  <si>
    <t>2015:6:0:0:WEST</t>
  </si>
  <si>
    <t>2015:5:0:0:WEST</t>
  </si>
  <si>
    <t>2015:4:0:0:WEST</t>
  </si>
  <si>
    <t>2015:3:0:0:WEST</t>
  </si>
  <si>
    <t>2015:2:0:0:WEST</t>
  </si>
  <si>
    <t>2015:1:0:0:WEST</t>
  </si>
  <si>
    <t>2014:12:0:0:WEST</t>
  </si>
  <si>
    <t>2014:11:0:0:WEST</t>
  </si>
  <si>
    <t>2014:10:0:0:WEST</t>
  </si>
  <si>
    <t>2014:9:0:0:WEST</t>
  </si>
  <si>
    <t>2014:8:0:0:WEST</t>
  </si>
  <si>
    <t>2014:7:0:0:WEST</t>
  </si>
  <si>
    <t>2014:6:0:0:WEST</t>
  </si>
  <si>
    <t>2014:5:0:0:WEST</t>
  </si>
  <si>
    <t>2014:4:0:0:WEST</t>
  </si>
  <si>
    <t>2014:3:0:0:WEST</t>
  </si>
  <si>
    <t>2014:2:0:0:WEST</t>
  </si>
  <si>
    <t>2015:12:0:0:XINZHU</t>
  </si>
  <si>
    <t>2015:11:0:0:XINZHU</t>
  </si>
  <si>
    <t>2015:10:0:0:XINZHU</t>
  </si>
  <si>
    <t>2015:9:0:0:XINZHU</t>
  </si>
  <si>
    <t>2015:8:0:0:XINZHU</t>
  </si>
  <si>
    <t>2015:7:0:0:XINZHU</t>
  </si>
  <si>
    <t>2015:6:0:0:XINZHU</t>
  </si>
  <si>
    <t>2015:5:0:0:XINZHU</t>
  </si>
  <si>
    <t>2015:4:0:0:XINZHU</t>
  </si>
  <si>
    <t>2015:3:0:0:XINZHU</t>
  </si>
  <si>
    <t>2015:2:0:0:XINZHU</t>
  </si>
  <si>
    <t>2015:1:0:0:XINZHU</t>
  </si>
  <si>
    <t>2014:12:0:0:XINZHU</t>
  </si>
  <si>
    <t>2014:11:0:0:XINZHU</t>
  </si>
  <si>
    <t>2014:10:0:0:XINZHU</t>
  </si>
  <si>
    <t>2014:9:0:0:XINZHU</t>
  </si>
  <si>
    <t>2014:8:0:0:XINZHU</t>
  </si>
  <si>
    <t>2014:7:0:0:XINZHU</t>
  </si>
  <si>
    <t>2014:6:0:0:XINZHU</t>
  </si>
  <si>
    <t>2014:5:0:0:XINZHU</t>
  </si>
  <si>
    <t>2014:4:0:0:XINZHU</t>
  </si>
  <si>
    <t>2014:3:0:0:XINZHU</t>
  </si>
  <si>
    <t>2014:2:0:0:XINZHU</t>
  </si>
  <si>
    <t>2015:12:0:0:ZHUNAN</t>
  </si>
  <si>
    <t>2015:11:0:0:ZHUNAN</t>
  </si>
  <si>
    <t>2015:10:0:0:ZHUNAN</t>
  </si>
  <si>
    <t>2015:9:0:0:ZHUNAN</t>
  </si>
  <si>
    <t>2015:8:0:0:ZHUNAN</t>
  </si>
  <si>
    <t>2015:7:0:0:ZHUNAN</t>
  </si>
  <si>
    <t>2015:6:0:0:ZHUNAN</t>
  </si>
  <si>
    <t>2015:5:0:0:ZHUNAN</t>
  </si>
  <si>
    <t>2015:4:0:0:ZHUNAN</t>
  </si>
  <si>
    <t>2015:3:0:0:ZHUNAN</t>
  </si>
  <si>
    <t>2015:2:0:0:ZHUNAN</t>
  </si>
  <si>
    <t>2015:1:0:0:ZHUNAN</t>
  </si>
  <si>
    <t>2014:12:0:0:ZHUNAN</t>
  </si>
  <si>
    <t>2014:11:0:0:ZHUNAN</t>
  </si>
  <si>
    <t>2014:10:0:0:ZHUNAN</t>
  </si>
  <si>
    <t>Week 2 第2週</t>
  </si>
  <si>
    <t>Week 1 第1週</t>
  </si>
  <si>
    <t>Week 3 第3週</t>
  </si>
  <si>
    <t>Week 4 第4週</t>
  </si>
  <si>
    <t>Week 5 第5週</t>
  </si>
  <si>
    <t>本月</t>
  </si>
  <si>
    <t>年初至今</t>
  </si>
  <si>
    <t>洗禮日期進度</t>
  </si>
  <si>
    <t>下週</t>
  </si>
  <si>
    <t>Goal 目標</t>
  </si>
  <si>
    <t>Actual 結果</t>
  </si>
  <si>
    <t>Annual Baptism Goal</t>
  </si>
  <si>
    <t>年度洗禮目標</t>
  </si>
  <si>
    <t>1/月</t>
  </si>
  <si>
    <t>6/週</t>
  </si>
  <si>
    <t>3/週</t>
  </si>
  <si>
    <t>8/週</t>
  </si>
  <si>
    <t>5/週</t>
  </si>
  <si>
    <t>1/週</t>
  </si>
  <si>
    <t>Taoyuan 3 桃園3</t>
  </si>
  <si>
    <t>Taoyuan 1/2 桃園1/2</t>
  </si>
  <si>
    <t>Zhongli 中壢</t>
  </si>
  <si>
    <t>Baptismal Date Status</t>
  </si>
  <si>
    <t>Zone Totals 地帶總數</t>
  </si>
  <si>
    <t>Total 總數</t>
  </si>
  <si>
    <t>NUM_WEEKS</t>
  </si>
  <si>
    <t>BAP_MONTHLY_GOAL</t>
  </si>
  <si>
    <t>桃園地帶</t>
  </si>
  <si>
    <t>ROW_BAP_SRC</t>
  </si>
  <si>
    <t>NUM_COMPANIONSHIPS</t>
  </si>
  <si>
    <t>YEAR_OFFSET</t>
  </si>
  <si>
    <t>WEEK_OFFSET</t>
  </si>
  <si>
    <t>WEEKNUM</t>
  </si>
  <si>
    <t>DATA_SHEET</t>
  </si>
  <si>
    <t>DATA_SHEET_MONTH</t>
  </si>
  <si>
    <t>REPORT_DATA_BY_ZONE_MONTH!</t>
  </si>
  <si>
    <t>REPORT_DATA_BY_ZONE!</t>
  </si>
  <si>
    <t>BAPTISM_SOURCE_SHEET_MONTH</t>
  </si>
  <si>
    <t>BAPTISM_SOURCE_ZONE_MONTH!</t>
  </si>
  <si>
    <t>2016:1:2:7:BADE</t>
  </si>
  <si>
    <t>2016:1:2:7:BANQIAO</t>
  </si>
  <si>
    <t>2016:1:2:7:BEITOU</t>
  </si>
  <si>
    <t>2016:1:2:7:JIAN</t>
  </si>
  <si>
    <t>2016:1:2:7:JILONG</t>
  </si>
  <si>
    <t>2016:1:2:7:JINGXIN</t>
  </si>
  <si>
    <t>2016:1:2:7:SANCHONG</t>
  </si>
  <si>
    <t>2016:1:2:7:SHILIN</t>
  </si>
  <si>
    <t>2016:1:2:7:SHUANGHE</t>
  </si>
  <si>
    <t>2016:1:2:7:SONGSHAN</t>
  </si>
  <si>
    <t>2016:1:2:7:TAOYUAN_3</t>
  </si>
  <si>
    <t>2016:1:2:7:TUCHENG</t>
  </si>
  <si>
    <t>2016:1:2:7:WANDA</t>
  </si>
  <si>
    <t>2016:1:2:7:XINDIAN</t>
  </si>
  <si>
    <t>2016:1:2:7:XINZHUANG</t>
  </si>
  <si>
    <t>2016:1:2:7:XIZHI</t>
  </si>
  <si>
    <t>2016:1:2:7:YILAN</t>
  </si>
  <si>
    <t>2016:1:2:7:YULI</t>
  </si>
  <si>
    <t>2016:1:2:7:ZHONGLI</t>
  </si>
  <si>
    <t>2016:1:2:7:ZHUBEI</t>
  </si>
  <si>
    <t>2016:1:2:7:ZHUDONG</t>
  </si>
  <si>
    <t>2016:1:4:7:BADE</t>
  </si>
  <si>
    <t>2016:1:4:7:BANQIAO</t>
  </si>
  <si>
    <t>2016:1:4:7:BEITOU</t>
  </si>
  <si>
    <t>2016:1:4:7:JIAN</t>
  </si>
  <si>
    <t>2016:1:4:7:JILONG</t>
  </si>
  <si>
    <t>2016:1:4:7:JINGXIN</t>
  </si>
  <si>
    <t>2016:1:4:7:SANCHONG</t>
  </si>
  <si>
    <t>2016:1:4:7:SHILIN</t>
  </si>
  <si>
    <t>2016:1:4:7:SHUANGHE</t>
  </si>
  <si>
    <t>2016:1:4:7:SONGSHAN</t>
  </si>
  <si>
    <t>2016:1:4:7:TAOYUAN_3</t>
  </si>
  <si>
    <t>2016:1:4:7:TUCHENG</t>
  </si>
  <si>
    <t>2016:1:4:7:WANDA</t>
  </si>
  <si>
    <t>2016:1:4:7:XINDIAN</t>
  </si>
  <si>
    <t>2016:1:4:7:XINZHUANG</t>
  </si>
  <si>
    <t>2016:1:4:7:XIZHI</t>
  </si>
  <si>
    <t>2016:1:4:7:YILAN</t>
  </si>
  <si>
    <t>2016:1:4:7:YULI</t>
  </si>
  <si>
    <t>2016:1:4:7:ZHONGLI</t>
  </si>
  <si>
    <t>2016:1:4:7:ZHUBEI</t>
  </si>
  <si>
    <t>2016:1:4:7:ZHUDONG</t>
  </si>
  <si>
    <t>2016:1:5:7:BADE</t>
  </si>
  <si>
    <t>2016:1:5:7:BANQIAO</t>
  </si>
  <si>
    <t>2016:1:5:7:BEITOU</t>
  </si>
  <si>
    <t>2016:1:5:7:JIAN</t>
  </si>
  <si>
    <t>2016:1:5:7:JILONG</t>
  </si>
  <si>
    <t>2016:1:5:7:JINGXIN</t>
  </si>
  <si>
    <t>2016:1:5:7:SANCHONG</t>
  </si>
  <si>
    <t>2016:1:5:7:SHILIN</t>
  </si>
  <si>
    <t>2016:1:5:7:SHUANGHE</t>
  </si>
  <si>
    <t>2016:1:5:7:SONGSHAN</t>
  </si>
  <si>
    <t>2016:1:5:7:TAOYUAN_3</t>
  </si>
  <si>
    <t>2016:1:5:7:TUCHENG</t>
  </si>
  <si>
    <t>2016:1:5:7:WANDA</t>
  </si>
  <si>
    <t>2016:1:5:7:XINDIAN</t>
  </si>
  <si>
    <t>2016:1:5:7:XINZHUANG</t>
  </si>
  <si>
    <t>2016:1:5:7:XIZHI</t>
  </si>
  <si>
    <t>2016:1:5:7:YILAN</t>
  </si>
  <si>
    <t>2016:1:5:7:YULI</t>
  </si>
  <si>
    <t>2016:1:5:7:ZHONGLI</t>
  </si>
  <si>
    <t>2016:1:5:7:ZHUBEI</t>
  </si>
  <si>
    <t>2016:1:5:7:ZHUDONG</t>
  </si>
  <si>
    <t>2016:2:1:7:BADE</t>
  </si>
  <si>
    <t>2016:2:1:7:BANQIAO</t>
  </si>
  <si>
    <t>2016:2:1:7:BEITOU</t>
  </si>
  <si>
    <t>2016:2:1:7:JIAN</t>
  </si>
  <si>
    <t>2016:2:1:7:JILONG</t>
  </si>
  <si>
    <t>2016:2:1:7:JINGXIN</t>
  </si>
  <si>
    <t>2016:2:1:7:SANCHONG</t>
  </si>
  <si>
    <t>2016:2:1:7:SHILIN</t>
  </si>
  <si>
    <t>2016:2:1:7:SHUANGHE</t>
  </si>
  <si>
    <t>2016:2:1:7:SONGSHAN</t>
  </si>
  <si>
    <t>2016:2:1:7:TAOYUAN_3</t>
  </si>
  <si>
    <t>2016:2:1:7:TUCHENG</t>
  </si>
  <si>
    <t>2016:2:1:7:WANDA</t>
  </si>
  <si>
    <t>2016:2:1:7:XINDIAN</t>
  </si>
  <si>
    <t>2016:2:1:7:XINZHUANG</t>
  </si>
  <si>
    <t>2016:2:1:7:XIZHI</t>
  </si>
  <si>
    <t>2016:2:1:7:YILAN</t>
  </si>
  <si>
    <t>2016:2:1:7:YULI</t>
  </si>
  <si>
    <t>2016:2:1:7:ZHONGLI</t>
  </si>
  <si>
    <t>2016:2:1:7:ZHUBEI</t>
  </si>
  <si>
    <t>2016:2:1:7:ZHUDONG</t>
  </si>
  <si>
    <t>2016:2:2:7:BADE</t>
  </si>
  <si>
    <t>2016:2:2:7:BANQIAO</t>
  </si>
  <si>
    <t>2016:2:2:7:BEITOU</t>
  </si>
  <si>
    <t>2016:2:2:7:JIAN</t>
  </si>
  <si>
    <t>2016:2:2:7:JILONG</t>
  </si>
  <si>
    <t>2016:2:2:7:JINGXIN</t>
  </si>
  <si>
    <t>2016:2:2:7:SANCHONG</t>
  </si>
  <si>
    <t>2016:2:2:7:SHILIN</t>
  </si>
  <si>
    <t>2016:2:2:7:SHUANGHE</t>
  </si>
  <si>
    <t>2016:2:2:7:SONGSHAN</t>
  </si>
  <si>
    <t>2016:2:2:7:TAOYUAN_3</t>
  </si>
  <si>
    <t>2016:2:2:7:TUCHENG</t>
  </si>
  <si>
    <t>2016:2:2:7:WANDA</t>
  </si>
  <si>
    <t>2016:2:2:7:XINDIAN</t>
  </si>
  <si>
    <t>2016:2:2:7:XINZHUANG</t>
  </si>
  <si>
    <t>2016:2:2:7:XIZHI</t>
  </si>
  <si>
    <t>2016:2:2:7:YILAN</t>
  </si>
  <si>
    <t>2016:2:2:7:YULI</t>
  </si>
  <si>
    <t>2016:2:2:7:ZHONGLI</t>
  </si>
  <si>
    <t>2016:2:2:7:ZHUBEI</t>
  </si>
  <si>
    <t>2016:2:2:7:ZHUDONG</t>
  </si>
  <si>
    <t>2016:1:2:7:TAIDONG_1_3</t>
  </si>
  <si>
    <t>2016:1:2:7:TAIDONG_2</t>
  </si>
  <si>
    <t>2016:1:2:7:TAOYUAN_1_2</t>
  </si>
  <si>
    <t>2016:1:4:7:TAIDONG_1_3</t>
  </si>
  <si>
    <t>2016:1:4:7:TAIDONG_2</t>
  </si>
  <si>
    <t>2016:1:4:7:TAOYUAN_1_2</t>
  </si>
  <si>
    <t>2016:1:5:7:TAIDONG_1_3</t>
  </si>
  <si>
    <t>2016:1:5:7:TAIDONG_2</t>
  </si>
  <si>
    <t>2016:1:5:7:TAOYUAN_1_2</t>
  </si>
  <si>
    <t>2016:2:1:7:TAIDONG_1_3</t>
  </si>
  <si>
    <t>2016:2:1:7:TAIDONG_2</t>
  </si>
  <si>
    <t>2016:2:1:7:TAOYUAN_1_2</t>
  </si>
  <si>
    <t>2016:2:2:7:TAIDONG_1_3</t>
  </si>
  <si>
    <t>2016:2:2:7:TAIDONG_2</t>
  </si>
  <si>
    <t>2016:2:2:7:TAOYUAN_1_2</t>
  </si>
  <si>
    <t>2016:1:0:0:BADE</t>
  </si>
  <si>
    <t>2016:1:0:0:BANQIAO</t>
  </si>
  <si>
    <t>2016:1:0:0:BEITOU</t>
  </si>
  <si>
    <t>2016:1:0:0:JIAN</t>
  </si>
  <si>
    <t>2016:1:0:0:JILONG</t>
  </si>
  <si>
    <t>2016:1:0:0:JINGXIN</t>
  </si>
  <si>
    <t>2016:1:0:0:SANCHONG</t>
  </si>
  <si>
    <t>2016:1:0:0:SHILIN</t>
  </si>
  <si>
    <t>2016:1:0:0:SHUANGHE</t>
  </si>
  <si>
    <t>2016:1:0:0:SONGSHAN</t>
  </si>
  <si>
    <t>2016:1:0:0:TAIDONG_1_3</t>
  </si>
  <si>
    <t>2016:1:0:0:TAIDONG_2</t>
  </si>
  <si>
    <t>2016:1:0:0:TAOYUAN_1_2</t>
  </si>
  <si>
    <t>2016:1:0:0:TAOYUAN_3</t>
  </si>
  <si>
    <t>2016:1:0:0:TAOYUAN_4</t>
  </si>
  <si>
    <t>2016:1:0:0:TAOYUAN_5</t>
  </si>
  <si>
    <t>2016:1:0:0:TAOYUAN_6</t>
  </si>
  <si>
    <t>2016:1:0:0:TUCHENG</t>
  </si>
  <si>
    <t>2016:1:0:0:WANDA</t>
  </si>
  <si>
    <t>2016:1:0:0:XINDIAN</t>
  </si>
  <si>
    <t>2016:1:0:0:XINZHUANG</t>
  </si>
  <si>
    <t>2016:1:0:0:XIZHI</t>
  </si>
  <si>
    <t>2016:1:0:0:YILAN</t>
  </si>
  <si>
    <t>2016:1:0:0:YULI</t>
  </si>
  <si>
    <t>2016:1:0:0:ZHONGLI</t>
  </si>
  <si>
    <t>2016:1:0:0:ZHUBEI</t>
  </si>
  <si>
    <t>2016:1:0:0:ZHUDONG</t>
  </si>
  <si>
    <t>2016:2:0:0:BADE</t>
  </si>
  <si>
    <t>2016:2:0:0:BANQIAO</t>
  </si>
  <si>
    <t>2016:2:0:0:BEITOU</t>
  </si>
  <si>
    <t>2016:2:0:0:JIAN</t>
  </si>
  <si>
    <t>2016:2:0:0:JILONG</t>
  </si>
  <si>
    <t>2016:2:0:0:JINGXIN</t>
  </si>
  <si>
    <t>2016:2:0:0:SANCHONG</t>
  </si>
  <si>
    <t>2016:2:0:0:SHILIN</t>
  </si>
  <si>
    <t>2016:2:0:0:SHUANGHE</t>
  </si>
  <si>
    <t>2016:2:0:0:SONGSHAN</t>
  </si>
  <si>
    <t>2016:2:0:0:TAIDONG_1_3</t>
  </si>
  <si>
    <t>2016:2:0:0:TAIDONG_2</t>
  </si>
  <si>
    <t>2016:2:0:0:TAOYUAN_1_2</t>
  </si>
  <si>
    <t>2016:2:0:0:TAOYUAN_3</t>
  </si>
  <si>
    <t>2016:2:0:0:TUCHENG</t>
  </si>
  <si>
    <t>2016:2:0:0:WANDA</t>
  </si>
  <si>
    <t>2016:2:0:0:XINDIAN</t>
  </si>
  <si>
    <t>2016:2:0:0:XINZHUANG</t>
  </si>
  <si>
    <t>2016:2:0:0:XIZHI</t>
  </si>
  <si>
    <t>2016:2:0:0:YILAN</t>
  </si>
  <si>
    <t>2016:2:0:0:YULI</t>
  </si>
  <si>
    <t>2016:2:0:0:ZHONGLI</t>
  </si>
  <si>
    <t>2016:2:0:0:ZHUBEI</t>
  </si>
  <si>
    <t>2016:2:0:0:ZHUDONG</t>
  </si>
  <si>
    <t>WEEKDAY</t>
  </si>
  <si>
    <t>2016:2:3:7:CENTRAL</t>
  </si>
  <si>
    <t>2016:2:3:7:HUALIAN</t>
  </si>
  <si>
    <t>2016:2:3:7:NORTH</t>
  </si>
  <si>
    <t>2016:2:3:7:SOUTH</t>
  </si>
  <si>
    <t>2016:2:3:7:TAIDONG</t>
  </si>
  <si>
    <t>2016:2:3:7:WEST</t>
  </si>
  <si>
    <t>2016:2:3:7:XINZHU</t>
  </si>
  <si>
    <t>2016:2:3:7:ZHUNAN</t>
  </si>
  <si>
    <t>2016:2:3:7:DANSHUI_B_E</t>
  </si>
  <si>
    <t>2016:2:3:7:MIAOLI_A_E</t>
  </si>
  <si>
    <t>2016:2:3:7:MIAOLI_B_E</t>
  </si>
  <si>
    <t>2016:2:3:7:TAIDONG_2_S</t>
  </si>
  <si>
    <t>2016:2:3:7:TAO_2_S</t>
  </si>
  <si>
    <t>2016:2:3:7:BEITOU</t>
  </si>
  <si>
    <t>2016:2:3:7:TAIDONG_2</t>
  </si>
  <si>
    <t>2016:2:3:7:TAOYUAN_1_2</t>
  </si>
  <si>
    <t>2016:2:3:7:WANDA</t>
  </si>
  <si>
    <t>2016:2:3:7:TAOYUAN</t>
  </si>
  <si>
    <t>2016:2:3:7:ANKANG_E</t>
  </si>
  <si>
    <t>2016:2:3:7:BADE_A_E</t>
  </si>
  <si>
    <t>2016:2:3:7:BADE_B_E</t>
  </si>
  <si>
    <t>2016:2:3:7:BANQIAO_S</t>
  </si>
  <si>
    <t>2016:2:3:7:BEITOU_E</t>
  </si>
  <si>
    <t>2016:2:3:7:BEITOU_S</t>
  </si>
  <si>
    <t>2016:2:3:7:HUALIAN_1_E</t>
  </si>
  <si>
    <t>2016:2:3:7:HUALIAN_1_S</t>
  </si>
  <si>
    <t>2016:2:3:7:HUALIAN_3_A_E</t>
  </si>
  <si>
    <t>2016:2:3:7:HUALIAN_3_S</t>
  </si>
  <si>
    <t>2016:2:3:7:JILONG_A_E</t>
  </si>
  <si>
    <t>2016:2:3:7:JINGXIN_S</t>
  </si>
  <si>
    <t>2016:2:3:7:LONGTAN_E</t>
  </si>
  <si>
    <t>2016:2:3:7:LUODONG_A_E</t>
  </si>
  <si>
    <t>2016:2:3:7:LUZHOU_A_E</t>
  </si>
  <si>
    <t>2016:2:3:7:LUZHOU_B_E</t>
  </si>
  <si>
    <t>2016:2:3:7:MUZHA_E</t>
  </si>
  <si>
    <t>2016:2:3:7:MUZHA_S</t>
  </si>
  <si>
    <t>2016:2:3:7:NEIHU_S</t>
  </si>
  <si>
    <t>2016:2:3:7:SANCHONG_E</t>
  </si>
  <si>
    <t>2016:2:3:7:SANCHONG_S</t>
  </si>
  <si>
    <t>2016:2:3:7:SHILIN_S</t>
  </si>
  <si>
    <t>2016:2:3:7:SIYUAN_E</t>
  </si>
  <si>
    <t>2016:2:3:7:SONGSHAN_S</t>
  </si>
  <si>
    <t>2016:2:3:7:TAIDONG_1_E</t>
  </si>
  <si>
    <t>2016:2:3:7:TAIDONG_1_S</t>
  </si>
  <si>
    <t>2016:2:3:7:TAIDONG_3_E</t>
  </si>
  <si>
    <t>2016:2:3:7:TAO_1_A</t>
  </si>
  <si>
    <t>2016:2:3:7:TAO_1_B</t>
  </si>
  <si>
    <t>2016:2:3:7:TAO_2_E</t>
  </si>
  <si>
    <t>2016:2:3:7:TAO_3_E</t>
  </si>
  <si>
    <t>2016:2:3:7:TAO_3_E_ZL</t>
  </si>
  <si>
    <t>2016:2:3:7:TAO_4_S</t>
  </si>
  <si>
    <t>2016:2:3:7:TIANMU_E</t>
  </si>
  <si>
    <t>2016:2:3:7:TOUFEN_E</t>
  </si>
  <si>
    <t>2016:2:3:7:TOUR_S</t>
  </si>
  <si>
    <t>2016:2:3:7:TUCHENG_A_S</t>
  </si>
  <si>
    <t>2016:2:3:7:WANDA_A_S</t>
  </si>
  <si>
    <t>2016:2:3:7:WANDA_E</t>
  </si>
  <si>
    <t>2016:2:3:7:XIANGSHAN_A</t>
  </si>
  <si>
    <t>2016:2:3:7:XINAN_S</t>
  </si>
  <si>
    <t>2016:2:3:7:XINBAN_E</t>
  </si>
  <si>
    <t>2016:2:3:7:XINDIAN_E</t>
  </si>
  <si>
    <t>2016:2:3:7:XINDIAN_S</t>
  </si>
  <si>
    <t>2016:2:3:7:XINPU_E</t>
  </si>
  <si>
    <t>2016:2:3:7:XINZHU_1_E</t>
  </si>
  <si>
    <t>2016:2:3:7:XINZHU_1_S</t>
  </si>
  <si>
    <t>2016:2:3:7:XINZHU_3_S</t>
  </si>
  <si>
    <t>2016:2:3:7:XIZHI_A_E</t>
  </si>
  <si>
    <t>2016:2:3:7:XIZHI_B_E</t>
  </si>
  <si>
    <t>2016:2:3:7:XIZHI_S</t>
  </si>
  <si>
    <t>2016:2:3:7:YILAN_E</t>
  </si>
  <si>
    <t>2016:2:3:7:YONGHE_S</t>
  </si>
  <si>
    <t>2016:2:3:7:YULI_E</t>
  </si>
  <si>
    <t>2016:2:3:7:YULI_S</t>
  </si>
  <si>
    <t>2016:2:3:7:ZHONGHE_1_E</t>
  </si>
  <si>
    <t>2016:2:3:7:ZHONGHE_2_E</t>
  </si>
  <si>
    <t>2016:2:3:7:ZHONGHE_2_S</t>
  </si>
  <si>
    <t>2016:2:3:7:ZHONGLI_1_E</t>
  </si>
  <si>
    <t>2016:2:3:7:ZHONGLI_1_S</t>
  </si>
  <si>
    <t>2016:2:3:7:ZHONGLI_2_E</t>
  </si>
  <si>
    <t>2016:2:3:7:ZHUBEI_1_S</t>
  </si>
  <si>
    <t>2016:2:3:7:ZHUBEI_2_E</t>
  </si>
  <si>
    <t>2016:2:3:7:ZHUBEI_2_S</t>
  </si>
  <si>
    <t>2016:2:3:7:ZHUBEI_3_E</t>
  </si>
  <si>
    <t>2016:2:3:7:ZHUDONG_E</t>
  </si>
  <si>
    <t>2016:2:3:7:ZHUDONG_S</t>
  </si>
  <si>
    <t>2016:2:3:7:BADE</t>
  </si>
  <si>
    <t>2016:2:3:7:BANQIAO</t>
  </si>
  <si>
    <t>2016:2:3:7:JIAN</t>
  </si>
  <si>
    <t>2016:2:3:7:JILONG</t>
  </si>
  <si>
    <t>2016:2:3:7:JINGXIN</t>
  </si>
  <si>
    <t>2016:2:3:7:SANCHONG</t>
  </si>
  <si>
    <t>2016:2:3:7:SHILIN</t>
  </si>
  <si>
    <t>2016:2:3:7:SHUANGHE</t>
  </si>
  <si>
    <t>2016:2:3:7:SONGSHAN</t>
  </si>
  <si>
    <t>2016:2:3:7:TAIDONG_1_3</t>
  </si>
  <si>
    <t>2016:2:3:7:TAOYUAN_3</t>
  </si>
  <si>
    <t>2016:2:3:7:TUCHENG</t>
  </si>
  <si>
    <t>2016:2:3:7:XINDIAN</t>
  </si>
  <si>
    <t>2016:2:3:7:XINZHUANG</t>
  </si>
  <si>
    <t>2016:2:3:7:XIZHI</t>
  </si>
  <si>
    <t>2016:2:3:7:YILAN</t>
  </si>
  <si>
    <t>2016:2:3:7:YULI</t>
  </si>
  <si>
    <t>2016:2:3:7:ZHONGLI</t>
  </si>
  <si>
    <t>2016:2:3:7:ZHUBEI</t>
  </si>
  <si>
    <t>2016:2:3:7:ZHUDONG</t>
  </si>
  <si>
    <t>2016:2:3:7:EAST</t>
  </si>
  <si>
    <t>2016:2:3:7:BADE_S</t>
  </si>
  <si>
    <t>2016:2:3:7:DANFENG_E</t>
  </si>
  <si>
    <t>2016:2:3:7:DANSHUI_A_E</t>
  </si>
  <si>
    <t>2016:2:3:7:GUISHAN_E</t>
  </si>
  <si>
    <t>2016:2:3:7:HUALIAN_3_B_E</t>
  </si>
  <si>
    <t>2016:2:3:7:LUODONG_B_E</t>
  </si>
  <si>
    <t>2016:2:3:7:NEIHU_E</t>
  </si>
  <si>
    <t>2016:2:3:7:TAO_4_E</t>
  </si>
  <si>
    <t>2016:2:3:7:WANDA_B_S</t>
  </si>
  <si>
    <t>2016:2:3:7:XIANGSHAN_B</t>
  </si>
  <si>
    <t>2016:2:3:7:XINPU_S</t>
  </si>
  <si>
    <t>2016:2:3:7:YILAN_S</t>
  </si>
  <si>
    <t>2016:2:3:7:ZHUNAN_S</t>
  </si>
  <si>
    <t>2016:2:3:7:JILONG_B_E</t>
  </si>
  <si>
    <t>Taipei Mission</t>
  </si>
  <si>
    <t>臺北傳道部</t>
  </si>
  <si>
    <t>Mission Totals 傳道部總數</t>
  </si>
  <si>
    <t>2016:1:2:7:TOUFEN_MIAOLI</t>
  </si>
  <si>
    <t>2016:1:4:7:TOUFEN_MIAOLI</t>
  </si>
  <si>
    <t>2016:1:5:7:TOUFEN_MIAOLI</t>
  </si>
  <si>
    <t>2016:2:1:7:TOUFEN_MIAOLI</t>
  </si>
  <si>
    <t>2016:2:2:7:TOUFEN_MIAOLI</t>
  </si>
  <si>
    <t>2016:2:3:7:TOUFEN_MIAOLI</t>
  </si>
  <si>
    <t>2016:1:0:0:TOUFEN_MIAOLI</t>
  </si>
  <si>
    <t>2016:2:0:0:TOUFEN_MIAOLI</t>
  </si>
  <si>
    <t>2016:2:3:7:ASSISTANTS</t>
  </si>
  <si>
    <t>2016:2:3:7:OFFICE</t>
  </si>
  <si>
    <t>REPORT_DATA_BY_MISSION!</t>
  </si>
  <si>
    <t>REPORT_DATA_BY_MISSION_MONTH!</t>
  </si>
  <si>
    <t>BAPTISM_SOURCE_MISSION_MONTH!</t>
  </si>
  <si>
    <t>2016:1:2:7:MISSION</t>
  </si>
  <si>
    <t>2016:1:4:7:MISSION</t>
  </si>
  <si>
    <t>2016:1:5:7:MISSION</t>
  </si>
  <si>
    <t>2016:2:1:7:MISSION</t>
  </si>
  <si>
    <t>2016:2:2:7:MISSION</t>
  </si>
  <si>
    <t>2016:2:3:7:MISSION</t>
  </si>
  <si>
    <t>2016:1:0:0:MISSION</t>
  </si>
  <si>
    <t>2016:2:0:0:MISSION</t>
  </si>
  <si>
    <t>MISSION</t>
  </si>
  <si>
    <t>2015:12:0:0:MISSION</t>
  </si>
  <si>
    <t>2015:11:0:0:MISSION</t>
  </si>
  <si>
    <t>2015:10:0:0:MISSION</t>
  </si>
  <si>
    <t>2015:9:0:0:MISSION</t>
  </si>
  <si>
    <t>2015:8:0:0:MISSION</t>
  </si>
  <si>
    <t>2015:7:0:0:MISSION</t>
  </si>
  <si>
    <t>2015:6:0:0:MISSION</t>
  </si>
  <si>
    <t>2015:5:0:0:MISSION</t>
  </si>
  <si>
    <t>2015:4:0:0:MISSION</t>
  </si>
  <si>
    <t>2015:3:0:0:MISSION</t>
  </si>
  <si>
    <t>2015:2:0:0:MISSION</t>
  </si>
  <si>
    <t>2015:1:0:0:MISSION</t>
  </si>
  <si>
    <t>2014:12:0:0:MISSION</t>
  </si>
  <si>
    <t>2014:11:0:0:MISSION</t>
  </si>
  <si>
    <t>2014:10:0:0:MISSION</t>
  </si>
  <si>
    <t>2014:9:0:0:MISSION</t>
  </si>
  <si>
    <t>2014:8:0:0:MISSION</t>
  </si>
  <si>
    <t>2014:7:0:0:MISSION</t>
  </si>
  <si>
    <t>2014:6:0:0:MISSION</t>
  </si>
  <si>
    <t>2014:5:0:0:MISSION</t>
  </si>
  <si>
    <t>2014:4:0:0:MISSION</t>
  </si>
  <si>
    <t>2014:3:0:0:MISSION</t>
  </si>
  <si>
    <t>2014:2:0:0:MISSION</t>
  </si>
  <si>
    <t>2014:1:0:0:MISSION</t>
  </si>
  <si>
    <t>2016:2:3:7:OFFICE_E</t>
  </si>
  <si>
    <t>2016:2:4:7:JILONG_B_E</t>
  </si>
  <si>
    <t>2016:2:4:7:LUODONG_A_E</t>
  </si>
  <si>
    <t>2016:2:4:7:NEIHU_S</t>
  </si>
  <si>
    <t>2016:2:4:7:SHILIN_S</t>
  </si>
  <si>
    <t>2016:2:4:7:XINDIAN_E</t>
  </si>
  <si>
    <t>2016:2:4:7:YULI_E</t>
  </si>
  <si>
    <t>2016:2:4:7:ZHONGHE_1_E</t>
  </si>
  <si>
    <t>2016:2:4:7:ZHONGHE_2_E</t>
  </si>
  <si>
    <t>2016:2:4:7:ZHUBEI_2_E</t>
  </si>
  <si>
    <t>2016:2:4:7:JILONG</t>
  </si>
  <si>
    <t>2016:2:4:7:SHILIN</t>
  </si>
  <si>
    <t>2016:2:4:7:SHUANGHE</t>
  </si>
  <si>
    <t>2016:2:4:7:SONGSHAN</t>
  </si>
  <si>
    <t>2016:2:4:7:XINDIAN</t>
  </si>
  <si>
    <t>2016:2:4:7:YILAN</t>
  </si>
  <si>
    <t>2016:2:4:7:YULI</t>
  </si>
  <si>
    <t>2016:2:4:7:ZHUBEI</t>
  </si>
  <si>
    <t>2016:2:4:7:EAST</t>
  </si>
  <si>
    <t>2016:2:4:7:NORTH</t>
  </si>
  <si>
    <t>2016:2:4:7:SOUTH</t>
  </si>
  <si>
    <t>2016:2:4:7:TAIDONG</t>
  </si>
  <si>
    <t>2016:2:4:7:XINZHU</t>
  </si>
  <si>
    <t>2016:2:4:7:MISSION</t>
  </si>
  <si>
    <t>2016:2:4:7:ANKANG_E</t>
  </si>
  <si>
    <t>2016:2:4:7:BADE_A_E</t>
  </si>
  <si>
    <t>2016:2:4:7:BADE_B_E</t>
  </si>
  <si>
    <t>2016:2:4:7:BADE_S</t>
  </si>
  <si>
    <t>2016:2:4:7:BANQIAO_S</t>
  </si>
  <si>
    <t>2016:2:4:7:BEITOU_E</t>
  </si>
  <si>
    <t>2016:2:4:7:BEITOU_S</t>
  </si>
  <si>
    <t>2016:2:4:7:DANFENG_E</t>
  </si>
  <si>
    <t>2016:2:4:7:DANSHUI_A_E</t>
  </si>
  <si>
    <t>2016:2:4:7:DANSHUI_B_E</t>
  </si>
  <si>
    <t>2016:2:4:7:GUISHAN_E</t>
  </si>
  <si>
    <t>2016:2:4:7:HUALIAN_1_E</t>
  </si>
  <si>
    <t>2016:2:4:7:HUALIAN_1_S</t>
  </si>
  <si>
    <t>2016:2:4:7:HUALIAN_3_A_E</t>
  </si>
  <si>
    <t>2016:2:4:7:HUALIAN_3_B_E</t>
  </si>
  <si>
    <t>2016:2:4:7:HUALIAN_3_S</t>
  </si>
  <si>
    <t>2016:2:4:7:JILONG_A_E</t>
  </si>
  <si>
    <t>2016:2:4:7:JINGXIN_S</t>
  </si>
  <si>
    <t>2016:2:4:7:LONGTAN_E</t>
  </si>
  <si>
    <t>2016:2:4:7:LUODONG_B_E</t>
  </si>
  <si>
    <t>2016:2:4:7:LUZHOU_A_E</t>
  </si>
  <si>
    <t>2016:2:4:7:LUZHOU_B_E</t>
  </si>
  <si>
    <t>2016:2:4:7:MIAOLI_A_E</t>
  </si>
  <si>
    <t>2016:2:4:7:MIAOLI_B_E</t>
  </si>
  <si>
    <t>2016:2:4:7:MUZHA_E</t>
  </si>
  <si>
    <t>2016:2:4:7:MUZHA_S</t>
  </si>
  <si>
    <t>2016:2:4:7:NEIHU_E</t>
  </si>
  <si>
    <t>2016:2:4:7:OFFICE_E</t>
  </si>
  <si>
    <t>2016:2:4:7:SANCHONG_E</t>
  </si>
  <si>
    <t>2016:2:4:7:SANCHONG_S</t>
  </si>
  <si>
    <t>2016:2:4:7:SIYUAN_E</t>
  </si>
  <si>
    <t>2016:2:4:7:SONGSHAN_S</t>
  </si>
  <si>
    <t>2016:2:4:7:TAIDONG_1_E</t>
  </si>
  <si>
    <t>2016:2:4:7:TAIDONG_1_S</t>
  </si>
  <si>
    <t>2016:2:4:7:TAIDONG_2_S</t>
  </si>
  <si>
    <t>2016:2:4:7:TAIDONG_3_E</t>
  </si>
  <si>
    <t>2016:2:4:7:TAO_1_A</t>
  </si>
  <si>
    <t>2016:2:4:7:TAO_1_B</t>
  </si>
  <si>
    <t>2016:2:4:7:TAO_2_E</t>
  </si>
  <si>
    <t>2016:2:4:7:TAO_2_S</t>
  </si>
  <si>
    <t>2016:2:4:7:TAO_3_E</t>
  </si>
  <si>
    <t>2016:2:4:7:TAO_3_E_ZL</t>
  </si>
  <si>
    <t>2016:2:4:7:TAO_4_E</t>
  </si>
  <si>
    <t>2016:2:4:7:TAO_4_S</t>
  </si>
  <si>
    <t>2016:2:4:7:TIANMU_E</t>
  </si>
  <si>
    <t>2016:2:4:7:TOUFEN_E</t>
  </si>
  <si>
    <t>2016:2:4:7:TOUR_S</t>
  </si>
  <si>
    <t>2016:2:4:7:TUCHENG_A_S</t>
  </si>
  <si>
    <t>2016:2:4:7:WANDA_A_S</t>
  </si>
  <si>
    <t>2016:2:4:7:WANDA_B_S</t>
  </si>
  <si>
    <t>2016:2:4:7:WANDA_E</t>
  </si>
  <si>
    <t>2016:2:4:7:XIANGSHAN_A</t>
  </si>
  <si>
    <t>2016:2:4:7:XINAN_S</t>
  </si>
  <si>
    <t>2016:2:4:7:XINBAN_E</t>
  </si>
  <si>
    <t>2016:2:4:7:XINDIAN_S</t>
  </si>
  <si>
    <t>2016:2:4:7:XINPU_E</t>
  </si>
  <si>
    <t>2016:2:4:7:XINPU_S</t>
  </si>
  <si>
    <t>2016:2:4:7:XINZHU_1_E</t>
  </si>
  <si>
    <t>2016:2:4:7:XINZHU_1_S</t>
  </si>
  <si>
    <t>2016:2:4:7:XINZHU_3_S</t>
  </si>
  <si>
    <t>2016:2:4:7:XIZHI_A_E</t>
  </si>
  <si>
    <t>2016:2:4:7:XIZHI_B_E</t>
  </si>
  <si>
    <t>2016:2:4:7:XIZHI_S</t>
  </si>
  <si>
    <t>2016:2:4:7:YILAN_E</t>
  </si>
  <si>
    <t>2016:2:4:7:YILAN_S</t>
  </si>
  <si>
    <t>2016:2:4:7:YONGHE_S</t>
  </si>
  <si>
    <t>2016:2:4:7:YULI_S</t>
  </si>
  <si>
    <t>2016:2:4:7:ZHONGHE_2_S</t>
  </si>
  <si>
    <t>2016:2:4:7:ZHONGLI_1_E</t>
  </si>
  <si>
    <t>2016:2:4:7:ZHONGLI_2_E</t>
  </si>
  <si>
    <t>2016:2:4:7:ZHUBEI_1_S</t>
  </si>
  <si>
    <t>2016:2:4:7:ZHUBEI_2_S</t>
  </si>
  <si>
    <t>2016:2:4:7:ZHUBEI_3_E</t>
  </si>
  <si>
    <t>2016:2:4:7:ZHUDONG_E</t>
  </si>
  <si>
    <t>2016:2:4:7:ZHUDONG_S</t>
  </si>
  <si>
    <t>2016:2:4:7:ZHUNAN_S</t>
  </si>
  <si>
    <t>2016:2:4:7:BADE</t>
  </si>
  <si>
    <t>2016:2:4:7:BANQIAO</t>
  </si>
  <si>
    <t>2016:2:4:7:BEITOU</t>
  </si>
  <si>
    <t>2016:2:4:7:HUALIAN</t>
  </si>
  <si>
    <t>2016:2:4:7:JIAN</t>
  </si>
  <si>
    <t>2016:2:4:7:JINGXIN</t>
  </si>
  <si>
    <t>2016:2:4:7:OFFICE</t>
  </si>
  <si>
    <t>2016:2:4:7:SANCHONG</t>
  </si>
  <si>
    <t>2016:2:4:7:TAIDONG_1_3</t>
  </si>
  <si>
    <t>2016:2:4:7:TAIDONG_2</t>
  </si>
  <si>
    <t>2016:2:4:7:TAOYUAN_1_2</t>
  </si>
  <si>
    <t>2016:2:4:7:TAOYUAN_3</t>
  </si>
  <si>
    <t>2016:2:4:7:TOUFEN_MIAOLI</t>
  </si>
  <si>
    <t>2016:2:4:7:TUCHENG</t>
  </si>
  <si>
    <t>2016:2:4:7:WANDA</t>
  </si>
  <si>
    <t>2016:2:4:7:XINZHUANG</t>
  </si>
  <si>
    <t>2016:2:4:7:XIZHI</t>
  </si>
  <si>
    <t>2016:2:4:7:ZHONGLI</t>
  </si>
  <si>
    <t>2016:2:4:7:ZHUDONG</t>
  </si>
  <si>
    <t>2016:2:4:7:ZHUNAN</t>
  </si>
  <si>
    <t>2016:2:4:7:CENTRAL</t>
  </si>
  <si>
    <t>2016:2:4:7:TAOYUAN</t>
  </si>
  <si>
    <t>2016:2:4:7:WEST</t>
  </si>
  <si>
    <t>2016:2:4:7:ASSISTANTS</t>
  </si>
  <si>
    <t>2016:2:4:7:XIANGSHAN_B</t>
  </si>
  <si>
    <t>2016:2:4:7:ZHONGLI_1_S</t>
  </si>
  <si>
    <t>2016:3:1:7:ANKANG_E</t>
  </si>
  <si>
    <t>2016:3:1:7:ASSISTANTS</t>
  </si>
  <si>
    <t>2016:3:1:7:BADE_A_E</t>
  </si>
  <si>
    <t>2016:3:1:7:BADE_B_E</t>
  </si>
  <si>
    <t>2016:3:1:7:BADE_S</t>
  </si>
  <si>
    <t>2016:3:1:7:BANQIAO_S</t>
  </si>
  <si>
    <t>2016:3:1:7:BEITOU_E</t>
  </si>
  <si>
    <t>2016:3:1:7:BEITOU_S</t>
  </si>
  <si>
    <t>2016:3:1:7:DANFENG_E</t>
  </si>
  <si>
    <t>2016:3:1:7:DANSHUI_A_E</t>
  </si>
  <si>
    <t>2016:3:1:7:DANSHUI_B_E</t>
  </si>
  <si>
    <t>2016:3:1:7:GUISHAN_E</t>
  </si>
  <si>
    <t>2016:3:1:7:HUALIAN_1_E</t>
  </si>
  <si>
    <t>2016:3:1:7:HUALIAN_1_S</t>
  </si>
  <si>
    <t>2016:3:1:7:HUALIAN_3_A_E</t>
  </si>
  <si>
    <t>2016:3:1:7:HUALIAN_3_B_E</t>
  </si>
  <si>
    <t>2016:3:1:7:HUALIAN_3_S</t>
  </si>
  <si>
    <t>2016:3:1:7:JILONG_A_E</t>
  </si>
  <si>
    <t>2016:3:1:7:JILONG_B_E</t>
  </si>
  <si>
    <t>2016:3:1:7:JINGXIN_S</t>
  </si>
  <si>
    <t>2016:3:1:7:LONGTAN_E</t>
  </si>
  <si>
    <t>2016:3:1:7:LUODONG_A_E</t>
  </si>
  <si>
    <t>2016:3:1:7:LUODONG_B_E</t>
  </si>
  <si>
    <t>2016:3:1:7:LUZHOU_A_E</t>
  </si>
  <si>
    <t>2016:3:1:7:LUZHOU_B_E</t>
  </si>
  <si>
    <t>2016:3:1:7:MIAOLI_B_E</t>
  </si>
  <si>
    <t>2016:3:1:7:MUZHA_E</t>
  </si>
  <si>
    <t>2016:3:1:7:MUZHA_S</t>
  </si>
  <si>
    <t>2016:3:1:7:NEIHU_E</t>
  </si>
  <si>
    <t>2016:3:1:7:NEIHU_S</t>
  </si>
  <si>
    <t>2016:3:1:7:OFFICE_E</t>
  </si>
  <si>
    <t>2016:3:1:7:SANCHONG_E</t>
  </si>
  <si>
    <t>2016:3:1:7:SANCHONG_S</t>
  </si>
  <si>
    <t>2016:3:1:7:SHILIN_S</t>
  </si>
  <si>
    <t>2016:3:1:7:SIYUAN_E</t>
  </si>
  <si>
    <t>2016:3:1:7:SONGSHAN_S</t>
  </si>
  <si>
    <t>2016:3:1:7:TAIDONG_1_E</t>
  </si>
  <si>
    <t>2016:3:1:7:TAIDONG_1_S</t>
  </si>
  <si>
    <t>2016:3:1:7:TAIDONG_2_S</t>
  </si>
  <si>
    <t>2016:3:1:7:TAIDONG_3_E</t>
  </si>
  <si>
    <t>2016:3:1:7:TAO_1_A</t>
  </si>
  <si>
    <t>2016:3:1:7:TAO_1_B</t>
  </si>
  <si>
    <t>2016:3:1:7:TAO_2_E</t>
  </si>
  <si>
    <t>2016:3:1:7:TAO_2_S</t>
  </si>
  <si>
    <t>2016:3:1:7:TAO_3_E</t>
  </si>
  <si>
    <t>2016:3:1:7:TAO_3_E_ZL</t>
  </si>
  <si>
    <t>2016:3:1:7:TAO_4_E</t>
  </si>
  <si>
    <t>2016:3:1:7:TAO_4_S</t>
  </si>
  <si>
    <t>2016:3:1:7:TIANMU_E</t>
  </si>
  <si>
    <t>2016:3:1:7:TOUFEN_E</t>
  </si>
  <si>
    <t>2016:3:1:7:TOUR_S</t>
  </si>
  <si>
    <t>2016:3:1:7:TUCHENG_A_S</t>
  </si>
  <si>
    <t>2016:3:1:7:WANDA_A_S</t>
  </si>
  <si>
    <t>2016:3:1:7:WANDA_B_S</t>
  </si>
  <si>
    <t>2016:3:1:7:WANDA_E</t>
  </si>
  <si>
    <t>2016:3:1:7:XIANGSHAN_A</t>
  </si>
  <si>
    <t>2016:3:1:7:XIANGSHAN_B</t>
  </si>
  <si>
    <t>2016:3:1:7:XINAN_S</t>
  </si>
  <si>
    <t>2016:3:1:7:XINBAN_E</t>
  </si>
  <si>
    <t>2016:3:1:7:XINDIAN_E</t>
  </si>
  <si>
    <t>2016:3:1:7:XINDIAN_S</t>
  </si>
  <si>
    <t>2016:3:1:7:XINPU_E</t>
  </si>
  <si>
    <t>2016:3:1:7:XINPU_S</t>
  </si>
  <si>
    <t>2016:3:1:7:XINZHU_1_E</t>
  </si>
  <si>
    <t>2016:3:1:7:XINZHU_1_S</t>
  </si>
  <si>
    <t>2016:3:1:7:XINZHU_3_S</t>
  </si>
  <si>
    <t>2016:3:1:7:XIZHI_A_E</t>
  </si>
  <si>
    <t>2016:3:1:7:XIZHI_B_E</t>
  </si>
  <si>
    <t>2016:3:1:7:XIZHI_S</t>
  </si>
  <si>
    <t>2016:3:1:7:YILAN_E</t>
  </si>
  <si>
    <t>2016:3:1:7:YILAN_S</t>
  </si>
  <si>
    <t>2016:3:1:7:YONGHE_S</t>
  </si>
  <si>
    <t>2016:3:1:7:YULI_E</t>
  </si>
  <si>
    <t>2016:3:1:7:YULI_S</t>
  </si>
  <si>
    <t>2016:3:1:7:ZHONGHE_1_E</t>
  </si>
  <si>
    <t>2016:3:1:7:ZHONGHE_2_E</t>
  </si>
  <si>
    <t>2016:3:1:7:ZHONGHE_2_S</t>
  </si>
  <si>
    <t>2016:3:1:7:ZHONGLI_1_E</t>
  </si>
  <si>
    <t>2016:3:1:7:ZHONGLI_1_S</t>
  </si>
  <si>
    <t>2016:3:1:7:ZHONGLI_2_E</t>
  </si>
  <si>
    <t>2016:3:1:7:ZHUBEI_1_S</t>
  </si>
  <si>
    <t>2016:3:1:7:ZHUBEI_2_E</t>
  </si>
  <si>
    <t>2016:3:1:7:ZHUBEI_2_S</t>
  </si>
  <si>
    <t>2016:3:1:7:ZHUBEI_3_E</t>
  </si>
  <si>
    <t>2016:3:1:7:ZHUDONG_E</t>
  </si>
  <si>
    <t>2016:3:1:7:ZHUDONG_S</t>
  </si>
  <si>
    <t>2016:3:1:7:ZHUNAN_S</t>
  </si>
  <si>
    <t>2016:3:1:7:BADE</t>
  </si>
  <si>
    <t>2016:3:1:7:BANQIAO</t>
  </si>
  <si>
    <t>2016:3:1:7:BEITOU</t>
  </si>
  <si>
    <t>2016:3:1:7:HUALIAN</t>
  </si>
  <si>
    <t>2016:3:1:7:JIAN</t>
  </si>
  <si>
    <t>2016:3:1:7:JILONG</t>
  </si>
  <si>
    <t>2016:3:1:7:JINGXIN</t>
  </si>
  <si>
    <t>2016:3:1:7:OFFICE</t>
  </si>
  <si>
    <t>2016:3:1:7:SANCHONG</t>
  </si>
  <si>
    <t>2016:3:1:7:SHILIN</t>
  </si>
  <si>
    <t>2016:3:1:7:SHUANGHE</t>
  </si>
  <si>
    <t>2016:3:1:7:SONGSHAN</t>
  </si>
  <si>
    <t>2016:3:1:7:TAIDONG_1_3</t>
  </si>
  <si>
    <t>2016:3:1:7:TAIDONG_2</t>
  </si>
  <si>
    <t>2016:3:1:7:TAOYUAN_1_2</t>
  </si>
  <si>
    <t>2016:3:1:7:TAOYUAN_3</t>
  </si>
  <si>
    <t>2016:3:1:7:TOUFEN_MIAOLI</t>
  </si>
  <si>
    <t>2016:3:1:7:TUCHENG</t>
  </si>
  <si>
    <t>2016:3:1:7:WANDA</t>
  </si>
  <si>
    <t>2016:3:1:7:XINDIAN</t>
  </si>
  <si>
    <t>2016:3:1:7:XINZHU</t>
  </si>
  <si>
    <t>2016:3:1:7:XINZHUANG</t>
  </si>
  <si>
    <t>2016:3:1:7:XIZHI</t>
  </si>
  <si>
    <t>2016:3:1:7:YILAN</t>
  </si>
  <si>
    <t>2016:3:1:7:YULI</t>
  </si>
  <si>
    <t>2016:3:1:7:ZHONGLI</t>
  </si>
  <si>
    <t>2016:3:1:7:ZHUBEI</t>
  </si>
  <si>
    <t>2016:3:1:7:ZHUDONG</t>
  </si>
  <si>
    <t>2016:3:1:7:ZHUNAN</t>
  </si>
  <si>
    <t>2016:3:0:0:BADE</t>
  </si>
  <si>
    <t>2016:3:0:0:BANQIAO</t>
  </si>
  <si>
    <t>2016:3:0:0:BEITOU</t>
  </si>
  <si>
    <t>2016:3:0:0:HUALIAN</t>
  </si>
  <si>
    <t>2016:3:0:0:JIAN</t>
  </si>
  <si>
    <t>2016:3:0:0:JILONG</t>
  </si>
  <si>
    <t>2016:3:0:0:JINGXIN</t>
  </si>
  <si>
    <t>2016:3:0:0:OFFICE</t>
  </si>
  <si>
    <t>2016:3:0:0:SANCHONG</t>
  </si>
  <si>
    <t>2016:3:0:0:SHILIN</t>
  </si>
  <si>
    <t>2016:3:0:0:SHUANGHE</t>
  </si>
  <si>
    <t>2016:3:0:0:SONGSHAN</t>
  </si>
  <si>
    <t>2016:3:0:0:TAIDONG_1_3</t>
  </si>
  <si>
    <t>2016:3:0:0:TAIDONG_2</t>
  </si>
  <si>
    <t>2016:3:0:0:TAOYUAN_1_2</t>
  </si>
  <si>
    <t>2016:3:0:0:TAOYUAN_3</t>
  </si>
  <si>
    <t>2016:3:0:0:TOUFEN_MIAOLI</t>
  </si>
  <si>
    <t>2016:3:0:0:TUCHENG</t>
  </si>
  <si>
    <t>2016:3:0:0:WANDA</t>
  </si>
  <si>
    <t>2016:3:0:0:XINDIAN</t>
  </si>
  <si>
    <t>2016:3:0:0:XINZHU</t>
  </si>
  <si>
    <t>2016:3:0:0:XINZHUANG</t>
  </si>
  <si>
    <t>2016:3:0:0:XIZHI</t>
  </si>
  <si>
    <t>2016:3:0:0:YILAN</t>
  </si>
  <si>
    <t>2016:3:0:0:YULI</t>
  </si>
  <si>
    <t>2016:3:0:0:ZHONGLI</t>
  </si>
  <si>
    <t>2016:3:0:0:ZHUBEI</t>
  </si>
  <si>
    <t>2016:3:0:0:ZHUDONG</t>
  </si>
  <si>
    <t>2016:3:0:0:ZHUNAN</t>
  </si>
  <si>
    <t>2016:3:1:7:CENTRAL</t>
  </si>
  <si>
    <t>2016:3:1:7:EAST</t>
  </si>
  <si>
    <t>2016:3:1:7:NORTH</t>
  </si>
  <si>
    <t>2016:3:1:7:SOUTH</t>
  </si>
  <si>
    <t>2016:3:1:7:TAIDONG</t>
  </si>
  <si>
    <t>2016:3:1:7:TAOYUAN</t>
  </si>
  <si>
    <t>2016:3:1:7:WEST</t>
  </si>
  <si>
    <t>2016:3:0:0:CENTRAL</t>
  </si>
  <si>
    <t>2016:3:0:0:EAST</t>
  </si>
  <si>
    <t>2016:3:0:0:NORTH</t>
  </si>
  <si>
    <t>2016:3:0:0:SOUTH</t>
  </si>
  <si>
    <t>2016:3:0:0:TAOYUAN</t>
  </si>
  <si>
    <t>2016:3:0:0:WEST</t>
  </si>
  <si>
    <t>2016:3:0:0:TAIDONG</t>
  </si>
  <si>
    <t>2016:3:1:7:MISSION</t>
  </si>
  <si>
    <t>2016:3:0:0:MISSION</t>
  </si>
  <si>
    <t>2016:3:0:0:0:JINGXIN</t>
  </si>
  <si>
    <t>2016:3:0:0:0:SHUANGHE</t>
  </si>
  <si>
    <t>2016:3:0:0:0:TAIDONG_1_3</t>
  </si>
  <si>
    <t>2016:3:0:0:0:TAOYUAN_1_2</t>
  </si>
  <si>
    <t>2016:3:0:0:0:ZHUNAN</t>
  </si>
  <si>
    <t>2016:3:0:0:0:SOUTH</t>
  </si>
  <si>
    <t>2016:3:0:0:0:TAIDONG</t>
  </si>
  <si>
    <t>2016:3:0:0:0:TAOYUAN</t>
  </si>
  <si>
    <t>2016:3:0:0:0:MISSION</t>
  </si>
  <si>
    <t>2016:1:2:7:ZHUNAN_E</t>
  </si>
  <si>
    <t>2016:1:4:7:ZHUNAN_E</t>
  </si>
  <si>
    <t>2016:1:5:7:ZHUNAN_E</t>
  </si>
  <si>
    <t>2016:2:1:7:ZHUNAN_E</t>
  </si>
  <si>
    <t>2016:2:2:7:ZHUNAN_E</t>
  </si>
  <si>
    <t>2016:2:3:7:ZHUNAN_E</t>
  </si>
  <si>
    <t>2016:2:4:7:ZHUNAN_E</t>
  </si>
  <si>
    <t>2016:3:1:7:ZHUNAN_E</t>
  </si>
  <si>
    <t>GRAPH_TITLE</t>
  </si>
  <si>
    <t>THIS_YEAR_LEGEND</t>
  </si>
  <si>
    <t>LAST_YEAR_LEGEND</t>
  </si>
  <si>
    <t>TWO_YEAR_AGO_LEGEND</t>
  </si>
  <si>
    <t>BAP_ANNUAL_GOAL</t>
  </si>
  <si>
    <t>UNIT_NAME</t>
  </si>
  <si>
    <t>S. Pendergrass / Nanney STL</t>
  </si>
  <si>
    <t>E. Boyce / Bell</t>
  </si>
  <si>
    <t>E. Nielson / Chuang</t>
  </si>
  <si>
    <t>E. Miner DL / Welch</t>
  </si>
  <si>
    <t>E. Casper / Turner</t>
  </si>
  <si>
    <t>S. Komatsu / Clawson</t>
  </si>
  <si>
    <t>Taiwan Taipei Mission</t>
  </si>
  <si>
    <t>2016:1:2:7:HUALIAN_2_ZL</t>
  </si>
  <si>
    <t>2016:1:4:7:HUALIAN_2_ZL</t>
  </si>
  <si>
    <t>2016:1:5:7:HUALIAN_2_ZL</t>
  </si>
  <si>
    <t>2016:2:1:7:HUALIAN_2_ZL</t>
  </si>
  <si>
    <t>2016:2:2:7:HUALIAN_2_ZL</t>
  </si>
  <si>
    <t>2016:2:3:7:HUALIAN_2_ZL</t>
  </si>
  <si>
    <t>2016:2:4:7:HUALIAN_2_ZL</t>
  </si>
  <si>
    <t>2016:3:1:7:HUALIAN_2_ZL</t>
  </si>
  <si>
    <t>2016:3:2:7:ANKANG_E</t>
  </si>
  <si>
    <t>2016:3:2:7:ASSISTANTS</t>
  </si>
  <si>
    <t>2016:3:2:7:BADE_A_E</t>
  </si>
  <si>
    <t>2016:3:2:7:BADE_B_E</t>
  </si>
  <si>
    <t>2016:3:2:7:BADE_S</t>
  </si>
  <si>
    <t>2016:3:2:7:BANQIAO_S</t>
  </si>
  <si>
    <t>2016:3:2:7:BEITOU_E</t>
  </si>
  <si>
    <t>2016:3:2:7:BEITOU_S</t>
  </si>
  <si>
    <t>2016:3:2:7:DANFENG_E</t>
  </si>
  <si>
    <t>2016:3:2:7:DANSHUI_A_E</t>
  </si>
  <si>
    <t>2016:3:2:7:DANSHUI_B_E</t>
  </si>
  <si>
    <t>2016:3:2:7:GUISHAN_E</t>
  </si>
  <si>
    <t>2016:3:2:7:HUALIAN_1_E</t>
  </si>
  <si>
    <t>2016:3:2:7:HUALIAN_1_S</t>
  </si>
  <si>
    <t>2016:3:2:7:HUALIAN_2_E</t>
  </si>
  <si>
    <t>2016:3:2:7:HUALIAN_2_ZL</t>
  </si>
  <si>
    <t>2016:3:2:7:HUALIAN_3_E</t>
  </si>
  <si>
    <t>2016:3:2:7:HUALIAN_3_S</t>
  </si>
  <si>
    <t>2016:3:2:7:JILONG_A_E</t>
  </si>
  <si>
    <t>2016:3:2:7:JILONG_B_E</t>
  </si>
  <si>
    <t>2016:3:2:7:JINGXIN_S</t>
  </si>
  <si>
    <t>2016:3:2:7:JINHUA_S</t>
  </si>
  <si>
    <t>2016:3:2:7:LONGTAN_E</t>
  </si>
  <si>
    <t>2016:3:2:7:LUODONG_A_E</t>
  </si>
  <si>
    <t>2016:3:2:7:LUODONG_B_E</t>
  </si>
  <si>
    <t>2016:3:2:7:LUZHOU_A_E</t>
  </si>
  <si>
    <t>2016:3:2:7:LUZHOU_B_E</t>
  </si>
  <si>
    <t>2016:3:2:7:MIAOLI_E</t>
  </si>
  <si>
    <t>2016:3:2:7:MUZHA_E</t>
  </si>
  <si>
    <t>2016:3:2:7:MUZHA_S</t>
  </si>
  <si>
    <t>2016:3:2:7:NEIHU_E</t>
  </si>
  <si>
    <t>2016:3:2:7:NEIHU_S</t>
  </si>
  <si>
    <t>2016:3:2:7:OFFICE_E</t>
  </si>
  <si>
    <t>2016:3:2:7:SANCHONG_E</t>
  </si>
  <si>
    <t>2016:3:2:7:SANCHONG_S</t>
  </si>
  <si>
    <t>2016:3:2:7:SHILIN_S</t>
  </si>
  <si>
    <t>2016:3:2:7:SIYUAN_E</t>
  </si>
  <si>
    <t>2016:3:2:7:SONGSHAN_S</t>
  </si>
  <si>
    <t>2016:3:2:7:TAIDONG_1_E</t>
  </si>
  <si>
    <t>2016:3:2:7:TAIDONG_1_S</t>
  </si>
  <si>
    <t>2016:3:2:7:TAIDONG_2_S</t>
  </si>
  <si>
    <t>2016:3:2:7:TAIDONG_3_E</t>
  </si>
  <si>
    <t>2016:3:2:7:TAO_1_A</t>
  </si>
  <si>
    <t>2016:3:2:7:TAO_1_B</t>
  </si>
  <si>
    <t>2016:3:2:7:TAO_2_E</t>
  </si>
  <si>
    <t>2016:3:2:7:TAO_2_S</t>
  </si>
  <si>
    <t>2016:3:2:7:TAO_3_E</t>
  </si>
  <si>
    <t>2016:3:2:7:TAO_3_E_ZL</t>
  </si>
  <si>
    <t>2016:3:2:7:TAO_4_E</t>
  </si>
  <si>
    <t>2016:3:2:7:TAO_4_S</t>
  </si>
  <si>
    <t>2016:3:2:7:TIANMU_A_E</t>
  </si>
  <si>
    <t>2016:3:2:7:TIANMU_B_E</t>
  </si>
  <si>
    <t>2016:3:2:7:TOUFEN_E</t>
  </si>
  <si>
    <t>2016:3:2:7:TOUR_S</t>
  </si>
  <si>
    <t>2016:3:2:7:TUCHENG_S</t>
  </si>
  <si>
    <t>2016:3:2:7:WANDA_E</t>
  </si>
  <si>
    <t>2016:3:2:7:WANDA_S</t>
  </si>
  <si>
    <t>2016:3:2:7:XIANGSHAN_E</t>
  </si>
  <si>
    <t>2016:3:2:7:XINAN_S</t>
  </si>
  <si>
    <t>2016:3:2:7:XINBAN_E</t>
  </si>
  <si>
    <t>2016:3:2:7:XINDIAN_E</t>
  </si>
  <si>
    <t>2016:3:2:7:XINDIAN_S</t>
  </si>
  <si>
    <t>2016:3:2:7:XINPU_E</t>
  </si>
  <si>
    <t>2016:3:2:7:XINZHU_1_E</t>
  </si>
  <si>
    <t>2016:3:2:7:XINZHU_1_S</t>
  </si>
  <si>
    <t>2016:3:2:7:XINZHU_3_S</t>
  </si>
  <si>
    <t>2016:3:2:7:XIZHI_A_E</t>
  </si>
  <si>
    <t>2016:3:2:7:XIZHI_B_E</t>
  </si>
  <si>
    <t>2016:3:2:7:XIZHI_S</t>
  </si>
  <si>
    <t>2016:3:2:7:YILAN_E</t>
  </si>
  <si>
    <t>2016:3:2:7:YILAN_S</t>
  </si>
  <si>
    <t>2016:3:2:7:YONGHE_S</t>
  </si>
  <si>
    <t>2016:3:2:7:YULI_E</t>
  </si>
  <si>
    <t>2016:3:2:7:YULI_S</t>
  </si>
  <si>
    <t>2016:3:2:7:ZHONGHE_1_E</t>
  </si>
  <si>
    <t>2016:3:2:7:ZHONGHE_2_E</t>
  </si>
  <si>
    <t>2016:3:2:7:ZHONGHE_2_S</t>
  </si>
  <si>
    <t>2016:3:2:7:ZHONGLI_1_E</t>
  </si>
  <si>
    <t>2016:3:2:7:ZHONGLI_1_S</t>
  </si>
  <si>
    <t>2016:3:2:7:ZHONGLI_2_E</t>
  </si>
  <si>
    <t>2016:3:2:7:ZHUBEI_1_S</t>
  </si>
  <si>
    <t>2016:3:2:7:ZHUBEI_2_E</t>
  </si>
  <si>
    <t>2016:3:2:7:ZHUBEI_2_S</t>
  </si>
  <si>
    <t>2016:3:2:7:ZHUBEI_3_E</t>
  </si>
  <si>
    <t>2016:3:2:7:ZHUDONG_E</t>
  </si>
  <si>
    <t>2016:3:2:7:ZHUDONG_S</t>
  </si>
  <si>
    <t>2016:3:2:7:ZHUNAN_S</t>
  </si>
  <si>
    <t>2016:3:2:7:ZHUNAN_ZL</t>
  </si>
  <si>
    <t>2016:1:2:7:JINHUA</t>
  </si>
  <si>
    <t>2016:1:2:7:XINAN</t>
  </si>
  <si>
    <t>2016:1:4:7:JINHUA</t>
  </si>
  <si>
    <t>2016:1:4:7:XINAN</t>
  </si>
  <si>
    <t>2016:1:5:7:JINHUA</t>
  </si>
  <si>
    <t>2016:1:5:7:XINAN</t>
  </si>
  <si>
    <t>2016:2:1:7:JINHUA</t>
  </si>
  <si>
    <t>2016:2:1:7:XINAN</t>
  </si>
  <si>
    <t>2016:2:2:7:JINHUA</t>
  </si>
  <si>
    <t>2016:2:2:7:XINAN</t>
  </si>
  <si>
    <t>2016:2:3:7:JINHUA</t>
  </si>
  <si>
    <t>2016:2:3:7:XINAN</t>
  </si>
  <si>
    <t>2016:2:4:7:JINHUA</t>
  </si>
  <si>
    <t>2016:2:4:7:XINAN</t>
  </si>
  <si>
    <t>2016:3:1:7:JINHUA</t>
  </si>
  <si>
    <t>2016:3:1:7:XINAN</t>
  </si>
  <si>
    <t>2016:3:2:7:BADE</t>
  </si>
  <si>
    <t>2016:3:2:7:BANQIAO</t>
  </si>
  <si>
    <t>2016:3:2:7:BEITOU</t>
  </si>
  <si>
    <t>2016:3:2:7:HUALIAN</t>
  </si>
  <si>
    <t>2016:3:2:7:JIAN</t>
  </si>
  <si>
    <t>2016:3:2:7:JILONG</t>
  </si>
  <si>
    <t>2016:3:2:7:JINGXIN</t>
  </si>
  <si>
    <t>2016:3:2:7:JINHUA</t>
  </si>
  <si>
    <t>2016:3:2:7:SANCHONG</t>
  </si>
  <si>
    <t>2016:3:2:7:SHILIN</t>
  </si>
  <si>
    <t>2016:3:2:7:SHUANGHE</t>
  </si>
  <si>
    <t>2016:3:2:7:SONGSHAN</t>
  </si>
  <si>
    <t>2016:3:2:7:TAIDONG_1_3</t>
  </si>
  <si>
    <t>2016:3:2:7:TAIDONG_2</t>
  </si>
  <si>
    <t>2016:3:2:7:TAOYUAN_1_2</t>
  </si>
  <si>
    <t>2016:3:2:7:TAOYUAN_3</t>
  </si>
  <si>
    <t>2016:3:2:7:TOUFEN_MIAOLI</t>
  </si>
  <si>
    <t>2016:3:2:7:TUCHENG</t>
  </si>
  <si>
    <t>2016:3:2:7:XINAN</t>
  </si>
  <si>
    <t>2016:3:2:7:XINDIAN</t>
  </si>
  <si>
    <t>2016:3:2:7:XINZHU</t>
  </si>
  <si>
    <t>2016:3:2:7:XINZHUANG</t>
  </si>
  <si>
    <t>2016:3:2:7:XIZHI</t>
  </si>
  <si>
    <t>2016:3:2:7:YILAN</t>
  </si>
  <si>
    <t>2016:3:2:7:YULI</t>
  </si>
  <si>
    <t>2016:3:2:7:ZHONGLI</t>
  </si>
  <si>
    <t>2016:3:2:7:ZHUBEI</t>
  </si>
  <si>
    <t>2016:3:2:7:ZHUDONG</t>
  </si>
  <si>
    <t>2016:3:2:7:ZHUNAN</t>
  </si>
  <si>
    <t>2016:1:0:0:JINHUA</t>
  </si>
  <si>
    <t>2016:1:0:0:XINAN</t>
  </si>
  <si>
    <t>2016:2:0:0:JINHUA</t>
  </si>
  <si>
    <t>2016:2:0:0:XINAN</t>
  </si>
  <si>
    <t>2016:3:0:0:JINHUA</t>
  </si>
  <si>
    <t>2016:3:0:0:XINAN</t>
  </si>
  <si>
    <t>2016:3:2:7:CENTRAL</t>
  </si>
  <si>
    <t>2016:3:2:7:EAST</t>
  </si>
  <si>
    <t>2016:3:2:7:NORTH</t>
  </si>
  <si>
    <t>2016:3:2:7:SOUTH</t>
  </si>
  <si>
    <t>2016:3:2:7:TAIDONG</t>
  </si>
  <si>
    <t>2016:3:2:7:TAOYUAN</t>
  </si>
  <si>
    <t>2016:3:2:7:WEST</t>
  </si>
  <si>
    <t>2016:3:2:7:MISSION</t>
  </si>
  <si>
    <t>2016:3:3:7:ANKANG_E</t>
  </si>
  <si>
    <t>2016:3:3:7:ASSISTANTS</t>
  </si>
  <si>
    <t>2016:3:3:7:BADE_A_E</t>
  </si>
  <si>
    <t>2016:3:3:7:BADE_B_E</t>
  </si>
  <si>
    <t>2016:3:3:7:BADE_S</t>
  </si>
  <si>
    <t>2016:3:3:7:BANQIAO_S</t>
  </si>
  <si>
    <t>2016:3:3:7:BEITOU_E</t>
  </si>
  <si>
    <t>2016:3:3:7:BEITOU_S</t>
  </si>
  <si>
    <t>2016:3:3:7:DANFENG_E</t>
  </si>
  <si>
    <t>2016:3:3:7:DANSHUI_A_E</t>
  </si>
  <si>
    <t>2016:3:3:7:DANSHUI_B_E</t>
  </si>
  <si>
    <t>2016:3:3:7:GUISHAN_E</t>
  </si>
  <si>
    <t>2016:3:3:7:HUALIAN_1_E</t>
  </si>
  <si>
    <t>2016:3:3:7:HUALIAN_1_S</t>
  </si>
  <si>
    <t>2016:3:3:7:HUALIAN_2_E</t>
  </si>
  <si>
    <t>2016:3:3:7:HUALIAN_2_ZL</t>
  </si>
  <si>
    <t>2016:3:3:7:HUALIAN_3_E</t>
  </si>
  <si>
    <t>2016:3:3:7:HUALIAN_3_S</t>
  </si>
  <si>
    <t>2016:3:3:7:JILONG_A_E</t>
  </si>
  <si>
    <t>2016:3:3:7:JILONG_B_E</t>
  </si>
  <si>
    <t>2016:3:3:7:JINGXIN_S</t>
  </si>
  <si>
    <t>2016:3:3:7:JINHUA_S</t>
  </si>
  <si>
    <t>2016:3:3:7:LONGTAN_E</t>
  </si>
  <si>
    <t>2016:3:3:7:LUODONG_A_E</t>
  </si>
  <si>
    <t>2016:3:3:7:LUODONG_B_E</t>
  </si>
  <si>
    <t>2016:3:3:7:LUZHOU_A_E</t>
  </si>
  <si>
    <t>2016:3:3:7:LUZHOU_B_E</t>
  </si>
  <si>
    <t>2016:3:3:7:MIAOLI_E</t>
  </si>
  <si>
    <t>2016:3:3:7:MUZHA_E</t>
  </si>
  <si>
    <t>2016:3:3:7:MUZHA_S</t>
  </si>
  <si>
    <t>2016:3:3:7:NEIHU_E</t>
  </si>
  <si>
    <t>2016:3:3:7:NEIHU_S</t>
  </si>
  <si>
    <t>2016:3:3:7:OFFICE_E</t>
  </si>
  <si>
    <t>2016:3:3:7:SANCHONG_E</t>
  </si>
  <si>
    <t>2016:3:3:7:SANCHONG_S</t>
  </si>
  <si>
    <t>2016:3:3:7:SHILIN_S</t>
  </si>
  <si>
    <t>2016:3:3:7:SIYUAN_E</t>
  </si>
  <si>
    <t>2016:3:3:7:SONGSHAN_S</t>
  </si>
  <si>
    <t>2016:3:3:7:TAIDONG_1_E</t>
  </si>
  <si>
    <t>2016:3:3:7:TAIDONG_1_S</t>
  </si>
  <si>
    <t>2016:3:3:7:TAIDONG_2_S</t>
  </si>
  <si>
    <t>2016:3:3:7:TAIDONG_3_E</t>
  </si>
  <si>
    <t>2016:3:3:7:TAO_1_A</t>
  </si>
  <si>
    <t>2016:3:3:7:TAO_1_B</t>
  </si>
  <si>
    <t>2016:3:3:7:TAO_2_E</t>
  </si>
  <si>
    <t>2016:3:3:7:TAO_2_S</t>
  </si>
  <si>
    <t>2016:3:3:7:TAO_3_E</t>
  </si>
  <si>
    <t>2016:3:3:7:TAO_3_E_ZL</t>
  </si>
  <si>
    <t>2016:3:3:7:TAO_4_E</t>
  </si>
  <si>
    <t>2016:3:3:7:TAO_4_S</t>
  </si>
  <si>
    <t>2016:3:3:7:TIANMU_A_E</t>
  </si>
  <si>
    <t>2016:3:3:7:TIANMU_B_E</t>
  </si>
  <si>
    <t>2016:3:3:7:TOUFEN_E</t>
  </si>
  <si>
    <t>2016:3:3:7:TOUR_S</t>
  </si>
  <si>
    <t>2016:3:3:7:TUCHENG_S</t>
  </si>
  <si>
    <t>2016:3:3:7:WANDA_E</t>
  </si>
  <si>
    <t>2016:3:3:7:XIANGSHAN_E</t>
  </si>
  <si>
    <t>2016:3:3:7:XINAN_S</t>
  </si>
  <si>
    <t>2016:3:3:7:XINBAN_E</t>
  </si>
  <si>
    <t>2016:3:3:7:XINDIAN_E</t>
  </si>
  <si>
    <t>2016:3:3:7:XINDIAN_S</t>
  </si>
  <si>
    <t>2016:3:3:7:XINPU_E</t>
  </si>
  <si>
    <t>2016:3:3:7:XINZHU_1_E</t>
  </si>
  <si>
    <t>2016:3:3:7:XINZHU_1_S</t>
  </si>
  <si>
    <t>2016:3:3:7:XINZHU_3_S</t>
  </si>
  <si>
    <t>2016:3:3:7:XIZHI_A_E</t>
  </si>
  <si>
    <t>2016:3:3:7:XIZHI_B_E</t>
  </si>
  <si>
    <t>2016:3:3:7:XIZHI_S</t>
  </si>
  <si>
    <t>2016:3:3:7:YILAN_E</t>
  </si>
  <si>
    <t>2016:3:3:7:YILAN_S</t>
  </si>
  <si>
    <t>2016:3:3:7:YONGHE_S</t>
  </si>
  <si>
    <t>2016:3:3:7:YULI_E</t>
  </si>
  <si>
    <t>2016:3:3:7:YULI_S</t>
  </si>
  <si>
    <t>2016:3:3:7:ZHONGHE_1_E</t>
  </si>
  <si>
    <t>2016:3:3:7:ZHONGHE_2_E</t>
  </si>
  <si>
    <t>2016:3:3:7:ZHONGHE_2_S</t>
  </si>
  <si>
    <t>2016:3:3:7:ZHONGLI_1_E</t>
  </si>
  <si>
    <t>2016:3:3:7:ZHONGLI_1_S</t>
  </si>
  <si>
    <t>2016:3:3:7:ZHONGLI_2_E</t>
  </si>
  <si>
    <t>2016:3:3:7:ZHUBEI_1_S</t>
  </si>
  <si>
    <t>2016:3:3:7:ZHUBEI_2_E</t>
  </si>
  <si>
    <t>2016:3:3:7:ZHUBEI_2_S</t>
  </si>
  <si>
    <t>2016:3:3:7:ZHUBEI_3_E</t>
  </si>
  <si>
    <t>2016:3:3:7:ZHUDONG_E</t>
  </si>
  <si>
    <t>2016:3:3:7:ZHUDONG_S</t>
  </si>
  <si>
    <t>2016:3:3:7:ZHUNAN_S</t>
  </si>
  <si>
    <t>2016:3:3:7:ZHUNAN_ZL</t>
  </si>
  <si>
    <t>2016:3:3:7:BADE</t>
  </si>
  <si>
    <t>2016:3:3:7:BANQIAO</t>
  </si>
  <si>
    <t>2016:3:3:7:BEITOU</t>
  </si>
  <si>
    <t>2016:3:3:7:HUALIAN</t>
  </si>
  <si>
    <t>2016:3:3:7:JIAN</t>
  </si>
  <si>
    <t>2016:3:3:7:JILONG</t>
  </si>
  <si>
    <t>2016:3:3:7:JINGXIN</t>
  </si>
  <si>
    <t>2016:3:3:7:JINHUA</t>
  </si>
  <si>
    <t>2016:3:3:7:SANCHONG</t>
  </si>
  <si>
    <t>2016:3:3:7:SHILIN</t>
  </si>
  <si>
    <t>2016:3:3:7:SHUANGHE</t>
  </si>
  <si>
    <t>2016:3:3:7:SONGSHAN</t>
  </si>
  <si>
    <t>2016:3:3:7:TAIDONG_1_3</t>
  </si>
  <si>
    <t>2016:3:3:7:TAIDONG_2</t>
  </si>
  <si>
    <t>2016:3:3:7:TAOYUAN_1_2</t>
  </si>
  <si>
    <t>2016:3:3:7:TAOYUAN_3</t>
  </si>
  <si>
    <t>2016:3:3:7:TOUFEN_MIAOLI</t>
  </si>
  <si>
    <t>2016:3:3:7:TUCHENG</t>
  </si>
  <si>
    <t>2016:3:3:7:XINAN</t>
  </si>
  <si>
    <t>2016:3:3:7:XINDIAN</t>
  </si>
  <si>
    <t>2016:3:3:7:XINZHU</t>
  </si>
  <si>
    <t>2016:3:3:7:XINZHUANG</t>
  </si>
  <si>
    <t>2016:3:3:7:XIZHI</t>
  </si>
  <si>
    <t>2016:3:3:7:YILAN</t>
  </si>
  <si>
    <t>2016:3:3:7:YULI</t>
  </si>
  <si>
    <t>2016:3:3:7:ZHONGLI</t>
  </si>
  <si>
    <t>2016:3:3:7:ZHUBEI</t>
  </si>
  <si>
    <t>2016:3:3:7:ZHUDONG</t>
  </si>
  <si>
    <t>2016:3:3:7:ZHUNAN</t>
  </si>
  <si>
    <t>2016:3:3:7:CENTRAL</t>
  </si>
  <si>
    <t>2016:3:3:7:EAST</t>
  </si>
  <si>
    <t>2016:3:3:7:NORTH</t>
  </si>
  <si>
    <t>2016:3:3:7:SOUTH</t>
  </si>
  <si>
    <t>2016:3:3:7:TAIDONG</t>
  </si>
  <si>
    <t>2016:3:3:7:TAOYUAN</t>
  </si>
  <si>
    <t>2016:3:3:7:WEST</t>
  </si>
  <si>
    <t>2016:3:3:7:MISSION</t>
  </si>
  <si>
    <t>2016:3:3:7:WANDA_S</t>
  </si>
  <si>
    <r>
      <t xml:space="preserve">Baptized
</t>
    </r>
    <r>
      <rPr>
        <b/>
        <sz val="11"/>
        <rFont val="Calibri"/>
        <family val="2"/>
        <scheme val="minor"/>
      </rPr>
      <t>本週洗禮人數</t>
    </r>
  </si>
  <si>
    <t>PH_NUMBER</t>
  </si>
  <si>
    <t>AREA_NAME</t>
  </si>
  <si>
    <t>M_NAMES_PRETTY</t>
  </si>
  <si>
    <t>DISTRICT_NAME</t>
  </si>
  <si>
    <t>ZONE_NAME</t>
  </si>
  <si>
    <t>WARD_NAME</t>
  </si>
  <si>
    <t>STAKE_NAME</t>
  </si>
  <si>
    <t>ENGLISH_UNIT_NAME</t>
  </si>
  <si>
    <t>REPORT_REQUIRED</t>
  </si>
  <si>
    <t>ENGLISH_REQUIRED</t>
  </si>
  <si>
    <t>GEOG_AREAS</t>
  </si>
  <si>
    <t>0972576641</t>
  </si>
  <si>
    <t>JIAYI</t>
  </si>
  <si>
    <t>0972263533</t>
  </si>
  <si>
    <t>0975087308</t>
  </si>
  <si>
    <t>0972377671</t>
  </si>
  <si>
    <t>0972576305</t>
  </si>
  <si>
    <t>0972263537</t>
  </si>
  <si>
    <t>0972263536</t>
  </si>
  <si>
    <t>0972263526</t>
  </si>
  <si>
    <t>TAIZHONG_SOUTH</t>
  </si>
  <si>
    <t>0972263547</t>
  </si>
  <si>
    <t>TAINAN</t>
  </si>
  <si>
    <t>0972908863</t>
  </si>
  <si>
    <t>0972263559</t>
  </si>
  <si>
    <t>0972263542</t>
  </si>
  <si>
    <t>0972263541</t>
  </si>
  <si>
    <t>0972263545</t>
  </si>
  <si>
    <t>0972987336</t>
  </si>
  <si>
    <t>0975095021</t>
  </si>
  <si>
    <t>0975081076</t>
  </si>
  <si>
    <t>0972377615</t>
  </si>
  <si>
    <t>0972263525</t>
  </si>
  <si>
    <t>0972263550</t>
  </si>
  <si>
    <t>0975135263</t>
  </si>
  <si>
    <t>TAIZHONG_EAST</t>
  </si>
  <si>
    <t>0975865851</t>
  </si>
  <si>
    <t>0972987211</t>
  </si>
  <si>
    <t>TAIZHONG_WEST</t>
  </si>
  <si>
    <t>0972987266</t>
  </si>
  <si>
    <t>0975165027</t>
  </si>
  <si>
    <t>0972263546</t>
  </si>
  <si>
    <t>0972263503</t>
  </si>
  <si>
    <t>0972377670</t>
  </si>
  <si>
    <t>GAOXIONG_NORTH</t>
  </si>
  <si>
    <t>0972576301</t>
  </si>
  <si>
    <t>PINGDONG</t>
  </si>
  <si>
    <t>0972377603</t>
  </si>
  <si>
    <t>0972377673</t>
  </si>
  <si>
    <t>0972263506</t>
  </si>
  <si>
    <t>0972263507</t>
  </si>
  <si>
    <t>GAOXIONG,TAIZHONG_SOUTH,南區，YANCHENG,GUSHAN,ZUOYING,NANZI,SANMIN,XINXING,QIANJIN,LINGYA,QIANZHEN,QIJIN,XIAOGANG,FENGSHAN,LINYUAN,DALIAO,DASHU,DASHE,RENWU,NIAOSONG,GANGSHAN,QIAOTOU,YANCHAO,TIANLIAO,ALIAN,GAOXIONG_LUZHU,HUNEI,QIEDING,YONGAN,MITUO,ZIGUAN,QISHAN,MEINONG,LIUGUI,JIAXIAN,SHANLIN,NEIMEN,MAOLIN,GAOXIONG_TAOYUAN,NAMAXIA,JIAYI,TAIBAO,PUZI,BUDAI,DALIN,MINXIONG,XIKOU,XINGANG,LIUJIAO,JIAYI_DONGSHI,YIZHU,LUCAO,SHUISHANG,ZHONGPU,ZHUQI,MEISHAN,FANLU,DAPU,ALISHAN,NANTOU,NANTOU_CITY,PULI,CAOTUN,ZHUSHAN,JIJI,MINGJIAN,LUGU,ZHONGLIAO,YUCHI,GUOXING,SHUILI,NANYOU_XINYI,NANYOU_RENAI,PENGHU,MAGONG,HUXI,BAISHA,XIYU,WANGAN,QIMEI,PINGDONG,PINGDONG_CITY,CHAZHOU,DONGANG,DONGGANG,HENGCHUN,WANDAN,CHANGZHI,LINLUO,JIURU,LIGANG,YANPU,GAOSHU,WANLUAN,NEIPU,ZHUTIAN,XINPI,FANGLIAO,XINYUAN,KANDING,LINBIAN,NANZHOU,JIADONG,LIUQIU,CHECHENG,MANZHOU,FANGSHAN,SANDIMEN,WUTAI,MAJIA,TAIWU,LAIYI,CHUNRI,SHIZI,MUDAN,TAINAN,XINYING,YANSHUI,BAIHE,LIUYING,HOUBI,DONGSHAN,MADOU,XIAYING,LIUJIA,GUANTIAN,DANEI,JIALI,XUEJIA,XIGANG,QIGU,JIANGJUN,BEIMEN,XINHUA,SHANHUA,XINSHI,ANDING,SHANSHANGQU,YUJING,NANXI,NANHUA,ZUOZHEN,RENDE,GUIREN,GUANMIAO,LONGQI,YONGKANG,TAINAN_EAST,TAINAN_SOUTH,TAINAN_NORTH,ANNAN,ANPING,WEST_CENTRAL,TAIZHONG,NANTUN,BEITUN,FENGYUAN,TAIZHONG_DONGSHI,DAJIA,QINGSHUI,SHALU,WUQI,HOULI,SHENGANG,TANZI,DAYA,XINSHE,SHIGANG,WAIPU,TAIZHONG_DAAN,WURI,DADU,LONGJING,WUFENG,TAIPING,DALI,HEPING,TAIZHONG_WEST,TAIZHONG_EAST,XITUN,TAIZHONG_CENTRAL,TAIZHONG_NORTH,TAIZHONG_SOUTH,YUNLIN,DOULIU,DOUNAN,HUWEI,XILUO,TUKU,BEIGANG,GUKENG,DAPI,CITONG,LINNEI,ERLUN,LUNBEI,MAILIAO,YULIN_DONGSHI,BAOZHONG,TAIXI,YUANCHANG,SIHU,KOUHU,SHUILIN,ZHANGHUA,ZHANGHUA_CITY,YUANLIN,LUGANG,HEMEI,BEIDOU,ZHANGHUA_XIHU,TIANZHONG,ERLIN,XIANXI,SHENGANG,ZHANGHUA_FUXING,XIUSHUI,HUATAN,FENYUAN,DACUN,PUYAN,PUXIN,YONGJING,SHETOU,ERSHUI,TIANWEI,PITOU,FANGYUAN,DACHENG,ZHUTANG,XIZHOU,高雄,高雄市,鹽埕區,鼓山區,左營區,楠梓區,三民區,新興區,前金區,苓雅區,前鎮區,旗津區,小港區,鳳山區,林園區,大寮區,大樹區,大社區,仁武區,鳥松區,岡山區,橋頭區,燕巢區,田寮區,阿蓮區,路竹區,湖內區,茄萣區,永安區,彌陀區,梓官區,旗山區,美濃區,六龜區,甲仙區,杉林區,內門區,茂林區,桃源區,那瑪夏區,嘉義,太保市,朴子市,布袋鎮,大林鎮,民雄鄉,溪口鄉,新港鄉,六腳鄉,東石鄉,義竹鄉,鹿草鄉,水上鄉,中埔鄉,竹崎鄉,梅山鄉,番路鄉,大埔鄉,阿里山鄉,南投,南投市,埔里鎮,草屯鎮,竹山鎮,集集鎮,名間鄉,鹿谷鄉,中寮鄉,魚池鄉,國姓鄉,水里鄉,信義鄉,仁愛鄉,澎湖,馬公市,湖西鄉,白沙鄉,西嶼鄉,望安鄉,七美鄉,屏東,屏東市,潮州鎮,東港鎮,恆春鎮,萬丹鄉,長治鄉,麟洛鄉,九如鄉,里港鄉,鹽埔鄉,高樹鄉,萬巒鄉,內埔鄉,竹田鄉,新埤鄉,枋寮鄉,新園鄉,崁頂鄉,林邊鄉,南州鄉,佳冬鄉,琉球鄉,車城鄉,滿州鄉,枋山鄉,三地門鄉,霧臺鄉,瑪家鄉,泰武鄉,來義鄉,春日鄉,獅子鄉,牡丹鄉,台南,臺南,新營區,鹽水區,白河區,柳營區,後壁區,東山區,麻豆區,下營區,六甲區,官田區,大內區,佳里區,學甲區,西港區,七股區,將軍區,北門區,新化區,善化區,新市區,安定區,山上區,玉井區,楠西區,南化區,左鎮區,仁德區,歸仁區,關廟區,龍崎區,永康區,台南東區,臺南東區,台南南區,臺南南區,台南北區,臺南北區,安南區,安平區,中西區,台中,臺中,南屯區,北屯區,豐原區,東勢區,大甲區,清水區,沙鹿區,梧棲區,后里區,神岡區,潭子區,大雅區,新社區,石岡區,外埔區,台中大安區,臺中大安區,烏日區,大肚區,龍井區,霧峰區,太平區,大里區,和平區,台中西區,臺中西區,台中東區,臺中東區,西屯區,台中中區,臺中中區,台中北區,臺中北區,台中南區,臺中南區,雲林,斗六市,斗南鎮,虎尾鎮,西螺鎮,土庫鎮,北港鎮,古坑鄉,大埤鄉,莿桐鄉,林內鄉,二崙鄉,崙背鄉,麥寮鄉,東勢鄉,褒忠鄉,臺西鄉,元長鄉,四湖鄉,口湖鄉,水林鄉,彰化,彰化市,員林市,鹿港鎮,和美鎮,北斗鎮,溪湖鎮,田中鎮,二林鎮,線西鄉,伸港鄉,彰化福興鄉,秀水鄉,花壇鄉,芬園鄉,大村鄉,埔鹽鄉,埔心鄉,永靖鄉,社頭鄉,二水鄉,田尾鄉,埤頭鄉,芳苑鄉,大城鄉,竹塘鄉,溪州鄉</t>
  </si>
  <si>
    <t>0975152718</t>
  </si>
  <si>
    <t>0972263520</t>
  </si>
  <si>
    <t>0972263505</t>
  </si>
  <si>
    <t>0972263504</t>
  </si>
  <si>
    <t>0975877635</t>
  </si>
  <si>
    <t>0972263565</t>
  </si>
  <si>
    <t>0972263564</t>
  </si>
  <si>
    <t>0975503229</t>
  </si>
  <si>
    <t>0972377650</t>
  </si>
  <si>
    <t>0972263516</t>
  </si>
  <si>
    <t>0975118036</t>
  </si>
  <si>
    <t>0972263539</t>
  </si>
  <si>
    <t>0972263554</t>
  </si>
  <si>
    <t>0988967883</t>
  </si>
  <si>
    <t>0972263551</t>
  </si>
  <si>
    <t>GAOXIONG_WEST</t>
  </si>
  <si>
    <t>0972576300</t>
  </si>
  <si>
    <t>0972263512</t>
  </si>
  <si>
    <t>0972263517</t>
  </si>
  <si>
    <t>0972263518</t>
  </si>
  <si>
    <t>0972263519</t>
  </si>
  <si>
    <t>0973263502</t>
  </si>
  <si>
    <t>0972263511</t>
  </si>
  <si>
    <t>0972377635</t>
  </si>
  <si>
    <t>0972377675</t>
  </si>
  <si>
    <t>0972263557</t>
  </si>
  <si>
    <t>0972263552</t>
  </si>
  <si>
    <t>0972263553</t>
  </si>
  <si>
    <t>0972263558</t>
  </si>
  <si>
    <t>0975877605</t>
  </si>
  <si>
    <t>0975686572</t>
  </si>
  <si>
    <t>0975861833</t>
  </si>
  <si>
    <t>0972377672</t>
  </si>
  <si>
    <t>0975556780</t>
  </si>
  <si>
    <t>0975862963</t>
  </si>
  <si>
    <t>0972263567</t>
  </si>
  <si>
    <t>0972263561</t>
  </si>
  <si>
    <t>0972263510</t>
  </si>
  <si>
    <t>0972263500</t>
  </si>
  <si>
    <t>0972263515</t>
  </si>
  <si>
    <t>0972263523</t>
  </si>
  <si>
    <t>0975117219</t>
  </si>
  <si>
    <t>0978851073</t>
  </si>
  <si>
    <t>0972263570</t>
  </si>
  <si>
    <t>0972263560</t>
  </si>
  <si>
    <t>0972263527</t>
  </si>
  <si>
    <t>ZHONGXING</t>
  </si>
  <si>
    <t>0972263528</t>
  </si>
  <si>
    <t>0972377691</t>
  </si>
  <si>
    <t>0972263529</t>
  </si>
  <si>
    <t>0978853607</t>
  </si>
  <si>
    <t>0978809213</t>
  </si>
  <si>
    <t>0972263540</t>
  </si>
  <si>
    <t>0972377695</t>
  </si>
  <si>
    <t>0972263521</t>
  </si>
  <si>
    <t>0972263522</t>
  </si>
  <si>
    <t>0972263530</t>
  </si>
  <si>
    <t>0975877667</t>
  </si>
  <si>
    <t>0972263531</t>
  </si>
  <si>
    <t>0972263524</t>
  </si>
  <si>
    <t>0972263538</t>
  </si>
  <si>
    <t>0972576529</t>
  </si>
  <si>
    <t>ANKANG_E</t>
  </si>
  <si>
    <t>E. Merrell / Griffin EL</t>
  </si>
  <si>
    <t>XINDIAN</t>
  </si>
  <si>
    <t>SOUTH</t>
  </si>
  <si>
    <t>ANKANG</t>
  </si>
  <si>
    <t>ANKANG,安康</t>
  </si>
  <si>
    <t>0972576500</t>
  </si>
  <si>
    <t>ASSISTANTS</t>
  </si>
  <si>
    <t>E. Johnson AP</t>
  </si>
  <si>
    <t>XINAN</t>
  </si>
  <si>
    <t>CENTRAL</t>
  </si>
  <si>
    <t>DAAN,NEW_TAIPEI,大安區,新北市</t>
  </si>
  <si>
    <t>0972576501</t>
  </si>
  <si>
    <t>E. Roe AP</t>
  </si>
  <si>
    <t>0912576044</t>
  </si>
  <si>
    <t>E. Scovel / Tan</t>
  </si>
  <si>
    <t>BADE</t>
  </si>
  <si>
    <t>BADE,DAXI,FUXING,八德區,八德,大溪區,復興區</t>
  </si>
  <si>
    <t>0972939022</t>
  </si>
  <si>
    <t>YINGGE,鶯歌區</t>
  </si>
  <si>
    <t>0912576049</t>
  </si>
  <si>
    <t>S. Bain EL / Brinkerhoff</t>
  </si>
  <si>
    <t>BADE,八德區</t>
  </si>
  <si>
    <t>0972961085</t>
  </si>
  <si>
    <t>BANQIAO_S</t>
  </si>
  <si>
    <t>S. Hendricks EL / Li</t>
  </si>
  <si>
    <t>BANQIAO</t>
  </si>
  <si>
    <t>WEST</t>
  </si>
  <si>
    <t>XINBAN</t>
  </si>
  <si>
    <t>BANQIAO,板橋,板橋區</t>
  </si>
  <si>
    <t>0972576546</t>
  </si>
  <si>
    <t>BEITOU_E</t>
  </si>
  <si>
    <t>E. Dixon / Facer EL</t>
  </si>
  <si>
    <t>BEITOU</t>
  </si>
  <si>
    <t>NORTH</t>
  </si>
  <si>
    <t>BEITOU,北投區,北投</t>
  </si>
  <si>
    <t>0963790682</t>
  </si>
  <si>
    <t>BEITOU_S</t>
  </si>
  <si>
    <t>S. Juarez / Maxwell</t>
  </si>
  <si>
    <t>0972576517</t>
  </si>
  <si>
    <t>DANFENG_E</t>
  </si>
  <si>
    <t>E. Lin DL / Okeson EL</t>
  </si>
  <si>
    <t>XINZHUANG</t>
  </si>
  <si>
    <t>DANFENG</t>
  </si>
  <si>
    <t>XINZHUANG,TAISHAN,LINKOU,新莊,泰山,泰山區,林口,林口區</t>
  </si>
  <si>
    <t>0912576043</t>
  </si>
  <si>
    <t>DANSHUI_A_E</t>
  </si>
  <si>
    <t>E. Francis / Byers EL</t>
  </si>
  <si>
    <t>DANSHUI</t>
  </si>
  <si>
    <t>BALI,DANSHUI,八里區,淡水區</t>
  </si>
  <si>
    <t>0963938175</t>
  </si>
  <si>
    <t>DANSHUI_B_E</t>
  </si>
  <si>
    <t>E. Gray / Peterson</t>
  </si>
  <si>
    <t>DANSHUI,SANZHI,SHIMEN,JINSHAN,淡水區,淡水,三芝區,石門區,金山區</t>
  </si>
  <si>
    <t>0972576585</t>
  </si>
  <si>
    <t>TAOYUAN_1_2</t>
  </si>
  <si>
    <t>GUISHAN</t>
  </si>
  <si>
    <t>GUISHAN,龜山區,龜山</t>
  </si>
  <si>
    <t>0972576536</t>
  </si>
  <si>
    <t>HUALIAN_1_E</t>
  </si>
  <si>
    <t>E. Crawford DL / Swank</t>
  </si>
  <si>
    <t>JIAN</t>
  </si>
  <si>
    <t>HUALIAN</t>
  </si>
  <si>
    <t>HUALIAN_1</t>
  </si>
  <si>
    <t>HUALIEN</t>
  </si>
  <si>
    <t>HUALIEN_CITY,花蓮市</t>
  </si>
  <si>
    <t>0972576512</t>
  </si>
  <si>
    <t>HUALIAN_1_S</t>
  </si>
  <si>
    <t>S. Haupt / LeFevre STL</t>
  </si>
  <si>
    <t>0963932617</t>
  </si>
  <si>
    <t>HUALIAN_2_E</t>
  </si>
  <si>
    <t>E. Jensen / Garlick</t>
  </si>
  <si>
    <t>HUALIAN_2</t>
  </si>
  <si>
    <t>FENGLIN,JIAN,SHOUFENG,GUANGFU,FENGBIN,WANRONG,HUALIAN,鳳林鎮,吉安鄉,吉安,壽豐鄉,光復鄉,豐濱鄉,萬榮鄉,花蓮</t>
  </si>
  <si>
    <t>0972576592</t>
  </si>
  <si>
    <t>HUALIAN_2_ZL</t>
  </si>
  <si>
    <t>E. Pack / Humphries ZL</t>
  </si>
  <si>
    <t>HUALIAN_3_A_E</t>
  </si>
  <si>
    <t>HUALIAN_3</t>
  </si>
  <si>
    <t>HUALIAN_3_B_E</t>
  </si>
  <si>
    <t>0963832102</t>
  </si>
  <si>
    <t>HUALIAN_3_E</t>
  </si>
  <si>
    <t>E. Welker DL / Miller</t>
  </si>
  <si>
    <t>XINCHENG,XIULIN,新城鄉,秀林鄉,HUALIEN_CITY,花蓮市</t>
  </si>
  <si>
    <t>0972576591</t>
  </si>
  <si>
    <t>HUALIAN_3_S</t>
  </si>
  <si>
    <t>S. Kitchens EL / Tinsley</t>
  </si>
  <si>
    <t>0972576520</t>
  </si>
  <si>
    <t>JILONG_A_E</t>
  </si>
  <si>
    <t>E. Brinton DL / James EL</t>
  </si>
  <si>
    <t>JILONG</t>
  </si>
  <si>
    <t>EAST</t>
  </si>
  <si>
    <t>RUIFANG,SHUANGXI,GONGLIAO,JILONG,JILONG_ZHONGSHAN,JILONG_ZHONGZHENG,瑞芳區,瑞芳,雙溪區,貢寮區,基隆市,基隆,基隆中正區,基隆_中山區</t>
  </si>
  <si>
    <t>0972987783</t>
  </si>
  <si>
    <t>JILONG_B_E</t>
  </si>
  <si>
    <t>E. Andelin / Lin</t>
  </si>
  <si>
    <t>PINGXI,WANLI,JILONG,QIDU,NUANNUAN,JILONG_RENAI,JILONG_ZHONGSHAN,JILONG_ANLE,JILONG_XINYI,平溪區,萬里區,基隆市,基隆,七堵鄉,七堵,暖暖區,基隆_仁愛區,基隆_中山區,基隆_安樂區,基隆_信義區</t>
  </si>
  <si>
    <t>0972576508</t>
  </si>
  <si>
    <t>JINGXIN_ZL</t>
  </si>
  <si>
    <t>E. Robinson / Christensen ZL</t>
  </si>
  <si>
    <t>JINGXIN</t>
  </si>
  <si>
    <t>XINDIAN,JINGMEI,景美</t>
  </si>
  <si>
    <t>0972576573</t>
  </si>
  <si>
    <t>JINGXIN_S</t>
  </si>
  <si>
    <t>S. Huntington / Johnson</t>
  </si>
  <si>
    <t>0965113871</t>
  </si>
  <si>
    <t>JINHUA_S</t>
  </si>
  <si>
    <t>S. Wang / Menzie</t>
  </si>
  <si>
    <t>JINHUA</t>
  </si>
  <si>
    <t>WANDA</t>
  </si>
  <si>
    <t>DAAN,大安區</t>
  </si>
  <si>
    <t>0972576560</t>
  </si>
  <si>
    <t>E. King  DL EL / Hsu</t>
  </si>
  <si>
    <t>LONGTAN</t>
  </si>
  <si>
    <t>LONGTAN,龍潭區,龍潭</t>
  </si>
  <si>
    <t>0963917870</t>
  </si>
  <si>
    <t>LUODONG_A_E</t>
  </si>
  <si>
    <t>E. Welch DL / Wu EL</t>
  </si>
  <si>
    <t>YILAN</t>
  </si>
  <si>
    <t>LUODONG,DONGSHAN,SANXING,YILAN_DATONG,NANAO,羅東,羅東鎮,冬山鄉,三星鄉,宜蘭_大同鄉,大同鄉,南澳鄉</t>
  </si>
  <si>
    <t>0963912027</t>
  </si>
  <si>
    <t>LUODONG_B_E</t>
  </si>
  <si>
    <t>E. Iverson / Lloyd</t>
  </si>
  <si>
    <t>0972576542</t>
  </si>
  <si>
    <t>LUZHOU_A_E</t>
  </si>
  <si>
    <t>E. Loke / McPherson</t>
  </si>
  <si>
    <t>SANCHONG</t>
  </si>
  <si>
    <t>LUZHOU</t>
  </si>
  <si>
    <t>LUZHOU,WUGU,蘆洲,蘆洲區,五股,五股區</t>
  </si>
  <si>
    <t>0965008522</t>
  </si>
  <si>
    <t>LUZHOU_B_E</t>
  </si>
  <si>
    <t>E. Anderton EL / Simonson</t>
  </si>
  <si>
    <t>MIAOLI_A_E</t>
  </si>
  <si>
    <t>TOUFEN_MIAOLI</t>
  </si>
  <si>
    <t>ZHUNAN</t>
  </si>
  <si>
    <t>MIAOLI</t>
  </si>
  <si>
    <t>HSINCHU</t>
  </si>
  <si>
    <t>MIAOLI_B_E</t>
  </si>
  <si>
    <t>0963911267</t>
  </si>
  <si>
    <t>MIAOLI_E</t>
  </si>
  <si>
    <t>E. Hu DL / Jackson EL</t>
  </si>
  <si>
    <t>HOULONG,ZHUOLAN,DAHU,GONGGUAN,TONGLUO,TOUWU,SANYI,XIHU,SHITAN,TAIAN,TONGXIAO,YUANLI,MIAOLI,後龍鎮,後龍,卓蘭鎮,卓蘭,大湖鄉,公館鄉,銅鑼鄉,頭屋鄉,三義,三義鄉,西湖鄉,獅潭鄉,泰安,泰安鄉,通霄鎮,苑裡鎮,苗栗,苗栗市</t>
  </si>
  <si>
    <t>0972576510</t>
  </si>
  <si>
    <t>MUZHA_E</t>
  </si>
  <si>
    <t>E. Hammond DL / Dung</t>
  </si>
  <si>
    <t>MUZHA</t>
  </si>
  <si>
    <t>SHENKENG,SHIDING,PINGLIN,WENSHAN,深坑區,石碇區,坪林區,文山區</t>
  </si>
  <si>
    <t>0963796383</t>
  </si>
  <si>
    <t>MUZHA_S</t>
  </si>
  <si>
    <t>S. Everett EL / Huang</t>
  </si>
  <si>
    <t>0972576570</t>
  </si>
  <si>
    <t>NEIHU_E</t>
  </si>
  <si>
    <t>E. Dorius DL / Bezzant</t>
  </si>
  <si>
    <t>SONGSHAN</t>
  </si>
  <si>
    <t>NEIHU</t>
  </si>
  <si>
    <t>NEIHU,內湖區,內湖</t>
  </si>
  <si>
    <t>0972576565</t>
  </si>
  <si>
    <t>NEIHU_S</t>
  </si>
  <si>
    <t>S. Gabbitas EL / Wu</t>
  </si>
  <si>
    <t>0972576554</t>
  </si>
  <si>
    <t>JINHUA_ZL</t>
  </si>
  <si>
    <t>E. McNeil ZL / Hansen ZL</t>
  </si>
  <si>
    <t>ZHONGSHAN,TAIPEI,TAIBEI,中山區,台北,台北市,臺北,臺北市,中山</t>
  </si>
  <si>
    <t>0910358944</t>
  </si>
  <si>
    <t>OFFICE_E</t>
  </si>
  <si>
    <t>E. Elliott Operations Assistant</t>
  </si>
  <si>
    <t>0972576566</t>
  </si>
  <si>
    <t>E. Smith Recorder</t>
  </si>
  <si>
    <t>0963809216</t>
  </si>
  <si>
    <t>SANCHONG_E</t>
  </si>
  <si>
    <t>E. Luther DL / Smith</t>
  </si>
  <si>
    <t>SANCHONG,三重,三重區</t>
  </si>
  <si>
    <t>0972576587</t>
  </si>
  <si>
    <t>SANCHONG_S</t>
  </si>
  <si>
    <t>E. Haacke / Wong</t>
  </si>
  <si>
    <t>0963917982</t>
  </si>
  <si>
    <t>SANXIA_A_E</t>
  </si>
  <si>
    <t>E. Richards DL / Budd</t>
  </si>
  <si>
    <t>TUCHENG</t>
  </si>
  <si>
    <t>SANXIA</t>
  </si>
  <si>
    <t>SANXIA,三峽,三峽區</t>
  </si>
  <si>
    <t>0972576153</t>
  </si>
  <si>
    <t>SANXIA_B_E</t>
  </si>
  <si>
    <t>E. Ploeg EL / Reintjes</t>
  </si>
  <si>
    <t>0972576564</t>
  </si>
  <si>
    <t>SHILIN_ZL</t>
  </si>
  <si>
    <t>E. Sessions ZL / Aiono ZL</t>
  </si>
  <si>
    <t>SHILIN</t>
  </si>
  <si>
    <t>SHILIN,士林區,士林</t>
  </si>
  <si>
    <t>0972576543</t>
  </si>
  <si>
    <t>SHILIN_S</t>
  </si>
  <si>
    <t>S. Chan / Hsiao</t>
  </si>
  <si>
    <t>SHILIN,士林區</t>
  </si>
  <si>
    <t>0972576516</t>
  </si>
  <si>
    <t>SIYUAN_E</t>
  </si>
  <si>
    <t>E. Tang / Petermann</t>
  </si>
  <si>
    <t>SIYUAN</t>
  </si>
  <si>
    <t>XINZHUANG,新莊區,新莊</t>
  </si>
  <si>
    <t>0963938192</t>
  </si>
  <si>
    <t>SONGSHAN_ZL</t>
  </si>
  <si>
    <t>E. Liston ZL / Tan ZL</t>
  </si>
  <si>
    <t>SONGSHAN,NANGANG,松山,松山區,南港,南港區</t>
  </si>
  <si>
    <t>0963572706</t>
  </si>
  <si>
    <t>SONGSHAN_S</t>
  </si>
  <si>
    <t>S. Bowman STL / Torres Ortiz STL</t>
  </si>
  <si>
    <t>SONGSHAN,松山區</t>
  </si>
  <si>
    <t>0972576519</t>
  </si>
  <si>
    <t>TAIDONG_1_E</t>
  </si>
  <si>
    <t>E. Kirschner / Rauckhorst</t>
  </si>
  <si>
    <t>TAIDONG_1_3</t>
  </si>
  <si>
    <t>TAIDONG</t>
  </si>
  <si>
    <t>TAIDONG_1</t>
  </si>
  <si>
    <t>TAIDONG_CITY,台東市,臺東市</t>
  </si>
  <si>
    <t>0972576596</t>
  </si>
  <si>
    <t>TAIDONG_1_S</t>
  </si>
  <si>
    <t>S. Roberts / Hadley</t>
  </si>
  <si>
    <t>0972576593</t>
  </si>
  <si>
    <t>TAIDONG_2_ZL</t>
  </si>
  <si>
    <t>E. Nixon ZL / Wayment ZL</t>
  </si>
  <si>
    <t>TAIDONG_2</t>
  </si>
  <si>
    <t>LANYU,JINFENG,DAREN,LVDAO,TAIMALI,DAWU,BEINAN,TAITUNG,TAIDONG,蘭嶼鄉,金峰鄉,達仁鄉,綠島鄉,太麻里鄉,大武鄉,卑南鄉,台東市,台東,臺東,臺東市</t>
  </si>
  <si>
    <t>0972576150</t>
  </si>
  <si>
    <t>TAIDONG_2_S</t>
  </si>
  <si>
    <t>S. Child EL / Hickenlooper</t>
  </si>
  <si>
    <t>LANYU,JINFENG,DAREN,LVDAO,TAIMALI,DAWU,BEINAN,TAITUNG,TAIDONG_CITY,蘭嶼鄉,金峰鄉,達仁鄉,綠島鄉,太麻里鄉,大武鄉,卑南鄉,台東市,臺東市</t>
  </si>
  <si>
    <t>0965005802</t>
  </si>
  <si>
    <t>TAIDONG_3_E</t>
  </si>
  <si>
    <t>E. Rasmussen DL / Butler</t>
  </si>
  <si>
    <t>TAIDONG_3</t>
  </si>
  <si>
    <t>TAITUNG,CHENNGGONG,GUANSHAN,DONGHE,CHANGBIN,LUYE,CHISHANG,YANPING,HAIDUAN,台東市,臺東市,成功鎮,關山鎮,東河鄉,長濱鄉,鹿野鄉,池上鄉,延平鄉,海端鄉</t>
  </si>
  <si>
    <t>0972576556</t>
  </si>
  <si>
    <t>E. Love / Shih</t>
  </si>
  <si>
    <t>TAOYUAN_1</t>
  </si>
  <si>
    <t>TAOYUAN,TAOYUAN_AREA,桃園區</t>
  </si>
  <si>
    <t>0972576588</t>
  </si>
  <si>
    <t>0963539987</t>
  </si>
  <si>
    <t>TAOYUAN_2</t>
  </si>
  <si>
    <t>0963719073</t>
  </si>
  <si>
    <t>S. Denison EL / Apsley</t>
  </si>
  <si>
    <t>0963731605</t>
  </si>
  <si>
    <t>TAOYUAN_3</t>
  </si>
  <si>
    <t>DAYUAN,大園,大園區</t>
  </si>
  <si>
    <t>0972576524</t>
  </si>
  <si>
    <t>E. Heaps ZL / Barton ZL</t>
  </si>
  <si>
    <t>TAOYUAN,桃園縣,桃園</t>
  </si>
  <si>
    <t>0972576578</t>
  </si>
  <si>
    <t>E. Alder DL EL / Coletti</t>
  </si>
  <si>
    <t>TAOYUAN_4</t>
  </si>
  <si>
    <t>LUZHU,蘆竹,蘆竹區</t>
  </si>
  <si>
    <t>0972576377</t>
  </si>
  <si>
    <t>0972576547</t>
  </si>
  <si>
    <t>TIANMU_A_E</t>
  </si>
  <si>
    <t>E. Matua DL / Chia</t>
  </si>
  <si>
    <t>TIANMU</t>
  </si>
  <si>
    <t>TIANMU,天母,天母區</t>
  </si>
  <si>
    <t>0963537337</t>
  </si>
  <si>
    <t>TIANMU_B_E</t>
  </si>
  <si>
    <t>E. Huntsman / Johnson</t>
  </si>
  <si>
    <t>TIANMU_E</t>
  </si>
  <si>
    <t>0972576590</t>
  </si>
  <si>
    <t>TOUFEN_E</t>
  </si>
  <si>
    <t>E. Perkins EL / Liao</t>
  </si>
  <si>
    <t>TOUFEN</t>
  </si>
  <si>
    <t>NANZHUANG,SANWAN,TOUFEN,南庄鄉,三灣鄉,頭份,頭份鎮</t>
  </si>
  <si>
    <t>0972576577</t>
  </si>
  <si>
    <t>TOUR_S</t>
  </si>
  <si>
    <t>S. Guan / Lindsay</t>
  </si>
  <si>
    <t>TUCHENG_A_S</t>
  </si>
  <si>
    <t>TUCHENG_B_S</t>
  </si>
  <si>
    <t>0972576539</t>
  </si>
  <si>
    <t>TUCHENG_ZL</t>
  </si>
  <si>
    <t>E. Bellingham / Ribar ZL</t>
  </si>
  <si>
    <t>TUCHENG,土城,土城區</t>
  </si>
  <si>
    <t>0972576507</t>
  </si>
  <si>
    <t>TUCHENG_S</t>
  </si>
  <si>
    <t>S. Good EL / Davis</t>
  </si>
  <si>
    <t>SHULIN,TUCHENG,樹林區,樹林,土城,土城區</t>
  </si>
  <si>
    <t>WANDA_A_S</t>
  </si>
  <si>
    <t>WANDA_B_S</t>
  </si>
  <si>
    <t>0972576562</t>
  </si>
  <si>
    <t>WANDA_E</t>
  </si>
  <si>
    <t>E. Taylor DL / Holloway</t>
  </si>
  <si>
    <t>ZHONGZHENG,WANHUA,中正區,萬華區</t>
  </si>
  <si>
    <t>0972576559</t>
  </si>
  <si>
    <t>WANDA_S</t>
  </si>
  <si>
    <t>S. Knapp / Scharman</t>
  </si>
  <si>
    <t>DATONG,大同區,ENGLISH_WARD,ENGLISH,ENGLISHWARD,英文,英文支會</t>
  </si>
  <si>
    <t>XIANGSHAN_A</t>
  </si>
  <si>
    <t>XIANGSHAN</t>
  </si>
  <si>
    <t>XIANGSHAN_B</t>
  </si>
  <si>
    <t>0912576011</t>
  </si>
  <si>
    <t>XIANGSHAN_E</t>
  </si>
  <si>
    <t>E. Diepeveen DL EL / Jensen</t>
  </si>
  <si>
    <t>BAOSHAN,XIANGSHAN,寶山鄉,香山區,香山</t>
  </si>
  <si>
    <t>0972576561</t>
  </si>
  <si>
    <t>XINAN_S</t>
  </si>
  <si>
    <t>S. Sylvester / Erickson</t>
  </si>
  <si>
    <t>XINYI,信義區</t>
  </si>
  <si>
    <t>0972576506</t>
  </si>
  <si>
    <t>XINBAN_E</t>
  </si>
  <si>
    <t>E. Robinson / Robbins</t>
  </si>
  <si>
    <t>0972576548</t>
  </si>
  <si>
    <t>XINDIAN_E</t>
  </si>
  <si>
    <t>E. Stevenson DL / Mertz</t>
  </si>
  <si>
    <t>XINDIAN,WULAI,新店,新店區,烏來,烏來區</t>
  </si>
  <si>
    <t>0972576518</t>
  </si>
  <si>
    <t>XINDIAN_S</t>
  </si>
  <si>
    <t>S. Nau EL / Huang</t>
  </si>
  <si>
    <t>0972576504</t>
  </si>
  <si>
    <t>XINPU_E</t>
  </si>
  <si>
    <t>E. Clawson DL / Landes</t>
  </si>
  <si>
    <t>XINPU</t>
  </si>
  <si>
    <t>XINPU_S</t>
  </si>
  <si>
    <t>0972576526</t>
  </si>
  <si>
    <t>XINZHU_1_E</t>
  </si>
  <si>
    <t>E. Stephens DL EL / Leonhardt</t>
  </si>
  <si>
    <t>XINZHU</t>
  </si>
  <si>
    <t>XINZHU_1</t>
  </si>
  <si>
    <t>WEST,NORTH,北區,西區</t>
  </si>
  <si>
    <t>0972576569</t>
  </si>
  <si>
    <t>XINZHU_1_S</t>
  </si>
  <si>
    <t>S. Kirkham STL / Johnson STL</t>
  </si>
  <si>
    <t>0972576563</t>
  </si>
  <si>
    <t>XINZHU_3_ZL</t>
  </si>
  <si>
    <t>E. Jensen ZL / Davidson ZL</t>
  </si>
  <si>
    <t>XINZHU_3</t>
  </si>
  <si>
    <t>EAST,XINZHU,東區,新竹</t>
  </si>
  <si>
    <t>0963660292</t>
  </si>
  <si>
    <t>XINZHU_3_S</t>
  </si>
  <si>
    <t>S. Pierson / Shek</t>
  </si>
  <si>
    <t>EAST,東區</t>
  </si>
  <si>
    <t>0972576509</t>
  </si>
  <si>
    <t>XIZHI_A_E</t>
  </si>
  <si>
    <t>E. Jacobson DL / Chiu Falck</t>
  </si>
  <si>
    <t>XIZHI</t>
  </si>
  <si>
    <t>XIZHI,汐止區,汐止</t>
  </si>
  <si>
    <t>0972576156</t>
  </si>
  <si>
    <t>XIZHI_B_E</t>
  </si>
  <si>
    <t>E. Griffin / Joly</t>
  </si>
  <si>
    <t>0963873617</t>
  </si>
  <si>
    <t>XIZHI_S</t>
  </si>
  <si>
    <t>S. Parkin EL / Fang</t>
  </si>
  <si>
    <t>0972576558</t>
  </si>
  <si>
    <t>YILAN_E</t>
  </si>
  <si>
    <t>E. Azua / Puzey / Zhou</t>
  </si>
  <si>
    <t>YILAN,YILAN_CITY,JIAOXI,YUANSHAN,宜蘭,宜蘭市,礁溪鄉,員山鄉</t>
  </si>
  <si>
    <t>0963917157</t>
  </si>
  <si>
    <t>YILAN_S</t>
  </si>
  <si>
    <t>S. Iaone / Li</t>
  </si>
  <si>
    <t>LUODONG,SUAO,TOUCHENG,ZHUANGWEI,WUJIE,羅東鎮,羅東,蘇澳鎮,蘇澳,頭城鎮,狀圍鄉,五結鄉</t>
  </si>
  <si>
    <t>0972576513</t>
  </si>
  <si>
    <t>YONGHE_S</t>
  </si>
  <si>
    <t>S. Meyers STL / Beeston STL</t>
  </si>
  <si>
    <t>SHUANGHE</t>
  </si>
  <si>
    <t>YONGHE</t>
  </si>
  <si>
    <t>YONGHE,永和,永和區</t>
  </si>
  <si>
    <t>0972576594</t>
  </si>
  <si>
    <t>YULI_E</t>
  </si>
  <si>
    <t>E. Gwilliam DL / Greenhalgh</t>
  </si>
  <si>
    <t>YULI</t>
  </si>
  <si>
    <t>YULI,FULI,ZHUOXI,玉里鎮,玉里,富里鄉,卓溪鄉</t>
  </si>
  <si>
    <t>0972576538</t>
  </si>
  <si>
    <t>YULI_S</t>
  </si>
  <si>
    <t>S. Coleman EL / Bradley</t>
  </si>
  <si>
    <t>YULI,RUISUI,ZHUOXI,玉里鎮,瑞穗鄉,卓溪鄉</t>
  </si>
  <si>
    <t>0972576514</t>
  </si>
  <si>
    <t>ZHONGHE_1_E</t>
  </si>
  <si>
    <t>E. Anderson / Van de Merwe</t>
  </si>
  <si>
    <t>ZHONGHE_1</t>
  </si>
  <si>
    <t>ZHONGHE,中和區,中和</t>
  </si>
  <si>
    <t>0972576511</t>
  </si>
  <si>
    <t>ZHONGHE_2_E</t>
  </si>
  <si>
    <t>E. Hamilton DL / Rushton</t>
  </si>
  <si>
    <t>ZHONGHE_2</t>
  </si>
  <si>
    <t>0963535582</t>
  </si>
  <si>
    <t>ZHONGHE_2_S</t>
  </si>
  <si>
    <t>S. Westover EL / Goo</t>
  </si>
  <si>
    <t>0972576568</t>
  </si>
  <si>
    <t>E. Magness / Zhou</t>
  </si>
  <si>
    <t>ZHONGLI</t>
  </si>
  <si>
    <t>ZHONGLI_1</t>
  </si>
  <si>
    <t>ZHONGLI,GUANYIN,中壢,中壢區,觀音區</t>
  </si>
  <si>
    <t>0972576581</t>
  </si>
  <si>
    <t>ZHONGLI,中壢, 中壢區</t>
  </si>
  <si>
    <t>0972576584</t>
  </si>
  <si>
    <t>E. Seamons DL EL / Clark</t>
  </si>
  <si>
    <t>ZHONGLI_2</t>
  </si>
  <si>
    <t>PINGZHEN,YANGMEI,XINWU,平鎮區,楊梅區,平鎮,楊梅,新屋區</t>
  </si>
  <si>
    <t>0972576574</t>
  </si>
  <si>
    <t>ZHUBEI_1_S</t>
  </si>
  <si>
    <t>S. Harvey / Hughes</t>
  </si>
  <si>
    <t>ZHUBEI</t>
  </si>
  <si>
    <t>ZHUBEI_1</t>
  </si>
  <si>
    <t>HUKOU,ZHUBEI,湖口鄉,湖口</t>
  </si>
  <si>
    <t>0972576583</t>
  </si>
  <si>
    <t>ZHUBEI_2_E</t>
  </si>
  <si>
    <t>E. Karlinsey / Hawkes</t>
  </si>
  <si>
    <t>ZHUBEI_2</t>
  </si>
  <si>
    <t>XINFENG,新豐鄉,新豐</t>
  </si>
  <si>
    <t>0972576540</t>
  </si>
  <si>
    <t>ZHUBEI_2_S</t>
  </si>
  <si>
    <t>S. Fenlaw EL / Toronto</t>
  </si>
  <si>
    <t>ZHUBEI,竹北, 竹北市</t>
  </si>
  <si>
    <t>0972576582</t>
  </si>
  <si>
    <t>ZHUBEI_3_E</t>
  </si>
  <si>
    <t>E. Seely DL / Hsiao</t>
  </si>
  <si>
    <t>ZHUBEI_3</t>
  </si>
  <si>
    <t>GUANXI,HSINCHU_XINPU,ZHUBEI,關西鎮,新埔鎮,竹北市</t>
  </si>
  <si>
    <t>0972576528</t>
  </si>
  <si>
    <t>ZHUDONG_E</t>
  </si>
  <si>
    <t>E. Wadsworth DL / Sumsion</t>
  </si>
  <si>
    <t>ZHUDONG</t>
  </si>
  <si>
    <t>ZHUDONG,BEIPU,EMEI,竹東鎮,竹東,北埔鄉,峨眉鄉</t>
  </si>
  <si>
    <t>0912576094</t>
  </si>
  <si>
    <t>ZHUDONG_S</t>
  </si>
  <si>
    <t>S. Oviatt EL / Hsiao</t>
  </si>
  <si>
    <t>WUFENG,JIANSHI,XIONGLIN,HENGSHAN,ZHUDONG,五峰鄉,尖石鄉,芎林鄉,橫山鄉,竹東鎮,竹東</t>
  </si>
  <si>
    <t>0972576155</t>
  </si>
  <si>
    <t>ZHUNAN_S</t>
  </si>
  <si>
    <t>S. Kho / Miller</t>
  </si>
  <si>
    <t>ZHUNAN,竹南鎮,竹南</t>
  </si>
  <si>
    <t>0963761862</t>
  </si>
  <si>
    <t>ZHUNAN_ZL</t>
  </si>
  <si>
    <t>E. Marks / Lindahl ZL</t>
  </si>
  <si>
    <t>ZAOQIAO,ZHUNAN,造橋鄉,竹南鎮,竹南</t>
  </si>
  <si>
    <t>0988128506</t>
  </si>
  <si>
    <t>SENIOR_COUPLE</t>
  </si>
  <si>
    <t>McOmbers</t>
  </si>
  <si>
    <t>AREA_NAME_PRETTY_ENGLISH</t>
  </si>
  <si>
    <t>AREA_NAME_CHINESE</t>
  </si>
  <si>
    <t>安康長老</t>
  </si>
  <si>
    <t>助理</t>
  </si>
  <si>
    <t>八德A長老</t>
  </si>
  <si>
    <t>八德B長老</t>
  </si>
  <si>
    <t>八德姐妹</t>
  </si>
  <si>
    <t>板橋姐妹</t>
  </si>
  <si>
    <t>北投長老</t>
  </si>
  <si>
    <t>East Zone</t>
  </si>
  <si>
    <t>東臺北地帶</t>
  </si>
  <si>
    <t>East Stake</t>
  </si>
  <si>
    <t>北臺北支聯會</t>
  </si>
  <si>
    <t>Songshan 松山</t>
  </si>
  <si>
    <t>Jilong 基隆</t>
  </si>
  <si>
    <t>Xizhi 汐止</t>
  </si>
  <si>
    <t>Yilan 宜蘭</t>
  </si>
  <si>
    <t>Hualian Zone</t>
  </si>
  <si>
    <t>花蓮地帶</t>
  </si>
  <si>
    <t>Hualien Stake</t>
  </si>
  <si>
    <t>花蓮支聯會</t>
  </si>
  <si>
    <t>Ji'an 吉安</t>
  </si>
  <si>
    <t>Hualian 花蓮</t>
  </si>
  <si>
    <t>Taidong Zone</t>
  </si>
  <si>
    <t>臺東地帶</t>
  </si>
  <si>
    <t>Taidong 2 臺東2</t>
  </si>
  <si>
    <t>Taidong 1 &amp; 3 臺東1 &amp; 3</t>
  </si>
  <si>
    <t>Yuli 玉里</t>
  </si>
  <si>
    <t>Zhunan Zone</t>
  </si>
  <si>
    <t>竹南地帶</t>
  </si>
  <si>
    <t>Hsinchu Stake</t>
  </si>
  <si>
    <t>新竹支聯會</t>
  </si>
  <si>
    <t>Zhunan 竹南</t>
  </si>
  <si>
    <t>Toufen/Miaoli 頭份/苗栗</t>
  </si>
  <si>
    <t>Xinzhu Zone</t>
  </si>
  <si>
    <t>新竹地帶</t>
  </si>
  <si>
    <t>Xinzhu 新竹</t>
  </si>
  <si>
    <t>Zhudong 竹東</t>
  </si>
  <si>
    <t>Zhubei 竹北</t>
  </si>
  <si>
    <t>Central Zone</t>
  </si>
  <si>
    <t>中臺北地帶</t>
  </si>
  <si>
    <t>Central Stake</t>
  </si>
  <si>
    <t>中臺北支聯會</t>
  </si>
  <si>
    <t>Jinhua 金華</t>
  </si>
  <si>
    <t>Xin'an 信安</t>
  </si>
  <si>
    <t>Sanchong 三重</t>
  </si>
  <si>
    <t>North Zone</t>
  </si>
  <si>
    <t>北臺北地帶</t>
  </si>
  <si>
    <t>North Stake</t>
  </si>
  <si>
    <t>Shilin 士林</t>
  </si>
  <si>
    <t>Beitou 北投</t>
  </si>
  <si>
    <t>South Zone</t>
  </si>
  <si>
    <t>南臺北地帶</t>
  </si>
  <si>
    <t>South Stake</t>
  </si>
  <si>
    <t>南臺北支聯會</t>
  </si>
  <si>
    <t>Jingxin 景新</t>
  </si>
  <si>
    <t>Xindian 新店</t>
  </si>
  <si>
    <t>Shuanghe 雙和</t>
  </si>
  <si>
    <t>West Zone</t>
  </si>
  <si>
    <t>西臺北地帶</t>
  </si>
  <si>
    <t>West Stake</t>
  </si>
  <si>
    <t>西臺北支聯會</t>
  </si>
  <si>
    <t>Tucheng 土城</t>
  </si>
  <si>
    <t>Xinzhuang 新莊</t>
  </si>
  <si>
    <t>Banqiao 板橋</t>
  </si>
  <si>
    <t>Ankang E</t>
  </si>
  <si>
    <t>Assistants</t>
  </si>
  <si>
    <t>Bade A E</t>
  </si>
  <si>
    <t>Bade B E</t>
  </si>
  <si>
    <t>Bade S</t>
  </si>
  <si>
    <t>Banqiao S</t>
  </si>
  <si>
    <t>Beitou E</t>
  </si>
  <si>
    <t>Beitou S</t>
  </si>
  <si>
    <t>Danfeng E</t>
  </si>
  <si>
    <t>Danshui A E</t>
  </si>
  <si>
    <t>Danshui B E</t>
  </si>
  <si>
    <t>Guishan E</t>
  </si>
  <si>
    <t>Hualian 1 E</t>
  </si>
  <si>
    <t>Hualian 1 S</t>
  </si>
  <si>
    <t>Hualian 2 E</t>
  </si>
  <si>
    <t>Hualian 2 ZL</t>
  </si>
  <si>
    <t>Hualian 3 A E</t>
  </si>
  <si>
    <t>Hualian 3 B E</t>
  </si>
  <si>
    <t>Hualian 3 E</t>
  </si>
  <si>
    <t>Hualian 3 S</t>
  </si>
  <si>
    <t>Jilong A E</t>
  </si>
  <si>
    <t>Jilong B E</t>
  </si>
  <si>
    <t>Jingxin ZL</t>
  </si>
  <si>
    <t>Jingxin S</t>
  </si>
  <si>
    <t>Jinhua S</t>
  </si>
  <si>
    <t>Longtan E</t>
  </si>
  <si>
    <t>Luodong A E</t>
  </si>
  <si>
    <r>
      <t xml:space="preserve">Luodong </t>
    </r>
    <r>
      <rPr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 E</t>
    </r>
  </si>
  <si>
    <t>Luzhou A E</t>
  </si>
  <si>
    <t>Luzhou B E</t>
  </si>
  <si>
    <t>Miaoli A E</t>
  </si>
  <si>
    <t>Miaoli B E</t>
  </si>
  <si>
    <t>Miaoli E</t>
  </si>
  <si>
    <t>Muzha E</t>
  </si>
  <si>
    <t>Muzha S</t>
  </si>
  <si>
    <t>Neihu E</t>
  </si>
  <si>
    <t>Neihu S</t>
  </si>
  <si>
    <t>Jinhua ZL</t>
  </si>
  <si>
    <t>Office E</t>
  </si>
  <si>
    <t>Sanchong E</t>
  </si>
  <si>
    <t>Sanchong S</t>
  </si>
  <si>
    <t>Sanxia A E</t>
  </si>
  <si>
    <t>Sanxia B E</t>
  </si>
  <si>
    <t>Shilin ZL</t>
  </si>
  <si>
    <t>Shilin S</t>
  </si>
  <si>
    <t>Siyuan E</t>
  </si>
  <si>
    <t>Songshan ZL</t>
  </si>
  <si>
    <t>Songshan S</t>
  </si>
  <si>
    <t>Taidong 1 E</t>
  </si>
  <si>
    <t>Taidong 1 S</t>
  </si>
  <si>
    <t>Taidong 2 ZL</t>
  </si>
  <si>
    <t>Taidong 2 S</t>
  </si>
  <si>
    <t>Taidong 3 E</t>
  </si>
  <si>
    <t>Taoyuan 1 A E</t>
  </si>
  <si>
    <t>Taoyuan 1 B E</t>
  </si>
  <si>
    <t>Taoyuan 2 E</t>
  </si>
  <si>
    <t>Taoyuan 2 S</t>
  </si>
  <si>
    <t>Taoyuan 3 E</t>
  </si>
  <si>
    <t>Taoyuan 3 ZL</t>
  </si>
  <si>
    <t>Taoyuan 4 E</t>
  </si>
  <si>
    <t>Taoyuan 4 S</t>
  </si>
  <si>
    <t>Tianmu A E</t>
  </si>
  <si>
    <t>Tuanmu B E</t>
  </si>
  <si>
    <t>Tianmu E</t>
  </si>
  <si>
    <t>Toufen E</t>
  </si>
  <si>
    <t>Tour S</t>
  </si>
  <si>
    <t>Tucheng A S</t>
  </si>
  <si>
    <t>Tucheng B S</t>
  </si>
  <si>
    <t>Tucheng ZL</t>
  </si>
  <si>
    <t>Tucheng S</t>
  </si>
  <si>
    <t>Wanda A S</t>
  </si>
  <si>
    <t>Wanda B S</t>
  </si>
  <si>
    <t>Wanda E</t>
  </si>
  <si>
    <t>Wanda S</t>
  </si>
  <si>
    <t>Xiangshan A</t>
  </si>
  <si>
    <t>Xiangshan B</t>
  </si>
  <si>
    <t>Xiangshan E</t>
  </si>
  <si>
    <t>Xinan S</t>
  </si>
  <si>
    <t>Xinban E</t>
  </si>
  <si>
    <t>Xindian E</t>
  </si>
  <si>
    <t>Xindian S</t>
  </si>
  <si>
    <t>Xinpu E</t>
  </si>
  <si>
    <t>Xinpu S</t>
  </si>
  <si>
    <t>Xinzhu 1 E</t>
  </si>
  <si>
    <t>Xinzhu 1 S</t>
  </si>
  <si>
    <t>Xinzhu 3 ZL</t>
  </si>
  <si>
    <t>Xinzhu 3 S</t>
  </si>
  <si>
    <t>Xizhi A E</t>
  </si>
  <si>
    <t>Xizhi B E</t>
  </si>
  <si>
    <t>Xizhi S</t>
  </si>
  <si>
    <t>Yilan E</t>
  </si>
  <si>
    <t>Yilan S</t>
  </si>
  <si>
    <t>Yonghe S</t>
  </si>
  <si>
    <t>Yuli E</t>
  </si>
  <si>
    <t>Yuli S</t>
  </si>
  <si>
    <t>Zhonghe 1 E</t>
  </si>
  <si>
    <t>Zhonghe 2 E</t>
  </si>
  <si>
    <t>Zhonghe 2 S</t>
  </si>
  <si>
    <t>Zhongli 1 E</t>
  </si>
  <si>
    <t>Zhongli 1 S</t>
  </si>
  <si>
    <t>Zhongli 2 E</t>
  </si>
  <si>
    <t>Zhubei 1 S</t>
  </si>
  <si>
    <t>Zhubei 2 E</t>
  </si>
  <si>
    <t>Zhubei 2 S</t>
  </si>
  <si>
    <t>Zhubei 3 E</t>
  </si>
  <si>
    <t>Zhudong E</t>
  </si>
  <si>
    <t>Zhudong S</t>
  </si>
  <si>
    <t>Zhunan S</t>
  </si>
  <si>
    <t>Zhunan ZL</t>
  </si>
  <si>
    <t>Senior Couple</t>
  </si>
  <si>
    <t>北頭姐妹</t>
  </si>
  <si>
    <t>丹鳳長老</t>
  </si>
  <si>
    <t>淡水 A 長老</t>
  </si>
  <si>
    <t>淡水 B 長老</t>
  </si>
  <si>
    <t>龜山長老</t>
  </si>
  <si>
    <t>花蓮 1 長老</t>
  </si>
  <si>
    <t>花蓮 1 姐妹</t>
  </si>
  <si>
    <t>花蓮 2 姐妹</t>
  </si>
  <si>
    <t>花蓮 2 ZL</t>
  </si>
  <si>
    <t>花蓮 3 A 長老</t>
  </si>
  <si>
    <t>花蓮 3 B 長老</t>
  </si>
  <si>
    <t>花蓮 3 長老</t>
  </si>
  <si>
    <t>花蓮 3 姐妹</t>
  </si>
  <si>
    <t>基隆 A 長老</t>
  </si>
  <si>
    <t>基隆 B 長老</t>
  </si>
  <si>
    <t xml:space="preserve">景新 ZL </t>
  </si>
  <si>
    <t>景新姐妹</t>
  </si>
  <si>
    <t>金華姐妹</t>
  </si>
  <si>
    <t>龍潭長老</t>
  </si>
  <si>
    <t>羅東 A 長老</t>
  </si>
  <si>
    <r>
      <t xml:space="preserve">羅東 </t>
    </r>
    <r>
      <rPr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 長老</t>
    </r>
  </si>
  <si>
    <t>蘆洲 A 長老</t>
  </si>
  <si>
    <t>蘆洲 B 長老</t>
  </si>
  <si>
    <t>苗栗 A 長老</t>
  </si>
  <si>
    <t>苗栗 B 長老</t>
  </si>
  <si>
    <t>苗栗長老</t>
  </si>
  <si>
    <t>木柵長老</t>
  </si>
  <si>
    <t>木柵姐妹</t>
  </si>
  <si>
    <t>內湖長老</t>
  </si>
  <si>
    <t>內湖姐妹</t>
  </si>
  <si>
    <t>金華 ZL</t>
  </si>
  <si>
    <t>辦公室長老</t>
  </si>
  <si>
    <t>三重長老</t>
  </si>
  <si>
    <t>三重姐妹</t>
  </si>
  <si>
    <t>三峽 A 長老</t>
  </si>
  <si>
    <t>三峽 B 長老</t>
  </si>
  <si>
    <t>士林 ZL</t>
  </si>
  <si>
    <t>士林姐妹</t>
  </si>
  <si>
    <t>思源長老</t>
  </si>
  <si>
    <t>松山 ZL</t>
  </si>
  <si>
    <t>松山姐妹</t>
  </si>
  <si>
    <t>台東 1 長老</t>
  </si>
  <si>
    <t>台東 1 姐妹</t>
  </si>
  <si>
    <t>台東 2 ZL</t>
  </si>
  <si>
    <t>台東 2 姐妹</t>
  </si>
  <si>
    <t>台東 3 長老</t>
  </si>
  <si>
    <t>桃園 1 A 長老</t>
  </si>
  <si>
    <t>桃園 1 B 長老</t>
  </si>
  <si>
    <t>桃園 2 長老</t>
  </si>
  <si>
    <t>桃園 2 姐妹</t>
  </si>
  <si>
    <t>桃園3 長老</t>
  </si>
  <si>
    <t>桃園3 ZL</t>
  </si>
  <si>
    <t>桃園 4 長老</t>
  </si>
  <si>
    <t>桃園 4 姐妹</t>
  </si>
  <si>
    <t>天母 A 長老</t>
  </si>
  <si>
    <t>天母 B 長老</t>
  </si>
  <si>
    <t>天母長老</t>
  </si>
  <si>
    <t>頭份長老</t>
  </si>
  <si>
    <t>導覽姐妹</t>
  </si>
  <si>
    <t>土城 A 姐妹</t>
  </si>
  <si>
    <t>土城 B 姐妹</t>
  </si>
  <si>
    <t>土城 ZL</t>
  </si>
  <si>
    <t>土城姐妹</t>
  </si>
  <si>
    <t>萬大 A 姐妹</t>
  </si>
  <si>
    <t>萬大 B 姐妹</t>
  </si>
  <si>
    <t>萬大長老</t>
  </si>
  <si>
    <t>萬大姐妹</t>
  </si>
  <si>
    <t>香山 A 長老</t>
  </si>
  <si>
    <t>香山 B 長老</t>
  </si>
  <si>
    <t>香山長老</t>
  </si>
  <si>
    <t>信安姐妹</t>
  </si>
  <si>
    <t>新板長老</t>
  </si>
  <si>
    <t>新店長老</t>
  </si>
  <si>
    <t>新店姐妹</t>
  </si>
  <si>
    <t>新埔長老</t>
  </si>
  <si>
    <t>新埔姐妹</t>
  </si>
  <si>
    <t>新竹 1 長老</t>
  </si>
  <si>
    <t>新竹 1 姐妹</t>
  </si>
  <si>
    <t>新竹 3 ZL</t>
  </si>
  <si>
    <t>新竹 3 姐妹</t>
  </si>
  <si>
    <t>汐止 A 長老</t>
  </si>
  <si>
    <t>汐止 B 長老</t>
  </si>
  <si>
    <t>汐止姐妹</t>
  </si>
  <si>
    <t>宜蘭長老</t>
  </si>
  <si>
    <t>宜蘭姐妹</t>
  </si>
  <si>
    <t>永和姐妹</t>
  </si>
  <si>
    <t>玉里長老</t>
  </si>
  <si>
    <t>玉里姐妹</t>
  </si>
  <si>
    <t>中和 1 長老</t>
  </si>
  <si>
    <t>中和 2 長老</t>
  </si>
  <si>
    <t>中和 2 姐妹</t>
  </si>
  <si>
    <t>中壢 1 長老</t>
  </si>
  <si>
    <t>中壢 1 姐妹</t>
  </si>
  <si>
    <t>中壢 2 長老</t>
  </si>
  <si>
    <t>竹北 1 姐妹</t>
  </si>
  <si>
    <t>竹北 2 長老</t>
  </si>
  <si>
    <t>竹北 2 姐妹</t>
  </si>
  <si>
    <t>竹北 3 長老</t>
  </si>
  <si>
    <t>竹東長老</t>
  </si>
  <si>
    <t>竹東姐妹</t>
  </si>
  <si>
    <t>竹南姐妹</t>
  </si>
  <si>
    <t>竹南長老</t>
  </si>
  <si>
    <t>年長夫婦</t>
  </si>
  <si>
    <t>2016:1:2:7:JINGXIN_ZL</t>
  </si>
  <si>
    <t>2016:1:2:7:JINHUA_ZL</t>
  </si>
  <si>
    <t>2016:1:2:7:SANXIA_B_E</t>
  </si>
  <si>
    <t>2016:1:2:7:SHILIN_ZL</t>
  </si>
  <si>
    <t>2016:1:2:7:SONGSHAN_ZL</t>
  </si>
  <si>
    <t>2016:1:2:7:TAIDONG_2_ZL</t>
  </si>
  <si>
    <t>2016:1:2:7:TUCHENG_S</t>
  </si>
  <si>
    <t>2016:1:2:7:TUCHENG_ZL</t>
  </si>
  <si>
    <t>2016:1:2:7:XINZHU_3_ZL</t>
  </si>
  <si>
    <t>2016:1:4:7:JINGXIN_ZL</t>
  </si>
  <si>
    <t>2016:1:4:7:JINHUA_ZL</t>
  </si>
  <si>
    <t>2016:1:4:7:SANXIA_A_E</t>
  </si>
  <si>
    <t>2016:1:4:7:SANXIA_B_E</t>
  </si>
  <si>
    <t>2016:1:4:7:SHILIN_ZL</t>
  </si>
  <si>
    <t>2016:1:4:7:SONGSHAN_ZL</t>
  </si>
  <si>
    <t>2016:1:4:7:TAIDONG_2_ZL</t>
  </si>
  <si>
    <t>2016:1:4:7:TUCHENG_S</t>
  </si>
  <si>
    <t>2016:1:4:7:TUCHENG_ZL</t>
  </si>
  <si>
    <t>2016:1:4:7:XINZHU_3_ZL</t>
  </si>
  <si>
    <t>2016:1:5:7:JINGXIN_ZL</t>
  </si>
  <si>
    <t>2016:1:5:7:JINHUA_ZL</t>
  </si>
  <si>
    <t>2016:1:5:7:SANXIA_A_E</t>
  </si>
  <si>
    <t>2016:1:5:7:SANXIA_B_E</t>
  </si>
  <si>
    <t>2016:1:5:7:SHILIN_ZL</t>
  </si>
  <si>
    <t>2016:1:5:7:SONGSHAN_ZL</t>
  </si>
  <si>
    <t>2016:1:5:7:TAIDONG_2_ZL</t>
  </si>
  <si>
    <t>2016:1:5:7:TUCHENG_S</t>
  </si>
  <si>
    <t>2016:1:5:7:TUCHENG_ZL</t>
  </si>
  <si>
    <t>2016:1:5:7:XINZHU_3_ZL</t>
  </si>
  <si>
    <t>2016:2:1:7:JINGXIN_ZL</t>
  </si>
  <si>
    <t>2016:2:1:7:JINHUA_ZL</t>
  </si>
  <si>
    <t>2016:2:1:7:SANXIA_A_E</t>
  </si>
  <si>
    <t>2016:2:1:7:SANXIA_B_E</t>
  </si>
  <si>
    <t>2016:2:1:7:SHILIN_ZL</t>
  </si>
  <si>
    <t>2016:2:1:7:SONGSHAN_ZL</t>
  </si>
  <si>
    <t>2016:2:1:7:TAIDONG_2_ZL</t>
  </si>
  <si>
    <t>2016:2:1:7:TUCHENG_S</t>
  </si>
  <si>
    <t>2016:2:1:7:TUCHENG_ZL</t>
  </si>
  <si>
    <t>2016:2:1:7:XINZHU_3_ZL</t>
  </si>
  <si>
    <t>2016:2:2:7:JINGXIN_ZL</t>
  </si>
  <si>
    <t>2016:2:2:7:JINHUA_ZL</t>
  </si>
  <si>
    <t>2016:2:2:7:SANXIA_A_E</t>
  </si>
  <si>
    <t>2016:2:2:7:SANXIA_B_E</t>
  </si>
  <si>
    <t>2016:2:2:7:SHILIN_ZL</t>
  </si>
  <si>
    <t>2016:2:2:7:SONGSHAN_ZL</t>
  </si>
  <si>
    <t>2016:2:2:7:TAIDONG_2_ZL</t>
  </si>
  <si>
    <t>2016:2:2:7:TUCHENG_S</t>
  </si>
  <si>
    <t>2016:2:2:7:TUCHENG_ZL</t>
  </si>
  <si>
    <t>2016:2:2:7:XINZHU_3_ZL</t>
  </si>
  <si>
    <t>2016:2:3:7:JINGXIN_ZL</t>
  </si>
  <si>
    <t>2016:2:3:7:JINHUA_ZL</t>
  </si>
  <si>
    <t>2016:2:3:7:SANXIA_A_E</t>
  </si>
  <si>
    <t>2016:2:3:7:SANXIA_B_E</t>
  </si>
  <si>
    <t>2016:2:3:7:SHILIN_ZL</t>
  </si>
  <si>
    <t>2016:2:3:7:SONGSHAN_ZL</t>
  </si>
  <si>
    <t>2016:2:3:7:TAIDONG_2_ZL</t>
  </si>
  <si>
    <t>2016:2:3:7:TUCHENG_S</t>
  </si>
  <si>
    <t>2016:2:3:7:TUCHENG_ZL</t>
  </si>
  <si>
    <t>2016:2:3:7:XINZHU_3_ZL</t>
  </si>
  <si>
    <t>2016:2:4:7:JINGXIN_ZL</t>
  </si>
  <si>
    <t>2016:2:4:7:JINHUA_ZL</t>
  </si>
  <si>
    <t>2016:2:4:7:SANXIA_A_E</t>
  </si>
  <si>
    <t>2016:2:4:7:SANXIA_B_E</t>
  </si>
  <si>
    <t>2016:2:4:7:SHILIN_ZL</t>
  </si>
  <si>
    <t>2016:2:4:7:SONGSHAN_ZL</t>
  </si>
  <si>
    <t>2016:2:4:7:TAIDONG_2_ZL</t>
  </si>
  <si>
    <t>2016:2:4:7:TUCHENG_S</t>
  </si>
  <si>
    <t>2016:2:4:7:TUCHENG_ZL</t>
  </si>
  <si>
    <t>2016:2:4:7:XINZHU_3_ZL</t>
  </si>
  <si>
    <t>2016:3:1:7:JINGXIN_ZL</t>
  </si>
  <si>
    <t>2016:3:1:7:JINHUA_ZL</t>
  </si>
  <si>
    <t>2016:3:1:7:SANXIA_A_E</t>
  </si>
  <si>
    <t>2016:3:1:7:SANXIA_B_E</t>
  </si>
  <si>
    <t>2016:3:1:7:SHILIN_ZL</t>
  </si>
  <si>
    <t>2016:3:1:7:SONGSHAN_ZL</t>
  </si>
  <si>
    <t>2016:3:1:7:TAIDONG_2_ZL</t>
  </si>
  <si>
    <t>2016:3:1:7:TUCHENG_S</t>
  </si>
  <si>
    <t>2016:3:1:7:TUCHENG_ZL</t>
  </si>
  <si>
    <t>2016:3:1:7:XINZHU_3_ZL</t>
  </si>
  <si>
    <t>2016:3:2:7:JINGXIN_ZL</t>
  </si>
  <si>
    <t>2016:3:2:7:JINHUA_ZL</t>
  </si>
  <si>
    <t>2016:3:2:7:SANXIA_A_E</t>
  </si>
  <si>
    <t>2016:3:2:7:SANXIA_B_E</t>
  </si>
  <si>
    <t>2016:3:2:7:SHILIN_ZL</t>
  </si>
  <si>
    <t>2016:3:2:7:SONGSHAN_ZL</t>
  </si>
  <si>
    <t>2016:3:2:7:TAIDONG_2_ZL</t>
  </si>
  <si>
    <t>2016:3:2:7:TUCHENG_ZL</t>
  </si>
  <si>
    <t>2016:3:2:7:XINZHU_3_ZL</t>
  </si>
  <si>
    <t>2016:3:3:7:JINGXIN_ZL</t>
  </si>
  <si>
    <t>2016:3:3:7:JINHUA_ZL</t>
  </si>
  <si>
    <t>2016:3:3:7:SANXIA_A_E</t>
  </si>
  <si>
    <t>2016:3:3:7:SANXIA_B_E</t>
  </si>
  <si>
    <t>2016:3:3:7:SHILIN_ZL</t>
  </si>
  <si>
    <t>2016:3:3:7:SONGSHAN_ZL</t>
  </si>
  <si>
    <t>2016:3:3:7:TAIDONG_2_ZL</t>
  </si>
  <si>
    <t>2016:3:3:7:TUCHENG_ZL</t>
  </si>
  <si>
    <t>2016:3:3:7:XINZHU_3_ZL</t>
  </si>
  <si>
    <t>2016:3:3:7:UNKNOWN</t>
  </si>
  <si>
    <t>2016:3:0:0:UNKNOWN</t>
  </si>
  <si>
    <t>臺灣臺北傳道部</t>
  </si>
  <si>
    <t>UNIT_NAME_PRETTY</t>
  </si>
  <si>
    <t>UNIT_NAME_CHINESE</t>
  </si>
  <si>
    <t>東台北地帶</t>
  </si>
  <si>
    <t>台東地帶</t>
  </si>
  <si>
    <t>中台北地帶</t>
  </si>
  <si>
    <t>北台北地帶</t>
  </si>
  <si>
    <t>南台北地帶</t>
  </si>
  <si>
    <t>西台北地帶</t>
  </si>
  <si>
    <t>Taoyuan 3 District</t>
  </si>
  <si>
    <t>桃園3地區</t>
  </si>
  <si>
    <t>District Totals 地區總數</t>
  </si>
  <si>
    <t>REPORT_DATA_BY_DISTRICT!</t>
  </si>
  <si>
    <t>REPORT_DATA_BY_DISTRICT_MONTH!</t>
  </si>
  <si>
    <t>BAPTISM_SOURCE_DISTRICT_MONTH!</t>
  </si>
  <si>
    <t>Taoyuan 1/2 District</t>
  </si>
  <si>
    <t>桃園1/2地區</t>
  </si>
  <si>
    <t>Bade District</t>
  </si>
  <si>
    <t>八德地區</t>
  </si>
  <si>
    <t>Zhongli District</t>
  </si>
  <si>
    <t>中壢地區</t>
  </si>
  <si>
    <t>Songshan District</t>
  </si>
  <si>
    <t>松山地區</t>
  </si>
  <si>
    <t>東台北支聯會</t>
  </si>
  <si>
    <t>Jilong District</t>
  </si>
  <si>
    <t>基隆地區</t>
  </si>
  <si>
    <t>Xizhi District</t>
  </si>
  <si>
    <t>汐止地區</t>
  </si>
  <si>
    <t>Yilan District</t>
  </si>
  <si>
    <t>宜蘭地區</t>
  </si>
  <si>
    <t>Ji'an District</t>
  </si>
  <si>
    <t>吉安地區</t>
  </si>
  <si>
    <t>Hualian Stake</t>
  </si>
  <si>
    <t>Hualian District</t>
  </si>
  <si>
    <t>花蓮地區</t>
  </si>
  <si>
    <t>Taidong 2 District</t>
  </si>
  <si>
    <t>臺東2地區</t>
  </si>
  <si>
    <t>Taidong 2</t>
  </si>
  <si>
    <t>Taidong 1/3 District</t>
  </si>
  <si>
    <t>臺東1/3地區</t>
  </si>
  <si>
    <t>Taidong 1/3</t>
  </si>
  <si>
    <t>Yuli District</t>
  </si>
  <si>
    <t>玉里地區</t>
  </si>
  <si>
    <t>竹南地區</t>
  </si>
  <si>
    <t>Zhunan District</t>
  </si>
  <si>
    <t>Toufen/ Miaoli District</t>
  </si>
  <si>
    <t>頭份/苗栗地區</t>
  </si>
  <si>
    <t>Xinzhu District</t>
  </si>
  <si>
    <t>新竹地區</t>
  </si>
  <si>
    <t>Zhudong District</t>
  </si>
  <si>
    <t>竹東地區</t>
  </si>
  <si>
    <t>Zhubei District</t>
  </si>
  <si>
    <t>竹北地區</t>
  </si>
  <si>
    <t>Jinhua District</t>
  </si>
  <si>
    <t>金華地區</t>
  </si>
  <si>
    <t>Xin'an District</t>
  </si>
  <si>
    <t>信安地區</t>
  </si>
  <si>
    <t>Xinan District</t>
  </si>
  <si>
    <t>Sanchong District</t>
  </si>
  <si>
    <t>三重地區</t>
  </si>
  <si>
    <t>Shilin District</t>
  </si>
  <si>
    <t>士林地區</t>
  </si>
  <si>
    <t>Beitou District</t>
  </si>
  <si>
    <t>北投地區</t>
  </si>
  <si>
    <t>Jingxin District</t>
  </si>
  <si>
    <t>景新地區</t>
  </si>
  <si>
    <t>Xindian District</t>
  </si>
  <si>
    <t>新店地區</t>
  </si>
  <si>
    <t>Shuanghe District</t>
  </si>
  <si>
    <t>雙和地區</t>
  </si>
  <si>
    <t>Tucheng District</t>
  </si>
  <si>
    <t>土城地區</t>
  </si>
  <si>
    <t>Xinzhuang District</t>
  </si>
  <si>
    <t>新莊地區</t>
  </si>
  <si>
    <t>Banqiao District</t>
  </si>
  <si>
    <t>板橋地區</t>
  </si>
  <si>
    <t>Bade 八德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</si>
</sst>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6"/>
      <scheme val="minor"/>
    </font>
    <font>
      <sz val="11"/>
      <color theme="1"/>
      <name val="Calibri"/>
      <family val="2"/>
      <charset val="136"/>
      <scheme val="minor"/>
    </font>
    <font>
      <sz val="11"/>
      <color rgb="FF3F3F76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4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24"/>
      <name val="Calibri"/>
      <family val="2"/>
      <scheme val="minor"/>
    </font>
    <font>
      <b/>
      <sz val="12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2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n">
        <color auto="1"/>
      </top>
      <bottom/>
      <diagonal/>
    </border>
    <border>
      <left style="thick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/>
      <right/>
      <top style="thick">
        <color auto="1"/>
      </top>
      <bottom style="thin">
        <color indexed="64"/>
      </bottom>
      <diagonal/>
    </border>
  </borders>
  <cellStyleXfs count="4">
    <xf numFmtId="0" fontId="0" fillId="0" borderId="0"/>
    <xf numFmtId="0" fontId="3" fillId="2" borderId="1" applyNumberFormat="0" applyAlignment="0" applyProtection="0"/>
    <xf numFmtId="9" fontId="8" fillId="0" borderId="0" applyFont="0" applyFill="0" applyBorder="0" applyAlignment="0" applyProtection="0"/>
    <xf numFmtId="0" fontId="2" fillId="0" borderId="0"/>
  </cellStyleXfs>
  <cellXfs count="95">
    <xf numFmtId="0" fontId="0" fillId="0" borderId="0" xfId="0"/>
    <xf numFmtId="0" fontId="3" fillId="2" borderId="1" xfId="1"/>
    <xf numFmtId="14" fontId="3" fillId="2" borderId="1" xfId="1" applyNumberFormat="1"/>
    <xf numFmtId="49" fontId="0" fillId="0" borderId="0" xfId="0" applyNumberFormat="1"/>
    <xf numFmtId="0" fontId="5" fillId="0" borderId="2" xfId="0" applyFont="1" applyBorder="1"/>
    <xf numFmtId="0" fontId="6" fillId="4" borderId="9" xfId="0" applyFont="1" applyFill="1" applyBorder="1" applyAlignment="1"/>
    <xf numFmtId="0" fontId="6" fillId="4" borderId="10" xfId="0" applyFont="1" applyFill="1" applyBorder="1" applyAlignment="1"/>
    <xf numFmtId="0" fontId="0" fillId="0" borderId="0" xfId="0"/>
    <xf numFmtId="49" fontId="5" fillId="4" borderId="2" xfId="0" applyNumberFormat="1" applyFont="1" applyFill="1" applyBorder="1"/>
    <xf numFmtId="0" fontId="5" fillId="4" borderId="2" xfId="0" applyFont="1" applyFill="1" applyBorder="1"/>
    <xf numFmtId="0" fontId="5" fillId="0" borderId="2" xfId="0" applyFont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/>
    </xf>
    <xf numFmtId="49" fontId="6" fillId="4" borderId="6" xfId="0" applyNumberFormat="1" applyFont="1" applyFill="1" applyBorder="1" applyAlignment="1"/>
    <xf numFmtId="0" fontId="0" fillId="0" borderId="2" xfId="0" applyBorder="1" applyAlignment="1">
      <alignment vertical="center"/>
    </xf>
    <xf numFmtId="0" fontId="0" fillId="4" borderId="2" xfId="0" applyFill="1" applyBorder="1" applyAlignment="1">
      <alignment vertical="center"/>
    </xf>
    <xf numFmtId="0" fontId="0" fillId="4" borderId="13" xfId="0" applyFill="1" applyBorder="1" applyAlignment="1"/>
    <xf numFmtId="49" fontId="5" fillId="4" borderId="2" xfId="0" applyNumberFormat="1" applyFont="1" applyFill="1" applyBorder="1" applyAlignment="1"/>
    <xf numFmtId="0" fontId="0" fillId="4" borderId="2" xfId="0" applyFill="1" applyBorder="1" applyAlignment="1">
      <alignment horizontal="center" vertical="center"/>
    </xf>
    <xf numFmtId="0" fontId="5" fillId="0" borderId="0" xfId="0" applyFont="1" applyBorder="1"/>
    <xf numFmtId="49" fontId="5" fillId="0" borderId="6" xfId="0" applyNumberFormat="1" applyFont="1" applyFill="1" applyBorder="1" applyAlignment="1">
      <alignment vertical="center"/>
    </xf>
    <xf numFmtId="0" fontId="4" fillId="3" borderId="2" xfId="0" applyFont="1" applyFill="1" applyBorder="1" applyAlignment="1">
      <alignment horizontal="center" vertical="center"/>
    </xf>
    <xf numFmtId="0" fontId="0" fillId="0" borderId="2" xfId="0" applyBorder="1"/>
    <xf numFmtId="0" fontId="0" fillId="0" borderId="0" xfId="0" applyBorder="1"/>
    <xf numFmtId="0" fontId="6" fillId="4" borderId="6" xfId="0" applyFont="1" applyFill="1" applyBorder="1" applyAlignment="1"/>
    <xf numFmtId="0" fontId="6" fillId="4" borderId="13" xfId="0" applyFont="1" applyFill="1" applyBorder="1" applyAlignment="1"/>
    <xf numFmtId="0" fontId="7" fillId="3" borderId="2" xfId="0" applyFont="1" applyFill="1" applyBorder="1" applyAlignment="1"/>
    <xf numFmtId="0" fontId="7" fillId="3" borderId="6" xfId="0" applyFont="1" applyFill="1" applyBorder="1" applyAlignment="1"/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9" fontId="0" fillId="0" borderId="0" xfId="2" applyFont="1"/>
    <xf numFmtId="0" fontId="0" fillId="0" borderId="14" xfId="0" applyBorder="1"/>
    <xf numFmtId="0" fontId="0" fillId="0" borderId="6" xfId="0" applyBorder="1"/>
    <xf numFmtId="0" fontId="0" fillId="0" borderId="13" xfId="0" applyBorder="1"/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12" fillId="0" borderId="3" xfId="0" applyFont="1" applyBorder="1" applyAlignment="1">
      <alignment horizontal="center" vertical="center" wrapText="1"/>
    </xf>
    <xf numFmtId="0" fontId="4" fillId="3" borderId="10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0" fillId="0" borderId="0" xfId="0" applyFill="1" applyBorder="1"/>
    <xf numFmtId="0" fontId="0" fillId="5" borderId="0" xfId="0" applyFill="1" applyBorder="1" applyAlignment="1">
      <alignment horizontal="center" vertical="center"/>
    </xf>
    <xf numFmtId="14" fontId="0" fillId="5" borderId="0" xfId="0" applyNumberFormat="1" applyFill="1" applyBorder="1" applyAlignment="1">
      <alignment horizontal="center" vertical="center"/>
    </xf>
    <xf numFmtId="0" fontId="14" fillId="5" borderId="0" xfId="0" applyFont="1" applyFill="1" applyBorder="1" applyAlignment="1">
      <alignment horizontal="center" vertical="center"/>
    </xf>
    <xf numFmtId="0" fontId="15" fillId="0" borderId="0" xfId="0" applyFont="1" applyBorder="1"/>
    <xf numFmtId="0" fontId="13" fillId="4" borderId="6" xfId="0" applyFont="1" applyFill="1" applyBorder="1" applyAlignment="1">
      <alignment horizontal="center" vertical="center"/>
    </xf>
    <xf numFmtId="0" fontId="13" fillId="4" borderId="9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4" borderId="6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4" borderId="12" xfId="0" applyFont="1" applyFill="1" applyBorder="1" applyAlignment="1">
      <alignment horizontal="center" vertical="center"/>
    </xf>
    <xf numFmtId="0" fontId="0" fillId="4" borderId="12" xfId="0" applyFill="1" applyBorder="1" applyAlignment="1">
      <alignment horizontal="center" vertical="center"/>
    </xf>
    <xf numFmtId="0" fontId="4" fillId="3" borderId="19" xfId="0" applyFont="1" applyFill="1" applyBorder="1" applyAlignment="1">
      <alignment horizontal="center" vertical="center"/>
    </xf>
    <xf numFmtId="0" fontId="5" fillId="0" borderId="17" xfId="0" applyFont="1" applyBorder="1"/>
    <xf numFmtId="0" fontId="6" fillId="4" borderId="18" xfId="0" applyFont="1" applyFill="1" applyBorder="1" applyAlignment="1"/>
    <xf numFmtId="0" fontId="6" fillId="0" borderId="20" xfId="0" applyFont="1" applyBorder="1" applyAlignment="1">
      <alignment horizontal="center" vertical="center"/>
    </xf>
    <xf numFmtId="0" fontId="6" fillId="4" borderId="20" xfId="0" applyFont="1" applyFill="1" applyBorder="1" applyAlignment="1">
      <alignment horizontal="center" vertical="center"/>
    </xf>
    <xf numFmtId="0" fontId="5" fillId="4" borderId="21" xfId="0" applyFont="1" applyFill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6" fillId="4" borderId="20" xfId="0" applyFont="1" applyFill="1" applyBorder="1" applyAlignment="1"/>
    <xf numFmtId="0" fontId="4" fillId="3" borderId="20" xfId="0" applyFont="1" applyFill="1" applyBorder="1" applyAlignment="1">
      <alignment horizontal="center" vertical="center"/>
    </xf>
    <xf numFmtId="0" fontId="7" fillId="3" borderId="6" xfId="0" applyFont="1" applyFill="1" applyBorder="1" applyAlignment="1">
      <alignment horizontal="center"/>
    </xf>
    <xf numFmtId="49" fontId="2" fillId="0" borderId="0" xfId="3" applyNumberFormat="1"/>
    <xf numFmtId="0" fontId="2" fillId="0" borderId="0" xfId="3"/>
    <xf numFmtId="0" fontId="5" fillId="0" borderId="6" xfId="0" applyNumberFormat="1" applyFont="1" applyBorder="1"/>
    <xf numFmtId="0" fontId="7" fillId="3" borderId="6" xfId="0" applyFont="1" applyFill="1" applyBorder="1" applyAlignment="1">
      <alignment horizontal="center"/>
    </xf>
    <xf numFmtId="0" fontId="1" fillId="0" borderId="0" xfId="3" applyFont="1"/>
    <xf numFmtId="0" fontId="7" fillId="3" borderId="6" xfId="0" applyFont="1" applyFill="1" applyBorder="1" applyAlignment="1">
      <alignment horizontal="center"/>
    </xf>
    <xf numFmtId="0" fontId="6" fillId="4" borderId="18" xfId="0" applyFont="1" applyFill="1" applyBorder="1" applyAlignment="1">
      <alignment horizontal="center" vertical="center"/>
    </xf>
    <xf numFmtId="0" fontId="15" fillId="0" borderId="22" xfId="0" applyFont="1" applyBorder="1"/>
    <xf numFmtId="0" fontId="5" fillId="4" borderId="20" xfId="0" applyFont="1" applyFill="1" applyBorder="1" applyAlignment="1">
      <alignment horizontal="center" vertical="center"/>
    </xf>
    <xf numFmtId="0" fontId="7" fillId="3" borderId="6" xfId="0" applyFont="1" applyFill="1" applyBorder="1" applyAlignment="1">
      <alignment horizontal="center"/>
    </xf>
    <xf numFmtId="0" fontId="5" fillId="0" borderId="3" xfId="0" applyFont="1" applyBorder="1" applyAlignment="1">
      <alignment horizontal="center" textRotation="90" wrapText="1"/>
    </xf>
    <xf numFmtId="0" fontId="5" fillId="0" borderId="5" xfId="0" applyFont="1" applyBorder="1" applyAlignment="1">
      <alignment horizontal="center" textRotation="90" wrapText="1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15" xfId="0" applyFont="1" applyFill="1" applyBorder="1" applyAlignment="1">
      <alignment horizontal="center" vertical="center"/>
    </xf>
    <xf numFmtId="0" fontId="7" fillId="3" borderId="6" xfId="0" applyFont="1" applyFill="1" applyBorder="1" applyAlignment="1">
      <alignment horizontal="center"/>
    </xf>
    <xf numFmtId="0" fontId="7" fillId="3" borderId="13" xfId="0" applyFont="1" applyFill="1" applyBorder="1" applyAlignment="1">
      <alignment horizontal="center"/>
    </xf>
    <xf numFmtId="0" fontId="7" fillId="3" borderId="12" xfId="0" applyFont="1" applyFill="1" applyBorder="1" applyAlignment="1">
      <alignment horizontal="center"/>
    </xf>
    <xf numFmtId="14" fontId="11" fillId="0" borderId="3" xfId="0" applyNumberFormat="1" applyFont="1" applyBorder="1" applyAlignment="1">
      <alignment horizontal="center" vertical="center" wrapText="1"/>
    </xf>
    <xf numFmtId="14" fontId="11" fillId="0" borderId="4" xfId="0" applyNumberFormat="1" applyFont="1" applyBorder="1" applyAlignment="1">
      <alignment horizontal="center" vertical="center" wrapText="1"/>
    </xf>
    <xf numFmtId="0" fontId="13" fillId="4" borderId="6" xfId="0" applyFont="1" applyFill="1" applyBorder="1" applyAlignment="1">
      <alignment horizontal="center"/>
    </xf>
    <xf numFmtId="0" fontId="13" fillId="4" borderId="13" xfId="0" applyFont="1" applyFill="1" applyBorder="1" applyAlignment="1">
      <alignment horizontal="center"/>
    </xf>
    <xf numFmtId="0" fontId="13" fillId="4" borderId="12" xfId="0" applyFont="1" applyFill="1" applyBorder="1" applyAlignment="1">
      <alignment horizontal="center"/>
    </xf>
    <xf numFmtId="0" fontId="13" fillId="4" borderId="9" xfId="0" applyFont="1" applyFill="1" applyBorder="1" applyAlignment="1">
      <alignment horizontal="center"/>
    </xf>
    <xf numFmtId="0" fontId="13" fillId="4" borderId="10" xfId="0" applyFont="1" applyFill="1" applyBorder="1" applyAlignment="1">
      <alignment horizontal="center"/>
    </xf>
    <xf numFmtId="0" fontId="13" fillId="4" borderId="11" xfId="0" applyFont="1" applyFill="1" applyBorder="1" applyAlignment="1">
      <alignment horizontal="center"/>
    </xf>
    <xf numFmtId="0" fontId="16" fillId="0" borderId="16" xfId="0" applyFont="1" applyBorder="1" applyAlignment="1">
      <alignment horizontal="center" vertical="center" wrapText="1"/>
    </xf>
    <xf numFmtId="0" fontId="16" fillId="0" borderId="17" xfId="0" applyFont="1" applyBorder="1" applyAlignment="1">
      <alignment horizontal="center" vertical="center" wrapText="1"/>
    </xf>
    <xf numFmtId="0" fontId="16" fillId="0" borderId="19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 textRotation="90" wrapText="1"/>
    </xf>
    <xf numFmtId="0" fontId="5" fillId="0" borderId="7" xfId="0" applyFont="1" applyBorder="1" applyAlignment="1">
      <alignment horizontal="center" textRotation="90" wrapText="1"/>
    </xf>
  </cellXfs>
  <cellStyles count="4">
    <cellStyle name="Input" xfId="1" builtinId="20"/>
    <cellStyle name="Normal" xfId="0" builtinId="0"/>
    <cellStyle name="Normal 2" xfId="3"/>
    <cellStyle name="Percent" xfId="2" builtinId="5"/>
  </cellStyles>
  <dxfs count="535"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</dxfs>
  <tableStyles count="0" defaultTableStyle="TableStyleMedium9" defaultPivotStyle="PivotStyleLight16"/>
  <colors>
    <mruColors>
      <color rgb="FF87DD97"/>
      <color rgb="FFC6EFCE"/>
      <color rgb="FF006100"/>
      <color rgb="FF5C4A00"/>
      <color rgb="FFFFFFD1"/>
      <color rgb="FF9CE4AA"/>
      <color rgb="FFE1F7E5"/>
      <color rgb="FF93E1A2"/>
      <color rgb="FF6FD783"/>
      <color rgb="FF00542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97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8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4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7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8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0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1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3.xml"/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4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6.xml"/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7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9.xml"/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0.xml"/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2.xml"/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3.xml"/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5.xml"/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6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8.xml"/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9.xml"/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1.xml"/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2.xml"/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4.xml"/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5.xml"/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7.xml"/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8.xml"/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0.xml"/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1.xml"/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3.xml"/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4.xml"/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6.xml"/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7.xml"/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9.xml"/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0.xml"/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MISSION_GRAPH!$X$101</c:f>
              <c:strCache>
                <c:ptCount val="1"/>
                <c:pt idx="0">
                  <c:v>2014  461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MISSION_GRAPH!$AC$53:$AC$64</c:f>
              <c:numCache>
                <c:formatCode>General</c:formatCode>
                <c:ptCount val="12"/>
                <c:pt idx="0">
                  <c:v>28</c:v>
                </c:pt>
                <c:pt idx="1">
                  <c:v>28</c:v>
                </c:pt>
                <c:pt idx="2">
                  <c:v>44</c:v>
                </c:pt>
                <c:pt idx="3">
                  <c:v>56</c:v>
                </c:pt>
                <c:pt idx="4">
                  <c:v>35</c:v>
                </c:pt>
                <c:pt idx="5">
                  <c:v>43</c:v>
                </c:pt>
                <c:pt idx="6">
                  <c:v>31</c:v>
                </c:pt>
                <c:pt idx="7">
                  <c:v>31</c:v>
                </c:pt>
                <c:pt idx="8">
                  <c:v>55</c:v>
                </c:pt>
                <c:pt idx="9">
                  <c:v>26</c:v>
                </c:pt>
                <c:pt idx="10">
                  <c:v>29</c:v>
                </c:pt>
                <c:pt idx="11">
                  <c:v>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MISSION_GRAPH!$X$102</c:f>
              <c:strCache>
                <c:ptCount val="1"/>
                <c:pt idx="0">
                  <c:v>2015  441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MISSION_GRAPH!$AC$65:$AC$76</c:f>
              <c:numCache>
                <c:formatCode>General</c:formatCode>
                <c:ptCount val="12"/>
                <c:pt idx="0">
                  <c:v>26</c:v>
                </c:pt>
                <c:pt idx="1">
                  <c:v>31</c:v>
                </c:pt>
                <c:pt idx="2">
                  <c:v>42</c:v>
                </c:pt>
                <c:pt idx="3">
                  <c:v>43</c:v>
                </c:pt>
                <c:pt idx="4">
                  <c:v>24</c:v>
                </c:pt>
                <c:pt idx="5">
                  <c:v>44</c:v>
                </c:pt>
                <c:pt idx="6">
                  <c:v>22</c:v>
                </c:pt>
                <c:pt idx="7">
                  <c:v>45</c:v>
                </c:pt>
                <c:pt idx="8">
                  <c:v>40</c:v>
                </c:pt>
                <c:pt idx="9">
                  <c:v>35</c:v>
                </c:pt>
                <c:pt idx="10">
                  <c:v>42</c:v>
                </c:pt>
                <c:pt idx="11">
                  <c:v>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MISSION_GRAPH!$X$103</c:f>
              <c:strCache>
                <c:ptCount val="1"/>
                <c:pt idx="0">
                  <c:v>2016  104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MISSION_GRAPH!$AC$77:$AC$88</c:f>
              <c:numCache>
                <c:formatCode>General</c:formatCode>
                <c:ptCount val="12"/>
                <c:pt idx="0">
                  <c:v>49</c:v>
                </c:pt>
                <c:pt idx="1">
                  <c:v>35</c:v>
                </c:pt>
                <c:pt idx="2">
                  <c:v>20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MISSION_GRAPH!$AD$77:$AD$88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0202944"/>
        <c:axId val="250202552"/>
      </c:lineChart>
      <c:dateAx>
        <c:axId val="2502029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202552"/>
        <c:crosses val="autoZero"/>
        <c:auto val="1"/>
        <c:lblOffset val="100"/>
        <c:baseTimeUnit val="months"/>
      </c:dateAx>
      <c:valAx>
        <c:axId val="2502025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20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MISSION_GRAPH!$AF$51:$AK$51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MISSION_GRAPH!$AF$89:$AK$89</c:f>
              <c:numCache>
                <c:formatCode>General</c:formatCode>
                <c:ptCount val="6"/>
                <c:pt idx="0">
                  <c:v>47</c:v>
                </c:pt>
                <c:pt idx="1">
                  <c:v>0</c:v>
                </c:pt>
                <c:pt idx="2">
                  <c:v>4</c:v>
                </c:pt>
                <c:pt idx="3">
                  <c:v>89</c:v>
                </c:pt>
                <c:pt idx="4">
                  <c:v>12</c:v>
                </c:pt>
                <c:pt idx="5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479</c:v>
                </c:pt>
                <c:pt idx="2">
                  <c:v>#N/A</c:v>
                </c:pt>
                <c:pt idx="3">
                  <c:v>538</c:v>
                </c:pt>
                <c:pt idx="4">
                  <c:v>516</c:v>
                </c:pt>
                <c:pt idx="5">
                  <c:v>545</c:v>
                </c:pt>
                <c:pt idx="6">
                  <c:v>524</c:v>
                </c:pt>
                <c:pt idx="7">
                  <c:v>539</c:v>
                </c:pt>
                <c:pt idx="8">
                  <c:v>522</c:v>
                </c:pt>
                <c:pt idx="9">
                  <c:v>521</c:v>
                </c:pt>
                <c:pt idx="10">
                  <c:v>514</c:v>
                </c:pt>
                <c:pt idx="11">
                  <c:v>606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150</c:v>
                </c:pt>
                <c:pt idx="4">
                  <c:v>165</c:v>
                </c:pt>
                <c:pt idx="5">
                  <c:v>123</c:v>
                </c:pt>
                <c:pt idx="6">
                  <c:v>190</c:v>
                </c:pt>
                <c:pt idx="7">
                  <c:v>213</c:v>
                </c:pt>
                <c:pt idx="8">
                  <c:v>229</c:v>
                </c:pt>
                <c:pt idx="9">
                  <c:v>232</c:v>
                </c:pt>
                <c:pt idx="10">
                  <c:v>193</c:v>
                </c:pt>
                <c:pt idx="11">
                  <c:v>251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214</c:v>
                </c:pt>
                <c:pt idx="2">
                  <c:v>#N/A</c:v>
                </c:pt>
                <c:pt idx="3">
                  <c:v>447</c:v>
                </c:pt>
                <c:pt idx="4">
                  <c:v>423</c:v>
                </c:pt>
                <c:pt idx="5">
                  <c:v>452</c:v>
                </c:pt>
                <c:pt idx="6">
                  <c:v>429</c:v>
                </c:pt>
                <c:pt idx="7">
                  <c:v>503</c:v>
                </c:pt>
                <c:pt idx="8">
                  <c:v>437</c:v>
                </c:pt>
                <c:pt idx="9">
                  <c:v>438</c:v>
                </c:pt>
                <c:pt idx="10">
                  <c:v>407</c:v>
                </c:pt>
                <c:pt idx="11">
                  <c:v>585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MISSION_GRAPH!$AU$51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8</c:v>
                </c:pt>
                <c:pt idx="6">
                  <c:v>41</c:v>
                </c:pt>
                <c:pt idx="7">
                  <c:v>28</c:v>
                </c:pt>
                <c:pt idx="8">
                  <c:v>54</c:v>
                </c:pt>
                <c:pt idx="9">
                  <c:v>37</c:v>
                </c:pt>
                <c:pt idx="10">
                  <c:v>37</c:v>
                </c:pt>
                <c:pt idx="11">
                  <c:v>33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MISSION_GRAPH!$AW$52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MISSION_GRAPH!$AW$77:$AW$88</c:f>
              <c:numCache>
                <c:formatCode>General</c:formatCode>
                <c:ptCount val="12"/>
                <c:pt idx="0">
                  <c:v>600</c:v>
                </c:pt>
                <c:pt idx="1">
                  <c:v>600</c:v>
                </c:pt>
                <c:pt idx="2">
                  <c:v>600</c:v>
                </c:pt>
                <c:pt idx="3">
                  <c:v>600</c:v>
                </c:pt>
                <c:pt idx="4">
                  <c:v>600</c:v>
                </c:pt>
                <c:pt idx="5">
                  <c:v>600</c:v>
                </c:pt>
                <c:pt idx="6">
                  <c:v>600</c:v>
                </c:pt>
                <c:pt idx="7">
                  <c:v>600</c:v>
                </c:pt>
                <c:pt idx="8">
                  <c:v>600</c:v>
                </c:pt>
                <c:pt idx="9">
                  <c:v>600</c:v>
                </c:pt>
                <c:pt idx="10">
                  <c:v>600</c:v>
                </c:pt>
                <c:pt idx="11">
                  <c:v>600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MISSION_GRAPH!$AX$52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MISSION_GRAPH!$AX$77:$AX$88</c:f>
              <c:numCache>
                <c:formatCode>General</c:formatCode>
                <c:ptCount val="12"/>
                <c:pt idx="0">
                  <c:v>300</c:v>
                </c:pt>
                <c:pt idx="1">
                  <c:v>300</c:v>
                </c:pt>
                <c:pt idx="2">
                  <c:v>300</c:v>
                </c:pt>
                <c:pt idx="3">
                  <c:v>300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MISSION_GRAPH!$AY$52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MISSION_GRAPH!$AY$77:$AY$88</c:f>
              <c:numCache>
                <c:formatCode>General</c:formatCode>
                <c:ptCount val="12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MISSION_GRAPH!$AZ$52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MISSION_GRAPH!$AZ$77:$AZ$88</c:f>
              <c:numCache>
                <c:formatCode>General</c:formatCode>
                <c:ptCount val="1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MISSION_GRAPH!$AQ$51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11</c:v>
                </c:pt>
                <c:pt idx="2">
                  <c:v>#N/A</c:v>
                </c:pt>
                <c:pt idx="3">
                  <c:v>13</c:v>
                </c:pt>
                <c:pt idx="4">
                  <c:v>17</c:v>
                </c:pt>
                <c:pt idx="5">
                  <c:v>3</c:v>
                </c:pt>
                <c:pt idx="6">
                  <c:v>4</c:v>
                </c:pt>
                <c:pt idx="7">
                  <c:v>13</c:v>
                </c:pt>
                <c:pt idx="8">
                  <c:v>15</c:v>
                </c:pt>
                <c:pt idx="9">
                  <c:v>8</c:v>
                </c:pt>
                <c:pt idx="10">
                  <c:v>8</c:v>
                </c:pt>
                <c:pt idx="11">
                  <c:v>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MISSION_GRAPH!$AV$52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MISSION_GRAPH!$AV$77:$AV$88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0204120"/>
        <c:axId val="250204512"/>
      </c:lineChart>
      <c:dateAx>
        <c:axId val="2502041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2045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25020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204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TAOYUAN_ZONE_GRAPH!$X$104</c:f>
              <c:strCache>
                <c:ptCount val="1"/>
                <c:pt idx="0">
                  <c:v>2014  80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10</c:v>
                </c:pt>
                <c:pt idx="3">
                  <c:v>6</c:v>
                </c:pt>
                <c:pt idx="4">
                  <c:v>3</c:v>
                </c:pt>
                <c:pt idx="5">
                  <c:v>9</c:v>
                </c:pt>
                <c:pt idx="6">
                  <c:v>11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TAOYUAN_ZONE_GRAPH!$X$105</c:f>
              <c:strCache>
                <c:ptCount val="1"/>
                <c:pt idx="0">
                  <c:v>2015  88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TAOYUAN_ZONE_GRAPH!$AC$65:$AC$76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11</c:v>
                </c:pt>
                <c:pt idx="6">
                  <c:v>8</c:v>
                </c:pt>
                <c:pt idx="7">
                  <c:v>10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TAOYUAN_ZONE_GRAPH!$X$106</c:f>
              <c:strCache>
                <c:ptCount val="1"/>
                <c:pt idx="0">
                  <c:v>2016  15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TAOYUAN_ZONE_GRAPH!$AC$77:$AC$88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6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TAOYUAN_ZONE_GRAPH!$AD$77:$AD$88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3164352"/>
        <c:axId val="253163960"/>
      </c:lineChart>
      <c:dateAx>
        <c:axId val="2531643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163960"/>
        <c:crosses val="autoZero"/>
        <c:auto val="1"/>
        <c:lblOffset val="100"/>
        <c:baseTimeUnit val="months"/>
      </c:dateAx>
      <c:valAx>
        <c:axId val="2531639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164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TAOYUAN_ZONE_GRAPH!$AF$51:$AK$51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TAOYUAN_ZONE_GRAPH!$AF$89:$AK$89</c:f>
              <c:numCache>
                <c:formatCode>General</c:formatCode>
                <c:ptCount val="6"/>
                <c:pt idx="0">
                  <c:v>11</c:v>
                </c:pt>
                <c:pt idx="1">
                  <c:v>0</c:v>
                </c:pt>
                <c:pt idx="2">
                  <c:v>0</c:v>
                </c:pt>
                <c:pt idx="3">
                  <c:v>15</c:v>
                </c:pt>
                <c:pt idx="4">
                  <c:v>3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84</c:v>
                </c:pt>
                <c:pt idx="2">
                  <c:v>#N/A</c:v>
                </c:pt>
                <c:pt idx="3">
                  <c:v>84</c:v>
                </c:pt>
                <c:pt idx="4">
                  <c:v>81</c:v>
                </c:pt>
                <c:pt idx="5">
                  <c:v>82</c:v>
                </c:pt>
                <c:pt idx="6">
                  <c:v>80</c:v>
                </c:pt>
                <c:pt idx="7">
                  <c:v>78</c:v>
                </c:pt>
                <c:pt idx="8">
                  <c:v>79</c:v>
                </c:pt>
                <c:pt idx="9">
                  <c:v>83</c:v>
                </c:pt>
                <c:pt idx="10">
                  <c:v>78</c:v>
                </c:pt>
                <c:pt idx="11">
                  <c:v>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18</c:v>
                </c:pt>
                <c:pt idx="4">
                  <c:v>18</c:v>
                </c:pt>
                <c:pt idx="5">
                  <c:v>15</c:v>
                </c:pt>
                <c:pt idx="6">
                  <c:v>28</c:v>
                </c:pt>
                <c:pt idx="7">
                  <c:v>34</c:v>
                </c:pt>
                <c:pt idx="8">
                  <c:v>30</c:v>
                </c:pt>
                <c:pt idx="9">
                  <c:v>35</c:v>
                </c:pt>
                <c:pt idx="10">
                  <c:v>26</c:v>
                </c:pt>
                <c:pt idx="11">
                  <c:v>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35</c:v>
                </c:pt>
                <c:pt idx="2">
                  <c:v>#N/A</c:v>
                </c:pt>
                <c:pt idx="3">
                  <c:v>67</c:v>
                </c:pt>
                <c:pt idx="4">
                  <c:v>53</c:v>
                </c:pt>
                <c:pt idx="5">
                  <c:v>57</c:v>
                </c:pt>
                <c:pt idx="6">
                  <c:v>68</c:v>
                </c:pt>
                <c:pt idx="7">
                  <c:v>79</c:v>
                </c:pt>
                <c:pt idx="8">
                  <c:v>63</c:v>
                </c:pt>
                <c:pt idx="9">
                  <c:v>64</c:v>
                </c:pt>
                <c:pt idx="10">
                  <c:v>47</c:v>
                </c:pt>
                <c:pt idx="11">
                  <c:v>75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</c:v>
                </c:pt>
                <c:pt idx="7">
                  <c:v>2</c:v>
                </c:pt>
                <c:pt idx="8">
                  <c:v>8</c:v>
                </c:pt>
                <c:pt idx="9">
                  <c:v>6</c:v>
                </c:pt>
                <c:pt idx="10">
                  <c:v>10</c:v>
                </c:pt>
                <c:pt idx="11">
                  <c:v>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TAOYUAN_ZONE_GRAPH!$AW$77:$AW$88</c:f>
              <c:numCache>
                <c:formatCode>General</c:formatCode>
                <c:ptCount val="12"/>
                <c:pt idx="0">
                  <c:v>96</c:v>
                </c:pt>
                <c:pt idx="1">
                  <c:v>96</c:v>
                </c:pt>
                <c:pt idx="2">
                  <c:v>96</c:v>
                </c:pt>
                <c:pt idx="3">
                  <c:v>96</c:v>
                </c:pt>
                <c:pt idx="4">
                  <c:v>96</c:v>
                </c:pt>
                <c:pt idx="5">
                  <c:v>96</c:v>
                </c:pt>
                <c:pt idx="6">
                  <c:v>96</c:v>
                </c:pt>
                <c:pt idx="7">
                  <c:v>96</c:v>
                </c:pt>
                <c:pt idx="8">
                  <c:v>96</c:v>
                </c:pt>
                <c:pt idx="9">
                  <c:v>96</c:v>
                </c:pt>
                <c:pt idx="10">
                  <c:v>96</c:v>
                </c:pt>
                <c:pt idx="11">
                  <c:v>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TAOYUAN_ZONE_GRAPH!$AX$77:$AX$88</c:f>
              <c:numCache>
                <c:formatCode>General</c:formatCode>
                <c:ptCount val="12"/>
                <c:pt idx="0">
                  <c:v>48</c:v>
                </c:pt>
                <c:pt idx="1">
                  <c:v>48</c:v>
                </c:pt>
                <c:pt idx="2">
                  <c:v>48</c:v>
                </c:pt>
                <c:pt idx="3">
                  <c:v>48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TAOYUAN_ZONE_GRAPH!$AY$77:$AY$88</c:f>
              <c:numCache>
                <c:formatCode>General</c:formatCode>
                <c:ptCount val="12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TAOYUAN_ZONE_GRAPH!$AZ$77:$AZ$88</c:f>
              <c:numCache>
                <c:formatCode>General</c:formatCode>
                <c:ptCount val="12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TAOYUAN_ZONE_GRAPH!$AV$77:$AV$88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3165528"/>
        <c:axId val="253165136"/>
      </c:lineChart>
      <c:dateAx>
        <c:axId val="2531655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1651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25316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165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TAOYUAN_3_DISTRICT_GRAPH!$X$106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3167096"/>
        <c:axId val="253166312"/>
      </c:lineChart>
      <c:dateAx>
        <c:axId val="2531670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166312"/>
        <c:crosses val="autoZero"/>
        <c:auto val="1"/>
        <c:lblOffset val="100"/>
        <c:baseTimeUnit val="months"/>
      </c:dateAx>
      <c:valAx>
        <c:axId val="2531663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TAOYUAN_3_DISTRICT_GRAPH!$AF$51:$AK$51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TAOYUAN_3_DISTRICT_GRAPH!$AF$89:$AK$89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18</c:v>
                </c:pt>
                <c:pt idx="2">
                  <c:v>#N/A</c:v>
                </c:pt>
                <c:pt idx="3">
                  <c:v>21</c:v>
                </c:pt>
                <c:pt idx="4">
                  <c:v>23</c:v>
                </c:pt>
                <c:pt idx="5">
                  <c:v>20</c:v>
                </c:pt>
                <c:pt idx="6">
                  <c:v>21</c:v>
                </c:pt>
                <c:pt idx="7">
                  <c:v>21</c:v>
                </c:pt>
                <c:pt idx="8">
                  <c:v>19</c:v>
                </c:pt>
                <c:pt idx="9">
                  <c:v>21</c:v>
                </c:pt>
                <c:pt idx="10">
                  <c:v>24</c:v>
                </c:pt>
                <c:pt idx="11">
                  <c:v>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5</c:v>
                </c:pt>
                <c:pt idx="4">
                  <c:v>2</c:v>
                </c:pt>
                <c:pt idx="5">
                  <c:v>0</c:v>
                </c:pt>
                <c:pt idx="6">
                  <c:v>3</c:v>
                </c:pt>
                <c:pt idx="7">
                  <c:v>8</c:v>
                </c:pt>
                <c:pt idx="8">
                  <c:v>4</c:v>
                </c:pt>
                <c:pt idx="9">
                  <c:v>7</c:v>
                </c:pt>
                <c:pt idx="10">
                  <c:v>5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15</c:v>
                </c:pt>
                <c:pt idx="2">
                  <c:v>#N/A</c:v>
                </c:pt>
                <c:pt idx="3">
                  <c:v>27</c:v>
                </c:pt>
                <c:pt idx="4">
                  <c:v>19</c:v>
                </c:pt>
                <c:pt idx="5">
                  <c:v>16</c:v>
                </c:pt>
                <c:pt idx="6">
                  <c:v>22</c:v>
                </c:pt>
                <c:pt idx="7">
                  <c:v>24</c:v>
                </c:pt>
                <c:pt idx="8">
                  <c:v>21</c:v>
                </c:pt>
                <c:pt idx="9">
                  <c:v>22</c:v>
                </c:pt>
                <c:pt idx="10">
                  <c:v>23</c:v>
                </c:pt>
                <c:pt idx="11">
                  <c:v>27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TAOYUAN_3_DISTRICT_GRAPH!$AU$51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6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TAOYUAN_3_DISTRICT_GRAPH!$AW$52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TAOYUAN_3_DISTRICT_GRAPH!$AX$52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TAOYUAN_3_DISTRICT_GRAPH!$AY$52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TAOYUAN_3_DISTRICT_GRAPH!$AZ$52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TAOYUAN_3_DISTRICT_GRAPH!$AQ$51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TAOYUAN_3_DISTRICT_GRAPH!$AV$52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2391400"/>
        <c:axId val="482391792"/>
      </c:lineChart>
      <c:dateAx>
        <c:axId val="4823914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3917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239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391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TAOYUAN_1_2_DISTRICT_GRAPH!$X$104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TAOYUAN_1_2_DISTRICT_GRAPH!$X$105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TAOYUAN_1_2_DISTRICT_GRAPH!$X$106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2392968"/>
        <c:axId val="482392576"/>
      </c:lineChart>
      <c:dateAx>
        <c:axId val="4823929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392576"/>
        <c:crosses val="autoZero"/>
        <c:auto val="1"/>
        <c:lblOffset val="100"/>
        <c:baseTimeUnit val="months"/>
      </c:dateAx>
      <c:valAx>
        <c:axId val="4823925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392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TAOYUAN_1_2_DISTRICT_GRAPH!$AF$51:$AK$51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TAOYUAN_1_2_DISTRICT_GRAPH!$AF$89:$AK$89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TAOYUAN_1_2_DISTRICT_GRAPH!$AR$51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#N/A</c:v>
                </c:pt>
                <c:pt idx="3">
                  <c:v>10</c:v>
                </c:pt>
                <c:pt idx="4">
                  <c:v>10</c:v>
                </c:pt>
                <c:pt idx="5">
                  <c:v>13</c:v>
                </c:pt>
                <c:pt idx="6">
                  <c:v>14</c:v>
                </c:pt>
                <c:pt idx="7">
                  <c:v>16</c:v>
                </c:pt>
                <c:pt idx="8">
                  <c:v>15</c:v>
                </c:pt>
                <c:pt idx="9">
                  <c:v>13</c:v>
                </c:pt>
                <c:pt idx="10">
                  <c:v>13</c:v>
                </c:pt>
                <c:pt idx="11">
                  <c:v>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TAOYUAN_1_2_DISTRICT_GRAPH!$AS$51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3</c:v>
                </c:pt>
                <c:pt idx="4">
                  <c:v>5</c:v>
                </c:pt>
                <c:pt idx="5">
                  <c:v>4</c:v>
                </c:pt>
                <c:pt idx="6">
                  <c:v>9</c:v>
                </c:pt>
                <c:pt idx="7">
                  <c:v>8</c:v>
                </c:pt>
                <c:pt idx="8">
                  <c:v>14</c:v>
                </c:pt>
                <c:pt idx="9">
                  <c:v>13</c:v>
                </c:pt>
                <c:pt idx="10">
                  <c:v>8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TAOYUAN_1_2_DISTRICT_GRAPH!$AT$51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5</c:v>
                </c:pt>
                <c:pt idx="2">
                  <c:v>#N/A</c:v>
                </c:pt>
                <c:pt idx="3">
                  <c:v>10</c:v>
                </c:pt>
                <c:pt idx="4">
                  <c:v>7</c:v>
                </c:pt>
                <c:pt idx="5">
                  <c:v>9</c:v>
                </c:pt>
                <c:pt idx="6">
                  <c:v>7</c:v>
                </c:pt>
                <c:pt idx="7">
                  <c:v>28</c:v>
                </c:pt>
                <c:pt idx="8">
                  <c:v>14</c:v>
                </c:pt>
                <c:pt idx="9">
                  <c:v>13</c:v>
                </c:pt>
                <c:pt idx="10">
                  <c:v>10</c:v>
                </c:pt>
                <c:pt idx="11">
                  <c:v>20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TAOYUAN_1_2_DISTRICT_GRAPH!$AU$51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5</c:v>
                </c:pt>
                <c:pt idx="9">
                  <c:v>3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TAOYUAN_1_2_DISTRICT_GRAPH!$AW$52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TAOYUAN_1_2_DISTRICT_GRAPH!$AW$77:$AW$88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TAOYUAN_1_2_DISTRICT_GRAPH!$AX$52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TAOYUAN_1_2_DISTRICT_GRAPH!$AX$77:$AX$88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TAOYUAN_1_2_DISTRICT_GRAPH!$AY$52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TAOYUAN_1_2_DISTRICT_GRAPH!$AY$77:$AY$88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TAOYUAN_1_2_DISTRICT_GRAPH!$AZ$52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TAOYUAN_1_2_DISTRICT_GRAPH!$AZ$77:$AZ$88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TAOYUAN_1_2_DISTRICT_GRAPH!$AQ$51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TAOYUAN_1_2_DISTRICT_GRAPH!$AV$52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2394144"/>
        <c:axId val="482394536"/>
      </c:lineChart>
      <c:dateAx>
        <c:axId val="4823941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3945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2394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39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BADE_DISTRICT_GRAPH!$X$106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808760"/>
        <c:axId val="483808368"/>
      </c:lineChart>
      <c:dateAx>
        <c:axId val="4838087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808368"/>
        <c:crosses val="autoZero"/>
        <c:auto val="1"/>
        <c:lblOffset val="100"/>
        <c:baseTimeUnit val="months"/>
      </c:dateAx>
      <c:valAx>
        <c:axId val="4838083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808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BADE_DISTRICT_GRAPH!$AF$51:$AK$51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BADE_DISTRICT_GRAPH!$AF$89:$AK$89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27</c:v>
                </c:pt>
                <c:pt idx="2">
                  <c:v>#N/A</c:v>
                </c:pt>
                <c:pt idx="3">
                  <c:v>24</c:v>
                </c:pt>
                <c:pt idx="4">
                  <c:v>21</c:v>
                </c:pt>
                <c:pt idx="5">
                  <c:v>19</c:v>
                </c:pt>
                <c:pt idx="6">
                  <c:v>23</c:v>
                </c:pt>
                <c:pt idx="7">
                  <c:v>18</c:v>
                </c:pt>
                <c:pt idx="8">
                  <c:v>22</c:v>
                </c:pt>
                <c:pt idx="9">
                  <c:v>29</c:v>
                </c:pt>
                <c:pt idx="10">
                  <c:v>23</c:v>
                </c:pt>
                <c:pt idx="11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5</c:v>
                </c:pt>
                <c:pt idx="4">
                  <c:v>6</c:v>
                </c:pt>
                <c:pt idx="5">
                  <c:v>4</c:v>
                </c:pt>
                <c:pt idx="6">
                  <c:v>13</c:v>
                </c:pt>
                <c:pt idx="7">
                  <c:v>10</c:v>
                </c:pt>
                <c:pt idx="8">
                  <c:v>7</c:v>
                </c:pt>
                <c:pt idx="9">
                  <c:v>9</c:v>
                </c:pt>
                <c:pt idx="10">
                  <c:v>8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8</c:v>
                </c:pt>
                <c:pt idx="2">
                  <c:v>#N/A</c:v>
                </c:pt>
                <c:pt idx="3">
                  <c:v>16</c:v>
                </c:pt>
                <c:pt idx="4">
                  <c:v>17</c:v>
                </c:pt>
                <c:pt idx="5">
                  <c:v>16</c:v>
                </c:pt>
                <c:pt idx="6">
                  <c:v>19</c:v>
                </c:pt>
                <c:pt idx="7">
                  <c:v>19</c:v>
                </c:pt>
                <c:pt idx="8">
                  <c:v>22</c:v>
                </c:pt>
                <c:pt idx="9">
                  <c:v>21</c:v>
                </c:pt>
                <c:pt idx="10">
                  <c:v>10</c:v>
                </c:pt>
                <c:pt idx="11">
                  <c:v>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BADE_DISTRICT_GRAPH!$AU$51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BADE_DISTRICT_GRAPH!$AW$52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BADE_DISTRICT_GRAPH!$AX$52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BADE_DISTRICT_GRAPH!$AY$52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BADE_DISTRICT_GRAPH!$AZ$52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BADE_DISTRICT_GRAPH!$AQ$51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BADE_DISTRICT_GRAPH!$AV$52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809936"/>
        <c:axId val="483810328"/>
      </c:lineChart>
      <c:dateAx>
        <c:axId val="4838099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8103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381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80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811504"/>
        <c:axId val="483811112"/>
      </c:lineChart>
      <c:dateAx>
        <c:axId val="4838115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811112"/>
        <c:crosses val="autoZero"/>
        <c:auto val="1"/>
        <c:lblOffset val="100"/>
        <c:baseTimeUnit val="months"/>
      </c:dateAx>
      <c:valAx>
        <c:axId val="4838111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81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ZHONGLI_DISTRICT_GRAPH!$AF$51:$AK$51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ZHONGLI_DISTRICT_GRAPH!$AF$89:$AK$89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17</c:v>
                </c:pt>
                <c:pt idx="2">
                  <c:v>#N/A</c:v>
                </c:pt>
                <c:pt idx="3">
                  <c:v>17</c:v>
                </c:pt>
                <c:pt idx="4">
                  <c:v>22</c:v>
                </c:pt>
                <c:pt idx="5">
                  <c:v>26</c:v>
                </c:pt>
                <c:pt idx="6">
                  <c:v>18</c:v>
                </c:pt>
                <c:pt idx="7">
                  <c:v>23</c:v>
                </c:pt>
                <c:pt idx="8">
                  <c:v>23</c:v>
                </c:pt>
                <c:pt idx="9">
                  <c:v>20</c:v>
                </c:pt>
                <c:pt idx="10">
                  <c:v>18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3</c:v>
                </c:pt>
                <c:pt idx="7">
                  <c:v>8</c:v>
                </c:pt>
                <c:pt idx="8">
                  <c:v>5</c:v>
                </c:pt>
                <c:pt idx="9">
                  <c:v>6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#N/A</c:v>
                </c:pt>
                <c:pt idx="3">
                  <c:v>10</c:v>
                </c:pt>
                <c:pt idx="4">
                  <c:v>9</c:v>
                </c:pt>
                <c:pt idx="5">
                  <c:v>16</c:v>
                </c:pt>
                <c:pt idx="6">
                  <c:v>14</c:v>
                </c:pt>
                <c:pt idx="7">
                  <c:v>8</c:v>
                </c:pt>
                <c:pt idx="8">
                  <c:v>6</c:v>
                </c:pt>
                <c:pt idx="9">
                  <c:v>8</c:v>
                </c:pt>
                <c:pt idx="10">
                  <c:v>4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ZHONGLI_DISTRICT_GRAPH!$AW$52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ZHONGLI_DISTRICT_GRAPH!$AX$52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ZHONGLI_DISTRICT_GRAPH!$AY$52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ZHONGLI_DISTRICT_GRAPH!$AZ$52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ZHONGLI_DISTRICT_GRAPH!$AV$52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4150552"/>
        <c:axId val="484150944"/>
      </c:lineChart>
      <c:dateAx>
        <c:axId val="4841505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1509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415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150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EAST_ZONE_GRAPH!$X$104</c:f>
              <c:strCache>
                <c:ptCount val="1"/>
                <c:pt idx="0">
                  <c:v>2014  58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4</c:v>
                </c:pt>
                <c:pt idx="3">
                  <c:v>7</c:v>
                </c:pt>
                <c:pt idx="4">
                  <c:v>1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EAST_ZONE_GRAPH!$X$105</c:f>
              <c:strCache>
                <c:ptCount val="1"/>
                <c:pt idx="0">
                  <c:v>2015  58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5</c:v>
                </c:pt>
                <c:pt idx="2">
                  <c:v>3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EAST_ZONE_GRAPH!$X$106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EAST_ZONE_GRAPH!$AC$77:$AC$88</c:f>
              <c:numCache>
                <c:formatCode>General</c:formatCode>
                <c:ptCount val="12"/>
                <c:pt idx="0">
                  <c:v>6</c:v>
                </c:pt>
                <c:pt idx="1">
                  <c:v>4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4152120"/>
        <c:axId val="484151728"/>
      </c:lineChart>
      <c:dateAx>
        <c:axId val="4841521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151728"/>
        <c:crosses val="autoZero"/>
        <c:auto val="1"/>
        <c:lblOffset val="100"/>
        <c:baseTimeUnit val="months"/>
      </c:dateAx>
      <c:valAx>
        <c:axId val="4841517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152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EAST_ZONE_GRAPH!$AF$51:$AK$51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EAST_ZONE_GRAPH!$AF$89:$AK$89</c:f>
              <c:numCache>
                <c:formatCode>General</c:formatCode>
                <c:ptCount val="6"/>
                <c:pt idx="0">
                  <c:v>6</c:v>
                </c:pt>
                <c:pt idx="1">
                  <c:v>0</c:v>
                </c:pt>
                <c:pt idx="2">
                  <c:v>1</c:v>
                </c:pt>
                <c:pt idx="3">
                  <c:v>7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59</c:v>
                </c:pt>
                <c:pt idx="2">
                  <c:v>#N/A</c:v>
                </c:pt>
                <c:pt idx="3">
                  <c:v>66</c:v>
                </c:pt>
                <c:pt idx="4">
                  <c:v>60</c:v>
                </c:pt>
                <c:pt idx="5">
                  <c:v>70</c:v>
                </c:pt>
                <c:pt idx="6">
                  <c:v>63</c:v>
                </c:pt>
                <c:pt idx="7">
                  <c:v>61</c:v>
                </c:pt>
                <c:pt idx="8">
                  <c:v>68</c:v>
                </c:pt>
                <c:pt idx="9">
                  <c:v>65</c:v>
                </c:pt>
                <c:pt idx="10">
                  <c:v>80</c:v>
                </c:pt>
                <c:pt idx="11">
                  <c:v>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27</c:v>
                </c:pt>
                <c:pt idx="4">
                  <c:v>21</c:v>
                </c:pt>
                <c:pt idx="5">
                  <c:v>24</c:v>
                </c:pt>
                <c:pt idx="6">
                  <c:v>21</c:v>
                </c:pt>
                <c:pt idx="7">
                  <c:v>26</c:v>
                </c:pt>
                <c:pt idx="8">
                  <c:v>34</c:v>
                </c:pt>
                <c:pt idx="9">
                  <c:v>31</c:v>
                </c:pt>
                <c:pt idx="10">
                  <c:v>30</c:v>
                </c:pt>
                <c:pt idx="11">
                  <c:v>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18</c:v>
                </c:pt>
                <c:pt idx="2">
                  <c:v>#N/A</c:v>
                </c:pt>
                <c:pt idx="3">
                  <c:v>57</c:v>
                </c:pt>
                <c:pt idx="4">
                  <c:v>59</c:v>
                </c:pt>
                <c:pt idx="5">
                  <c:v>68</c:v>
                </c:pt>
                <c:pt idx="6">
                  <c:v>47</c:v>
                </c:pt>
                <c:pt idx="7">
                  <c:v>59</c:v>
                </c:pt>
                <c:pt idx="8">
                  <c:v>61</c:v>
                </c:pt>
                <c:pt idx="9">
                  <c:v>51</c:v>
                </c:pt>
                <c:pt idx="10">
                  <c:v>43</c:v>
                </c:pt>
                <c:pt idx="11">
                  <c:v>71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EAST_ZONE_GRAPH!$AU$51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5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EAST_ZONE_GRAPH!$AW$52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EAST_ZONE_GRAPH!$AW$77:$AW$88</c:f>
              <c:numCache>
                <c:formatCode>General</c:formatCode>
                <c:ptCount val="12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78</c:v>
                </c:pt>
                <c:pt idx="8">
                  <c:v>78</c:v>
                </c:pt>
                <c:pt idx="9">
                  <c:v>78</c:v>
                </c:pt>
                <c:pt idx="10">
                  <c:v>78</c:v>
                </c:pt>
                <c:pt idx="11">
                  <c:v>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EAST_ZONE_GRAPH!$AX$52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EAST_ZONE_GRAPH!$AX$77:$AX$88</c:f>
              <c:numCache>
                <c:formatCode>General</c:formatCode>
                <c:ptCount val="12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EAST_ZONE_GRAPH!$AY$52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EAST_ZONE_GRAPH!$AY$77:$AY$88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EAST_ZONE_GRAPH!$AZ$52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EAST_ZONE_GRAPH!$AZ$77:$AZ$88</c:f>
              <c:numCache>
                <c:formatCode>General</c:formatCode>
                <c:ptCount val="12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EAST_ZONE_GRAPH!$AQ$51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1</c:v>
                </c:pt>
                <c:pt idx="4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EAST_ZONE_GRAPH!$AV$52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4153296"/>
        <c:axId val="486423744"/>
      </c:lineChart>
      <c:dateAx>
        <c:axId val="4841532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4237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642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15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6425312"/>
        <c:axId val="486424920"/>
      </c:lineChart>
      <c:dateAx>
        <c:axId val="4864253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424920"/>
        <c:crosses val="autoZero"/>
        <c:auto val="1"/>
        <c:lblOffset val="100"/>
        <c:baseTimeUnit val="months"/>
      </c:dateAx>
      <c:valAx>
        <c:axId val="4864249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42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SONGSHAN_DISTRICT_GRAPH!$AF$51:$AK$51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SONGSHAN_DISTRICT_GRAPH!$AF$89:$AK$89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21</c:v>
                </c:pt>
                <c:pt idx="2">
                  <c:v>#N/A</c:v>
                </c:pt>
                <c:pt idx="3">
                  <c:v>20</c:v>
                </c:pt>
                <c:pt idx="4">
                  <c:v>20</c:v>
                </c:pt>
                <c:pt idx="5">
                  <c:v>26</c:v>
                </c:pt>
                <c:pt idx="6">
                  <c:v>23</c:v>
                </c:pt>
                <c:pt idx="7">
                  <c:v>22</c:v>
                </c:pt>
                <c:pt idx="8">
                  <c:v>24</c:v>
                </c:pt>
                <c:pt idx="9">
                  <c:v>19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7</c:v>
                </c:pt>
                <c:pt idx="7">
                  <c:v>8</c:v>
                </c:pt>
                <c:pt idx="8">
                  <c:v>14</c:v>
                </c:pt>
                <c:pt idx="9">
                  <c:v>16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3</c:v>
                </c:pt>
                <c:pt idx="2">
                  <c:v>#N/A</c:v>
                </c:pt>
                <c:pt idx="3">
                  <c:v>12</c:v>
                </c:pt>
                <c:pt idx="4">
                  <c:v>14</c:v>
                </c:pt>
                <c:pt idx="5">
                  <c:v>19</c:v>
                </c:pt>
                <c:pt idx="6">
                  <c:v>14</c:v>
                </c:pt>
                <c:pt idx="7">
                  <c:v>21</c:v>
                </c:pt>
                <c:pt idx="8">
                  <c:v>16</c:v>
                </c:pt>
                <c:pt idx="9">
                  <c:v>19</c:v>
                </c:pt>
                <c:pt idx="10">
                  <c:v>8</c:v>
                </c:pt>
                <c:pt idx="11">
                  <c:v>27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SONGSHAN_DISTRICT_GRAPH!$AU$51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3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SONGSHAN_DISTRICT_GRAPH!$AW$52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SONGSHAN_DISTRICT_GRAPH!$AX$52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SONGSHAN_DISTRICT_GRAPH!$AY$52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SONGSHAN_DISTRICT_GRAPH!$AZ$52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SONGSHAN_DISTRICT_GRAPH!$AQ$51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SONGSHAN_DISTRICT_GRAPH!$AV$52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6426488"/>
        <c:axId val="486426880"/>
      </c:lineChart>
      <c:dateAx>
        <c:axId val="4864264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4268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64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426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JILONG_DISTRICT_GRAPH!$X$106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062216"/>
        <c:axId val="488061824"/>
      </c:lineChart>
      <c:dateAx>
        <c:axId val="4880622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061824"/>
        <c:crosses val="autoZero"/>
        <c:auto val="1"/>
        <c:lblOffset val="100"/>
        <c:baseTimeUnit val="months"/>
      </c:dateAx>
      <c:valAx>
        <c:axId val="4880618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062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JILONG_DISTRICT_GRAPH!$AF$51:$AK$51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JILONG_DISTRICT_GRAPH!$AF$89:$AK$89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#N/A</c:v>
                </c:pt>
                <c:pt idx="3">
                  <c:v>10</c:v>
                </c:pt>
                <c:pt idx="4">
                  <c:v>12</c:v>
                </c:pt>
                <c:pt idx="5">
                  <c:v>13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13</c:v>
                </c:pt>
                <c:pt idx="10">
                  <c:v>15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8</c:v>
                </c:pt>
                <c:pt idx="4">
                  <c:v>4</c:v>
                </c:pt>
                <c:pt idx="5">
                  <c:v>9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3</c:v>
                </c:pt>
                <c:pt idx="2">
                  <c:v>#N/A</c:v>
                </c:pt>
                <c:pt idx="3">
                  <c:v>7</c:v>
                </c:pt>
                <c:pt idx="4">
                  <c:v>7</c:v>
                </c:pt>
                <c:pt idx="5">
                  <c:v>8</c:v>
                </c:pt>
                <c:pt idx="6">
                  <c:v>5</c:v>
                </c:pt>
                <c:pt idx="7">
                  <c:v>8</c:v>
                </c:pt>
                <c:pt idx="8">
                  <c:v>3</c:v>
                </c:pt>
                <c:pt idx="9">
                  <c:v>6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JILONG_DISTRICT_GRAPH!$AU$51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JILONG_DISTRICT_GRAPH!$AW$52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JILONG_DISTRICT_GRAPH!$AX$52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JILONG_DISTRICT_GRAPH!$AY$52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JILONG_DISTRICT_GRAPH!$AZ$52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JILONG_DISTRICT_GRAPH!$AQ$51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JILONG_DISTRICT_GRAPH!$AV$52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063392"/>
        <c:axId val="488063784"/>
      </c:lineChart>
      <c:dateAx>
        <c:axId val="4880633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0637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8063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06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XIZHI_DISTRICT_GRAPH!$X$106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064960"/>
        <c:axId val="488064568"/>
      </c:lineChart>
      <c:dateAx>
        <c:axId val="4880649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064568"/>
        <c:crosses val="autoZero"/>
        <c:auto val="1"/>
        <c:lblOffset val="100"/>
        <c:baseTimeUnit val="months"/>
      </c:dateAx>
      <c:valAx>
        <c:axId val="4880645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06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XIZHI_DISTRICT_GRAPH!$AF$51:$AK$51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XIZHI_DISTRICT_GRAPH!$AF$89:$AK$89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12</c:v>
                </c:pt>
                <c:pt idx="2">
                  <c:v>#N/A</c:v>
                </c:pt>
                <c:pt idx="3">
                  <c:v>12</c:v>
                </c:pt>
                <c:pt idx="4">
                  <c:v>8</c:v>
                </c:pt>
                <c:pt idx="5">
                  <c:v>13</c:v>
                </c:pt>
                <c:pt idx="6">
                  <c:v>15</c:v>
                </c:pt>
                <c:pt idx="7">
                  <c:v>11</c:v>
                </c:pt>
                <c:pt idx="8">
                  <c:v>10</c:v>
                </c:pt>
                <c:pt idx="9">
                  <c:v>13</c:v>
                </c:pt>
                <c:pt idx="10">
                  <c:v>13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7</c:v>
                </c:pt>
                <c:pt idx="4">
                  <c:v>5</c:v>
                </c:pt>
                <c:pt idx="5">
                  <c:v>4</c:v>
                </c:pt>
                <c:pt idx="6">
                  <c:v>3</c:v>
                </c:pt>
                <c:pt idx="7">
                  <c:v>4</c:v>
                </c:pt>
                <c:pt idx="8">
                  <c:v>8</c:v>
                </c:pt>
                <c:pt idx="9">
                  <c:v>4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3</c:v>
                </c:pt>
                <c:pt idx="2">
                  <c:v>#N/A</c:v>
                </c:pt>
                <c:pt idx="3">
                  <c:v>17</c:v>
                </c:pt>
                <c:pt idx="4">
                  <c:v>16</c:v>
                </c:pt>
                <c:pt idx="5">
                  <c:v>18</c:v>
                </c:pt>
                <c:pt idx="6">
                  <c:v>13</c:v>
                </c:pt>
                <c:pt idx="7">
                  <c:v>14</c:v>
                </c:pt>
                <c:pt idx="8">
                  <c:v>17</c:v>
                </c:pt>
                <c:pt idx="9">
                  <c:v>13</c:v>
                </c:pt>
                <c:pt idx="10">
                  <c:v>13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XIZHI_DISTRICT_GRAPH!$AU$51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XIZHI_DISTRICT_GRAPH!$AW$52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XIZHI_DISTRICT_GRAPH!$AX$52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XIZHI_DISTRICT_GRAPH!$AY$52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XIZHI_DISTRICT_GRAPH!$AZ$52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XIZHI_DISTRICT_GRAPH!$AQ$51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XIZHI_DISTRICT_GRAPH!$AV$52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066136"/>
        <c:axId val="488066528"/>
      </c:lineChart>
      <c:dateAx>
        <c:axId val="4880661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0665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806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066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YILAN_DISTRICT_GRAPH!$X$106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067704"/>
        <c:axId val="488067312"/>
      </c:lineChart>
      <c:dateAx>
        <c:axId val="4880677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067312"/>
        <c:crosses val="autoZero"/>
        <c:auto val="1"/>
        <c:lblOffset val="100"/>
        <c:baseTimeUnit val="months"/>
      </c:dateAx>
      <c:valAx>
        <c:axId val="4880673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067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YILAN_DISTRICT_GRAPH!$AF$51:$AK$51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YILAN_DISTRICT_GRAPH!$AF$89:$AK$89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17</c:v>
                </c:pt>
                <c:pt idx="2">
                  <c:v>#N/A</c:v>
                </c:pt>
                <c:pt idx="3">
                  <c:v>24</c:v>
                </c:pt>
                <c:pt idx="4">
                  <c:v>20</c:v>
                </c:pt>
                <c:pt idx="5">
                  <c:v>18</c:v>
                </c:pt>
                <c:pt idx="6">
                  <c:v>13</c:v>
                </c:pt>
                <c:pt idx="7">
                  <c:v>15</c:v>
                </c:pt>
                <c:pt idx="8">
                  <c:v>20</c:v>
                </c:pt>
                <c:pt idx="9">
                  <c:v>20</c:v>
                </c:pt>
                <c:pt idx="10">
                  <c:v>26</c:v>
                </c:pt>
                <c:pt idx="11">
                  <c:v>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5</c:v>
                </c:pt>
                <c:pt idx="4">
                  <c:v>8</c:v>
                </c:pt>
                <c:pt idx="5">
                  <c:v>7</c:v>
                </c:pt>
                <c:pt idx="6">
                  <c:v>5</c:v>
                </c:pt>
                <c:pt idx="7">
                  <c:v>8</c:v>
                </c:pt>
                <c:pt idx="8">
                  <c:v>6</c:v>
                </c:pt>
                <c:pt idx="9">
                  <c:v>5</c:v>
                </c:pt>
                <c:pt idx="10">
                  <c:v>10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#N/A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15</c:v>
                </c:pt>
                <c:pt idx="7">
                  <c:v>16</c:v>
                </c:pt>
                <c:pt idx="8">
                  <c:v>25</c:v>
                </c:pt>
                <c:pt idx="9">
                  <c:v>13</c:v>
                </c:pt>
                <c:pt idx="10">
                  <c:v>17</c:v>
                </c:pt>
                <c:pt idx="11">
                  <c:v>21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YILAN_DISTRICT_GRAPH!$AU$51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YILAN_DISTRICT_GRAPH!$AW$52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YILAN_DISTRICT_GRAPH!$AX$52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YILAN_DISTRICT_GRAPH!$AY$52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YILAN_DISTRICT_GRAPH!$AZ$52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YILAN_DISTRICT_GRAPH!$AQ$51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YILAN_DISTRICT_GRAPH!$AV$52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068880"/>
        <c:axId val="488069272"/>
      </c:lineChart>
      <c:dateAx>
        <c:axId val="4880688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0692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8069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06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HUALIAN_ZONE_GRAPH!$X$104</c:f>
              <c:strCache>
                <c:ptCount val="1"/>
                <c:pt idx="0">
                  <c:v>2014  48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4</c:v>
                </c:pt>
                <c:pt idx="3">
                  <c:v>6</c:v>
                </c:pt>
                <c:pt idx="4">
                  <c:v>4</c:v>
                </c:pt>
                <c:pt idx="5">
                  <c:v>4</c:v>
                </c:pt>
                <c:pt idx="6">
                  <c:v>2</c:v>
                </c:pt>
                <c:pt idx="7">
                  <c:v>5</c:v>
                </c:pt>
                <c:pt idx="8">
                  <c:v>3</c:v>
                </c:pt>
                <c:pt idx="9">
                  <c:v>5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HUALIAN_ZONE_GRAPH!$X$105</c:f>
              <c:strCache>
                <c:ptCount val="1"/>
                <c:pt idx="0">
                  <c:v>2015  32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HUALIAN_ZONE_GRAPH!$AC$65:$AC$76</c:f>
              <c:numCache>
                <c:formatCode>General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3</c:v>
                </c:pt>
                <c:pt idx="3">
                  <c:v>1</c:v>
                </c:pt>
                <c:pt idx="4">
                  <c:v>5</c:v>
                </c:pt>
                <c:pt idx="5">
                  <c:v>3</c:v>
                </c:pt>
                <c:pt idx="6">
                  <c:v>5</c:v>
                </c:pt>
                <c:pt idx="7">
                  <c:v>1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HUALIAN_ZONE_GRAPH!$X$106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9439384"/>
        <c:axId val="489438992"/>
      </c:lineChart>
      <c:dateAx>
        <c:axId val="4894393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438992"/>
        <c:crosses val="autoZero"/>
        <c:auto val="1"/>
        <c:lblOffset val="100"/>
        <c:baseTimeUnit val="months"/>
      </c:dateAx>
      <c:valAx>
        <c:axId val="4894389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439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HUALIAN_ZONE_GRAPH!$AF$51:$AK$51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HUALIAN_ZONE_GRAPH!$AF$89:$AK$89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25</c:v>
                </c:pt>
                <c:pt idx="2">
                  <c:v>#N/A</c:v>
                </c:pt>
                <c:pt idx="3">
                  <c:v>36</c:v>
                </c:pt>
                <c:pt idx="4">
                  <c:v>39</c:v>
                </c:pt>
                <c:pt idx="5">
                  <c:v>34</c:v>
                </c:pt>
                <c:pt idx="6">
                  <c:v>37</c:v>
                </c:pt>
                <c:pt idx="7">
                  <c:v>40</c:v>
                </c:pt>
                <c:pt idx="8">
                  <c:v>42</c:v>
                </c:pt>
                <c:pt idx="9">
                  <c:v>40</c:v>
                </c:pt>
                <c:pt idx="10">
                  <c:v>42</c:v>
                </c:pt>
                <c:pt idx="11">
                  <c:v>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7</c:v>
                </c:pt>
                <c:pt idx="4">
                  <c:v>11</c:v>
                </c:pt>
                <c:pt idx="5">
                  <c:v>10</c:v>
                </c:pt>
                <c:pt idx="6">
                  <c:v>12</c:v>
                </c:pt>
                <c:pt idx="7">
                  <c:v>10</c:v>
                </c:pt>
                <c:pt idx="8">
                  <c:v>14</c:v>
                </c:pt>
                <c:pt idx="9">
                  <c:v>8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14</c:v>
                </c:pt>
                <c:pt idx="2">
                  <c:v>#N/A</c:v>
                </c:pt>
                <c:pt idx="3">
                  <c:v>36</c:v>
                </c:pt>
                <c:pt idx="4">
                  <c:v>29</c:v>
                </c:pt>
                <c:pt idx="5">
                  <c:v>26</c:v>
                </c:pt>
                <c:pt idx="6">
                  <c:v>26</c:v>
                </c:pt>
                <c:pt idx="7">
                  <c:v>40</c:v>
                </c:pt>
                <c:pt idx="8">
                  <c:v>25</c:v>
                </c:pt>
                <c:pt idx="9">
                  <c:v>29</c:v>
                </c:pt>
                <c:pt idx="10">
                  <c:v>28</c:v>
                </c:pt>
                <c:pt idx="11">
                  <c:v>47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HUALIAN_ZONE_GRAPH!$AW$77:$AW$88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HUALIAN_ZONE_GRAPH!$AX$77:$AX$88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HUALIAN_ZONE_GRAPH!$AY$77:$AY$88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HUALIAN_ZONE_GRAPH!$AZ$77:$AZ$88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9440560"/>
        <c:axId val="489440952"/>
      </c:lineChart>
      <c:dateAx>
        <c:axId val="4894405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4409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9440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44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9442912"/>
        <c:axId val="489442520"/>
      </c:lineChart>
      <c:dateAx>
        <c:axId val="4894429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442520"/>
        <c:crosses val="autoZero"/>
        <c:auto val="1"/>
        <c:lblOffset val="100"/>
        <c:baseTimeUnit val="months"/>
      </c:dateAx>
      <c:valAx>
        <c:axId val="4894425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44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JIAN_DISTRICT_GRAPH!$AF$51:$AK$51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13</c:v>
                </c:pt>
                <c:pt idx="2">
                  <c:v>#N/A</c:v>
                </c:pt>
                <c:pt idx="3">
                  <c:v>18</c:v>
                </c:pt>
                <c:pt idx="4">
                  <c:v>18</c:v>
                </c:pt>
                <c:pt idx="5">
                  <c:v>16</c:v>
                </c:pt>
                <c:pt idx="6">
                  <c:v>25</c:v>
                </c:pt>
                <c:pt idx="7">
                  <c:v>23</c:v>
                </c:pt>
                <c:pt idx="8">
                  <c:v>20</c:v>
                </c:pt>
                <c:pt idx="9">
                  <c:v>17</c:v>
                </c:pt>
                <c:pt idx="10">
                  <c:v>19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4</c:v>
                </c:pt>
                <c:pt idx="4">
                  <c:v>7</c:v>
                </c:pt>
                <c:pt idx="5">
                  <c:v>9</c:v>
                </c:pt>
                <c:pt idx="6">
                  <c:v>7</c:v>
                </c:pt>
                <c:pt idx="7">
                  <c:v>9</c:v>
                </c:pt>
                <c:pt idx="8">
                  <c:v>10</c:v>
                </c:pt>
                <c:pt idx="9">
                  <c:v>4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#N/A</c:v>
                </c:pt>
                <c:pt idx="3">
                  <c:v>21</c:v>
                </c:pt>
                <c:pt idx="4">
                  <c:v>14</c:v>
                </c:pt>
                <c:pt idx="5">
                  <c:v>17</c:v>
                </c:pt>
                <c:pt idx="6">
                  <c:v>13</c:v>
                </c:pt>
                <c:pt idx="7">
                  <c:v>19</c:v>
                </c:pt>
                <c:pt idx="8">
                  <c:v>14</c:v>
                </c:pt>
                <c:pt idx="9">
                  <c:v>17</c:v>
                </c:pt>
                <c:pt idx="10">
                  <c:v>14</c:v>
                </c:pt>
                <c:pt idx="11">
                  <c:v>23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0</c:v>
                </c:pt>
                <c:pt idx="8">
                  <c:v>3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9444088"/>
        <c:axId val="489444480"/>
      </c:lineChart>
      <c:dateAx>
        <c:axId val="4894440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4444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944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444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065088"/>
        <c:axId val="555064696"/>
      </c:lineChart>
      <c:dateAx>
        <c:axId val="5550650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064696"/>
        <c:crosses val="autoZero"/>
        <c:auto val="1"/>
        <c:lblOffset val="100"/>
        <c:baseTimeUnit val="months"/>
      </c:dateAx>
      <c:valAx>
        <c:axId val="5550646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06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HUALIAN_DISTRICT_GRAPH!$AF$51:$AK$51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12</c:v>
                </c:pt>
                <c:pt idx="2">
                  <c:v>#N/A</c:v>
                </c:pt>
                <c:pt idx="3">
                  <c:v>18</c:v>
                </c:pt>
                <c:pt idx="4">
                  <c:v>21</c:v>
                </c:pt>
                <c:pt idx="5">
                  <c:v>18</c:v>
                </c:pt>
                <c:pt idx="6">
                  <c:v>12</c:v>
                </c:pt>
                <c:pt idx="7">
                  <c:v>17</c:v>
                </c:pt>
                <c:pt idx="8">
                  <c:v>22</c:v>
                </c:pt>
                <c:pt idx="9">
                  <c:v>23</c:v>
                </c:pt>
                <c:pt idx="10">
                  <c:v>23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3</c:v>
                </c:pt>
                <c:pt idx="4">
                  <c:v>4</c:v>
                </c:pt>
                <c:pt idx="5">
                  <c:v>1</c:v>
                </c:pt>
                <c:pt idx="6">
                  <c:v>5</c:v>
                </c:pt>
                <c:pt idx="7">
                  <c:v>1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#N/A</c:v>
                </c:pt>
                <c:pt idx="3">
                  <c:v>15</c:v>
                </c:pt>
                <c:pt idx="4">
                  <c:v>15</c:v>
                </c:pt>
                <c:pt idx="5">
                  <c:v>9</c:v>
                </c:pt>
                <c:pt idx="6">
                  <c:v>13</c:v>
                </c:pt>
                <c:pt idx="7">
                  <c:v>21</c:v>
                </c:pt>
                <c:pt idx="8">
                  <c:v>11</c:v>
                </c:pt>
                <c:pt idx="9">
                  <c:v>12</c:v>
                </c:pt>
                <c:pt idx="10">
                  <c:v>14</c:v>
                </c:pt>
                <c:pt idx="11">
                  <c:v>24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066264"/>
        <c:axId val="555066656"/>
      </c:lineChart>
      <c:dateAx>
        <c:axId val="5550662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0666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5506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066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TAIDONG_ZONE_GRAPH!$X$104</c:f>
              <c:strCache>
                <c:ptCount val="1"/>
                <c:pt idx="0">
                  <c:v>2014  33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1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TAIDONG_ZONE_GRAPH!$X$105</c:f>
              <c:strCache>
                <c:ptCount val="1"/>
                <c:pt idx="0">
                  <c:v>2015  29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TAIDONG_ZONE_GRAPH!$X$106</c:f>
              <c:strCache>
                <c:ptCount val="1"/>
                <c:pt idx="0">
                  <c:v>2016  8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9445656"/>
        <c:axId val="489445264"/>
      </c:lineChart>
      <c:dateAx>
        <c:axId val="4894456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445264"/>
        <c:crosses val="autoZero"/>
        <c:auto val="1"/>
        <c:lblOffset val="100"/>
        <c:baseTimeUnit val="months"/>
      </c:dateAx>
      <c:valAx>
        <c:axId val="4894452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445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TAIDONG_ZONE_GRAPH!$AF$51:$AK$51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TAIDONG_ZONE_GRAPH!$AF$89:$AK$89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48</c:v>
                </c:pt>
                <c:pt idx="2">
                  <c:v>#N/A</c:v>
                </c:pt>
                <c:pt idx="3">
                  <c:v>51</c:v>
                </c:pt>
                <c:pt idx="4">
                  <c:v>43</c:v>
                </c:pt>
                <c:pt idx="5">
                  <c:v>40</c:v>
                </c:pt>
                <c:pt idx="6">
                  <c:v>40</c:v>
                </c:pt>
                <c:pt idx="7">
                  <c:v>32</c:v>
                </c:pt>
                <c:pt idx="8">
                  <c:v>30</c:v>
                </c:pt>
                <c:pt idx="9">
                  <c:v>37</c:v>
                </c:pt>
                <c:pt idx="10">
                  <c:v>36</c:v>
                </c:pt>
                <c:pt idx="11">
                  <c:v>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17</c:v>
                </c:pt>
                <c:pt idx="4">
                  <c:v>16</c:v>
                </c:pt>
                <c:pt idx="5">
                  <c:v>6</c:v>
                </c:pt>
                <c:pt idx="6">
                  <c:v>9</c:v>
                </c:pt>
                <c:pt idx="7">
                  <c:v>12</c:v>
                </c:pt>
                <c:pt idx="8">
                  <c:v>19</c:v>
                </c:pt>
                <c:pt idx="9">
                  <c:v>23</c:v>
                </c:pt>
                <c:pt idx="10">
                  <c:v>18</c:v>
                </c:pt>
                <c:pt idx="11">
                  <c:v>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13</c:v>
                </c:pt>
                <c:pt idx="2">
                  <c:v>#N/A</c:v>
                </c:pt>
                <c:pt idx="3">
                  <c:v>28</c:v>
                </c:pt>
                <c:pt idx="4">
                  <c:v>24</c:v>
                </c:pt>
                <c:pt idx="5">
                  <c:v>21</c:v>
                </c:pt>
                <c:pt idx="6">
                  <c:v>32</c:v>
                </c:pt>
                <c:pt idx="7">
                  <c:v>31</c:v>
                </c:pt>
                <c:pt idx="8">
                  <c:v>27</c:v>
                </c:pt>
                <c:pt idx="9">
                  <c:v>25</c:v>
                </c:pt>
                <c:pt idx="10">
                  <c:v>30</c:v>
                </c:pt>
                <c:pt idx="11">
                  <c:v>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</c:v>
                </c:pt>
                <c:pt idx="7">
                  <c:v>0</c:v>
                </c:pt>
                <c:pt idx="8">
                  <c:v>4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TAIDONG_ZONE_GRAPH!$AW$77:$AW$88</c:f>
              <c:numCache>
                <c:formatCode>General</c:formatCode>
                <c:ptCount val="12"/>
                <c:pt idx="0">
                  <c:v>42</c:v>
                </c:pt>
                <c:pt idx="1">
                  <c:v>42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TAIDONG_ZONE_GRAPH!$AX$77:$AX$88</c:f>
              <c:numCache>
                <c:formatCode>General</c:formatCode>
                <c:ptCount val="12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TAIDONG_ZONE_GRAPH!$AY$77:$AY$88</c:f>
              <c:numCache>
                <c:formatCode>General</c:formatCode>
                <c:ptCount val="12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TAIDONG_ZONE_GRAPH!$AZ$77:$AZ$88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0523968"/>
        <c:axId val="490524360"/>
      </c:lineChart>
      <c:dateAx>
        <c:axId val="4905239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5243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0524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52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TAIDONG_2_DISTRICT_GRAPH!$X$106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186032"/>
        <c:axId val="538914992"/>
      </c:lineChart>
      <c:dateAx>
        <c:axId val="5411860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914992"/>
        <c:crosses val="autoZero"/>
        <c:auto val="1"/>
        <c:lblOffset val="100"/>
        <c:baseTimeUnit val="months"/>
      </c:dateAx>
      <c:valAx>
        <c:axId val="5389149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18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TAIDONG_2_DISTRICT_GRAPH!$AF$51:$AK$51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TAIDONG_2_DISTRICT_GRAPH!$AF$89:$AK$89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15</c:v>
                </c:pt>
                <c:pt idx="2">
                  <c:v>#N/A</c:v>
                </c:pt>
                <c:pt idx="3">
                  <c:v>15</c:v>
                </c:pt>
                <c:pt idx="4">
                  <c:v>13</c:v>
                </c:pt>
                <c:pt idx="5">
                  <c:v>14</c:v>
                </c:pt>
                <c:pt idx="6">
                  <c:v>16</c:v>
                </c:pt>
                <c:pt idx="7">
                  <c:v>11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5</c:v>
                </c:pt>
                <c:pt idx="4">
                  <c:v>10</c:v>
                </c:pt>
                <c:pt idx="5">
                  <c:v>3</c:v>
                </c:pt>
                <c:pt idx="6">
                  <c:v>2</c:v>
                </c:pt>
                <c:pt idx="7">
                  <c:v>3</c:v>
                </c:pt>
                <c:pt idx="8">
                  <c:v>6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#N/A</c:v>
                </c:pt>
                <c:pt idx="3">
                  <c:v>9</c:v>
                </c:pt>
                <c:pt idx="4">
                  <c:v>7</c:v>
                </c:pt>
                <c:pt idx="5">
                  <c:v>6</c:v>
                </c:pt>
                <c:pt idx="6">
                  <c:v>8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9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TAIDONG_2_DISTRICT_GRAPH!$AU$51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</c:v>
                </c:pt>
                <c:pt idx="7">
                  <c:v>0</c:v>
                </c:pt>
                <c:pt idx="8">
                  <c:v>3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TAIDONG_2_DISTRICT_GRAPH!$AW$52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TAIDONG_2_DISTRICT_GRAPH!$AX$52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TAIDONG_2_DISTRICT_GRAPH!$AY$52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TAIDONG_2_DISTRICT_GRAPH!$AZ$52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TAIDONG_2_DISTRICT_GRAPH!$AQ$51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TAIDONG_2_DISTRICT_GRAPH!$AV$52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184856"/>
        <c:axId val="541184464"/>
      </c:lineChart>
      <c:dateAx>
        <c:axId val="5411848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1844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4118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184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2875536"/>
        <c:axId val="541186424"/>
      </c:lineChart>
      <c:dateAx>
        <c:axId val="6428755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186424"/>
        <c:crosses val="autoZero"/>
        <c:auto val="1"/>
        <c:lblOffset val="100"/>
        <c:baseTimeUnit val="months"/>
      </c:dateAx>
      <c:valAx>
        <c:axId val="5411864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7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TAIDONG_1_3_DISTRICT_GRAPH!$AF$51:$AK$51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TAIDONG_1_3_DISTRICT_GRAPH!$AF$89:$AK$89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21</c:v>
                </c:pt>
                <c:pt idx="2">
                  <c:v>#N/A</c:v>
                </c:pt>
                <c:pt idx="3">
                  <c:v>20</c:v>
                </c:pt>
                <c:pt idx="4">
                  <c:v>21</c:v>
                </c:pt>
                <c:pt idx="5">
                  <c:v>16</c:v>
                </c:pt>
                <c:pt idx="6">
                  <c:v>14</c:v>
                </c:pt>
                <c:pt idx="7">
                  <c:v>11</c:v>
                </c:pt>
                <c:pt idx="8">
                  <c:v>12</c:v>
                </c:pt>
                <c:pt idx="9">
                  <c:v>16</c:v>
                </c:pt>
                <c:pt idx="10">
                  <c:v>16</c:v>
                </c:pt>
                <c:pt idx="11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9</c:v>
                </c:pt>
                <c:pt idx="4">
                  <c:v>5</c:v>
                </c:pt>
                <c:pt idx="5">
                  <c:v>2</c:v>
                </c:pt>
                <c:pt idx="6">
                  <c:v>6</c:v>
                </c:pt>
                <c:pt idx="7">
                  <c:v>7</c:v>
                </c:pt>
                <c:pt idx="8">
                  <c:v>12</c:v>
                </c:pt>
                <c:pt idx="9">
                  <c:v>10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3</c:v>
                </c:pt>
                <c:pt idx="2">
                  <c:v>#N/A</c:v>
                </c:pt>
                <c:pt idx="3">
                  <c:v>8</c:v>
                </c:pt>
                <c:pt idx="4">
                  <c:v>11</c:v>
                </c:pt>
                <c:pt idx="5">
                  <c:v>5</c:v>
                </c:pt>
                <c:pt idx="6">
                  <c:v>11</c:v>
                </c:pt>
                <c:pt idx="7">
                  <c:v>14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TAIDONG_1_3_DISTRICT_GRAPH!$AU$51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TAIDONG_1_3_DISTRICT_GRAPH!$AW$52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TAIDONG_1_3_DISTRICT_GRAPH!$AX$52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TAIDONG_1_3_DISTRICT_GRAPH!$AY$52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TAIDONG_1_3_DISTRICT_GRAPH!$AZ$52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TAIDONG_1_3_DISTRICT_GRAPH!$AQ$51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TAIDONG_1_3_DISTRICT_GRAPH!$AV$52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2876712"/>
        <c:axId val="642877104"/>
      </c:lineChart>
      <c:dateAx>
        <c:axId val="6428767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771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4287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76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YULI_DISTRICT_GRAPH!$X$106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9220536"/>
        <c:axId val="539220928"/>
      </c:lineChart>
      <c:dateAx>
        <c:axId val="5392205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220928"/>
        <c:crosses val="autoZero"/>
        <c:auto val="1"/>
        <c:lblOffset val="100"/>
        <c:baseTimeUnit val="months"/>
      </c:dateAx>
      <c:valAx>
        <c:axId val="5392209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220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YULI_DISTRICT_GRAPH!$AF$51:$AK$51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YULI_DISTRICT_GRAPH!$AF$89:$AK$89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12</c:v>
                </c:pt>
                <c:pt idx="2">
                  <c:v>#N/A</c:v>
                </c:pt>
                <c:pt idx="3">
                  <c:v>16</c:v>
                </c:pt>
                <c:pt idx="4">
                  <c:v>9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6</c:v>
                </c:pt>
                <c:pt idx="9">
                  <c:v>9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3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4</c:v>
                </c:pt>
                <c:pt idx="2">
                  <c:v>#N/A</c:v>
                </c:pt>
                <c:pt idx="3">
                  <c:v>11</c:v>
                </c:pt>
                <c:pt idx="4">
                  <c:v>6</c:v>
                </c:pt>
                <c:pt idx="5">
                  <c:v>10</c:v>
                </c:pt>
                <c:pt idx="6">
                  <c:v>13</c:v>
                </c:pt>
                <c:pt idx="7">
                  <c:v>10</c:v>
                </c:pt>
                <c:pt idx="8">
                  <c:v>10</c:v>
                </c:pt>
                <c:pt idx="9">
                  <c:v>7</c:v>
                </c:pt>
                <c:pt idx="10">
                  <c:v>9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YULI_DISTRICT_GRAPH!$AU$51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YULI_DISTRICT_GRAPH!$AW$52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YULI_DISTRICT_GRAPH!$AX$52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YULI_DISTRICT_GRAPH!$AY$52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YULI_DISTRICT_GRAPH!$AZ$52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YULI_DISTRICT_GRAPH!$AQ$51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YULI_DISTRICT_GRAPH!$AV$52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9219360"/>
        <c:axId val="539218968"/>
      </c:lineChart>
      <c:dateAx>
        <c:axId val="5392193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2189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39218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219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ZHUNAN_ZONE_GRAPH!$X$104</c:f>
              <c:strCache>
                <c:ptCount val="1"/>
                <c:pt idx="0">
                  <c:v>2014  4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ZHUNAN_ZONE_GRAPH!$X$105</c:f>
              <c:strCache>
                <c:ptCount val="1"/>
                <c:pt idx="0">
                  <c:v>2015  20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ZHUNAN_ZONE_GRAPH!$X$106</c:f>
              <c:strCache>
                <c:ptCount val="1"/>
                <c:pt idx="0">
                  <c:v>2016  8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0525536"/>
        <c:axId val="490525144"/>
      </c:lineChart>
      <c:dateAx>
        <c:axId val="4905255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525144"/>
        <c:crosses val="autoZero"/>
        <c:auto val="1"/>
        <c:lblOffset val="100"/>
        <c:baseTimeUnit val="months"/>
      </c:dateAx>
      <c:valAx>
        <c:axId val="4905251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52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ZHUNAN_ZONE_GRAPH!$AF$51:$AK$51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ZHUNAN_ZONE_GRAPH!$AF$89:$AK$89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32</c:v>
                </c:pt>
                <c:pt idx="2">
                  <c:v>#N/A</c:v>
                </c:pt>
                <c:pt idx="3">
                  <c:v>27</c:v>
                </c:pt>
                <c:pt idx="4">
                  <c:v>28</c:v>
                </c:pt>
                <c:pt idx="5">
                  <c:v>22</c:v>
                </c:pt>
                <c:pt idx="6">
                  <c:v>13</c:v>
                </c:pt>
                <c:pt idx="7">
                  <c:v>19</c:v>
                </c:pt>
                <c:pt idx="8">
                  <c:v>28</c:v>
                </c:pt>
                <c:pt idx="9">
                  <c:v>35</c:v>
                </c:pt>
                <c:pt idx="10">
                  <c:v>33</c:v>
                </c:pt>
                <c:pt idx="11">
                  <c:v>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9</c:v>
                </c:pt>
                <c:pt idx="4">
                  <c:v>16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12</c:v>
                </c:pt>
                <c:pt idx="9">
                  <c:v>16</c:v>
                </c:pt>
                <c:pt idx="10">
                  <c:v>10</c:v>
                </c:pt>
                <c:pt idx="11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20</c:v>
                </c:pt>
                <c:pt idx="2">
                  <c:v>#N/A</c:v>
                </c:pt>
                <c:pt idx="3">
                  <c:v>29</c:v>
                </c:pt>
                <c:pt idx="4">
                  <c:v>24</c:v>
                </c:pt>
                <c:pt idx="5">
                  <c:v>23</c:v>
                </c:pt>
                <c:pt idx="6">
                  <c:v>21</c:v>
                </c:pt>
                <c:pt idx="7">
                  <c:v>29</c:v>
                </c:pt>
                <c:pt idx="8">
                  <c:v>35</c:v>
                </c:pt>
                <c:pt idx="9">
                  <c:v>33</c:v>
                </c:pt>
                <c:pt idx="10">
                  <c:v>16</c:v>
                </c:pt>
                <c:pt idx="11">
                  <c:v>23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0</c:v>
                </c:pt>
                <c:pt idx="10">
                  <c:v>4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ZHUNAN_ZONE_GRAPH!$AW$77:$AW$88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ZHUNAN_ZONE_GRAPH!$AX$77:$AX$88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ZHUNAN_ZONE_GRAPH!$AY$77:$AY$88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ZHUNAN_ZONE_GRAPH!$AZ$77:$AZ$88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3</c:v>
                </c:pt>
                <c:pt idx="4">
                  <c:v>2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0526712"/>
        <c:axId val="490527104"/>
      </c:lineChart>
      <c:dateAx>
        <c:axId val="4905267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5271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05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526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ZHUNAN_DISTRICT_GRAPH!$X$106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0997720"/>
        <c:axId val="540997328"/>
      </c:lineChart>
      <c:dateAx>
        <c:axId val="5409977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997328"/>
        <c:crosses val="autoZero"/>
        <c:auto val="1"/>
        <c:lblOffset val="100"/>
        <c:baseTimeUnit val="months"/>
      </c:dateAx>
      <c:valAx>
        <c:axId val="5409973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997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ZHUNAN_DISTRICT_GRAPH!$AF$51:$AK$51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22</c:v>
                </c:pt>
                <c:pt idx="2">
                  <c:v>#N/A</c:v>
                </c:pt>
                <c:pt idx="3">
                  <c:v>18</c:v>
                </c:pt>
                <c:pt idx="4">
                  <c:v>15</c:v>
                </c:pt>
                <c:pt idx="5">
                  <c:v>14</c:v>
                </c:pt>
                <c:pt idx="6">
                  <c:v>5</c:v>
                </c:pt>
                <c:pt idx="7">
                  <c:v>9</c:v>
                </c:pt>
                <c:pt idx="8">
                  <c:v>16</c:v>
                </c:pt>
                <c:pt idx="9">
                  <c:v>21</c:v>
                </c:pt>
                <c:pt idx="10">
                  <c:v>22</c:v>
                </c:pt>
                <c:pt idx="11">
                  <c:v>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6</c:v>
                </c:pt>
                <c:pt idx="4">
                  <c:v>7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8</c:v>
                </c:pt>
                <c:pt idx="9">
                  <c:v>8</c:v>
                </c:pt>
                <c:pt idx="10">
                  <c:v>7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14</c:v>
                </c:pt>
                <c:pt idx="2">
                  <c:v>#N/A</c:v>
                </c:pt>
                <c:pt idx="3">
                  <c:v>23</c:v>
                </c:pt>
                <c:pt idx="4">
                  <c:v>16</c:v>
                </c:pt>
                <c:pt idx="5">
                  <c:v>14</c:v>
                </c:pt>
                <c:pt idx="6">
                  <c:v>13</c:v>
                </c:pt>
                <c:pt idx="7">
                  <c:v>18</c:v>
                </c:pt>
                <c:pt idx="8">
                  <c:v>17</c:v>
                </c:pt>
                <c:pt idx="9">
                  <c:v>25</c:v>
                </c:pt>
                <c:pt idx="10">
                  <c:v>8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</c:v>
                </c:pt>
                <c:pt idx="7">
                  <c:v>0</c:v>
                </c:pt>
                <c:pt idx="8">
                  <c:v>5</c:v>
                </c:pt>
                <c:pt idx="9">
                  <c:v>0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0999288"/>
        <c:axId val="540999680"/>
      </c:lineChart>
      <c:dateAx>
        <c:axId val="5409992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9996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4099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999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TOUFEN_MIAOLI_DISTRICT_GRAPH!$X$106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TOUFEN_MIAOLI_DISTRICT_GRAPH!$AC$77:$AC$88</c:f>
              <c:numCache>
                <c:formatCode>General</c:formatCode>
                <c:ptCount val="12"/>
                <c:pt idx="0">
                  <c:v>4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084296"/>
        <c:axId val="555083904"/>
      </c:lineChart>
      <c:dateAx>
        <c:axId val="5550842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083904"/>
        <c:crosses val="autoZero"/>
        <c:auto val="1"/>
        <c:lblOffset val="100"/>
        <c:baseTimeUnit val="months"/>
      </c:dateAx>
      <c:valAx>
        <c:axId val="5550839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084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TOUFEN_MIAOLI_DISTRICT_GRAPH!$AF$51:$AK$51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TOUFEN_MIAOLI_DISTRICT_GRAPH!$AF$89:$AK$89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10</c:v>
                </c:pt>
                <c:pt idx="2">
                  <c:v>#N/A</c:v>
                </c:pt>
                <c:pt idx="3">
                  <c:v>9</c:v>
                </c:pt>
                <c:pt idx="4">
                  <c:v>13</c:v>
                </c:pt>
                <c:pt idx="5">
                  <c:v>8</c:v>
                </c:pt>
                <c:pt idx="6">
                  <c:v>8</c:v>
                </c:pt>
                <c:pt idx="7">
                  <c:v>10</c:v>
                </c:pt>
                <c:pt idx="8">
                  <c:v>12</c:v>
                </c:pt>
                <c:pt idx="9">
                  <c:v>14</c:v>
                </c:pt>
                <c:pt idx="10">
                  <c:v>11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3</c:v>
                </c:pt>
                <c:pt idx="4">
                  <c:v>9</c:v>
                </c:pt>
                <c:pt idx="5">
                  <c:v>4</c:v>
                </c:pt>
                <c:pt idx="6">
                  <c:v>6</c:v>
                </c:pt>
                <c:pt idx="7">
                  <c:v>8</c:v>
                </c:pt>
                <c:pt idx="8">
                  <c:v>4</c:v>
                </c:pt>
                <c:pt idx="9">
                  <c:v>8</c:v>
                </c:pt>
                <c:pt idx="10">
                  <c:v>3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#N/A</c:v>
                </c:pt>
                <c:pt idx="3">
                  <c:v>6</c:v>
                </c:pt>
                <c:pt idx="4">
                  <c:v>8</c:v>
                </c:pt>
                <c:pt idx="5">
                  <c:v>9</c:v>
                </c:pt>
                <c:pt idx="6">
                  <c:v>8</c:v>
                </c:pt>
                <c:pt idx="7">
                  <c:v>11</c:v>
                </c:pt>
                <c:pt idx="8">
                  <c:v>18</c:v>
                </c:pt>
                <c:pt idx="9">
                  <c:v>8</c:v>
                </c:pt>
                <c:pt idx="10">
                  <c:v>8</c:v>
                </c:pt>
                <c:pt idx="11">
                  <c:v>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TOUFEN_MIAOLI_DISTRICT_GRAPH!$AU$51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TOUFEN_MIAOLI_DISTRICT_GRAPH!$AW$52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TOUFEN_MIAOLI_DISTRICT_GRAPH!$AX$52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TOUFEN_MIAOLI_DISTRICT_GRAPH!$AY$52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TOUFEN_MIAOLI_DISTRICT_GRAPH!$AZ$52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TOUFEN_MIAOLI_DISTRICT_GRAPH!$AQ$51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3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TOUFEN_MIAOLI_DISTRICT_GRAPH!$AV$52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085472"/>
        <c:axId val="555071752"/>
      </c:lineChart>
      <c:dateAx>
        <c:axId val="5550854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0717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55071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08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XINZHU_ZONE_GRAPH!$X$104</c:f>
              <c:strCache>
                <c:ptCount val="1"/>
                <c:pt idx="0">
                  <c:v>2014  86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14</c:v>
                </c:pt>
                <c:pt idx="3">
                  <c:v>16</c:v>
                </c:pt>
                <c:pt idx="4">
                  <c:v>7</c:v>
                </c:pt>
                <c:pt idx="5">
                  <c:v>13</c:v>
                </c:pt>
                <c:pt idx="6">
                  <c:v>8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XINZHU_ZONE_GRAPH!$X$105</c:f>
              <c:strCache>
                <c:ptCount val="1"/>
                <c:pt idx="0">
                  <c:v>2015  37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XINZHU_ZONE_GRAPH!$AC$65:$AC$76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5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XINZHU_ZONE_GRAPH!$X$106</c:f>
              <c:strCache>
                <c:ptCount val="1"/>
                <c:pt idx="0">
                  <c:v>2016  12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XINZHU_ZONE_GRAPH!$AC$77:$AC$88</c:f>
              <c:numCache>
                <c:formatCode>General</c:formatCode>
                <c:ptCount val="12"/>
                <c:pt idx="0">
                  <c:v>6</c:v>
                </c:pt>
                <c:pt idx="1">
                  <c:v>5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0528280"/>
        <c:axId val="490527496"/>
      </c:lineChart>
      <c:dateAx>
        <c:axId val="4905282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527496"/>
        <c:crosses val="autoZero"/>
        <c:auto val="1"/>
        <c:lblOffset val="100"/>
        <c:baseTimeUnit val="months"/>
      </c:dateAx>
      <c:valAx>
        <c:axId val="4905274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528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XINZHU_ZONE_GRAPH!$AF$51:$AK$51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XINZHU_ZONE_GRAPH!$AF$89:$AK$89</c:f>
              <c:numCache>
                <c:formatCode>General</c:formatCode>
                <c:ptCount val="6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53</c:v>
                </c:pt>
                <c:pt idx="2">
                  <c:v>#N/A</c:v>
                </c:pt>
                <c:pt idx="3">
                  <c:v>49</c:v>
                </c:pt>
                <c:pt idx="4">
                  <c:v>53</c:v>
                </c:pt>
                <c:pt idx="5">
                  <c:v>51</c:v>
                </c:pt>
                <c:pt idx="6">
                  <c:v>44</c:v>
                </c:pt>
                <c:pt idx="7">
                  <c:v>46</c:v>
                </c:pt>
                <c:pt idx="8">
                  <c:v>32</c:v>
                </c:pt>
                <c:pt idx="9">
                  <c:v>31</c:v>
                </c:pt>
                <c:pt idx="10">
                  <c:v>30</c:v>
                </c:pt>
                <c:pt idx="11">
                  <c:v>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12</c:v>
                </c:pt>
                <c:pt idx="4">
                  <c:v>20</c:v>
                </c:pt>
                <c:pt idx="5">
                  <c:v>12</c:v>
                </c:pt>
                <c:pt idx="6">
                  <c:v>18</c:v>
                </c:pt>
                <c:pt idx="7">
                  <c:v>20</c:v>
                </c:pt>
                <c:pt idx="8">
                  <c:v>16</c:v>
                </c:pt>
                <c:pt idx="9">
                  <c:v>20</c:v>
                </c:pt>
                <c:pt idx="10">
                  <c:v>14</c:v>
                </c:pt>
                <c:pt idx="11">
                  <c:v>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29</c:v>
                </c:pt>
                <c:pt idx="2">
                  <c:v>#N/A</c:v>
                </c:pt>
                <c:pt idx="3">
                  <c:v>36</c:v>
                </c:pt>
                <c:pt idx="4">
                  <c:v>35</c:v>
                </c:pt>
                <c:pt idx="5">
                  <c:v>51</c:v>
                </c:pt>
                <c:pt idx="6">
                  <c:v>34</c:v>
                </c:pt>
                <c:pt idx="7">
                  <c:v>46</c:v>
                </c:pt>
                <c:pt idx="8">
                  <c:v>50</c:v>
                </c:pt>
                <c:pt idx="9">
                  <c:v>45</c:v>
                </c:pt>
                <c:pt idx="10">
                  <c:v>30</c:v>
                </c:pt>
                <c:pt idx="11">
                  <c:v>53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XINZHU_ZONE_GRAPH!$AW$77:$AW$88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XINZHU_ZONE_GRAPH!$AX$77:$AX$88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XINZHU_ZONE_GRAPH!$AY$77:$AY$88</c:f>
              <c:numCache>
                <c:formatCode>General</c:formatCode>
                <c:ptCount val="12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XINZHU_ZONE_GRAPH!$AZ$77:$AZ$88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3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3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0529456"/>
        <c:axId val="490529848"/>
      </c:lineChart>
      <c:dateAx>
        <c:axId val="4905294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5298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0529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52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XINZHU_DISTRICT_GRAPH!$X$106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060776"/>
        <c:axId val="555059600"/>
      </c:lineChart>
      <c:dateAx>
        <c:axId val="5550607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059600"/>
        <c:crosses val="autoZero"/>
        <c:auto val="1"/>
        <c:lblOffset val="100"/>
        <c:baseTimeUnit val="months"/>
      </c:dateAx>
      <c:valAx>
        <c:axId val="5550596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060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XINZHU_DISTRICT_GRAPH!$AF$51:$AK$51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27</c:v>
                </c:pt>
                <c:pt idx="2">
                  <c:v>#N/A</c:v>
                </c:pt>
                <c:pt idx="3">
                  <c:v>28</c:v>
                </c:pt>
                <c:pt idx="4">
                  <c:v>29</c:v>
                </c:pt>
                <c:pt idx="5">
                  <c:v>25</c:v>
                </c:pt>
                <c:pt idx="6">
                  <c:v>20</c:v>
                </c:pt>
                <c:pt idx="7">
                  <c:v>24</c:v>
                </c:pt>
                <c:pt idx="8">
                  <c:v>19</c:v>
                </c:pt>
                <c:pt idx="9">
                  <c:v>20</c:v>
                </c:pt>
                <c:pt idx="10">
                  <c:v>18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6</c:v>
                </c:pt>
                <c:pt idx="4">
                  <c:v>12</c:v>
                </c:pt>
                <c:pt idx="5">
                  <c:v>6</c:v>
                </c:pt>
                <c:pt idx="6">
                  <c:v>9</c:v>
                </c:pt>
                <c:pt idx="7">
                  <c:v>10</c:v>
                </c:pt>
                <c:pt idx="8">
                  <c:v>3</c:v>
                </c:pt>
                <c:pt idx="9">
                  <c:v>8</c:v>
                </c:pt>
                <c:pt idx="10">
                  <c:v>11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12</c:v>
                </c:pt>
                <c:pt idx="2">
                  <c:v>#N/A</c:v>
                </c:pt>
                <c:pt idx="3">
                  <c:v>17</c:v>
                </c:pt>
                <c:pt idx="4">
                  <c:v>21</c:v>
                </c:pt>
                <c:pt idx="5">
                  <c:v>32</c:v>
                </c:pt>
                <c:pt idx="6">
                  <c:v>20</c:v>
                </c:pt>
                <c:pt idx="7">
                  <c:v>25</c:v>
                </c:pt>
                <c:pt idx="8">
                  <c:v>25</c:v>
                </c:pt>
                <c:pt idx="9">
                  <c:v>26</c:v>
                </c:pt>
                <c:pt idx="10">
                  <c:v>16</c:v>
                </c:pt>
                <c:pt idx="11">
                  <c:v>27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077632"/>
        <c:axId val="555088608"/>
      </c:lineChart>
      <c:dateAx>
        <c:axId val="5550776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0886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5508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07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5507016"/>
        <c:axId val="545510152"/>
      </c:lineChart>
      <c:dateAx>
        <c:axId val="5455070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510152"/>
        <c:crosses val="autoZero"/>
        <c:auto val="1"/>
        <c:lblOffset val="100"/>
        <c:baseTimeUnit val="months"/>
      </c:dateAx>
      <c:valAx>
        <c:axId val="5455101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507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ZHUDONG_DISTRICT_GRAPH!$AF$51:$AK$51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ZHUDONG_DISTRICT_GRAPH!$AF$89:$AK$89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8</c:v>
                </c:pt>
                <c:pt idx="2">
                  <c:v>#N/A</c:v>
                </c:pt>
                <c:pt idx="3">
                  <c:v>9</c:v>
                </c:pt>
                <c:pt idx="4">
                  <c:v>9</c:v>
                </c:pt>
                <c:pt idx="5">
                  <c:v>8</c:v>
                </c:pt>
                <c:pt idx="6">
                  <c:v>7</c:v>
                </c:pt>
                <c:pt idx="7">
                  <c:v>7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5</c:v>
                </c:pt>
                <c:pt idx="9">
                  <c:v>5</c:v>
                </c:pt>
                <c:pt idx="10">
                  <c:v>0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2</c:v>
                </c:pt>
                <c:pt idx="2">
                  <c:v>#N/A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3</c:v>
                </c:pt>
                <c:pt idx="7">
                  <c:v>4</c:v>
                </c:pt>
                <c:pt idx="8">
                  <c:v>8</c:v>
                </c:pt>
                <c:pt idx="9">
                  <c:v>8</c:v>
                </c:pt>
                <c:pt idx="10">
                  <c:v>4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ZHUDONG_DISTRICT_GRAPH!$AU$51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ZHUDONG_DISTRICT_GRAPH!$AW$52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ZHUDONG_DISTRICT_GRAPH!$AX$52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ZHUDONG_DISTRICT_GRAPH!$AY$52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ZHUDONG_DISTRICT_GRAPH!$AZ$52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ZHUDONG_DISTRICT_GRAPH!$AQ$51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ZHUDONG_DISTRICT_GRAPH!$AV$52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5508584"/>
        <c:axId val="545516816"/>
      </c:lineChart>
      <c:dateAx>
        <c:axId val="5455085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5168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4551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508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ZHUBEI_DISTRICT_GRAPH!$X$106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182152"/>
        <c:axId val="541179800"/>
      </c:lineChart>
      <c:dateAx>
        <c:axId val="5411821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179800"/>
        <c:crosses val="autoZero"/>
        <c:auto val="1"/>
        <c:lblOffset val="100"/>
        <c:baseTimeUnit val="months"/>
      </c:dateAx>
      <c:valAx>
        <c:axId val="5411798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182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ZHUBEI_DISTRICT_GRAPH!$AF$51:$AK$51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18</c:v>
                </c:pt>
                <c:pt idx="2">
                  <c:v>#N/A</c:v>
                </c:pt>
                <c:pt idx="3">
                  <c:v>12</c:v>
                </c:pt>
                <c:pt idx="4">
                  <c:v>15</c:v>
                </c:pt>
                <c:pt idx="5">
                  <c:v>18</c:v>
                </c:pt>
                <c:pt idx="6">
                  <c:v>17</c:v>
                </c:pt>
                <c:pt idx="7">
                  <c:v>15</c:v>
                </c:pt>
                <c:pt idx="8">
                  <c:v>9</c:v>
                </c:pt>
                <c:pt idx="9">
                  <c:v>6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4</c:v>
                </c:pt>
                <c:pt idx="4">
                  <c:v>5</c:v>
                </c:pt>
                <c:pt idx="5">
                  <c:v>3</c:v>
                </c:pt>
                <c:pt idx="6">
                  <c:v>6</c:v>
                </c:pt>
                <c:pt idx="7">
                  <c:v>8</c:v>
                </c:pt>
                <c:pt idx="8">
                  <c:v>8</c:v>
                </c:pt>
                <c:pt idx="9">
                  <c:v>7</c:v>
                </c:pt>
                <c:pt idx="10">
                  <c:v>3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15</c:v>
                </c:pt>
                <c:pt idx="2">
                  <c:v>#N/A</c:v>
                </c:pt>
                <c:pt idx="3">
                  <c:v>16</c:v>
                </c:pt>
                <c:pt idx="4">
                  <c:v>11</c:v>
                </c:pt>
                <c:pt idx="5">
                  <c:v>15</c:v>
                </c:pt>
                <c:pt idx="6">
                  <c:v>11</c:v>
                </c:pt>
                <c:pt idx="7">
                  <c:v>17</c:v>
                </c:pt>
                <c:pt idx="8">
                  <c:v>17</c:v>
                </c:pt>
                <c:pt idx="9">
                  <c:v>11</c:v>
                </c:pt>
                <c:pt idx="10">
                  <c:v>10</c:v>
                </c:pt>
                <c:pt idx="11">
                  <c:v>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181368"/>
        <c:axId val="541181760"/>
      </c:lineChart>
      <c:dateAx>
        <c:axId val="5411813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1817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4118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181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CENTRAL_ZONE_GRAPH!$X$104</c:f>
              <c:strCache>
                <c:ptCount val="1"/>
                <c:pt idx="0">
                  <c:v>2014  68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2</c:v>
                </c:pt>
                <c:pt idx="2">
                  <c:v>11</c:v>
                </c:pt>
                <c:pt idx="3">
                  <c:v>8</c:v>
                </c:pt>
                <c:pt idx="4">
                  <c:v>10</c:v>
                </c:pt>
                <c:pt idx="5">
                  <c:v>8</c:v>
                </c:pt>
                <c:pt idx="6">
                  <c:v>7</c:v>
                </c:pt>
                <c:pt idx="7">
                  <c:v>4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CENTRAL_ZONE_GRAPH!$X$105</c:f>
              <c:strCache>
                <c:ptCount val="1"/>
                <c:pt idx="0">
                  <c:v>2015  80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CENTRAL_ZONE_GRAPH!$AC$65:$AC$76</c:f>
              <c:numCache>
                <c:formatCode>General</c:formatCode>
                <c:ptCount val="12"/>
                <c:pt idx="0">
                  <c:v>4</c:v>
                </c:pt>
                <c:pt idx="1">
                  <c:v>10</c:v>
                </c:pt>
                <c:pt idx="2">
                  <c:v>3</c:v>
                </c:pt>
                <c:pt idx="3">
                  <c:v>10</c:v>
                </c:pt>
                <c:pt idx="4">
                  <c:v>10</c:v>
                </c:pt>
                <c:pt idx="5">
                  <c:v>5</c:v>
                </c:pt>
                <c:pt idx="6">
                  <c:v>4</c:v>
                </c:pt>
                <c:pt idx="7">
                  <c:v>6</c:v>
                </c:pt>
                <c:pt idx="8">
                  <c:v>8</c:v>
                </c:pt>
                <c:pt idx="9">
                  <c:v>4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CENTRAL_ZONE_GRAPH!$X$106</c:f>
              <c:strCache>
                <c:ptCount val="1"/>
                <c:pt idx="0">
                  <c:v>2016  13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2</c:v>
                </c:pt>
                <c:pt idx="2">
                  <c:v>3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0531024"/>
        <c:axId val="490530632"/>
      </c:lineChart>
      <c:dateAx>
        <c:axId val="4905310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530632"/>
        <c:crosses val="autoZero"/>
        <c:auto val="1"/>
        <c:lblOffset val="100"/>
        <c:baseTimeUnit val="months"/>
      </c:dateAx>
      <c:valAx>
        <c:axId val="4905306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53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CENTRAL_ZONE_GRAPH!$AF$51:$AK$51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CENTRAL_ZONE_GRAPH!$AF$89:$AK$89</c:f>
              <c:numCache>
                <c:formatCode>General</c:formatCode>
                <c:ptCount val="6"/>
                <c:pt idx="0">
                  <c:v>8</c:v>
                </c:pt>
                <c:pt idx="1">
                  <c:v>0</c:v>
                </c:pt>
                <c:pt idx="2">
                  <c:v>0</c:v>
                </c:pt>
                <c:pt idx="3">
                  <c:v>9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50</c:v>
                </c:pt>
                <c:pt idx="2">
                  <c:v>#N/A</c:v>
                </c:pt>
                <c:pt idx="3">
                  <c:v>47</c:v>
                </c:pt>
                <c:pt idx="4">
                  <c:v>42</c:v>
                </c:pt>
                <c:pt idx="5">
                  <c:v>51</c:v>
                </c:pt>
                <c:pt idx="6">
                  <c:v>61</c:v>
                </c:pt>
                <c:pt idx="7">
                  <c:v>65</c:v>
                </c:pt>
                <c:pt idx="8">
                  <c:v>63</c:v>
                </c:pt>
                <c:pt idx="9">
                  <c:v>58</c:v>
                </c:pt>
                <c:pt idx="10">
                  <c:v>78</c:v>
                </c:pt>
                <c:pt idx="11">
                  <c:v>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8</c:v>
                </c:pt>
                <c:pt idx="4">
                  <c:v>9</c:v>
                </c:pt>
                <c:pt idx="5">
                  <c:v>14</c:v>
                </c:pt>
                <c:pt idx="6">
                  <c:v>16</c:v>
                </c:pt>
                <c:pt idx="7">
                  <c:v>20</c:v>
                </c:pt>
                <c:pt idx="8">
                  <c:v>24</c:v>
                </c:pt>
                <c:pt idx="9">
                  <c:v>30</c:v>
                </c:pt>
                <c:pt idx="10">
                  <c:v>21</c:v>
                </c:pt>
                <c:pt idx="11">
                  <c:v>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21</c:v>
                </c:pt>
                <c:pt idx="2">
                  <c:v>#N/A</c:v>
                </c:pt>
                <c:pt idx="3">
                  <c:v>40</c:v>
                </c:pt>
                <c:pt idx="4">
                  <c:v>38</c:v>
                </c:pt>
                <c:pt idx="5">
                  <c:v>64</c:v>
                </c:pt>
                <c:pt idx="6">
                  <c:v>56</c:v>
                </c:pt>
                <c:pt idx="7">
                  <c:v>55</c:v>
                </c:pt>
                <c:pt idx="8">
                  <c:v>45</c:v>
                </c:pt>
                <c:pt idx="9">
                  <c:v>45</c:v>
                </c:pt>
                <c:pt idx="10">
                  <c:v>71</c:v>
                </c:pt>
                <c:pt idx="11">
                  <c:v>64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CENTRAL_ZONE_GRAPH!$AU$51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5</c:v>
                </c:pt>
                <c:pt idx="7">
                  <c:v>6</c:v>
                </c:pt>
                <c:pt idx="8">
                  <c:v>5</c:v>
                </c:pt>
                <c:pt idx="9">
                  <c:v>6</c:v>
                </c:pt>
                <c:pt idx="10">
                  <c:v>4</c:v>
                </c:pt>
                <c:pt idx="11">
                  <c:v>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CENTRAL_ZONE_GRAPH!$AW$52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CENTRAL_ZONE_GRAPH!$AW$77:$AW$88</c:f>
              <c:numCache>
                <c:formatCode>General</c:formatCode>
                <c:ptCount val="12"/>
                <c:pt idx="0">
                  <c:v>72</c:v>
                </c:pt>
                <c:pt idx="1">
                  <c:v>72</c:v>
                </c:pt>
                <c:pt idx="2">
                  <c:v>72</c:v>
                </c:pt>
                <c:pt idx="3">
                  <c:v>72</c:v>
                </c:pt>
                <c:pt idx="4">
                  <c:v>72</c:v>
                </c:pt>
                <c:pt idx="5">
                  <c:v>72</c:v>
                </c:pt>
                <c:pt idx="6">
                  <c:v>72</c:v>
                </c:pt>
                <c:pt idx="7">
                  <c:v>72</c:v>
                </c:pt>
                <c:pt idx="8">
                  <c:v>72</c:v>
                </c:pt>
                <c:pt idx="9">
                  <c:v>72</c:v>
                </c:pt>
                <c:pt idx="10">
                  <c:v>72</c:v>
                </c:pt>
                <c:pt idx="11">
                  <c:v>72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CENTRAL_ZONE_GRAPH!$AX$52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CENTRAL_ZONE_GRAPH!$AX$77:$AX$88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CENTRAL_ZONE_GRAPH!$AY$52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CENTRAL_ZONE_GRAPH!$AY$77:$AY$88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CENTRAL_ZONE_GRAPH!$AZ$52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CENTRAL_ZONE_GRAPH!$AZ$77:$AZ$88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CENTRAL_ZONE_GRAPH!$AQ$51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4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CENTRAL_ZONE_GRAPH!$AV$52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744688"/>
        <c:axId val="492745080"/>
      </c:lineChart>
      <c:dateAx>
        <c:axId val="4927446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7450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2745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74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JINHUA_DISTRICT_GRAPH!$X$104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5507408"/>
        <c:axId val="545517208"/>
      </c:lineChart>
      <c:dateAx>
        <c:axId val="5455074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517208"/>
        <c:crosses val="autoZero"/>
        <c:auto val="1"/>
        <c:lblOffset val="100"/>
        <c:baseTimeUnit val="months"/>
      </c:dateAx>
      <c:valAx>
        <c:axId val="5455172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50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JINHUA_DISTRICT_GRAPH!$AF$51:$AK$51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JINHUA_DISTRICT_GRAPH!$AF$89:$AK$89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JINHUA_DISTRICT_GRAPH!$AR$51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20</c:v>
                </c:pt>
                <c:pt idx="2">
                  <c:v>#N/A</c:v>
                </c:pt>
                <c:pt idx="3">
                  <c:v>17</c:v>
                </c:pt>
                <c:pt idx="4">
                  <c:v>18</c:v>
                </c:pt>
                <c:pt idx="5">
                  <c:v>19</c:v>
                </c:pt>
                <c:pt idx="6">
                  <c:v>21</c:v>
                </c:pt>
                <c:pt idx="7">
                  <c:v>24</c:v>
                </c:pt>
                <c:pt idx="8">
                  <c:v>20</c:v>
                </c:pt>
                <c:pt idx="9">
                  <c:v>18</c:v>
                </c:pt>
                <c:pt idx="10">
                  <c:v>19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3</c:v>
                </c:pt>
                <c:pt idx="4">
                  <c:v>2</c:v>
                </c:pt>
                <c:pt idx="5">
                  <c:v>4</c:v>
                </c:pt>
                <c:pt idx="6">
                  <c:v>5</c:v>
                </c:pt>
                <c:pt idx="7">
                  <c:v>13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10</c:v>
                </c:pt>
                <c:pt idx="2">
                  <c:v>#N/A</c:v>
                </c:pt>
                <c:pt idx="3">
                  <c:v>15</c:v>
                </c:pt>
                <c:pt idx="4">
                  <c:v>10</c:v>
                </c:pt>
                <c:pt idx="5">
                  <c:v>14</c:v>
                </c:pt>
                <c:pt idx="6">
                  <c:v>18</c:v>
                </c:pt>
                <c:pt idx="7">
                  <c:v>16</c:v>
                </c:pt>
                <c:pt idx="8">
                  <c:v>8</c:v>
                </c:pt>
                <c:pt idx="9">
                  <c:v>17</c:v>
                </c:pt>
                <c:pt idx="10">
                  <c:v>28</c:v>
                </c:pt>
                <c:pt idx="11">
                  <c:v>20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JINHUA_DISTRICT_GRAPH!$AU$51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JINHUA_DISTRICT_GRAPH!$AW$52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JINHUA_DISTRICT_GRAPH!$AX$52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JINHUA_DISTRICT_GRAPH!$AY$52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JINHUA_DISTRICT_GRAPH!$AZ$52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JINHUA_DISTRICT_GRAPH!$AQ$51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JINHUA_DISTRICT_GRAPH!$AV$52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8918912"/>
        <c:axId val="538908328"/>
      </c:lineChart>
      <c:dateAx>
        <c:axId val="5389189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9083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38908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91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XINAN_DISTRICT_GRAPH!$X$106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992888"/>
        <c:axId val="133809256"/>
      </c:lineChart>
      <c:dateAx>
        <c:axId val="4949928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09256"/>
        <c:crosses val="autoZero"/>
        <c:auto val="1"/>
        <c:lblOffset val="100"/>
        <c:baseTimeUnit val="months"/>
      </c:dateAx>
      <c:valAx>
        <c:axId val="1338092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992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XINAN_DISTRICT_GRAPH!$AF$51:$AK$51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19</c:v>
                </c:pt>
                <c:pt idx="2">
                  <c:v>#N/A</c:v>
                </c:pt>
                <c:pt idx="3">
                  <c:v>35</c:v>
                </c:pt>
                <c:pt idx="4">
                  <c:v>28</c:v>
                </c:pt>
                <c:pt idx="5">
                  <c:v>41</c:v>
                </c:pt>
                <c:pt idx="6">
                  <c:v>41</c:v>
                </c:pt>
                <c:pt idx="7">
                  <c:v>50</c:v>
                </c:pt>
                <c:pt idx="8">
                  <c:v>48</c:v>
                </c:pt>
                <c:pt idx="9">
                  <c:v>48</c:v>
                </c:pt>
                <c:pt idx="10">
                  <c:v>41</c:v>
                </c:pt>
                <c:pt idx="11">
                  <c:v>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6</c:v>
                </c:pt>
                <c:pt idx="4">
                  <c:v>5</c:v>
                </c:pt>
                <c:pt idx="5">
                  <c:v>4</c:v>
                </c:pt>
                <c:pt idx="6">
                  <c:v>11</c:v>
                </c:pt>
                <c:pt idx="7">
                  <c:v>13</c:v>
                </c:pt>
                <c:pt idx="8">
                  <c:v>18</c:v>
                </c:pt>
                <c:pt idx="9">
                  <c:v>17</c:v>
                </c:pt>
                <c:pt idx="10">
                  <c:v>12</c:v>
                </c:pt>
                <c:pt idx="11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8</c:v>
                </c:pt>
                <c:pt idx="2">
                  <c:v>#N/A</c:v>
                </c:pt>
                <c:pt idx="3">
                  <c:v>24</c:v>
                </c:pt>
                <c:pt idx="4">
                  <c:v>21</c:v>
                </c:pt>
                <c:pt idx="5">
                  <c:v>31</c:v>
                </c:pt>
                <c:pt idx="6">
                  <c:v>26</c:v>
                </c:pt>
                <c:pt idx="7">
                  <c:v>22</c:v>
                </c:pt>
                <c:pt idx="8">
                  <c:v>23</c:v>
                </c:pt>
                <c:pt idx="9">
                  <c:v>27</c:v>
                </c:pt>
                <c:pt idx="10">
                  <c:v>26</c:v>
                </c:pt>
                <c:pt idx="11">
                  <c:v>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6</c:v>
                </c:pt>
                <c:pt idx="7">
                  <c:v>4</c:v>
                </c:pt>
                <c:pt idx="8">
                  <c:v>3</c:v>
                </c:pt>
                <c:pt idx="9">
                  <c:v>2</c:v>
                </c:pt>
                <c:pt idx="10">
                  <c:v>2</c:v>
                </c:pt>
                <c:pt idx="11">
                  <c:v>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4876680"/>
        <c:axId val="674877072"/>
      </c:lineChart>
      <c:dateAx>
        <c:axId val="6748766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770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7487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76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659992"/>
        <c:axId val="543659600"/>
      </c:lineChart>
      <c:dateAx>
        <c:axId val="5436599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659600"/>
        <c:crosses val="autoZero"/>
        <c:auto val="1"/>
        <c:lblOffset val="100"/>
        <c:baseTimeUnit val="months"/>
      </c:dateAx>
      <c:valAx>
        <c:axId val="5436596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659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SANCHONG_DISTRICT_GRAPH!$AF$51:$AK$51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SANCHONG_DISTRICT_GRAPH!$AF$89:$AK$89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12</c:v>
                </c:pt>
                <c:pt idx="2">
                  <c:v>#N/A</c:v>
                </c:pt>
                <c:pt idx="3">
                  <c:v>13</c:v>
                </c:pt>
                <c:pt idx="4">
                  <c:v>11</c:v>
                </c:pt>
                <c:pt idx="5">
                  <c:v>16</c:v>
                </c:pt>
                <c:pt idx="6">
                  <c:v>19</c:v>
                </c:pt>
                <c:pt idx="7">
                  <c:v>19</c:v>
                </c:pt>
                <c:pt idx="8">
                  <c:v>20</c:v>
                </c:pt>
                <c:pt idx="9">
                  <c:v>19</c:v>
                </c:pt>
                <c:pt idx="10">
                  <c:v>18</c:v>
                </c:pt>
                <c:pt idx="11">
                  <c:v>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6</c:v>
                </c:pt>
                <c:pt idx="7">
                  <c:v>3</c:v>
                </c:pt>
                <c:pt idx="8">
                  <c:v>8</c:v>
                </c:pt>
                <c:pt idx="9">
                  <c:v>13</c:v>
                </c:pt>
                <c:pt idx="10">
                  <c:v>2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3</c:v>
                </c:pt>
                <c:pt idx="2">
                  <c:v>#N/A</c:v>
                </c:pt>
                <c:pt idx="3">
                  <c:v>10</c:v>
                </c:pt>
                <c:pt idx="4">
                  <c:v>14</c:v>
                </c:pt>
                <c:pt idx="5">
                  <c:v>26</c:v>
                </c:pt>
                <c:pt idx="6">
                  <c:v>19</c:v>
                </c:pt>
                <c:pt idx="7">
                  <c:v>25</c:v>
                </c:pt>
                <c:pt idx="8">
                  <c:v>16</c:v>
                </c:pt>
                <c:pt idx="9">
                  <c:v>9</c:v>
                </c:pt>
                <c:pt idx="10">
                  <c:v>17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SANCHONG_DISTRICT_GRAPH!$AU$51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4</c:v>
                </c:pt>
                <c:pt idx="8">
                  <c:v>2</c:v>
                </c:pt>
                <c:pt idx="9">
                  <c:v>4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SANCHONG_DISTRICT_GRAPH!$AW$52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SANCHONG_DISTRICT_GRAPH!$AX$52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SANCHONG_DISTRICT_GRAPH!$AY$52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SANCHONG_DISTRICT_GRAPH!$AZ$52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SANCHONG_DISTRICT_GRAPH!$AQ$51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SANCHONG_DISTRICT_GRAPH!$AV$52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662344"/>
        <c:axId val="543658424"/>
      </c:lineChart>
      <c:dateAx>
        <c:axId val="5436623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6584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43658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662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NORTH_ZONE_GRAPH!$X$105</c:f>
              <c:strCache>
                <c:ptCount val="1"/>
                <c:pt idx="0">
                  <c:v>2015  2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NORTH_ZONE_GRAPH!$X$106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746256"/>
        <c:axId val="492745472"/>
      </c:lineChart>
      <c:dateAx>
        <c:axId val="4927462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745472"/>
        <c:crosses val="autoZero"/>
        <c:auto val="1"/>
        <c:lblOffset val="100"/>
        <c:baseTimeUnit val="months"/>
      </c:dateAx>
      <c:valAx>
        <c:axId val="4927454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746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NORTH_ZONE_GRAPH!$AF$51:$AK$51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NORTH_ZONE_GRAPH!$AF$89:$AK$89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32</c:v>
                </c:pt>
                <c:pt idx="2">
                  <c:v>#N/A</c:v>
                </c:pt>
                <c:pt idx="3">
                  <c:v>31</c:v>
                </c:pt>
                <c:pt idx="4">
                  <c:v>25</c:v>
                </c:pt>
                <c:pt idx="5">
                  <c:v>31</c:v>
                </c:pt>
                <c:pt idx="6">
                  <c:v>28</c:v>
                </c:pt>
                <c:pt idx="7">
                  <c:v>28</c:v>
                </c:pt>
                <c:pt idx="8">
                  <c:v>21</c:v>
                </c:pt>
                <c:pt idx="9">
                  <c:v>20</c:v>
                </c:pt>
                <c:pt idx="10">
                  <c:v>31</c:v>
                </c:pt>
                <c:pt idx="11">
                  <c:v>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9</c:v>
                </c:pt>
                <c:pt idx="4">
                  <c:v>5</c:v>
                </c:pt>
                <c:pt idx="5">
                  <c:v>5</c:v>
                </c:pt>
                <c:pt idx="6">
                  <c:v>13</c:v>
                </c:pt>
                <c:pt idx="7">
                  <c:v>10</c:v>
                </c:pt>
                <c:pt idx="8">
                  <c:v>14</c:v>
                </c:pt>
                <c:pt idx="9">
                  <c:v>13</c:v>
                </c:pt>
                <c:pt idx="10">
                  <c:v>18</c:v>
                </c:pt>
                <c:pt idx="11">
                  <c:v>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18</c:v>
                </c:pt>
                <c:pt idx="2">
                  <c:v>#N/A</c:v>
                </c:pt>
                <c:pt idx="3">
                  <c:v>34</c:v>
                </c:pt>
                <c:pt idx="4">
                  <c:v>27</c:v>
                </c:pt>
                <c:pt idx="5">
                  <c:v>21</c:v>
                </c:pt>
                <c:pt idx="6">
                  <c:v>30</c:v>
                </c:pt>
                <c:pt idx="7">
                  <c:v>37</c:v>
                </c:pt>
                <c:pt idx="8">
                  <c:v>24</c:v>
                </c:pt>
                <c:pt idx="9">
                  <c:v>33</c:v>
                </c:pt>
                <c:pt idx="10">
                  <c:v>43</c:v>
                </c:pt>
                <c:pt idx="11">
                  <c:v>48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NORTH_ZONE_GRAPH!$AU$51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5</c:v>
                </c:pt>
                <c:pt idx="7">
                  <c:v>0</c:v>
                </c:pt>
                <c:pt idx="8">
                  <c:v>1</c:v>
                </c:pt>
                <c:pt idx="9">
                  <c:v>5</c:v>
                </c:pt>
                <c:pt idx="10">
                  <c:v>4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NORTH_ZONE_GRAPH!$AW$52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NORTH_ZONE_GRAPH!$AW$77:$AW$88</c:f>
              <c:numCache>
                <c:formatCode>General</c:formatCode>
                <c:ptCount val="12"/>
                <c:pt idx="0">
                  <c:v>48</c:v>
                </c:pt>
                <c:pt idx="1">
                  <c:v>48</c:v>
                </c:pt>
                <c:pt idx="2">
                  <c:v>48</c:v>
                </c:pt>
                <c:pt idx="3">
                  <c:v>48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NORTH_ZONE_GRAPH!$AX$52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NORTH_ZONE_GRAPH!$AX$77:$AX$88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NORTH_ZONE_GRAPH!$AY$52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NORTH_ZONE_GRAPH!$AY$77:$AY$88</c:f>
              <c:numCache>
                <c:formatCode>General</c:formatCode>
                <c:ptCount val="12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NORTH_ZONE_GRAPH!$AZ$52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NORTH_ZONE_GRAPH!$AZ$77:$AZ$88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NORTH_ZONE_GRAPH!$AQ$51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NORTH_ZONE_GRAPH!$AV$52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747432"/>
        <c:axId val="492747824"/>
      </c:lineChart>
      <c:dateAx>
        <c:axId val="4927474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7478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274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747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SHILIN_DISTRICT_GRAPH!$X$106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9625864"/>
        <c:axId val="539645464"/>
      </c:lineChart>
      <c:dateAx>
        <c:axId val="5396258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645464"/>
        <c:crosses val="autoZero"/>
        <c:auto val="1"/>
        <c:lblOffset val="100"/>
        <c:baseTimeUnit val="months"/>
      </c:dateAx>
      <c:valAx>
        <c:axId val="5396454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625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SHILIN_DISTRICT_GRAPH!$AF$51:$AK$51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SHILIN_DISTRICT_GRAPH!$AF$89:$AK$89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11</c:v>
                </c:pt>
                <c:pt idx="2">
                  <c:v>#N/A</c:v>
                </c:pt>
                <c:pt idx="3">
                  <c:v>11</c:v>
                </c:pt>
                <c:pt idx="4">
                  <c:v>4</c:v>
                </c:pt>
                <c:pt idx="5">
                  <c:v>6</c:v>
                </c:pt>
                <c:pt idx="6">
                  <c:v>6</c:v>
                </c:pt>
                <c:pt idx="7">
                  <c:v>10</c:v>
                </c:pt>
                <c:pt idx="8">
                  <c:v>6</c:v>
                </c:pt>
                <c:pt idx="9">
                  <c:v>5</c:v>
                </c:pt>
                <c:pt idx="10">
                  <c:v>12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4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10</c:v>
                </c:pt>
                <c:pt idx="11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8</c:v>
                </c:pt>
                <c:pt idx="2">
                  <c:v>#N/A</c:v>
                </c:pt>
                <c:pt idx="3">
                  <c:v>15</c:v>
                </c:pt>
                <c:pt idx="4">
                  <c:v>7</c:v>
                </c:pt>
                <c:pt idx="5">
                  <c:v>5</c:v>
                </c:pt>
                <c:pt idx="6">
                  <c:v>15</c:v>
                </c:pt>
                <c:pt idx="7">
                  <c:v>15</c:v>
                </c:pt>
                <c:pt idx="8">
                  <c:v>6</c:v>
                </c:pt>
                <c:pt idx="9">
                  <c:v>16</c:v>
                </c:pt>
                <c:pt idx="10">
                  <c:v>25</c:v>
                </c:pt>
                <c:pt idx="11">
                  <c:v>29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SHILIN_DISTRICT_GRAPH!$AU$51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SHILIN_DISTRICT_GRAPH!$AW$52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SHILIN_DISTRICT_GRAPH!$AX$52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SHILIN_DISTRICT_GRAPH!$AY$52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SHILIN_DISTRICT_GRAPH!$AZ$52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SHILIN_DISTRICT_GRAPH!$AQ$51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SHILIN_DISTRICT_GRAPH!$AV$52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9633312"/>
        <c:axId val="539632528"/>
      </c:lineChart>
      <c:dateAx>
        <c:axId val="5396333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6325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3963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63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BEITOU_DISTRICT_GRAPH!$X$106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089000"/>
        <c:axId val="555063912"/>
      </c:lineChart>
      <c:dateAx>
        <c:axId val="5550890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063912"/>
        <c:crosses val="autoZero"/>
        <c:auto val="1"/>
        <c:lblOffset val="100"/>
        <c:baseTimeUnit val="months"/>
      </c:dateAx>
      <c:valAx>
        <c:axId val="5550639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089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BEITOU_DISTRICT_GRAPH!$AF$51:$AK$51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BEITOU_DISTRICT_GRAPH!$AF$89:$AK$89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21</c:v>
                </c:pt>
                <c:pt idx="2">
                  <c:v>#N/A</c:v>
                </c:pt>
                <c:pt idx="3">
                  <c:v>20</c:v>
                </c:pt>
                <c:pt idx="4">
                  <c:v>21</c:v>
                </c:pt>
                <c:pt idx="5">
                  <c:v>25</c:v>
                </c:pt>
                <c:pt idx="6">
                  <c:v>22</c:v>
                </c:pt>
                <c:pt idx="7">
                  <c:v>18</c:v>
                </c:pt>
                <c:pt idx="8">
                  <c:v>15</c:v>
                </c:pt>
                <c:pt idx="9">
                  <c:v>15</c:v>
                </c:pt>
                <c:pt idx="10">
                  <c:v>19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9</c:v>
                </c:pt>
                <c:pt idx="8">
                  <c:v>13</c:v>
                </c:pt>
                <c:pt idx="9">
                  <c:v>10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10</c:v>
                </c:pt>
                <c:pt idx="2">
                  <c:v>#N/A</c:v>
                </c:pt>
                <c:pt idx="3">
                  <c:v>19</c:v>
                </c:pt>
                <c:pt idx="4">
                  <c:v>20</c:v>
                </c:pt>
                <c:pt idx="5">
                  <c:v>16</c:v>
                </c:pt>
                <c:pt idx="6">
                  <c:v>15</c:v>
                </c:pt>
                <c:pt idx="7">
                  <c:v>22</c:v>
                </c:pt>
                <c:pt idx="8">
                  <c:v>18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BEITOU_DISTRICT_GRAPH!$AU$51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4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BEITOU_DISTRICT_GRAPH!$AW$52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BEITOU_DISTRICT_GRAPH!$AX$52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BEITOU_DISTRICT_GRAPH!$AY$52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BEITOU_DISTRICT_GRAPH!$AZ$52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BEITOU_DISTRICT_GRAPH!$AQ$51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BEITOU_DISTRICT_GRAPH!$AV$52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061560"/>
        <c:axId val="555087040"/>
      </c:lineChart>
      <c:dateAx>
        <c:axId val="5550615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0870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5508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061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SOUTH_ZONE_GRAPH!$X$105</c:f>
              <c:strCache>
                <c:ptCount val="1"/>
                <c:pt idx="0">
                  <c:v>2015  39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SOUTH_ZONE_GRAPH!$X$106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5</c:v>
                </c:pt>
                <c:pt idx="2">
                  <c:v>3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SOUTH_ZONE_GRAPH!$AD$77:$AD$88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749000"/>
        <c:axId val="492748608"/>
      </c:lineChart>
      <c:dateAx>
        <c:axId val="4927490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748608"/>
        <c:crosses val="autoZero"/>
        <c:auto val="1"/>
        <c:lblOffset val="100"/>
        <c:baseTimeUnit val="months"/>
      </c:dateAx>
      <c:valAx>
        <c:axId val="4927486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749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SOUTH_ZONE_GRAPH!$AF$51:$AK$51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SOUTH_ZONE_GRAPH!$AF$89:$AK$89</c:f>
              <c:numCache>
                <c:formatCode>General</c:formatCode>
                <c:ptCount val="6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55</c:v>
                </c:pt>
                <c:pt idx="2">
                  <c:v>#N/A</c:v>
                </c:pt>
                <c:pt idx="3">
                  <c:v>77</c:v>
                </c:pt>
                <c:pt idx="4">
                  <c:v>72</c:v>
                </c:pt>
                <c:pt idx="5">
                  <c:v>81</c:v>
                </c:pt>
                <c:pt idx="6">
                  <c:v>80</c:v>
                </c:pt>
                <c:pt idx="7">
                  <c:v>74</c:v>
                </c:pt>
                <c:pt idx="8">
                  <c:v>74</c:v>
                </c:pt>
                <c:pt idx="9">
                  <c:v>68</c:v>
                </c:pt>
                <c:pt idx="10">
                  <c:v>63</c:v>
                </c:pt>
                <c:pt idx="11">
                  <c:v>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22</c:v>
                </c:pt>
                <c:pt idx="4">
                  <c:v>29</c:v>
                </c:pt>
                <c:pt idx="5">
                  <c:v>17</c:v>
                </c:pt>
                <c:pt idx="6">
                  <c:v>34</c:v>
                </c:pt>
                <c:pt idx="7">
                  <c:v>34</c:v>
                </c:pt>
                <c:pt idx="8">
                  <c:v>36</c:v>
                </c:pt>
                <c:pt idx="9">
                  <c:v>35</c:v>
                </c:pt>
                <c:pt idx="10">
                  <c:v>31</c:v>
                </c:pt>
                <c:pt idx="11">
                  <c:v>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28</c:v>
                </c:pt>
                <c:pt idx="2">
                  <c:v>#N/A</c:v>
                </c:pt>
                <c:pt idx="3">
                  <c:v>65</c:v>
                </c:pt>
                <c:pt idx="4">
                  <c:v>77</c:v>
                </c:pt>
                <c:pt idx="5">
                  <c:v>71</c:v>
                </c:pt>
                <c:pt idx="6">
                  <c:v>75</c:v>
                </c:pt>
                <c:pt idx="7">
                  <c:v>62</c:v>
                </c:pt>
                <c:pt idx="8">
                  <c:v>67</c:v>
                </c:pt>
                <c:pt idx="9">
                  <c:v>64</c:v>
                </c:pt>
                <c:pt idx="10">
                  <c:v>56</c:v>
                </c:pt>
                <c:pt idx="11">
                  <c:v>59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SOUTH_ZONE_GRAPH!$AU$51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5</c:v>
                </c:pt>
                <c:pt idx="8">
                  <c:v>9</c:v>
                </c:pt>
                <c:pt idx="9">
                  <c:v>5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SOUTH_ZONE_GRAPH!$AW$52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SOUTH_ZONE_GRAPH!$AW$77:$AW$88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SOUTH_ZONE_GRAPH!$AX$52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SOUTH_ZONE_GRAPH!$AX$77:$AX$88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SOUTH_ZONE_GRAPH!$AY$52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SOUTH_ZONE_GRAPH!$AY$77:$AY$88</c:f>
              <c:numCache>
                <c:formatCode>General</c:formatCode>
                <c:ptCount val="12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SOUTH_ZONE_GRAPH!$AZ$52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SOUTH_ZONE_GRAPH!$AZ$77:$AZ$88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SOUTH_ZONE_GRAPH!$AQ$51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8</c:v>
                </c:pt>
                <c:pt idx="2">
                  <c:v>#N/A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SOUTH_ZONE_GRAPH!$AV$52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750176"/>
        <c:axId val="492750568"/>
      </c:lineChart>
      <c:dateAx>
        <c:axId val="4927501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7505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2750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75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JINGXIN_DISTRICT_GRAPH!$X$106</c:f>
              <c:strCache>
                <c:ptCount val="1"/>
                <c:pt idx="0">
                  <c:v>2016  13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088216"/>
        <c:axId val="555076456"/>
      </c:lineChart>
      <c:dateAx>
        <c:axId val="5550882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076456"/>
        <c:crosses val="autoZero"/>
        <c:auto val="1"/>
        <c:lblOffset val="100"/>
        <c:baseTimeUnit val="months"/>
      </c:dateAx>
      <c:valAx>
        <c:axId val="5550764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088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JINGXIN_DISTRICT_GRAPH!$AF$51:$AK$51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JINGXIN_DISTRICT_GRAPH!$AF$89:$AK$89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13</c:v>
                </c:pt>
                <c:pt idx="2">
                  <c:v>#N/A</c:v>
                </c:pt>
                <c:pt idx="3">
                  <c:v>32</c:v>
                </c:pt>
                <c:pt idx="4">
                  <c:v>26</c:v>
                </c:pt>
                <c:pt idx="5">
                  <c:v>31</c:v>
                </c:pt>
                <c:pt idx="6">
                  <c:v>28</c:v>
                </c:pt>
                <c:pt idx="7">
                  <c:v>28</c:v>
                </c:pt>
                <c:pt idx="8">
                  <c:v>25</c:v>
                </c:pt>
                <c:pt idx="9">
                  <c:v>20</c:v>
                </c:pt>
                <c:pt idx="10">
                  <c:v>20</c:v>
                </c:pt>
                <c:pt idx="11">
                  <c:v>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8</c:v>
                </c:pt>
                <c:pt idx="4">
                  <c:v>13</c:v>
                </c:pt>
                <c:pt idx="5">
                  <c:v>8</c:v>
                </c:pt>
                <c:pt idx="6">
                  <c:v>14</c:v>
                </c:pt>
                <c:pt idx="7">
                  <c:v>12</c:v>
                </c:pt>
                <c:pt idx="8">
                  <c:v>9</c:v>
                </c:pt>
                <c:pt idx="9">
                  <c:v>12</c:v>
                </c:pt>
                <c:pt idx="10">
                  <c:v>11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11</c:v>
                </c:pt>
                <c:pt idx="2">
                  <c:v>#N/A</c:v>
                </c:pt>
                <c:pt idx="3">
                  <c:v>31</c:v>
                </c:pt>
                <c:pt idx="4">
                  <c:v>37</c:v>
                </c:pt>
                <c:pt idx="5">
                  <c:v>39</c:v>
                </c:pt>
                <c:pt idx="6">
                  <c:v>22</c:v>
                </c:pt>
                <c:pt idx="7">
                  <c:v>27</c:v>
                </c:pt>
                <c:pt idx="8">
                  <c:v>27</c:v>
                </c:pt>
                <c:pt idx="9">
                  <c:v>20</c:v>
                </c:pt>
                <c:pt idx="10">
                  <c:v>26</c:v>
                </c:pt>
                <c:pt idx="11">
                  <c:v>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JINGXIN_DISTRICT_GRAPH!$AU$51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JINGXIN_DISTRICT_GRAPH!$AW$52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JINGXIN_DISTRICT_GRAPH!$AX$52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JINGXIN_DISTRICT_GRAPH!$AY$52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JINGXIN_DISTRICT_GRAPH!$AZ$52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JINGXIN_DISTRICT_GRAPH!$AQ$51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8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JINGXIN_DISTRICT_GRAPH!$AV$52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069400"/>
        <c:axId val="555085864"/>
      </c:lineChart>
      <c:dateAx>
        <c:axId val="5550694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0858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55085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069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008304"/>
        <c:axId val="540994584"/>
      </c:lineChart>
      <c:dateAx>
        <c:axId val="5410083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994584"/>
        <c:crosses val="autoZero"/>
        <c:auto val="1"/>
        <c:lblOffset val="100"/>
        <c:baseTimeUnit val="months"/>
      </c:dateAx>
      <c:valAx>
        <c:axId val="5409945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00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XINDIAN_DISTRICT_GRAPH!$AF$51:$AK$51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XINDIAN_DISTRICT_GRAPH!$AF$89:$AK$89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#N/A</c:v>
                </c:pt>
                <c:pt idx="3">
                  <c:v>10</c:v>
                </c:pt>
                <c:pt idx="4">
                  <c:v>13</c:v>
                </c:pt>
                <c:pt idx="5">
                  <c:v>16</c:v>
                </c:pt>
                <c:pt idx="6">
                  <c:v>20</c:v>
                </c:pt>
                <c:pt idx="7">
                  <c:v>19</c:v>
                </c:pt>
                <c:pt idx="8">
                  <c:v>16</c:v>
                </c:pt>
                <c:pt idx="9">
                  <c:v>14</c:v>
                </c:pt>
                <c:pt idx="10">
                  <c:v>12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6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11</c:v>
                </c:pt>
                <c:pt idx="8">
                  <c:v>11</c:v>
                </c:pt>
                <c:pt idx="9">
                  <c:v>10</c:v>
                </c:pt>
                <c:pt idx="10">
                  <c:v>10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3</c:v>
                </c:pt>
                <c:pt idx="2">
                  <c:v>#N/A</c:v>
                </c:pt>
                <c:pt idx="3">
                  <c:v>10</c:v>
                </c:pt>
                <c:pt idx="4">
                  <c:v>19</c:v>
                </c:pt>
                <c:pt idx="5">
                  <c:v>16</c:v>
                </c:pt>
                <c:pt idx="6">
                  <c:v>23</c:v>
                </c:pt>
                <c:pt idx="7">
                  <c:v>16</c:v>
                </c:pt>
                <c:pt idx="8">
                  <c:v>11</c:v>
                </c:pt>
                <c:pt idx="9">
                  <c:v>18</c:v>
                </c:pt>
                <c:pt idx="10">
                  <c:v>15</c:v>
                </c:pt>
                <c:pt idx="11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XINDIAN_DISTRICT_GRAPH!$AU$51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XINDIAN_DISTRICT_GRAPH!$AW$52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XINDIAN_DISTRICT_GRAPH!$AX$52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XINDIAN_DISTRICT_GRAPH!$AY$52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XINDIAN_DISTRICT_GRAPH!$AZ$52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XINDIAN_DISTRICT_GRAPH!$AQ$51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XINDIAN_DISTRICT_GRAPH!$AV$52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007520"/>
        <c:axId val="541002424"/>
      </c:lineChart>
      <c:dateAx>
        <c:axId val="5410075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0024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41002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00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SHUANGHE_DISTRICT_GRAPH!$X$106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4891576"/>
        <c:axId val="674890792"/>
      </c:lineChart>
      <c:dateAx>
        <c:axId val="6748915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90792"/>
        <c:crosses val="autoZero"/>
        <c:auto val="1"/>
        <c:lblOffset val="100"/>
        <c:baseTimeUnit val="months"/>
      </c:dateAx>
      <c:valAx>
        <c:axId val="6748907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91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SHUANGHE_DISTRICT_GRAPH!$AF$51:$AK$51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SHUANGHE_DISTRICT_GRAPH!$AF$89:$AK$89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33</c:v>
                </c:pt>
                <c:pt idx="2">
                  <c:v>#N/A</c:v>
                </c:pt>
                <c:pt idx="3">
                  <c:v>35</c:v>
                </c:pt>
                <c:pt idx="4">
                  <c:v>33</c:v>
                </c:pt>
                <c:pt idx="5">
                  <c:v>34</c:v>
                </c:pt>
                <c:pt idx="6">
                  <c:v>32</c:v>
                </c:pt>
                <c:pt idx="7">
                  <c:v>27</c:v>
                </c:pt>
                <c:pt idx="8">
                  <c:v>33</c:v>
                </c:pt>
                <c:pt idx="9">
                  <c:v>34</c:v>
                </c:pt>
                <c:pt idx="10">
                  <c:v>31</c:v>
                </c:pt>
                <c:pt idx="11">
                  <c:v>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8</c:v>
                </c:pt>
                <c:pt idx="4">
                  <c:v>9</c:v>
                </c:pt>
                <c:pt idx="5">
                  <c:v>2</c:v>
                </c:pt>
                <c:pt idx="6">
                  <c:v>13</c:v>
                </c:pt>
                <c:pt idx="7">
                  <c:v>11</c:v>
                </c:pt>
                <c:pt idx="8">
                  <c:v>16</c:v>
                </c:pt>
                <c:pt idx="9">
                  <c:v>13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14</c:v>
                </c:pt>
                <c:pt idx="2">
                  <c:v>#N/A</c:v>
                </c:pt>
                <c:pt idx="3">
                  <c:v>24</c:v>
                </c:pt>
                <c:pt idx="4">
                  <c:v>21</c:v>
                </c:pt>
                <c:pt idx="5">
                  <c:v>16</c:v>
                </c:pt>
                <c:pt idx="6">
                  <c:v>30</c:v>
                </c:pt>
                <c:pt idx="7">
                  <c:v>19</c:v>
                </c:pt>
                <c:pt idx="8">
                  <c:v>29</c:v>
                </c:pt>
                <c:pt idx="9">
                  <c:v>26</c:v>
                </c:pt>
                <c:pt idx="10">
                  <c:v>15</c:v>
                </c:pt>
                <c:pt idx="11">
                  <c:v>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SHUANGHE_DISTRICT_GRAPH!$AU$51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6</c:v>
                </c:pt>
                <c:pt idx="9">
                  <c:v>5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SHUANGHE_DISTRICT_GRAPH!$AW$52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SHUANGHE_DISTRICT_GRAPH!$AX$52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SHUANGHE_DISTRICT_GRAPH!$AY$52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SHUANGHE_DISTRICT_GRAPH!$AZ$52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SHUANGHE_DISTRICT_GRAPH!$AQ$51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SHUANGHE_DISTRICT_GRAPH!$AV$52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067832"/>
        <c:axId val="555059992"/>
      </c:lineChart>
      <c:dateAx>
        <c:axId val="5550678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0599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55059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067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WEST_ZONE_GRAPH!$X$104</c:f>
              <c:strCache>
                <c:ptCount val="1"/>
                <c:pt idx="0">
                  <c:v>2014  92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9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WEST_ZONE_GRAPH!$X$105</c:f>
              <c:strCache>
                <c:ptCount val="1"/>
                <c:pt idx="0">
                  <c:v>2015  49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WEST_ZONE_GRAPH!$AC$65:$AC$76</c:f>
              <c:numCache>
                <c:formatCode>General</c:formatCode>
                <c:ptCount val="12"/>
                <c:pt idx="0">
                  <c:v>5</c:v>
                </c:pt>
                <c:pt idx="1">
                  <c:v>11</c:v>
                </c:pt>
                <c:pt idx="2">
                  <c:v>8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WEST_ZONE_GRAPH!$X$106</c:f>
              <c:strCache>
                <c:ptCount val="1"/>
                <c:pt idx="0">
                  <c:v>2016  12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751744"/>
        <c:axId val="492751352"/>
      </c:lineChart>
      <c:dateAx>
        <c:axId val="4927517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751352"/>
        <c:crosses val="autoZero"/>
        <c:auto val="1"/>
        <c:lblOffset val="100"/>
        <c:baseTimeUnit val="months"/>
      </c:dateAx>
      <c:valAx>
        <c:axId val="4927513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75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WEST_ZONE_GRAPH!$AF$51:$AK$51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WEST_ZONE_GRAPH!$AF$89:$AK$89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8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40</c:v>
                </c:pt>
                <c:pt idx="2">
                  <c:v>#N/A</c:v>
                </c:pt>
                <c:pt idx="3">
                  <c:v>52</c:v>
                </c:pt>
                <c:pt idx="4">
                  <c:v>58</c:v>
                </c:pt>
                <c:pt idx="5">
                  <c:v>58</c:v>
                </c:pt>
                <c:pt idx="6">
                  <c:v>58</c:v>
                </c:pt>
                <c:pt idx="7">
                  <c:v>68</c:v>
                </c:pt>
                <c:pt idx="8">
                  <c:v>60</c:v>
                </c:pt>
                <c:pt idx="9">
                  <c:v>57</c:v>
                </c:pt>
                <c:pt idx="10">
                  <c:v>43</c:v>
                </c:pt>
                <c:pt idx="11">
                  <c:v>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16</c:v>
                </c:pt>
                <c:pt idx="4">
                  <c:v>17</c:v>
                </c:pt>
                <c:pt idx="5">
                  <c:v>13</c:v>
                </c:pt>
                <c:pt idx="6">
                  <c:v>24</c:v>
                </c:pt>
                <c:pt idx="7">
                  <c:v>27</c:v>
                </c:pt>
                <c:pt idx="8">
                  <c:v>23</c:v>
                </c:pt>
                <c:pt idx="9">
                  <c:v>15</c:v>
                </c:pt>
                <c:pt idx="10">
                  <c:v>16</c:v>
                </c:pt>
                <c:pt idx="11">
                  <c:v>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18</c:v>
                </c:pt>
                <c:pt idx="2">
                  <c:v>#N/A</c:v>
                </c:pt>
                <c:pt idx="3">
                  <c:v>46</c:v>
                </c:pt>
                <c:pt idx="4">
                  <c:v>50</c:v>
                </c:pt>
                <c:pt idx="5">
                  <c:v>43</c:v>
                </c:pt>
                <c:pt idx="6">
                  <c:v>33</c:v>
                </c:pt>
                <c:pt idx="7">
                  <c:v>57</c:v>
                </c:pt>
                <c:pt idx="8">
                  <c:v>38</c:v>
                </c:pt>
                <c:pt idx="9">
                  <c:v>41</c:v>
                </c:pt>
                <c:pt idx="10">
                  <c:v>43</c:v>
                </c:pt>
                <c:pt idx="11">
                  <c:v>57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WEST_ZONE_GRAPH!$AU$51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3</c:v>
                </c:pt>
                <c:pt idx="7">
                  <c:v>8</c:v>
                </c:pt>
                <c:pt idx="8">
                  <c:v>8</c:v>
                </c:pt>
                <c:pt idx="9">
                  <c:v>6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WEST_ZONE_GRAPH!$AW$52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WEST_ZONE_GRAPH!$AW$77:$AW$88</c:f>
              <c:numCache>
                <c:formatCode>General</c:formatCode>
                <c:ptCount val="12"/>
                <c:pt idx="0">
                  <c:v>54</c:v>
                </c:pt>
                <c:pt idx="1">
                  <c:v>54</c:v>
                </c:pt>
                <c:pt idx="2">
                  <c:v>54</c:v>
                </c:pt>
                <c:pt idx="3">
                  <c:v>54</c:v>
                </c:pt>
                <c:pt idx="4">
                  <c:v>54</c:v>
                </c:pt>
                <c:pt idx="5">
                  <c:v>54</c:v>
                </c:pt>
                <c:pt idx="6">
                  <c:v>54</c:v>
                </c:pt>
                <c:pt idx="7">
                  <c:v>54</c:v>
                </c:pt>
                <c:pt idx="8">
                  <c:v>54</c:v>
                </c:pt>
                <c:pt idx="9">
                  <c:v>54</c:v>
                </c:pt>
                <c:pt idx="10">
                  <c:v>54</c:v>
                </c:pt>
                <c:pt idx="11">
                  <c:v>54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WEST_ZONE_GRAPH!$AX$52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WEST_ZONE_GRAPH!$AX$77:$AX$88</c:f>
              <c:numCache>
                <c:formatCode>General</c:formatCode>
                <c:ptCount val="12"/>
                <c:pt idx="0">
                  <c:v>27</c:v>
                </c:pt>
                <c:pt idx="1">
                  <c:v>27</c:v>
                </c:pt>
                <c:pt idx="2">
                  <c:v>27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27</c:v>
                </c:pt>
                <c:pt idx="7">
                  <c:v>27</c:v>
                </c:pt>
                <c:pt idx="8">
                  <c:v>27</c:v>
                </c:pt>
                <c:pt idx="9">
                  <c:v>27</c:v>
                </c:pt>
                <c:pt idx="10">
                  <c:v>27</c:v>
                </c:pt>
                <c:pt idx="11">
                  <c:v>27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WEST_ZONE_GRAPH!$AY$52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WEST_ZONE_GRAPH!$AY$77:$AY$88</c:f>
              <c:numCache>
                <c:formatCode>General</c:formatCode>
                <c:ptCount val="12"/>
                <c:pt idx="0">
                  <c:v>45</c:v>
                </c:pt>
                <c:pt idx="1">
                  <c:v>45</c:v>
                </c:pt>
                <c:pt idx="2">
                  <c:v>45</c:v>
                </c:pt>
                <c:pt idx="3">
                  <c:v>45</c:v>
                </c:pt>
                <c:pt idx="4">
                  <c:v>45</c:v>
                </c:pt>
                <c:pt idx="5">
                  <c:v>45</c:v>
                </c:pt>
                <c:pt idx="6">
                  <c:v>45</c:v>
                </c:pt>
                <c:pt idx="7">
                  <c:v>45</c:v>
                </c:pt>
                <c:pt idx="8">
                  <c:v>45</c:v>
                </c:pt>
                <c:pt idx="9">
                  <c:v>45</c:v>
                </c:pt>
                <c:pt idx="10">
                  <c:v>45</c:v>
                </c:pt>
                <c:pt idx="11">
                  <c:v>45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WEST_ZONE_GRAPH!$AZ$52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WEST_ZONE_GRAPH!$AZ$77:$AZ$88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WEST_ZONE_GRAPH!$AQ$51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2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WEST_ZONE_GRAPH!$AV$52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992104"/>
        <c:axId val="494992496"/>
      </c:lineChart>
      <c:dateAx>
        <c:axId val="4949921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9924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499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992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30080"/>
        <c:axId val="696029688"/>
      </c:lineChart>
      <c:dateAx>
        <c:axId val="6960300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029688"/>
        <c:crosses val="autoZero"/>
        <c:auto val="1"/>
        <c:lblOffset val="100"/>
        <c:baseTimeUnit val="months"/>
      </c:dateAx>
      <c:valAx>
        <c:axId val="6960296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030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TUCHENG_DISTRICT_GRAPH!$AF$51:$AK$51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TUCHENG_DISTRICT_GRAPH!$AF$89:$AK$89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11</c:v>
                </c:pt>
                <c:pt idx="2">
                  <c:v>#N/A</c:v>
                </c:pt>
                <c:pt idx="3">
                  <c:v>22</c:v>
                </c:pt>
                <c:pt idx="4">
                  <c:v>24</c:v>
                </c:pt>
                <c:pt idx="5">
                  <c:v>22</c:v>
                </c:pt>
                <c:pt idx="6">
                  <c:v>24</c:v>
                </c:pt>
                <c:pt idx="7">
                  <c:v>31</c:v>
                </c:pt>
                <c:pt idx="8">
                  <c:v>26</c:v>
                </c:pt>
                <c:pt idx="9">
                  <c:v>24</c:v>
                </c:pt>
                <c:pt idx="10">
                  <c:v>22</c:v>
                </c:pt>
                <c:pt idx="11">
                  <c:v>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8</c:v>
                </c:pt>
                <c:pt idx="4">
                  <c:v>6</c:v>
                </c:pt>
                <c:pt idx="5">
                  <c:v>6</c:v>
                </c:pt>
                <c:pt idx="6">
                  <c:v>13</c:v>
                </c:pt>
                <c:pt idx="7">
                  <c:v>13</c:v>
                </c:pt>
                <c:pt idx="8">
                  <c:v>7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12</c:v>
                </c:pt>
                <c:pt idx="2">
                  <c:v>#N/A</c:v>
                </c:pt>
                <c:pt idx="3">
                  <c:v>29</c:v>
                </c:pt>
                <c:pt idx="4">
                  <c:v>32</c:v>
                </c:pt>
                <c:pt idx="5">
                  <c:v>28</c:v>
                </c:pt>
                <c:pt idx="6">
                  <c:v>17</c:v>
                </c:pt>
                <c:pt idx="7">
                  <c:v>33</c:v>
                </c:pt>
                <c:pt idx="8">
                  <c:v>20</c:v>
                </c:pt>
                <c:pt idx="9">
                  <c:v>21</c:v>
                </c:pt>
                <c:pt idx="10">
                  <c:v>23</c:v>
                </c:pt>
                <c:pt idx="11">
                  <c:v>31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TUCHENG_DISTRICT_GRAPH!$AU$51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TUCHENG_DISTRICT_GRAPH!$AW$52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TUCHENG_DISTRICT_GRAPH!$AX$52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TUCHENG_DISTRICT_GRAPH!$AY$52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TUCHENG_DISTRICT_GRAPH!$AZ$52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TUCHENG_DISTRICT_GRAPH!$AQ$51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TUCHENG_DISTRICT_GRAPH!$AV$52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31256"/>
        <c:axId val="696031648"/>
      </c:lineChart>
      <c:dateAx>
        <c:axId val="6960312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0316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9603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031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XINZHUANG_DISTRICT_GRAPH!$X$106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3347936"/>
        <c:axId val="653347544"/>
      </c:lineChart>
      <c:dateAx>
        <c:axId val="6533479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347544"/>
        <c:crosses val="autoZero"/>
        <c:auto val="1"/>
        <c:lblOffset val="100"/>
        <c:baseTimeUnit val="months"/>
      </c:dateAx>
      <c:valAx>
        <c:axId val="6533475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34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XINZHUANG_DISTRICT_GRAPH!$AF$51:$AK$51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XINZHUANG_DISTRICT_GRAPH!$AF$89:$AK$89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13</c:v>
                </c:pt>
                <c:pt idx="2">
                  <c:v>#N/A</c:v>
                </c:pt>
                <c:pt idx="3">
                  <c:v>12</c:v>
                </c:pt>
                <c:pt idx="4">
                  <c:v>12</c:v>
                </c:pt>
                <c:pt idx="5">
                  <c:v>11</c:v>
                </c:pt>
                <c:pt idx="6">
                  <c:v>12</c:v>
                </c:pt>
                <c:pt idx="7">
                  <c:v>8</c:v>
                </c:pt>
                <c:pt idx="8">
                  <c:v>11</c:v>
                </c:pt>
                <c:pt idx="9">
                  <c:v>9</c:v>
                </c:pt>
                <c:pt idx="10">
                  <c:v>7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3</c:v>
                </c:pt>
                <c:pt idx="4">
                  <c:v>4</c:v>
                </c:pt>
                <c:pt idx="5">
                  <c:v>0</c:v>
                </c:pt>
                <c:pt idx="6">
                  <c:v>2</c:v>
                </c:pt>
                <c:pt idx="7">
                  <c:v>3</c:v>
                </c:pt>
                <c:pt idx="8">
                  <c:v>6</c:v>
                </c:pt>
                <c:pt idx="9">
                  <c:v>2</c:v>
                </c:pt>
                <c:pt idx="10">
                  <c:v>2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5</c:v>
                </c:pt>
                <c:pt idx="4">
                  <c:v>8</c:v>
                </c:pt>
                <c:pt idx="5">
                  <c:v>3</c:v>
                </c:pt>
                <c:pt idx="6">
                  <c:v>8</c:v>
                </c:pt>
                <c:pt idx="7">
                  <c:v>4</c:v>
                </c:pt>
                <c:pt idx="8">
                  <c:v>7</c:v>
                </c:pt>
                <c:pt idx="9">
                  <c:v>8</c:v>
                </c:pt>
                <c:pt idx="10">
                  <c:v>6</c:v>
                </c:pt>
                <c:pt idx="11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XINZHUANG_DISTRICT_GRAPH!$AU$51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XINZHUANG_DISTRICT_GRAPH!$AW$52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XINZHUANG_DISTRICT_GRAPH!$AX$52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XINZHUANG_DISTRICT_GRAPH!$AY$52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XINZHUANG_DISTRICT_GRAPH!$AZ$52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XINZHUANG_DISTRICT_GRAPH!$AQ$51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XINZHUANG_DISTRICT_GRAPH!$AV$52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3349112"/>
        <c:axId val="653349504"/>
      </c:lineChart>
      <c:dateAx>
        <c:axId val="6533491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3495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334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349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3485320"/>
        <c:axId val="693484928"/>
      </c:lineChart>
      <c:dateAx>
        <c:axId val="6934853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484928"/>
        <c:crosses val="autoZero"/>
        <c:auto val="1"/>
        <c:lblOffset val="100"/>
        <c:baseTimeUnit val="months"/>
      </c:dateAx>
      <c:valAx>
        <c:axId val="6934849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485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BANQIAO_DISTRICT_GRAPH!$AF$51:$AK$51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BANQIAO_DISTRICT_GRAPH!$AF$89:$AK$89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16</c:v>
                </c:pt>
                <c:pt idx="2">
                  <c:v>#N/A</c:v>
                </c:pt>
                <c:pt idx="3">
                  <c:v>18</c:v>
                </c:pt>
                <c:pt idx="4">
                  <c:v>22</c:v>
                </c:pt>
                <c:pt idx="5">
                  <c:v>25</c:v>
                </c:pt>
                <c:pt idx="6">
                  <c:v>22</c:v>
                </c:pt>
                <c:pt idx="7">
                  <c:v>29</c:v>
                </c:pt>
                <c:pt idx="8">
                  <c:v>23</c:v>
                </c:pt>
                <c:pt idx="9">
                  <c:v>24</c:v>
                </c:pt>
                <c:pt idx="10">
                  <c:v>14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5</c:v>
                </c:pt>
                <c:pt idx="4">
                  <c:v>7</c:v>
                </c:pt>
                <c:pt idx="5">
                  <c:v>7</c:v>
                </c:pt>
                <c:pt idx="6">
                  <c:v>9</c:v>
                </c:pt>
                <c:pt idx="7">
                  <c:v>11</c:v>
                </c:pt>
                <c:pt idx="8">
                  <c:v>10</c:v>
                </c:pt>
                <c:pt idx="9">
                  <c:v>5</c:v>
                </c:pt>
                <c:pt idx="10">
                  <c:v>6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#N/A</c:v>
                </c:pt>
                <c:pt idx="3">
                  <c:v>12</c:v>
                </c:pt>
                <c:pt idx="4">
                  <c:v>10</c:v>
                </c:pt>
                <c:pt idx="5">
                  <c:v>12</c:v>
                </c:pt>
                <c:pt idx="6">
                  <c:v>8</c:v>
                </c:pt>
                <c:pt idx="7">
                  <c:v>20</c:v>
                </c:pt>
                <c:pt idx="8">
                  <c:v>11</c:v>
                </c:pt>
                <c:pt idx="9">
                  <c:v>12</c:v>
                </c:pt>
                <c:pt idx="10">
                  <c:v>14</c:v>
                </c:pt>
                <c:pt idx="11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BANQIAO_DISTRICT_GRAPH!$AU$51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6</c:v>
                </c:pt>
                <c:pt idx="8">
                  <c:v>5</c:v>
                </c:pt>
                <c:pt idx="9">
                  <c:v>3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BANQIAO_DISTRICT_GRAPH!$AW$52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BANQIAO_DISTRICT_GRAPH!$AX$52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BANQIAO_DISTRICT_GRAPH!$AY$52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BANQIAO_DISTRICT_GRAPH!$AZ$52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BANQIAO_DISTRICT_GRAPH!$AQ$51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BANQIAO_DISTRICT_GRAPH!$AV$52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3486496"/>
        <c:axId val="693486888"/>
      </c:lineChart>
      <c:dateAx>
        <c:axId val="6934864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4868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93486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48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image" Target="../media/image3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image" Target="../media/image5.emf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image" Target="../media/image7.emf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image" Target="../media/image9.emf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image" Target="../media/image11.emf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image" Target="../media/image13.emf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4" Type="http://schemas.openxmlformats.org/officeDocument/2006/relationships/image" Target="../media/image15.emf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image" Target="../media/image17.emf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4" Type="http://schemas.openxmlformats.org/officeDocument/2006/relationships/image" Target="../media/image19.emf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4" Type="http://schemas.openxmlformats.org/officeDocument/2006/relationships/image" Target="../media/image21.emf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4" Type="http://schemas.openxmlformats.org/officeDocument/2006/relationships/image" Target="../media/image23.emf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image" Target="../media/image25.emf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4" Type="http://schemas.openxmlformats.org/officeDocument/2006/relationships/image" Target="../media/image27.emf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4" Type="http://schemas.openxmlformats.org/officeDocument/2006/relationships/image" Target="../media/image29.emf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4" Type="http://schemas.openxmlformats.org/officeDocument/2006/relationships/image" Target="../media/image31.emf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4" Type="http://schemas.openxmlformats.org/officeDocument/2006/relationships/image" Target="../media/image33.emf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4" Type="http://schemas.openxmlformats.org/officeDocument/2006/relationships/image" Target="../media/image35.emf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4" Type="http://schemas.openxmlformats.org/officeDocument/2006/relationships/image" Target="../media/image37.emf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4" Type="http://schemas.openxmlformats.org/officeDocument/2006/relationships/image" Target="../media/image39.emf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4" Type="http://schemas.openxmlformats.org/officeDocument/2006/relationships/image" Target="../media/image41.emf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4" Type="http://schemas.openxmlformats.org/officeDocument/2006/relationships/image" Target="../media/image43.emf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4" Type="http://schemas.openxmlformats.org/officeDocument/2006/relationships/image" Target="../media/image45.emf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Relationship Id="rId4" Type="http://schemas.openxmlformats.org/officeDocument/2006/relationships/image" Target="../media/image47.emf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4" Type="http://schemas.openxmlformats.org/officeDocument/2006/relationships/image" Target="../media/image49.emf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4" Type="http://schemas.openxmlformats.org/officeDocument/2006/relationships/image" Target="../media/image51.emf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4" Type="http://schemas.openxmlformats.org/officeDocument/2006/relationships/image" Target="../media/image53.emf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Relationship Id="rId4" Type="http://schemas.openxmlformats.org/officeDocument/2006/relationships/image" Target="../media/image55.emf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4" Type="http://schemas.openxmlformats.org/officeDocument/2006/relationships/image" Target="../media/image57.emf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Relationship Id="rId4" Type="http://schemas.openxmlformats.org/officeDocument/2006/relationships/image" Target="../media/image59.emf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4" Type="http://schemas.openxmlformats.org/officeDocument/2006/relationships/image" Target="../media/image61.emf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Relationship Id="rId4" Type="http://schemas.openxmlformats.org/officeDocument/2006/relationships/image" Target="../media/image63.emf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Relationship Id="rId4" Type="http://schemas.openxmlformats.org/officeDocument/2006/relationships/image" Target="../media/image65.emf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Relationship Id="rId4" Type="http://schemas.openxmlformats.org/officeDocument/2006/relationships/image" Target="../media/image67.emf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Relationship Id="rId4" Type="http://schemas.openxmlformats.org/officeDocument/2006/relationships/image" Target="../media/image69.emf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Relationship Id="rId4" Type="http://schemas.openxmlformats.org/officeDocument/2006/relationships/image" Target="../media/image71.emf"/></Relationships>
</file>

<file path=xl/drawings/_rels/drawing1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Relationship Id="rId4" Type="http://schemas.openxmlformats.org/officeDocument/2006/relationships/image" Target="../media/image73.emf"/></Relationships>
</file>

<file path=xl/drawings/_rels/drawing1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Relationship Id="rId4" Type="http://schemas.openxmlformats.org/officeDocument/2006/relationships/image" Target="../media/image75.emf"/></Relationships>
</file>

<file path=xl/drawings/_rels/drawing1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Relationship Id="rId4" Type="http://schemas.openxmlformats.org/officeDocument/2006/relationships/image" Target="../media/image77.emf"/></Relationships>
</file>

<file path=xl/drawings/_rels/drawing1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Relationship Id="rId4" Type="http://schemas.openxmlformats.org/officeDocument/2006/relationships/image" Target="../media/image79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4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8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4.e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6.emf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8.emf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40.emf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2.emf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4.emf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6.emf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8.emf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0.emf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52.emf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54.emf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56.emf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58.emf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60.emf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2.emf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64.emf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6.emf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68.emf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0.emf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2.emf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4.emf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76.emf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78.emf"/></Relationships>
</file>

<file path=xl/drawings/_rels/vmlDrawing40.vml.rels><?xml version="1.0" encoding="UTF-8" standalone="yes"?>
<Relationships xmlns="http://schemas.openxmlformats.org/package/2006/relationships"><Relationship Id="rId1" Type="http://schemas.openxmlformats.org/officeDocument/2006/relationships/image" Target="../media/image8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3" name="Chart 2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5" name="Chart 4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6398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ISSION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785
Actual YTD 年度實際:    65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ISSION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32%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87965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100
Actual YTD 年度實際:    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37%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341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3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3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444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1_2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1_2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853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DE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DE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058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L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L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420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EAST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88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EAST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263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NGSH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NGSH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467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LO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LO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672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ZH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ZH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877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IL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IL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522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65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08%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3082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3901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625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60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208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2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2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413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1_3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1_3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618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UL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UL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727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59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822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027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OUFEN_MIAOL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OUFEN_MIAOL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830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59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29%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232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437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DO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DO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642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034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CENTRAL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89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CENTRAL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44%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846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HUA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HUA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6051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6256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ANCHO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ANCHO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932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NORTH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60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NORTH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9738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ILI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ILI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9942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EITOU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EITOU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137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UTH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120
Actual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UTH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147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GXI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GXI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352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DI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DI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557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UANGHE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UANGHE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239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EST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85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EST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762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UCHE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UCHE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966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A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A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1171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NQIAO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NQIAO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name="report_data" adjustColumnWidth="0" connectionId="4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eport_data_district" adjustColumnWidth="0" connectionId="5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eport_data_district_month" adjustColumnWidth="0" connectionId="6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port_data_by_zone" adjustColumnWidth="0" connectionId="9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report_data_zone_month" adjustColumnWidth="0" connectionId="10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report_data_mission" adjustColumnWidth="0" connectionId="7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report_data_mission_month" adjustColumnWidth="0" connectionId="8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baptism_source_district_month" adjustColumnWidth="0" connectionId="1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baptism_source_zone_month" adjustColumnWidth="0" connectionId="3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baptism_source_mission_month" adjustColumnWidth="0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0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2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44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46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48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0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52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54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56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58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6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6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6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6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6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7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7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7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7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7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80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82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84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86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8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981"/>
  <sheetViews>
    <sheetView topLeftCell="A231" workbookViewId="0">
      <selection activeCell="C15" sqref="C15"/>
    </sheetView>
  </sheetViews>
  <sheetFormatPr defaultRowHeight="15"/>
  <cols>
    <col min="1" max="1" width="26.7109375" customWidth="1"/>
    <col min="2" max="2" width="2.28515625" bestFit="1" customWidth="1"/>
    <col min="3" max="3" width="2.140625" bestFit="1" customWidth="1"/>
    <col min="4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3.28515625" bestFit="1" customWidth="1"/>
    <col min="12" max="12" width="3.28515625" customWidth="1"/>
    <col min="13" max="13" width="11.5703125" bestFit="1" customWidth="1"/>
    <col min="14" max="14" width="10.5703125" bestFit="1" customWidth="1"/>
    <col min="15" max="15" width="5.42578125" bestFit="1" customWidth="1"/>
    <col min="16" max="16" width="4.28515625" bestFit="1" customWidth="1"/>
    <col min="17" max="17" width="4.28515625" style="7" bestFit="1" customWidth="1"/>
    <col min="18" max="18" width="4.28515625" style="7" customWidth="1"/>
    <col min="19" max="19" width="15.28515625" style="7" bestFit="1" customWidth="1"/>
    <col min="20" max="20" width="11.85546875" style="7" bestFit="1" customWidth="1"/>
    <col min="21" max="21" width="12" style="7" bestFit="1" customWidth="1"/>
    <col min="22" max="22" width="14.28515625" style="7" bestFit="1" customWidth="1"/>
    <col min="23" max="23" width="13.140625" style="7" bestFit="1" customWidth="1"/>
    <col min="24" max="24" width="10.42578125" style="7" bestFit="1" customWidth="1"/>
    <col min="25" max="25" width="4.28515625" customWidth="1"/>
  </cols>
  <sheetData>
    <row r="1" spans="1:24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Q1"/>
      <c r="R1"/>
      <c r="S1"/>
      <c r="T1"/>
      <c r="U1"/>
      <c r="V1"/>
      <c r="W1"/>
      <c r="X1"/>
    </row>
    <row r="2" spans="1:24">
      <c r="A2" s="7" t="s">
        <v>55</v>
      </c>
      <c r="B2" s="3">
        <v>0</v>
      </c>
      <c r="C2" s="7">
        <v>0</v>
      </c>
      <c r="D2" s="7">
        <v>0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Q2"/>
      <c r="R2"/>
      <c r="S2"/>
      <c r="T2"/>
      <c r="U2"/>
      <c r="V2"/>
      <c r="W2"/>
      <c r="X2"/>
    </row>
    <row r="3" spans="1:24">
      <c r="A3" s="7" t="s">
        <v>56</v>
      </c>
      <c r="B3" s="3">
        <v>0</v>
      </c>
      <c r="C3" s="7">
        <v>2</v>
      </c>
      <c r="D3" s="7">
        <v>0</v>
      </c>
      <c r="E3" s="7">
        <v>3</v>
      </c>
      <c r="F3" s="7">
        <v>2</v>
      </c>
      <c r="G3" s="7">
        <v>0</v>
      </c>
      <c r="H3" s="7">
        <v>8</v>
      </c>
      <c r="I3" s="7">
        <v>0</v>
      </c>
      <c r="J3" s="7">
        <v>6</v>
      </c>
      <c r="K3" s="7">
        <v>4</v>
      </c>
      <c r="L3" s="7">
        <v>0</v>
      </c>
      <c r="M3" s="7">
        <v>2</v>
      </c>
      <c r="Q3"/>
      <c r="R3"/>
      <c r="S3"/>
      <c r="T3"/>
      <c r="U3"/>
      <c r="V3"/>
      <c r="W3"/>
      <c r="X3"/>
    </row>
    <row r="4" spans="1:24">
      <c r="A4" s="7" t="s">
        <v>57</v>
      </c>
      <c r="B4" s="3">
        <v>0</v>
      </c>
      <c r="C4" s="7">
        <v>1</v>
      </c>
      <c r="D4" s="7">
        <v>3</v>
      </c>
      <c r="E4" s="7">
        <v>4</v>
      </c>
      <c r="F4" s="7">
        <v>1</v>
      </c>
      <c r="G4" s="7">
        <v>0</v>
      </c>
      <c r="H4" s="7">
        <v>12</v>
      </c>
      <c r="I4" s="7">
        <v>0</v>
      </c>
      <c r="J4" s="7">
        <v>3</v>
      </c>
      <c r="K4" s="7">
        <v>1</v>
      </c>
      <c r="L4" s="7">
        <v>0</v>
      </c>
      <c r="M4" s="7">
        <v>1</v>
      </c>
      <c r="Q4"/>
      <c r="R4"/>
      <c r="S4"/>
      <c r="T4"/>
      <c r="U4"/>
      <c r="V4"/>
      <c r="W4"/>
      <c r="X4"/>
    </row>
    <row r="5" spans="1:24">
      <c r="A5" s="7" t="s">
        <v>58</v>
      </c>
      <c r="B5" s="3">
        <v>1</v>
      </c>
      <c r="C5" s="7">
        <v>0</v>
      </c>
      <c r="D5" s="7">
        <v>0</v>
      </c>
      <c r="E5" s="7">
        <v>2</v>
      </c>
      <c r="F5" s="7">
        <v>1</v>
      </c>
      <c r="G5" s="7">
        <v>0</v>
      </c>
      <c r="H5" s="7">
        <v>3</v>
      </c>
      <c r="I5" s="7">
        <v>0</v>
      </c>
      <c r="J5" s="7">
        <v>2</v>
      </c>
      <c r="K5" s="7">
        <v>3</v>
      </c>
      <c r="L5" s="7">
        <v>0</v>
      </c>
      <c r="M5" s="7">
        <v>4</v>
      </c>
      <c r="Q5"/>
      <c r="R5"/>
      <c r="S5"/>
      <c r="T5"/>
      <c r="U5"/>
      <c r="V5"/>
      <c r="W5"/>
      <c r="X5"/>
    </row>
    <row r="6" spans="1:24">
      <c r="A6" s="7" t="s">
        <v>59</v>
      </c>
      <c r="B6" s="3">
        <v>0</v>
      </c>
      <c r="C6" s="7">
        <v>0</v>
      </c>
      <c r="D6" s="7">
        <v>0</v>
      </c>
      <c r="E6" s="7">
        <v>1</v>
      </c>
      <c r="F6" s="7">
        <v>0</v>
      </c>
      <c r="G6" s="7">
        <v>0</v>
      </c>
      <c r="H6" s="7">
        <v>1</v>
      </c>
      <c r="I6" s="7">
        <v>0</v>
      </c>
      <c r="J6" s="7">
        <v>2</v>
      </c>
      <c r="K6" s="7">
        <v>2</v>
      </c>
      <c r="L6" s="7">
        <v>0</v>
      </c>
      <c r="M6" s="7">
        <v>17</v>
      </c>
      <c r="Q6"/>
      <c r="R6"/>
      <c r="S6"/>
      <c r="T6"/>
      <c r="U6"/>
      <c r="V6"/>
      <c r="W6"/>
      <c r="X6"/>
    </row>
    <row r="7" spans="1:24">
      <c r="A7" s="7" t="s">
        <v>60</v>
      </c>
      <c r="B7" s="3">
        <v>0</v>
      </c>
      <c r="C7" s="7">
        <v>0</v>
      </c>
      <c r="D7" s="7">
        <v>0</v>
      </c>
      <c r="E7" s="7">
        <v>1</v>
      </c>
      <c r="F7" s="7">
        <v>0</v>
      </c>
      <c r="G7" s="7">
        <v>0</v>
      </c>
      <c r="H7" s="7">
        <v>1</v>
      </c>
      <c r="I7" s="7">
        <v>0</v>
      </c>
      <c r="J7" s="7">
        <v>3</v>
      </c>
      <c r="K7" s="7">
        <v>2</v>
      </c>
      <c r="L7" s="7">
        <v>0</v>
      </c>
      <c r="M7" s="7">
        <v>2</v>
      </c>
      <c r="Q7"/>
      <c r="R7"/>
      <c r="S7"/>
      <c r="T7"/>
      <c r="U7"/>
      <c r="V7"/>
      <c r="W7"/>
      <c r="X7"/>
    </row>
    <row r="8" spans="1:24">
      <c r="A8" s="7" t="s">
        <v>61</v>
      </c>
      <c r="B8" s="3">
        <v>0</v>
      </c>
      <c r="C8" s="7">
        <v>0</v>
      </c>
      <c r="D8" s="7">
        <v>3</v>
      </c>
      <c r="E8" s="7">
        <v>3</v>
      </c>
      <c r="F8" s="7">
        <v>0</v>
      </c>
      <c r="G8" s="7">
        <v>0</v>
      </c>
      <c r="H8" s="7">
        <v>10</v>
      </c>
      <c r="I8" s="7">
        <v>0</v>
      </c>
      <c r="J8" s="7">
        <v>9</v>
      </c>
      <c r="K8" s="7">
        <v>4</v>
      </c>
      <c r="L8" s="7">
        <v>0</v>
      </c>
      <c r="M8" s="7">
        <v>6</v>
      </c>
      <c r="Q8"/>
      <c r="R8"/>
      <c r="S8"/>
      <c r="T8"/>
      <c r="U8"/>
      <c r="V8"/>
      <c r="W8"/>
      <c r="X8"/>
    </row>
    <row r="9" spans="1:24">
      <c r="A9" s="7" t="s">
        <v>62</v>
      </c>
      <c r="B9" s="3">
        <v>0</v>
      </c>
      <c r="C9" s="7">
        <v>3</v>
      </c>
      <c r="D9" s="7">
        <v>3</v>
      </c>
      <c r="E9" s="7">
        <v>3</v>
      </c>
      <c r="F9" s="7">
        <v>0</v>
      </c>
      <c r="G9" s="7">
        <v>0</v>
      </c>
      <c r="H9" s="7">
        <v>9</v>
      </c>
      <c r="I9" s="7">
        <v>0</v>
      </c>
      <c r="J9" s="7">
        <v>3</v>
      </c>
      <c r="K9" s="7">
        <v>0</v>
      </c>
      <c r="L9" s="7">
        <v>0</v>
      </c>
      <c r="M9" s="7">
        <v>0</v>
      </c>
      <c r="Q9"/>
      <c r="R9"/>
      <c r="S9"/>
      <c r="T9"/>
      <c r="U9"/>
      <c r="V9"/>
      <c r="W9"/>
      <c r="X9"/>
    </row>
    <row r="10" spans="1:24">
      <c r="A10" s="7" t="s">
        <v>473</v>
      </c>
      <c r="B10" s="3">
        <v>1</v>
      </c>
      <c r="C10" s="7">
        <v>1</v>
      </c>
      <c r="D10" s="7">
        <v>1</v>
      </c>
      <c r="E10" s="7">
        <v>3</v>
      </c>
      <c r="F10" s="7">
        <v>1</v>
      </c>
      <c r="G10" s="7">
        <v>0</v>
      </c>
      <c r="H10" s="7">
        <v>6</v>
      </c>
      <c r="I10" s="7">
        <v>0</v>
      </c>
      <c r="J10" s="7">
        <v>4</v>
      </c>
      <c r="K10" s="7">
        <v>2</v>
      </c>
      <c r="L10" s="7">
        <v>0</v>
      </c>
      <c r="M10" s="7">
        <v>4</v>
      </c>
      <c r="Q10"/>
      <c r="R10"/>
      <c r="S10"/>
      <c r="T10"/>
      <c r="U10"/>
      <c r="V10"/>
      <c r="W10"/>
      <c r="X10"/>
    </row>
    <row r="11" spans="1:24">
      <c r="A11" s="7" t="s">
        <v>63</v>
      </c>
      <c r="B11" s="3">
        <v>0</v>
      </c>
      <c r="C11" s="7">
        <v>0</v>
      </c>
      <c r="D11" s="7">
        <v>3</v>
      </c>
      <c r="E11" s="7">
        <v>1</v>
      </c>
      <c r="F11" s="7">
        <v>0</v>
      </c>
      <c r="G11" s="7">
        <v>1</v>
      </c>
      <c r="H11" s="7">
        <v>13</v>
      </c>
      <c r="I11" s="7">
        <v>0</v>
      </c>
      <c r="J11" s="7">
        <v>3</v>
      </c>
      <c r="K11" s="7">
        <v>1</v>
      </c>
      <c r="L11" s="7">
        <v>0</v>
      </c>
      <c r="M11" s="7">
        <v>5</v>
      </c>
      <c r="Q11"/>
      <c r="R11"/>
      <c r="S11"/>
      <c r="T11"/>
      <c r="U11"/>
      <c r="V11"/>
      <c r="W11"/>
      <c r="X11"/>
    </row>
    <row r="12" spans="1:24">
      <c r="A12" s="7" t="s">
        <v>64</v>
      </c>
      <c r="B12" s="3">
        <v>0</v>
      </c>
      <c r="C12" s="7">
        <v>0</v>
      </c>
      <c r="D12" s="7">
        <v>2</v>
      </c>
      <c r="E12" s="7">
        <v>4</v>
      </c>
      <c r="F12" s="7">
        <v>1</v>
      </c>
      <c r="G12" s="7">
        <v>0</v>
      </c>
      <c r="H12" s="7">
        <v>7</v>
      </c>
      <c r="I12" s="7">
        <v>0</v>
      </c>
      <c r="J12" s="7">
        <v>6</v>
      </c>
      <c r="K12" s="7">
        <v>3</v>
      </c>
      <c r="L12" s="7">
        <v>0</v>
      </c>
      <c r="M12" s="7">
        <v>5</v>
      </c>
      <c r="Q12"/>
      <c r="R12"/>
      <c r="S12"/>
      <c r="T12"/>
      <c r="U12"/>
      <c r="V12"/>
      <c r="W12"/>
      <c r="X12"/>
    </row>
    <row r="13" spans="1:24">
      <c r="A13" s="7" t="s">
        <v>1492</v>
      </c>
      <c r="B13" s="3">
        <v>0</v>
      </c>
      <c r="C13" s="7">
        <v>1</v>
      </c>
      <c r="D13" s="7">
        <v>1</v>
      </c>
      <c r="E13" s="7">
        <v>2</v>
      </c>
      <c r="F13" s="7">
        <v>2</v>
      </c>
      <c r="G13" s="7">
        <v>0</v>
      </c>
      <c r="H13" s="7">
        <v>6</v>
      </c>
      <c r="I13" s="7">
        <v>0</v>
      </c>
      <c r="J13" s="7">
        <v>5</v>
      </c>
      <c r="K13" s="7">
        <v>4</v>
      </c>
      <c r="L13" s="7">
        <v>0</v>
      </c>
      <c r="M13" s="7">
        <v>4</v>
      </c>
      <c r="Q13"/>
      <c r="R13"/>
      <c r="S13"/>
      <c r="T13"/>
      <c r="U13"/>
      <c r="V13"/>
      <c r="W13"/>
      <c r="X13"/>
    </row>
    <row r="14" spans="1:24">
      <c r="A14" s="7" t="s">
        <v>65</v>
      </c>
      <c r="B14" s="3">
        <v>0</v>
      </c>
      <c r="C14" s="7">
        <v>0</v>
      </c>
      <c r="D14" s="7">
        <v>2</v>
      </c>
      <c r="E14" s="7">
        <v>1</v>
      </c>
      <c r="F14" s="7">
        <v>1</v>
      </c>
      <c r="G14" s="7">
        <v>0</v>
      </c>
      <c r="H14" s="7">
        <v>4</v>
      </c>
      <c r="I14" s="7">
        <v>0</v>
      </c>
      <c r="J14" s="7">
        <v>3</v>
      </c>
      <c r="K14" s="7">
        <v>4</v>
      </c>
      <c r="L14" s="7">
        <v>0</v>
      </c>
      <c r="M14" s="7">
        <v>4</v>
      </c>
      <c r="Q14"/>
      <c r="R14"/>
      <c r="S14"/>
      <c r="T14"/>
      <c r="U14"/>
      <c r="V14"/>
      <c r="W14"/>
      <c r="X14"/>
    </row>
    <row r="15" spans="1:24">
      <c r="A15" s="7" t="s">
        <v>66</v>
      </c>
      <c r="B15" s="3">
        <v>0</v>
      </c>
      <c r="C15" s="7">
        <v>0</v>
      </c>
      <c r="D15" s="7">
        <v>4</v>
      </c>
      <c r="E15" s="7">
        <v>4</v>
      </c>
      <c r="F15" s="7">
        <v>1</v>
      </c>
      <c r="G15" s="7">
        <v>0</v>
      </c>
      <c r="H15" s="7">
        <v>8</v>
      </c>
      <c r="I15" s="7">
        <v>0</v>
      </c>
      <c r="J15" s="7">
        <v>4</v>
      </c>
      <c r="K15" s="7">
        <v>3</v>
      </c>
      <c r="L15" s="7">
        <v>0</v>
      </c>
      <c r="M15" s="7">
        <v>3</v>
      </c>
      <c r="Q15"/>
      <c r="R15"/>
      <c r="S15"/>
      <c r="T15"/>
      <c r="U15"/>
      <c r="V15"/>
      <c r="W15"/>
      <c r="X15"/>
    </row>
    <row r="16" spans="1:24">
      <c r="A16" s="7" t="s">
        <v>67</v>
      </c>
      <c r="B16" s="3">
        <v>0</v>
      </c>
      <c r="C16" s="7">
        <v>0</v>
      </c>
      <c r="D16" s="7">
        <v>2</v>
      </c>
      <c r="E16" s="7">
        <v>4</v>
      </c>
      <c r="F16" s="7">
        <v>3</v>
      </c>
      <c r="G16" s="7">
        <v>0</v>
      </c>
      <c r="H16" s="7">
        <v>6</v>
      </c>
      <c r="I16" s="7">
        <v>0</v>
      </c>
      <c r="J16" s="7">
        <v>6</v>
      </c>
      <c r="K16" s="7">
        <v>3</v>
      </c>
      <c r="L16" s="7">
        <v>0</v>
      </c>
      <c r="M16" s="7">
        <v>5</v>
      </c>
      <c r="Q16"/>
      <c r="R16"/>
      <c r="S16"/>
      <c r="T16"/>
      <c r="U16"/>
      <c r="V16"/>
      <c r="W16"/>
      <c r="X16"/>
    </row>
    <row r="17" spans="1:24">
      <c r="A17" s="7" t="s">
        <v>68</v>
      </c>
      <c r="B17" s="3">
        <v>0</v>
      </c>
      <c r="C17" s="7">
        <v>0</v>
      </c>
      <c r="D17" s="7">
        <v>0</v>
      </c>
      <c r="E17" s="7">
        <v>3</v>
      </c>
      <c r="F17" s="7">
        <v>0</v>
      </c>
      <c r="G17" s="7">
        <v>0</v>
      </c>
      <c r="H17" s="7">
        <v>3</v>
      </c>
      <c r="I17" s="7">
        <v>0</v>
      </c>
      <c r="J17" s="7">
        <v>2</v>
      </c>
      <c r="K17" s="7">
        <v>0</v>
      </c>
      <c r="L17" s="7">
        <v>0</v>
      </c>
      <c r="M17" s="7">
        <v>3</v>
      </c>
      <c r="Q17"/>
      <c r="R17"/>
      <c r="S17"/>
      <c r="T17"/>
      <c r="U17"/>
      <c r="V17"/>
      <c r="W17"/>
      <c r="X17"/>
    </row>
    <row r="18" spans="1:24">
      <c r="A18" s="7" t="s">
        <v>69</v>
      </c>
      <c r="B18" s="3">
        <v>0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3</v>
      </c>
      <c r="K18" s="7">
        <v>1</v>
      </c>
      <c r="L18" s="7">
        <v>0</v>
      </c>
      <c r="M18" s="7">
        <v>5</v>
      </c>
      <c r="Q18"/>
      <c r="R18"/>
      <c r="S18"/>
      <c r="T18"/>
      <c r="U18"/>
      <c r="V18"/>
      <c r="W18"/>
      <c r="X18"/>
    </row>
    <row r="19" spans="1:24">
      <c r="A19" s="7" t="s">
        <v>2593</v>
      </c>
      <c r="B19" s="3">
        <v>0</v>
      </c>
      <c r="C19" s="7">
        <v>0</v>
      </c>
      <c r="D19" s="7">
        <v>1</v>
      </c>
      <c r="E19" s="7">
        <v>3</v>
      </c>
      <c r="F19" s="7">
        <v>6</v>
      </c>
      <c r="G19" s="7">
        <v>8</v>
      </c>
      <c r="H19" s="7">
        <v>0</v>
      </c>
      <c r="I19" s="7">
        <v>0</v>
      </c>
      <c r="J19" s="7">
        <v>6</v>
      </c>
      <c r="K19" s="7">
        <v>6</v>
      </c>
      <c r="L19" s="7">
        <v>0</v>
      </c>
      <c r="M19" s="7">
        <v>10</v>
      </c>
      <c r="Q19"/>
      <c r="R19"/>
      <c r="S19"/>
      <c r="T19"/>
      <c r="U19"/>
      <c r="V19"/>
      <c r="W19"/>
      <c r="X19"/>
    </row>
    <row r="20" spans="1:24">
      <c r="A20" s="7" t="s">
        <v>2594</v>
      </c>
      <c r="B20" s="3">
        <v>0</v>
      </c>
      <c r="C20" s="7">
        <v>0</v>
      </c>
      <c r="D20" s="7">
        <v>2</v>
      </c>
      <c r="E20" s="7">
        <v>4</v>
      </c>
      <c r="F20" s="7">
        <v>0</v>
      </c>
      <c r="G20" s="7">
        <v>0</v>
      </c>
      <c r="H20" s="7">
        <v>8</v>
      </c>
      <c r="I20" s="7">
        <v>0</v>
      </c>
      <c r="J20" s="7">
        <v>2</v>
      </c>
      <c r="K20" s="7">
        <v>3</v>
      </c>
      <c r="L20" s="7">
        <v>0</v>
      </c>
      <c r="M20" s="7">
        <v>9</v>
      </c>
      <c r="Q20"/>
      <c r="R20"/>
      <c r="S20"/>
      <c r="T20"/>
      <c r="U20"/>
      <c r="V20"/>
      <c r="W20"/>
      <c r="X20"/>
    </row>
    <row r="21" spans="1:24">
      <c r="A21" s="7" t="s">
        <v>70</v>
      </c>
      <c r="B21" s="3">
        <v>0</v>
      </c>
      <c r="C21" s="7">
        <v>0</v>
      </c>
      <c r="D21" s="7">
        <v>0</v>
      </c>
      <c r="E21" s="7">
        <v>2</v>
      </c>
      <c r="F21" s="7">
        <v>0</v>
      </c>
      <c r="G21" s="7">
        <v>0</v>
      </c>
      <c r="H21" s="7">
        <v>4</v>
      </c>
      <c r="I21" s="7">
        <v>0</v>
      </c>
      <c r="J21" s="7">
        <v>4</v>
      </c>
      <c r="K21" s="7">
        <v>0</v>
      </c>
      <c r="L21" s="7">
        <v>0</v>
      </c>
      <c r="M21" s="7">
        <v>3</v>
      </c>
      <c r="Q21"/>
      <c r="R21"/>
      <c r="S21"/>
      <c r="T21"/>
      <c r="U21"/>
      <c r="V21"/>
      <c r="W21"/>
      <c r="X21"/>
    </row>
    <row r="22" spans="1:24">
      <c r="A22" s="7" t="s">
        <v>71</v>
      </c>
      <c r="B22" s="3">
        <v>0</v>
      </c>
      <c r="C22" s="7">
        <v>0</v>
      </c>
      <c r="D22" s="7">
        <v>0</v>
      </c>
      <c r="E22" s="7">
        <v>0</v>
      </c>
      <c r="F22" s="7">
        <v>2</v>
      </c>
      <c r="G22" s="7">
        <v>0</v>
      </c>
      <c r="H22" s="7">
        <v>4</v>
      </c>
      <c r="I22" s="7">
        <v>0</v>
      </c>
      <c r="J22" s="7">
        <v>6</v>
      </c>
      <c r="K22" s="7">
        <v>3</v>
      </c>
      <c r="L22" s="7">
        <v>0</v>
      </c>
      <c r="M22" s="7">
        <v>3</v>
      </c>
      <c r="Q22"/>
      <c r="R22"/>
      <c r="S22"/>
      <c r="T22"/>
      <c r="U22"/>
      <c r="V22"/>
      <c r="W22"/>
      <c r="X22"/>
    </row>
    <row r="23" spans="1:24">
      <c r="A23" s="7" t="s">
        <v>72</v>
      </c>
      <c r="B23" s="3">
        <v>0</v>
      </c>
      <c r="C23" s="7">
        <v>0</v>
      </c>
      <c r="D23" s="7">
        <v>0</v>
      </c>
      <c r="E23" s="7">
        <v>5</v>
      </c>
      <c r="F23" s="7">
        <v>1</v>
      </c>
      <c r="G23" s="7">
        <v>0</v>
      </c>
      <c r="H23" s="7">
        <v>7</v>
      </c>
      <c r="I23" s="7">
        <v>0</v>
      </c>
      <c r="J23" s="7">
        <v>3</v>
      </c>
      <c r="K23" s="7">
        <v>2</v>
      </c>
      <c r="L23" s="7">
        <v>0</v>
      </c>
      <c r="M23" s="7">
        <v>6</v>
      </c>
      <c r="Q23"/>
      <c r="R23"/>
      <c r="S23"/>
      <c r="T23"/>
      <c r="U23"/>
      <c r="V23"/>
      <c r="W23"/>
      <c r="X23"/>
    </row>
    <row r="24" spans="1:24">
      <c r="A24" s="7" t="s">
        <v>73</v>
      </c>
      <c r="B24" s="3">
        <v>1</v>
      </c>
      <c r="C24" s="7">
        <v>0</v>
      </c>
      <c r="D24" s="7">
        <v>3</v>
      </c>
      <c r="E24" s="7">
        <v>1</v>
      </c>
      <c r="F24" s="7">
        <v>0</v>
      </c>
      <c r="G24" s="7">
        <v>0</v>
      </c>
      <c r="H24" s="7">
        <v>5</v>
      </c>
      <c r="I24" s="7">
        <v>0</v>
      </c>
      <c r="J24" s="7">
        <v>5</v>
      </c>
      <c r="K24" s="7">
        <v>0</v>
      </c>
      <c r="L24" s="7">
        <v>0</v>
      </c>
      <c r="M24" s="7">
        <v>1</v>
      </c>
      <c r="Q24"/>
      <c r="R24"/>
      <c r="S24"/>
      <c r="T24"/>
      <c r="U24"/>
      <c r="V24"/>
      <c r="W24"/>
      <c r="X24"/>
    </row>
    <row r="25" spans="1:24">
      <c r="A25" s="7" t="s">
        <v>74</v>
      </c>
      <c r="B25" s="3">
        <v>0</v>
      </c>
      <c r="C25" s="7">
        <v>0</v>
      </c>
      <c r="D25" s="7">
        <v>1</v>
      </c>
      <c r="E25" s="7">
        <v>2</v>
      </c>
      <c r="F25" s="7">
        <v>1</v>
      </c>
      <c r="G25" s="7">
        <v>0</v>
      </c>
      <c r="H25" s="7">
        <v>3</v>
      </c>
      <c r="I25" s="7">
        <v>0</v>
      </c>
      <c r="J25" s="7">
        <v>6</v>
      </c>
      <c r="K25" s="7">
        <v>1</v>
      </c>
      <c r="L25" s="7">
        <v>0</v>
      </c>
      <c r="M25" s="7">
        <v>2</v>
      </c>
      <c r="Q25"/>
      <c r="R25"/>
      <c r="S25"/>
      <c r="T25"/>
      <c r="U25"/>
      <c r="V25"/>
      <c r="W25"/>
      <c r="X25"/>
    </row>
    <row r="26" spans="1:24">
      <c r="A26" s="7" t="s">
        <v>75</v>
      </c>
      <c r="B26" s="3">
        <v>0</v>
      </c>
      <c r="C26" s="7">
        <v>0</v>
      </c>
      <c r="D26" s="7">
        <v>2</v>
      </c>
      <c r="E26" s="7">
        <v>2</v>
      </c>
      <c r="F26" s="7">
        <v>0</v>
      </c>
      <c r="G26" s="7">
        <v>0</v>
      </c>
      <c r="H26" s="7">
        <v>4</v>
      </c>
      <c r="I26" s="7">
        <v>0</v>
      </c>
      <c r="J26" s="7">
        <v>3</v>
      </c>
      <c r="K26" s="7">
        <v>1</v>
      </c>
      <c r="L26" s="7">
        <v>0</v>
      </c>
      <c r="M26" s="7">
        <v>0</v>
      </c>
      <c r="Q26"/>
      <c r="R26"/>
      <c r="S26"/>
      <c r="T26"/>
      <c r="U26"/>
      <c r="V26"/>
      <c r="W26"/>
      <c r="X26"/>
    </row>
    <row r="27" spans="1:24">
      <c r="A27" s="7" t="s">
        <v>76</v>
      </c>
      <c r="B27" s="3">
        <v>0</v>
      </c>
      <c r="C27" s="7">
        <v>0</v>
      </c>
      <c r="D27" s="7">
        <v>1</v>
      </c>
      <c r="E27" s="7">
        <v>4</v>
      </c>
      <c r="F27" s="7">
        <v>0</v>
      </c>
      <c r="G27" s="7">
        <v>0</v>
      </c>
      <c r="H27" s="7">
        <v>7</v>
      </c>
      <c r="I27" s="7">
        <v>0</v>
      </c>
      <c r="J27" s="7">
        <v>6</v>
      </c>
      <c r="K27" s="7">
        <v>3</v>
      </c>
      <c r="L27" s="7">
        <v>0</v>
      </c>
      <c r="M27" s="7">
        <v>7</v>
      </c>
      <c r="Q27"/>
      <c r="R27"/>
      <c r="S27"/>
      <c r="T27"/>
      <c r="U27"/>
      <c r="V27"/>
      <c r="W27"/>
      <c r="X27"/>
    </row>
    <row r="28" spans="1:24">
      <c r="A28" s="7" t="s">
        <v>77</v>
      </c>
      <c r="B28" s="3">
        <v>0</v>
      </c>
      <c r="C28" s="7">
        <v>0</v>
      </c>
      <c r="D28" s="7">
        <v>1</v>
      </c>
      <c r="E28" s="7">
        <v>5</v>
      </c>
      <c r="F28" s="7">
        <v>0</v>
      </c>
      <c r="G28" s="7">
        <v>0</v>
      </c>
      <c r="H28" s="7">
        <v>6</v>
      </c>
      <c r="I28" s="7">
        <v>0</v>
      </c>
      <c r="J28" s="7">
        <v>4</v>
      </c>
      <c r="K28" s="7">
        <v>1</v>
      </c>
      <c r="L28" s="7">
        <v>0</v>
      </c>
      <c r="M28" s="7">
        <v>3</v>
      </c>
      <c r="Q28"/>
      <c r="R28"/>
      <c r="S28"/>
      <c r="T28"/>
      <c r="U28"/>
      <c r="V28"/>
      <c r="W28"/>
      <c r="X28"/>
    </row>
    <row r="29" spans="1:24">
      <c r="A29" s="7" t="s">
        <v>78</v>
      </c>
      <c r="B29" s="3">
        <v>0</v>
      </c>
      <c r="C29" s="7">
        <v>0</v>
      </c>
      <c r="D29" s="7">
        <v>0</v>
      </c>
      <c r="E29" s="7">
        <v>1</v>
      </c>
      <c r="F29" s="7">
        <v>0</v>
      </c>
      <c r="G29" s="7">
        <v>0</v>
      </c>
      <c r="H29" s="7">
        <v>1</v>
      </c>
      <c r="I29" s="7">
        <v>0</v>
      </c>
      <c r="J29" s="7">
        <v>1</v>
      </c>
      <c r="K29" s="7">
        <v>1</v>
      </c>
      <c r="L29" s="7">
        <v>0</v>
      </c>
      <c r="M29" s="7">
        <v>4</v>
      </c>
      <c r="Q29"/>
      <c r="R29"/>
      <c r="S29"/>
      <c r="T29"/>
      <c r="U29"/>
      <c r="V29"/>
      <c r="W29"/>
      <c r="X29"/>
    </row>
    <row r="30" spans="1:24">
      <c r="A30" s="7" t="s">
        <v>79</v>
      </c>
      <c r="B30" s="3">
        <v>0</v>
      </c>
      <c r="C30" s="7">
        <v>0</v>
      </c>
      <c r="D30" s="7">
        <v>3</v>
      </c>
      <c r="E30" s="7">
        <v>2</v>
      </c>
      <c r="F30" s="7">
        <v>1</v>
      </c>
      <c r="G30" s="7">
        <v>0</v>
      </c>
      <c r="H30" s="7">
        <v>5</v>
      </c>
      <c r="I30" s="7">
        <v>0</v>
      </c>
      <c r="J30" s="7">
        <v>6</v>
      </c>
      <c r="K30" s="7">
        <v>4</v>
      </c>
      <c r="L30" s="7">
        <v>0</v>
      </c>
      <c r="M30" s="7">
        <v>6</v>
      </c>
      <c r="Q30"/>
      <c r="R30"/>
      <c r="S30"/>
      <c r="T30"/>
      <c r="U30"/>
      <c r="V30"/>
      <c r="W30"/>
      <c r="X30"/>
    </row>
    <row r="31" spans="1:24">
      <c r="A31" s="7" t="s">
        <v>80</v>
      </c>
      <c r="B31" s="3">
        <v>0</v>
      </c>
      <c r="C31" s="7">
        <v>0</v>
      </c>
      <c r="D31" s="7">
        <v>1</v>
      </c>
      <c r="E31" s="7">
        <v>2</v>
      </c>
      <c r="F31" s="7">
        <v>0</v>
      </c>
      <c r="G31" s="7">
        <v>0</v>
      </c>
      <c r="H31" s="7">
        <v>3</v>
      </c>
      <c r="I31" s="7">
        <v>0</v>
      </c>
      <c r="J31" s="7">
        <v>2</v>
      </c>
      <c r="K31" s="7">
        <v>1</v>
      </c>
      <c r="L31" s="7">
        <v>0</v>
      </c>
      <c r="M31" s="7">
        <v>3</v>
      </c>
      <c r="Q31"/>
      <c r="R31"/>
      <c r="S31"/>
      <c r="T31"/>
      <c r="U31"/>
      <c r="V31"/>
      <c r="W31"/>
      <c r="X31"/>
    </row>
    <row r="32" spans="1:24">
      <c r="A32" s="7" t="s">
        <v>81</v>
      </c>
      <c r="B32" s="3">
        <v>0</v>
      </c>
      <c r="C32" s="7">
        <v>0</v>
      </c>
      <c r="D32" s="7">
        <v>0</v>
      </c>
      <c r="E32" s="7">
        <v>1</v>
      </c>
      <c r="F32" s="7">
        <v>0</v>
      </c>
      <c r="G32" s="7">
        <v>0</v>
      </c>
      <c r="H32" s="7">
        <v>1</v>
      </c>
      <c r="I32" s="7">
        <v>0</v>
      </c>
      <c r="J32" s="7">
        <v>2</v>
      </c>
      <c r="K32" s="7">
        <v>0</v>
      </c>
      <c r="L32" s="7">
        <v>0</v>
      </c>
      <c r="M32" s="7">
        <v>5</v>
      </c>
      <c r="Q32"/>
      <c r="R32"/>
      <c r="S32"/>
      <c r="T32"/>
      <c r="U32"/>
      <c r="V32"/>
      <c r="W32"/>
      <c r="X32"/>
    </row>
    <row r="33" spans="1:24">
      <c r="A33" s="7" t="s">
        <v>82</v>
      </c>
      <c r="B33" s="3">
        <v>0</v>
      </c>
      <c r="C33" s="7">
        <v>0</v>
      </c>
      <c r="D33" s="7">
        <v>2</v>
      </c>
      <c r="E33" s="7">
        <v>2</v>
      </c>
      <c r="F33" s="7">
        <v>0</v>
      </c>
      <c r="G33" s="7">
        <v>0</v>
      </c>
      <c r="H33" s="7">
        <v>4</v>
      </c>
      <c r="I33" s="7">
        <v>0</v>
      </c>
      <c r="J33" s="7">
        <v>8</v>
      </c>
      <c r="K33" s="7">
        <v>2</v>
      </c>
      <c r="L33" s="7">
        <v>0</v>
      </c>
      <c r="M33" s="7">
        <v>2</v>
      </c>
      <c r="Q33"/>
      <c r="R33"/>
      <c r="S33"/>
      <c r="T33"/>
      <c r="U33"/>
      <c r="V33"/>
      <c r="W33"/>
      <c r="X33"/>
    </row>
    <row r="34" spans="1:24">
      <c r="A34" s="7" t="s">
        <v>83</v>
      </c>
      <c r="B34" s="3">
        <v>0</v>
      </c>
      <c r="C34" s="7">
        <v>1</v>
      </c>
      <c r="D34" s="7">
        <v>2</v>
      </c>
      <c r="E34" s="7">
        <v>0</v>
      </c>
      <c r="F34" s="7">
        <v>0</v>
      </c>
      <c r="G34" s="7">
        <v>0</v>
      </c>
      <c r="H34" s="7">
        <v>3</v>
      </c>
      <c r="I34" s="7">
        <v>0</v>
      </c>
      <c r="J34" s="7">
        <v>3</v>
      </c>
      <c r="K34" s="7">
        <v>1</v>
      </c>
      <c r="L34" s="7">
        <v>0</v>
      </c>
      <c r="M34" s="7">
        <v>8</v>
      </c>
      <c r="Q34"/>
      <c r="R34"/>
      <c r="S34"/>
      <c r="T34"/>
      <c r="U34"/>
      <c r="V34"/>
      <c r="W34"/>
      <c r="X34"/>
    </row>
    <row r="35" spans="1:24">
      <c r="A35" s="7" t="s">
        <v>2595</v>
      </c>
      <c r="B35" s="3">
        <v>0</v>
      </c>
      <c r="C35" s="7">
        <v>0</v>
      </c>
      <c r="D35" s="7">
        <v>0</v>
      </c>
      <c r="E35" s="7">
        <v>1</v>
      </c>
      <c r="F35" s="7">
        <v>0</v>
      </c>
      <c r="G35" s="7">
        <v>0</v>
      </c>
      <c r="H35" s="7">
        <v>1</v>
      </c>
      <c r="I35" s="7">
        <v>0</v>
      </c>
      <c r="J35" s="7">
        <v>1</v>
      </c>
      <c r="K35" s="7">
        <v>2</v>
      </c>
      <c r="L35" s="7">
        <v>0</v>
      </c>
      <c r="M35" s="7">
        <v>7</v>
      </c>
      <c r="Q35"/>
      <c r="R35"/>
      <c r="S35"/>
      <c r="T35"/>
      <c r="U35"/>
      <c r="V35"/>
      <c r="W35"/>
      <c r="X35"/>
    </row>
    <row r="36" spans="1:24">
      <c r="A36" s="7" t="s">
        <v>84</v>
      </c>
      <c r="B36" s="3">
        <v>0</v>
      </c>
      <c r="C36" s="7">
        <v>0</v>
      </c>
      <c r="D36" s="7">
        <v>0</v>
      </c>
      <c r="E36" s="7">
        <v>6</v>
      </c>
      <c r="F36" s="7">
        <v>0</v>
      </c>
      <c r="G36" s="7">
        <v>0</v>
      </c>
      <c r="H36" s="7">
        <v>6</v>
      </c>
      <c r="I36" s="7">
        <v>0</v>
      </c>
      <c r="J36" s="7">
        <v>0</v>
      </c>
      <c r="K36" s="7">
        <v>6</v>
      </c>
      <c r="L36" s="7">
        <v>0</v>
      </c>
      <c r="M36" s="7">
        <v>10</v>
      </c>
      <c r="Q36"/>
      <c r="R36"/>
      <c r="S36"/>
      <c r="T36"/>
      <c r="U36"/>
      <c r="V36"/>
      <c r="W36"/>
      <c r="X36"/>
    </row>
    <row r="37" spans="1:24">
      <c r="A37" s="7" t="s">
        <v>2596</v>
      </c>
      <c r="B37" s="3">
        <v>0</v>
      </c>
      <c r="C37" s="7">
        <v>1</v>
      </c>
      <c r="D37" s="7">
        <v>1</v>
      </c>
      <c r="E37" s="7">
        <v>1</v>
      </c>
      <c r="F37" s="7">
        <v>1</v>
      </c>
      <c r="G37" s="7">
        <v>0</v>
      </c>
      <c r="H37" s="7">
        <v>3</v>
      </c>
      <c r="I37" s="7">
        <v>0</v>
      </c>
      <c r="J37" s="7">
        <v>3</v>
      </c>
      <c r="K37" s="7">
        <v>0</v>
      </c>
      <c r="L37" s="7">
        <v>0</v>
      </c>
      <c r="M37" s="7">
        <v>8</v>
      </c>
      <c r="Q37"/>
      <c r="R37"/>
      <c r="S37"/>
      <c r="T37"/>
      <c r="U37"/>
      <c r="V37"/>
      <c r="W37"/>
      <c r="X37"/>
    </row>
    <row r="38" spans="1:24">
      <c r="A38" s="7" t="s">
        <v>85</v>
      </c>
      <c r="B38" s="3">
        <v>0</v>
      </c>
      <c r="C38" s="7">
        <v>0</v>
      </c>
      <c r="D38" s="7">
        <v>1</v>
      </c>
      <c r="E38" s="7">
        <v>2</v>
      </c>
      <c r="F38" s="7">
        <v>0</v>
      </c>
      <c r="G38" s="7">
        <v>0</v>
      </c>
      <c r="H38" s="7">
        <v>4</v>
      </c>
      <c r="I38" s="7">
        <v>0</v>
      </c>
      <c r="J38" s="7">
        <v>5</v>
      </c>
      <c r="K38" s="7">
        <v>0</v>
      </c>
      <c r="L38" s="7">
        <v>0</v>
      </c>
      <c r="M38" s="7">
        <v>2</v>
      </c>
      <c r="Q38"/>
      <c r="R38"/>
      <c r="S38"/>
      <c r="T38"/>
      <c r="U38"/>
      <c r="V38"/>
      <c r="W38"/>
      <c r="X38"/>
    </row>
    <row r="39" spans="1:24">
      <c r="A39" s="7" t="s">
        <v>86</v>
      </c>
      <c r="B39" s="3">
        <v>0</v>
      </c>
      <c r="C39" s="7">
        <v>0</v>
      </c>
      <c r="D39" s="7">
        <v>1</v>
      </c>
      <c r="E39" s="7">
        <v>3</v>
      </c>
      <c r="F39" s="7">
        <v>0</v>
      </c>
      <c r="G39" s="7">
        <v>0</v>
      </c>
      <c r="H39" s="7">
        <v>5</v>
      </c>
      <c r="I39" s="7">
        <v>0</v>
      </c>
      <c r="J39" s="7">
        <v>4</v>
      </c>
      <c r="K39" s="7">
        <v>1</v>
      </c>
      <c r="L39" s="7">
        <v>0</v>
      </c>
      <c r="M39" s="7">
        <v>3</v>
      </c>
      <c r="Q39"/>
      <c r="R39"/>
      <c r="S39"/>
      <c r="T39"/>
      <c r="U39"/>
      <c r="V39"/>
      <c r="W39"/>
      <c r="X39"/>
    </row>
    <row r="40" spans="1:24">
      <c r="A40" s="7" t="s">
        <v>2597</v>
      </c>
      <c r="B40" s="3">
        <v>0</v>
      </c>
      <c r="C40" s="7">
        <v>0</v>
      </c>
      <c r="D40" s="7">
        <v>4</v>
      </c>
      <c r="E40" s="7">
        <v>5</v>
      </c>
      <c r="F40" s="7">
        <v>0</v>
      </c>
      <c r="G40" s="7">
        <v>1</v>
      </c>
      <c r="H40" s="7">
        <v>13</v>
      </c>
      <c r="I40" s="7">
        <v>0</v>
      </c>
      <c r="J40" s="7">
        <v>6</v>
      </c>
      <c r="K40" s="7">
        <v>1</v>
      </c>
      <c r="L40" s="7">
        <v>0</v>
      </c>
      <c r="M40" s="7">
        <v>1</v>
      </c>
      <c r="Q40"/>
      <c r="R40"/>
      <c r="S40"/>
      <c r="T40"/>
      <c r="U40"/>
      <c r="V40"/>
      <c r="W40"/>
      <c r="X40"/>
    </row>
    <row r="41" spans="1:24">
      <c r="A41" s="7" t="s">
        <v>87</v>
      </c>
      <c r="B41" s="3">
        <v>0</v>
      </c>
      <c r="C41" s="7">
        <v>0</v>
      </c>
      <c r="D41" s="7">
        <v>2</v>
      </c>
      <c r="E41" s="7">
        <v>3</v>
      </c>
      <c r="F41" s="7">
        <v>0</v>
      </c>
      <c r="G41" s="7">
        <v>0</v>
      </c>
      <c r="H41" s="7">
        <v>7</v>
      </c>
      <c r="I41" s="7">
        <v>0</v>
      </c>
      <c r="J41" s="7">
        <v>4</v>
      </c>
      <c r="K41" s="7">
        <v>1</v>
      </c>
      <c r="L41" s="7">
        <v>0</v>
      </c>
      <c r="M41" s="7">
        <v>5</v>
      </c>
      <c r="Q41"/>
      <c r="R41"/>
      <c r="S41"/>
      <c r="T41"/>
      <c r="U41"/>
      <c r="V41"/>
      <c r="W41"/>
      <c r="X41"/>
    </row>
    <row r="42" spans="1:24">
      <c r="A42" s="7" t="s">
        <v>88</v>
      </c>
      <c r="B42" s="3">
        <v>0</v>
      </c>
      <c r="C42" s="7">
        <v>0</v>
      </c>
      <c r="D42" s="7">
        <v>0</v>
      </c>
      <c r="E42" s="7">
        <v>4</v>
      </c>
      <c r="F42" s="7">
        <v>0</v>
      </c>
      <c r="G42" s="7">
        <v>0</v>
      </c>
      <c r="H42" s="7">
        <v>6</v>
      </c>
      <c r="I42" s="7">
        <v>0</v>
      </c>
      <c r="J42" s="7">
        <v>1</v>
      </c>
      <c r="K42" s="7">
        <v>1</v>
      </c>
      <c r="L42" s="7">
        <v>0</v>
      </c>
      <c r="M42" s="7">
        <v>5</v>
      </c>
      <c r="Q42"/>
      <c r="R42"/>
      <c r="S42"/>
      <c r="T42"/>
      <c r="U42"/>
      <c r="V42"/>
      <c r="W42"/>
      <c r="X42"/>
    </row>
    <row r="43" spans="1:24">
      <c r="A43" s="7" t="s">
        <v>89</v>
      </c>
      <c r="B43" s="3">
        <v>0</v>
      </c>
      <c r="C43" s="7">
        <v>0</v>
      </c>
      <c r="D43" s="7">
        <v>1</v>
      </c>
      <c r="E43" s="7">
        <v>4</v>
      </c>
      <c r="F43" s="7">
        <v>0</v>
      </c>
      <c r="G43" s="7">
        <v>0</v>
      </c>
      <c r="H43" s="7">
        <v>5</v>
      </c>
      <c r="I43" s="7">
        <v>0</v>
      </c>
      <c r="J43" s="7">
        <v>5</v>
      </c>
      <c r="K43" s="7">
        <v>2</v>
      </c>
      <c r="L43" s="7">
        <v>0</v>
      </c>
      <c r="M43" s="7">
        <v>6</v>
      </c>
      <c r="Q43"/>
      <c r="R43"/>
      <c r="S43"/>
      <c r="T43"/>
      <c r="U43"/>
      <c r="V43"/>
      <c r="W43"/>
      <c r="X43"/>
    </row>
    <row r="44" spans="1:24">
      <c r="A44" s="7" t="s">
        <v>2598</v>
      </c>
      <c r="B44" s="3">
        <v>1</v>
      </c>
      <c r="C44" s="7">
        <v>0</v>
      </c>
      <c r="D44" s="7">
        <v>5</v>
      </c>
      <c r="E44" s="7">
        <v>4</v>
      </c>
      <c r="F44" s="7">
        <v>0</v>
      </c>
      <c r="G44" s="7">
        <v>0</v>
      </c>
      <c r="H44" s="7">
        <v>10</v>
      </c>
      <c r="I44" s="7">
        <v>0</v>
      </c>
      <c r="J44" s="7">
        <v>8</v>
      </c>
      <c r="K44" s="7">
        <v>4</v>
      </c>
      <c r="L44" s="7">
        <v>0</v>
      </c>
      <c r="M44" s="7">
        <v>9</v>
      </c>
      <c r="Q44"/>
      <c r="R44"/>
      <c r="S44"/>
      <c r="T44"/>
      <c r="U44"/>
      <c r="V44"/>
      <c r="W44"/>
      <c r="X44"/>
    </row>
    <row r="45" spans="1:24">
      <c r="A45" s="7" t="s">
        <v>90</v>
      </c>
      <c r="B45" s="3">
        <v>0</v>
      </c>
      <c r="C45" s="7">
        <v>0</v>
      </c>
      <c r="D45" s="7">
        <v>4</v>
      </c>
      <c r="E45" s="7">
        <v>1</v>
      </c>
      <c r="F45" s="7">
        <v>0</v>
      </c>
      <c r="G45" s="7">
        <v>0</v>
      </c>
      <c r="H45" s="7">
        <v>8</v>
      </c>
      <c r="I45" s="7">
        <v>0</v>
      </c>
      <c r="J45" s="7">
        <v>2</v>
      </c>
      <c r="K45" s="7">
        <v>1</v>
      </c>
      <c r="L45" s="7">
        <v>0</v>
      </c>
      <c r="M45" s="7">
        <v>3</v>
      </c>
      <c r="Q45"/>
      <c r="R45"/>
      <c r="S45"/>
      <c r="T45"/>
      <c r="U45"/>
      <c r="V45"/>
      <c r="W45"/>
      <c r="X45"/>
    </row>
    <row r="46" spans="1:24">
      <c r="A46" s="7" t="s">
        <v>91</v>
      </c>
      <c r="B46" s="3">
        <v>0</v>
      </c>
      <c r="C46" s="7">
        <v>0</v>
      </c>
      <c r="D46" s="7">
        <v>0</v>
      </c>
      <c r="E46" s="7">
        <v>1</v>
      </c>
      <c r="F46" s="7">
        <v>0</v>
      </c>
      <c r="G46" s="7">
        <v>0</v>
      </c>
      <c r="H46" s="7">
        <v>1</v>
      </c>
      <c r="I46" s="7">
        <v>0</v>
      </c>
      <c r="J46" s="7">
        <v>0</v>
      </c>
      <c r="K46" s="7">
        <v>0</v>
      </c>
      <c r="L46" s="7">
        <v>0</v>
      </c>
      <c r="M46" s="7">
        <v>7</v>
      </c>
      <c r="Q46"/>
      <c r="R46"/>
      <c r="S46"/>
      <c r="T46"/>
      <c r="U46"/>
      <c r="V46"/>
      <c r="W46"/>
      <c r="X46"/>
    </row>
    <row r="47" spans="1:24">
      <c r="A47" s="7" t="s">
        <v>92</v>
      </c>
      <c r="B47" s="3">
        <v>1</v>
      </c>
      <c r="C47" s="7">
        <v>0</v>
      </c>
      <c r="D47" s="7">
        <v>2</v>
      </c>
      <c r="E47" s="7">
        <v>3</v>
      </c>
      <c r="F47" s="7">
        <v>1</v>
      </c>
      <c r="G47" s="7">
        <v>0</v>
      </c>
      <c r="H47" s="7">
        <v>6</v>
      </c>
      <c r="I47" s="7">
        <v>0</v>
      </c>
      <c r="J47" s="7">
        <v>2</v>
      </c>
      <c r="K47" s="7">
        <v>2</v>
      </c>
      <c r="L47" s="7">
        <v>0</v>
      </c>
      <c r="M47" s="7">
        <v>4</v>
      </c>
      <c r="Q47"/>
      <c r="R47"/>
      <c r="S47"/>
      <c r="T47"/>
      <c r="U47"/>
      <c r="V47"/>
      <c r="W47"/>
      <c r="X47"/>
    </row>
    <row r="48" spans="1:24">
      <c r="A48" s="7" t="s">
        <v>93</v>
      </c>
      <c r="B48" s="3">
        <v>0</v>
      </c>
      <c r="C48" s="7">
        <v>0</v>
      </c>
      <c r="D48" s="7">
        <v>1</v>
      </c>
      <c r="E48" s="7">
        <v>0</v>
      </c>
      <c r="F48" s="7">
        <v>0</v>
      </c>
      <c r="G48" s="7">
        <v>0</v>
      </c>
      <c r="H48" s="7">
        <v>2</v>
      </c>
      <c r="I48" s="7">
        <v>0</v>
      </c>
      <c r="J48" s="7">
        <v>3</v>
      </c>
      <c r="K48" s="7">
        <v>3</v>
      </c>
      <c r="L48" s="7">
        <v>0</v>
      </c>
      <c r="M48" s="7">
        <v>1</v>
      </c>
      <c r="Q48"/>
      <c r="R48"/>
      <c r="S48"/>
      <c r="T48"/>
      <c r="U48"/>
      <c r="V48"/>
      <c r="W48"/>
      <c r="X48"/>
    </row>
    <row r="49" spans="1:24">
      <c r="A49" s="7" t="s">
        <v>94</v>
      </c>
      <c r="B49" s="3">
        <v>0</v>
      </c>
      <c r="C49" s="7">
        <v>0</v>
      </c>
      <c r="D49" s="7">
        <v>2</v>
      </c>
      <c r="E49" s="7">
        <v>3</v>
      </c>
      <c r="F49" s="7">
        <v>0</v>
      </c>
      <c r="G49" s="7">
        <v>0</v>
      </c>
      <c r="H49" s="7">
        <v>5</v>
      </c>
      <c r="I49" s="7">
        <v>0</v>
      </c>
      <c r="J49" s="7">
        <v>3</v>
      </c>
      <c r="K49" s="7">
        <v>2</v>
      </c>
      <c r="L49" s="7">
        <v>0</v>
      </c>
      <c r="M49" s="7">
        <v>7</v>
      </c>
      <c r="Q49"/>
      <c r="R49"/>
      <c r="S49"/>
      <c r="T49"/>
      <c r="U49"/>
      <c r="V49"/>
      <c r="W49"/>
      <c r="X49"/>
    </row>
    <row r="50" spans="1:24">
      <c r="A50" s="7" t="s">
        <v>95</v>
      </c>
      <c r="B50" s="3">
        <v>0</v>
      </c>
      <c r="C50" s="7">
        <v>0</v>
      </c>
      <c r="D50" s="7">
        <v>0</v>
      </c>
      <c r="E50" s="7">
        <v>4</v>
      </c>
      <c r="F50" s="7">
        <v>0</v>
      </c>
      <c r="G50" s="7">
        <v>0</v>
      </c>
      <c r="H50" s="7">
        <v>7</v>
      </c>
      <c r="I50" s="7">
        <v>0</v>
      </c>
      <c r="J50" s="7">
        <v>6</v>
      </c>
      <c r="K50" s="7">
        <v>8</v>
      </c>
      <c r="L50" s="7">
        <v>0</v>
      </c>
      <c r="M50" s="7">
        <v>10</v>
      </c>
      <c r="Q50"/>
      <c r="R50"/>
      <c r="S50"/>
      <c r="T50"/>
      <c r="U50"/>
      <c r="V50"/>
      <c r="W50"/>
      <c r="X50"/>
    </row>
    <row r="51" spans="1:24">
      <c r="A51" s="7" t="s">
        <v>96</v>
      </c>
      <c r="B51" s="3">
        <v>0</v>
      </c>
      <c r="C51" s="7">
        <v>0</v>
      </c>
      <c r="D51" s="7">
        <v>0</v>
      </c>
      <c r="E51" s="7">
        <v>2</v>
      </c>
      <c r="F51" s="7">
        <v>0</v>
      </c>
      <c r="G51" s="7">
        <v>0</v>
      </c>
      <c r="H51" s="7">
        <v>2</v>
      </c>
      <c r="I51" s="7">
        <v>0</v>
      </c>
      <c r="J51" s="7">
        <v>4</v>
      </c>
      <c r="K51" s="7">
        <v>2</v>
      </c>
      <c r="L51" s="7">
        <v>0</v>
      </c>
      <c r="M51" s="7">
        <v>6</v>
      </c>
      <c r="Q51"/>
      <c r="R51"/>
      <c r="S51"/>
      <c r="T51"/>
      <c r="U51"/>
      <c r="V51"/>
      <c r="W51"/>
      <c r="X51"/>
    </row>
    <row r="52" spans="1:24">
      <c r="A52" s="7" t="s">
        <v>97</v>
      </c>
      <c r="B52" s="3">
        <v>0</v>
      </c>
      <c r="C52" s="7">
        <v>1</v>
      </c>
      <c r="D52" s="7">
        <v>1</v>
      </c>
      <c r="E52" s="7">
        <v>1</v>
      </c>
      <c r="F52" s="7">
        <v>0</v>
      </c>
      <c r="G52" s="7">
        <v>0</v>
      </c>
      <c r="H52" s="7">
        <v>3</v>
      </c>
      <c r="I52" s="7">
        <v>0</v>
      </c>
      <c r="J52" s="7">
        <v>5</v>
      </c>
      <c r="K52" s="7">
        <v>4</v>
      </c>
      <c r="L52" s="7">
        <v>0</v>
      </c>
      <c r="M52" s="7">
        <v>4</v>
      </c>
      <c r="Q52"/>
      <c r="R52"/>
      <c r="S52"/>
      <c r="T52"/>
      <c r="U52"/>
      <c r="V52"/>
      <c r="W52"/>
      <c r="X52"/>
    </row>
    <row r="53" spans="1:24">
      <c r="A53" s="7" t="s">
        <v>98</v>
      </c>
      <c r="B53" s="3">
        <v>2</v>
      </c>
      <c r="C53" s="7">
        <v>2</v>
      </c>
      <c r="D53" s="7">
        <v>1</v>
      </c>
      <c r="E53" s="7">
        <v>4</v>
      </c>
      <c r="F53" s="7">
        <v>0</v>
      </c>
      <c r="G53" s="7">
        <v>0</v>
      </c>
      <c r="H53" s="7">
        <v>11</v>
      </c>
      <c r="I53" s="7">
        <v>0</v>
      </c>
      <c r="J53" s="7">
        <v>7</v>
      </c>
      <c r="K53" s="7">
        <v>7</v>
      </c>
      <c r="L53" s="7">
        <v>0</v>
      </c>
      <c r="M53" s="7">
        <v>36</v>
      </c>
      <c r="Q53"/>
      <c r="R53"/>
      <c r="S53"/>
      <c r="T53"/>
      <c r="U53"/>
      <c r="V53"/>
      <c r="W53"/>
      <c r="X53"/>
    </row>
    <row r="54" spans="1:24">
      <c r="A54" s="7" t="s">
        <v>2599</v>
      </c>
      <c r="B54" s="3">
        <v>0</v>
      </c>
      <c r="C54" s="7">
        <v>1</v>
      </c>
      <c r="D54" s="7">
        <v>1</v>
      </c>
      <c r="E54" s="7">
        <v>3</v>
      </c>
      <c r="F54" s="7">
        <v>0</v>
      </c>
      <c r="G54" s="7">
        <v>0</v>
      </c>
      <c r="H54" s="7">
        <v>5</v>
      </c>
      <c r="I54" s="7">
        <v>0</v>
      </c>
      <c r="J54" s="7">
        <v>3</v>
      </c>
      <c r="K54" s="7">
        <v>5</v>
      </c>
      <c r="L54" s="7">
        <v>0</v>
      </c>
      <c r="M54" s="7">
        <v>15</v>
      </c>
      <c r="Q54"/>
      <c r="R54"/>
      <c r="S54"/>
      <c r="T54"/>
      <c r="U54"/>
      <c r="V54"/>
      <c r="W54"/>
      <c r="X54"/>
    </row>
    <row r="55" spans="1:24">
      <c r="A55" s="7" t="s">
        <v>2600</v>
      </c>
      <c r="B55" s="3">
        <v>0</v>
      </c>
      <c r="C55" s="7">
        <v>1</v>
      </c>
      <c r="D55" s="7">
        <v>1</v>
      </c>
      <c r="E55" s="7">
        <v>2</v>
      </c>
      <c r="F55" s="7">
        <v>1</v>
      </c>
      <c r="G55" s="7">
        <v>0</v>
      </c>
      <c r="H55" s="7">
        <v>5</v>
      </c>
      <c r="I55" s="7">
        <v>0</v>
      </c>
      <c r="J55" s="7">
        <v>5</v>
      </c>
      <c r="K55" s="7">
        <v>5</v>
      </c>
      <c r="L55" s="7">
        <v>0</v>
      </c>
      <c r="M55" s="7">
        <v>15</v>
      </c>
      <c r="Q55"/>
      <c r="R55"/>
      <c r="S55"/>
      <c r="T55"/>
      <c r="U55"/>
      <c r="V55"/>
      <c r="W55"/>
      <c r="X55"/>
    </row>
    <row r="56" spans="1:24">
      <c r="A56" s="7" t="s">
        <v>99</v>
      </c>
      <c r="B56" s="3">
        <v>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2</v>
      </c>
      <c r="I56" s="7">
        <v>0</v>
      </c>
      <c r="J56" s="7">
        <v>2</v>
      </c>
      <c r="K56" s="7">
        <v>1</v>
      </c>
      <c r="L56" s="7">
        <v>0</v>
      </c>
      <c r="M56" s="7">
        <v>3</v>
      </c>
      <c r="Q56"/>
      <c r="R56"/>
      <c r="S56"/>
      <c r="T56"/>
      <c r="U56"/>
      <c r="V56"/>
      <c r="W56"/>
      <c r="X56"/>
    </row>
    <row r="57" spans="1:24">
      <c r="A57" s="7" t="s">
        <v>100</v>
      </c>
      <c r="B57" s="3">
        <v>0</v>
      </c>
      <c r="C57" s="7">
        <v>0</v>
      </c>
      <c r="D57" s="7">
        <v>1</v>
      </c>
      <c r="E57" s="7">
        <v>0</v>
      </c>
      <c r="F57" s="7">
        <v>0</v>
      </c>
      <c r="G57" s="7">
        <v>0</v>
      </c>
      <c r="H57" s="7">
        <v>4</v>
      </c>
      <c r="I57" s="7">
        <v>0</v>
      </c>
      <c r="J57" s="7">
        <v>1</v>
      </c>
      <c r="K57" s="7">
        <v>2</v>
      </c>
      <c r="L57" s="7">
        <v>0</v>
      </c>
      <c r="M57" s="7">
        <v>6</v>
      </c>
      <c r="Q57"/>
      <c r="R57"/>
      <c r="S57"/>
      <c r="T57"/>
      <c r="U57"/>
      <c r="V57"/>
      <c r="W57"/>
      <c r="X57"/>
    </row>
    <row r="58" spans="1:24">
      <c r="A58" s="7" t="s">
        <v>101</v>
      </c>
      <c r="B58" s="3">
        <v>0</v>
      </c>
      <c r="C58" s="7">
        <v>1</v>
      </c>
      <c r="D58" s="7">
        <v>0</v>
      </c>
      <c r="E58" s="7">
        <v>4</v>
      </c>
      <c r="F58" s="7">
        <v>1</v>
      </c>
      <c r="G58" s="7">
        <v>0</v>
      </c>
      <c r="H58" s="7">
        <v>5</v>
      </c>
      <c r="I58" s="7">
        <v>0</v>
      </c>
      <c r="J58" s="7">
        <v>5</v>
      </c>
      <c r="K58" s="7">
        <v>0</v>
      </c>
      <c r="L58" s="7">
        <v>0</v>
      </c>
      <c r="M58" s="7">
        <v>3</v>
      </c>
      <c r="Q58"/>
      <c r="R58"/>
      <c r="S58"/>
      <c r="T58"/>
      <c r="U58"/>
      <c r="V58"/>
      <c r="W58"/>
      <c r="X58"/>
    </row>
    <row r="59" spans="1:24">
      <c r="A59" s="7" t="s">
        <v>102</v>
      </c>
      <c r="B59" s="3">
        <v>0</v>
      </c>
      <c r="C59" s="7">
        <v>0</v>
      </c>
      <c r="D59" s="7">
        <v>1</v>
      </c>
      <c r="E59" s="7">
        <v>1</v>
      </c>
      <c r="F59" s="7">
        <v>2</v>
      </c>
      <c r="G59" s="7">
        <v>0</v>
      </c>
      <c r="H59" s="7">
        <v>6</v>
      </c>
      <c r="I59" s="7">
        <v>0</v>
      </c>
      <c r="J59" s="7">
        <v>2</v>
      </c>
      <c r="K59" s="7">
        <v>3</v>
      </c>
      <c r="L59" s="7">
        <v>0</v>
      </c>
      <c r="M59" s="7">
        <v>3</v>
      </c>
      <c r="Q59"/>
      <c r="R59"/>
      <c r="S59"/>
      <c r="T59"/>
      <c r="U59"/>
      <c r="V59"/>
      <c r="W59"/>
      <c r="X59"/>
    </row>
    <row r="60" spans="1:24">
      <c r="A60" s="7" t="s">
        <v>103</v>
      </c>
      <c r="B60" s="3">
        <v>0</v>
      </c>
      <c r="C60" s="7">
        <v>0</v>
      </c>
      <c r="D60" s="7">
        <v>0</v>
      </c>
      <c r="E60" s="7">
        <v>4</v>
      </c>
      <c r="F60" s="7">
        <v>1</v>
      </c>
      <c r="G60" s="7">
        <v>0</v>
      </c>
      <c r="H60" s="7">
        <v>5</v>
      </c>
      <c r="I60" s="7">
        <v>0</v>
      </c>
      <c r="J60" s="7">
        <v>4</v>
      </c>
      <c r="K60" s="7">
        <v>3</v>
      </c>
      <c r="L60" s="7">
        <v>0</v>
      </c>
      <c r="M60" s="7">
        <v>11</v>
      </c>
      <c r="Q60"/>
      <c r="R60"/>
      <c r="S60"/>
      <c r="T60"/>
      <c r="U60"/>
      <c r="V60"/>
      <c r="W60"/>
      <c r="X60"/>
    </row>
    <row r="61" spans="1:24">
      <c r="A61" s="7" t="s">
        <v>104</v>
      </c>
      <c r="B61" s="3">
        <v>0</v>
      </c>
      <c r="C61" s="7">
        <v>0</v>
      </c>
      <c r="D61" s="7">
        <v>0</v>
      </c>
      <c r="E61" s="7">
        <v>3</v>
      </c>
      <c r="F61" s="7">
        <v>0</v>
      </c>
      <c r="G61" s="7">
        <v>0</v>
      </c>
      <c r="H61" s="7">
        <v>8</v>
      </c>
      <c r="I61" s="7">
        <v>0</v>
      </c>
      <c r="J61" s="7">
        <v>2</v>
      </c>
      <c r="K61" s="7">
        <v>5</v>
      </c>
      <c r="L61" s="7">
        <v>0</v>
      </c>
      <c r="M61" s="7">
        <v>17</v>
      </c>
      <c r="Q61"/>
      <c r="R61"/>
      <c r="S61"/>
      <c r="T61"/>
      <c r="U61"/>
      <c r="V61"/>
      <c r="W61"/>
      <c r="X61"/>
    </row>
    <row r="62" spans="1:24">
      <c r="A62" s="7" t="s">
        <v>105</v>
      </c>
      <c r="B62" s="3">
        <v>0</v>
      </c>
      <c r="C62" s="7">
        <v>0</v>
      </c>
      <c r="D62" s="7">
        <v>2</v>
      </c>
      <c r="E62" s="7">
        <v>3</v>
      </c>
      <c r="F62" s="7">
        <v>0</v>
      </c>
      <c r="G62" s="7">
        <v>0</v>
      </c>
      <c r="H62" s="7">
        <v>7</v>
      </c>
      <c r="I62" s="7">
        <v>0</v>
      </c>
      <c r="J62" s="7">
        <v>13</v>
      </c>
      <c r="K62" s="7">
        <v>3</v>
      </c>
      <c r="L62" s="7">
        <v>0</v>
      </c>
      <c r="M62" s="7">
        <v>4</v>
      </c>
      <c r="Q62"/>
      <c r="R62"/>
      <c r="S62"/>
      <c r="T62"/>
      <c r="U62"/>
      <c r="V62"/>
      <c r="W62"/>
      <c r="X62"/>
    </row>
    <row r="63" spans="1:24">
      <c r="A63" s="7" t="s">
        <v>106</v>
      </c>
      <c r="B63" s="3">
        <v>0</v>
      </c>
      <c r="C63" s="7">
        <v>0</v>
      </c>
      <c r="D63" s="7">
        <v>0</v>
      </c>
      <c r="E63" s="7">
        <v>2</v>
      </c>
      <c r="F63" s="7">
        <v>0</v>
      </c>
      <c r="G63" s="7">
        <v>0</v>
      </c>
      <c r="H63" s="7">
        <v>2</v>
      </c>
      <c r="I63" s="7">
        <v>0</v>
      </c>
      <c r="J63" s="7">
        <v>5</v>
      </c>
      <c r="K63" s="7">
        <v>1</v>
      </c>
      <c r="L63" s="7">
        <v>0</v>
      </c>
      <c r="M63" s="7">
        <v>4</v>
      </c>
      <c r="Q63"/>
      <c r="R63"/>
      <c r="S63"/>
      <c r="T63"/>
      <c r="U63"/>
      <c r="V63"/>
      <c r="W63"/>
      <c r="X63"/>
    </row>
    <row r="64" spans="1:24">
      <c r="A64" s="7" t="s">
        <v>107</v>
      </c>
      <c r="B64" s="3">
        <v>0</v>
      </c>
      <c r="C64" s="7">
        <v>0</v>
      </c>
      <c r="D64" s="7">
        <v>1</v>
      </c>
      <c r="E64" s="7">
        <v>6</v>
      </c>
      <c r="F64" s="7">
        <v>1</v>
      </c>
      <c r="G64" s="7">
        <v>0</v>
      </c>
      <c r="H64" s="7">
        <v>7</v>
      </c>
      <c r="I64" s="7">
        <v>0</v>
      </c>
      <c r="J64" s="7">
        <v>6</v>
      </c>
      <c r="K64" s="7">
        <v>2</v>
      </c>
      <c r="L64" s="7">
        <v>0</v>
      </c>
      <c r="M64" s="7">
        <v>3</v>
      </c>
      <c r="Q64"/>
      <c r="R64"/>
      <c r="S64"/>
      <c r="T64"/>
      <c r="U64"/>
      <c r="V64"/>
      <c r="W64"/>
      <c r="X64"/>
    </row>
    <row r="65" spans="1:24">
      <c r="A65" s="7" t="s">
        <v>108</v>
      </c>
      <c r="B65" s="3">
        <v>1</v>
      </c>
      <c r="C65" s="7">
        <v>0</v>
      </c>
      <c r="D65" s="7">
        <v>0</v>
      </c>
      <c r="E65" s="7">
        <v>1</v>
      </c>
      <c r="F65" s="7">
        <v>1</v>
      </c>
      <c r="G65" s="7">
        <v>0</v>
      </c>
      <c r="H65" s="7">
        <v>4</v>
      </c>
      <c r="I65" s="7">
        <v>0</v>
      </c>
      <c r="J65" s="7">
        <v>5</v>
      </c>
      <c r="K65" s="7">
        <v>1</v>
      </c>
      <c r="L65" s="7">
        <v>0</v>
      </c>
      <c r="M65" s="7">
        <v>3</v>
      </c>
      <c r="Q65"/>
      <c r="R65"/>
      <c r="S65"/>
      <c r="T65"/>
      <c r="U65"/>
      <c r="V65"/>
      <c r="W65"/>
      <c r="X65"/>
    </row>
    <row r="66" spans="1:24">
      <c r="A66" s="7" t="s">
        <v>109</v>
      </c>
      <c r="B66" s="3">
        <v>0</v>
      </c>
      <c r="C66" s="7">
        <v>0</v>
      </c>
      <c r="D66" s="7">
        <v>1</v>
      </c>
      <c r="E66" s="7">
        <v>3</v>
      </c>
      <c r="F66" s="7">
        <v>2</v>
      </c>
      <c r="G66" s="7">
        <v>0</v>
      </c>
      <c r="H66" s="7">
        <v>4</v>
      </c>
      <c r="I66" s="7">
        <v>0</v>
      </c>
      <c r="J66" s="7">
        <v>10</v>
      </c>
      <c r="K66" s="7">
        <v>0</v>
      </c>
      <c r="L66" s="7">
        <v>0</v>
      </c>
      <c r="M66" s="7">
        <v>5</v>
      </c>
      <c r="Q66"/>
      <c r="R66"/>
      <c r="S66"/>
      <c r="T66"/>
      <c r="U66"/>
      <c r="V66"/>
      <c r="W66"/>
      <c r="X66"/>
    </row>
    <row r="67" spans="1:24">
      <c r="A67" s="7" t="s">
        <v>110</v>
      </c>
      <c r="B67" s="3">
        <v>1</v>
      </c>
      <c r="C67" s="7">
        <v>0</v>
      </c>
      <c r="D67" s="7">
        <v>2</v>
      </c>
      <c r="E67" s="7">
        <v>2</v>
      </c>
      <c r="F67" s="7">
        <v>0</v>
      </c>
      <c r="G67" s="7">
        <v>0</v>
      </c>
      <c r="H67" s="7">
        <v>6</v>
      </c>
      <c r="I67" s="7">
        <v>0</v>
      </c>
      <c r="J67" s="7">
        <v>3</v>
      </c>
      <c r="K67" s="7">
        <v>4</v>
      </c>
      <c r="L67" s="7">
        <v>0</v>
      </c>
      <c r="M67" s="7">
        <v>7</v>
      </c>
      <c r="Q67"/>
      <c r="R67"/>
      <c r="S67"/>
      <c r="T67"/>
      <c r="U67"/>
      <c r="V67"/>
      <c r="W67"/>
      <c r="X67"/>
    </row>
    <row r="68" spans="1:24">
      <c r="A68" s="7" t="s">
        <v>111</v>
      </c>
      <c r="B68" s="3">
        <v>0</v>
      </c>
      <c r="C68" s="7">
        <v>0</v>
      </c>
      <c r="D68" s="7">
        <v>3</v>
      </c>
      <c r="E68" s="7">
        <v>3</v>
      </c>
      <c r="F68" s="7">
        <v>0</v>
      </c>
      <c r="G68" s="7">
        <v>0</v>
      </c>
      <c r="H68" s="7">
        <v>10</v>
      </c>
      <c r="I68" s="7">
        <v>0</v>
      </c>
      <c r="J68" s="7">
        <v>6</v>
      </c>
      <c r="K68" s="7">
        <v>4</v>
      </c>
      <c r="L68" s="7">
        <v>0</v>
      </c>
      <c r="M68" s="7">
        <v>5</v>
      </c>
      <c r="Q68"/>
      <c r="R68"/>
      <c r="S68"/>
      <c r="T68"/>
      <c r="U68"/>
      <c r="V68"/>
      <c r="W68"/>
      <c r="X68"/>
    </row>
    <row r="69" spans="1:24">
      <c r="A69" s="7" t="s">
        <v>112</v>
      </c>
      <c r="B69" s="3">
        <v>1</v>
      </c>
      <c r="C69" s="7">
        <v>0</v>
      </c>
      <c r="D69" s="7">
        <v>1</v>
      </c>
      <c r="E69" s="7">
        <v>0</v>
      </c>
      <c r="F69" s="7">
        <v>0</v>
      </c>
      <c r="G69" s="7">
        <v>0</v>
      </c>
      <c r="H69" s="7">
        <v>5</v>
      </c>
      <c r="I69" s="7">
        <v>0</v>
      </c>
      <c r="J69" s="7">
        <v>5</v>
      </c>
      <c r="K69" s="7">
        <v>1</v>
      </c>
      <c r="L69" s="7">
        <v>0</v>
      </c>
      <c r="M69" s="7">
        <v>6</v>
      </c>
      <c r="Q69"/>
      <c r="R69"/>
      <c r="S69"/>
      <c r="T69"/>
      <c r="U69"/>
      <c r="V69"/>
      <c r="W69"/>
      <c r="X69"/>
    </row>
    <row r="70" spans="1:24">
      <c r="A70" s="7" t="s">
        <v>2601</v>
      </c>
      <c r="B70" s="3">
        <v>0</v>
      </c>
      <c r="C70" s="7">
        <v>1</v>
      </c>
      <c r="D70" s="7">
        <v>2</v>
      </c>
      <c r="E70" s="7">
        <v>2</v>
      </c>
      <c r="F70" s="7">
        <v>0</v>
      </c>
      <c r="G70" s="7">
        <v>0</v>
      </c>
      <c r="H70" s="7">
        <v>6</v>
      </c>
      <c r="I70" s="7">
        <v>0</v>
      </c>
      <c r="J70" s="7">
        <v>5</v>
      </c>
      <c r="K70" s="7">
        <v>3</v>
      </c>
      <c r="L70" s="7">
        <v>0</v>
      </c>
      <c r="M70" s="7">
        <v>5</v>
      </c>
      <c r="Q70"/>
      <c r="R70"/>
      <c r="S70"/>
      <c r="T70"/>
      <c r="U70"/>
      <c r="V70"/>
      <c r="W70"/>
      <c r="X70"/>
    </row>
    <row r="71" spans="1:24">
      <c r="A71" s="7" t="s">
        <v>113</v>
      </c>
      <c r="B71" s="3">
        <v>0</v>
      </c>
      <c r="C71" s="7">
        <v>2</v>
      </c>
      <c r="D71" s="7">
        <v>1</v>
      </c>
      <c r="E71" s="7">
        <v>1</v>
      </c>
      <c r="F71" s="7">
        <v>0</v>
      </c>
      <c r="G71" s="7">
        <v>0</v>
      </c>
      <c r="H71" s="7">
        <v>4</v>
      </c>
      <c r="I71" s="7">
        <v>0</v>
      </c>
      <c r="J71" s="7">
        <v>6</v>
      </c>
      <c r="K71" s="7">
        <v>0</v>
      </c>
      <c r="L71" s="7">
        <v>0</v>
      </c>
      <c r="M71" s="7">
        <v>1</v>
      </c>
      <c r="Q71"/>
      <c r="R71"/>
      <c r="S71"/>
      <c r="T71"/>
      <c r="U71"/>
      <c r="V71"/>
      <c r="W71"/>
      <c r="X71"/>
    </row>
    <row r="72" spans="1:24">
      <c r="A72" s="7" t="s">
        <v>114</v>
      </c>
      <c r="B72" s="3">
        <v>0</v>
      </c>
      <c r="C72" s="7">
        <v>0</v>
      </c>
      <c r="D72" s="7">
        <v>0</v>
      </c>
      <c r="E72" s="7">
        <v>2</v>
      </c>
      <c r="F72" s="7">
        <v>1</v>
      </c>
      <c r="G72" s="7">
        <v>0</v>
      </c>
      <c r="H72" s="7">
        <v>5</v>
      </c>
      <c r="I72" s="7">
        <v>0</v>
      </c>
      <c r="J72" s="7">
        <v>5</v>
      </c>
      <c r="K72" s="7">
        <v>1</v>
      </c>
      <c r="L72" s="7">
        <v>0</v>
      </c>
      <c r="M72" s="7">
        <v>8</v>
      </c>
      <c r="Q72"/>
      <c r="R72"/>
      <c r="S72"/>
      <c r="T72"/>
      <c r="U72"/>
      <c r="V72"/>
      <c r="W72"/>
      <c r="X72"/>
    </row>
    <row r="73" spans="1:24">
      <c r="A73" s="7" t="s">
        <v>115</v>
      </c>
      <c r="B73" s="3">
        <v>0</v>
      </c>
      <c r="C73" s="7">
        <v>0</v>
      </c>
      <c r="D73" s="7">
        <v>2</v>
      </c>
      <c r="E73" s="7">
        <v>1</v>
      </c>
      <c r="F73" s="7">
        <v>0</v>
      </c>
      <c r="G73" s="7">
        <v>0</v>
      </c>
      <c r="H73" s="7">
        <v>3</v>
      </c>
      <c r="I73" s="7">
        <v>0</v>
      </c>
      <c r="J73" s="7">
        <v>7</v>
      </c>
      <c r="K73" s="7">
        <v>2</v>
      </c>
      <c r="L73" s="7">
        <v>0</v>
      </c>
      <c r="M73" s="7">
        <v>6</v>
      </c>
      <c r="Q73"/>
      <c r="R73"/>
      <c r="S73"/>
      <c r="T73"/>
      <c r="U73"/>
      <c r="V73"/>
      <c r="W73"/>
      <c r="X73"/>
    </row>
    <row r="74" spans="1:24">
      <c r="A74" s="7" t="s">
        <v>116</v>
      </c>
      <c r="B74" s="3">
        <v>0</v>
      </c>
      <c r="C74" s="7">
        <v>0</v>
      </c>
      <c r="D74" s="7">
        <v>2</v>
      </c>
      <c r="E74" s="7">
        <v>2</v>
      </c>
      <c r="F74" s="7">
        <v>1</v>
      </c>
      <c r="G74" s="7">
        <v>0</v>
      </c>
      <c r="H74" s="7">
        <v>6</v>
      </c>
      <c r="I74" s="7">
        <v>0</v>
      </c>
      <c r="J74" s="7">
        <v>4</v>
      </c>
      <c r="K74" s="7">
        <v>0</v>
      </c>
      <c r="L74" s="7">
        <v>0</v>
      </c>
      <c r="M74" s="7">
        <v>3</v>
      </c>
      <c r="Q74"/>
      <c r="R74"/>
      <c r="S74"/>
      <c r="T74"/>
      <c r="U74"/>
      <c r="V74"/>
      <c r="W74"/>
      <c r="X74"/>
    </row>
    <row r="75" spans="1:24">
      <c r="A75" s="7" t="s">
        <v>117</v>
      </c>
      <c r="B75" s="3">
        <v>0</v>
      </c>
      <c r="C75" s="7">
        <v>0</v>
      </c>
      <c r="D75" s="7">
        <v>0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2</v>
      </c>
      <c r="K75" s="7">
        <v>4</v>
      </c>
      <c r="L75" s="7">
        <v>0</v>
      </c>
      <c r="M75" s="7">
        <v>6</v>
      </c>
      <c r="Q75"/>
      <c r="R75"/>
      <c r="S75"/>
      <c r="T75"/>
      <c r="U75"/>
      <c r="V75"/>
      <c r="W75"/>
      <c r="X75"/>
    </row>
    <row r="76" spans="1:24">
      <c r="A76" s="7" t="s">
        <v>118</v>
      </c>
      <c r="B76" s="3">
        <v>1</v>
      </c>
      <c r="C76" s="7">
        <v>0</v>
      </c>
      <c r="D76" s="7">
        <v>5</v>
      </c>
      <c r="E76" s="7">
        <v>3</v>
      </c>
      <c r="F76" s="7">
        <v>1</v>
      </c>
      <c r="G76" s="7">
        <v>0</v>
      </c>
      <c r="H76" s="7">
        <v>15</v>
      </c>
      <c r="I76" s="7">
        <v>0</v>
      </c>
      <c r="J76" s="7">
        <v>6</v>
      </c>
      <c r="K76" s="7">
        <v>7</v>
      </c>
      <c r="L76" s="7">
        <v>0</v>
      </c>
      <c r="M76" s="7">
        <v>17</v>
      </c>
      <c r="Q76"/>
      <c r="R76"/>
      <c r="S76"/>
      <c r="T76"/>
      <c r="U76"/>
      <c r="V76"/>
      <c r="W76"/>
      <c r="X76"/>
    </row>
    <row r="77" spans="1:24">
      <c r="A77" s="7" t="s">
        <v>119</v>
      </c>
      <c r="B77" s="3">
        <v>0</v>
      </c>
      <c r="C77" s="7">
        <v>0</v>
      </c>
      <c r="D77" s="7">
        <v>1</v>
      </c>
      <c r="E77" s="7">
        <v>9</v>
      </c>
      <c r="F77" s="7">
        <v>0</v>
      </c>
      <c r="G77" s="7">
        <v>0</v>
      </c>
      <c r="H77" s="7">
        <v>10</v>
      </c>
      <c r="I77" s="7">
        <v>0</v>
      </c>
      <c r="J77" s="7">
        <v>4</v>
      </c>
      <c r="K77" s="7">
        <v>2</v>
      </c>
      <c r="L77" s="7">
        <v>0</v>
      </c>
      <c r="M77" s="7">
        <v>7</v>
      </c>
      <c r="Q77"/>
      <c r="R77"/>
      <c r="S77"/>
      <c r="T77"/>
      <c r="U77"/>
      <c r="V77"/>
      <c r="W77"/>
      <c r="X77"/>
    </row>
    <row r="78" spans="1:24">
      <c r="A78" s="7" t="s">
        <v>120</v>
      </c>
      <c r="B78" s="3">
        <v>0</v>
      </c>
      <c r="C78" s="7">
        <v>0</v>
      </c>
      <c r="D78" s="7">
        <v>0</v>
      </c>
      <c r="E78" s="7">
        <v>2</v>
      </c>
      <c r="F78" s="7">
        <v>1</v>
      </c>
      <c r="G78" s="7">
        <v>0</v>
      </c>
      <c r="H78" s="7">
        <v>2</v>
      </c>
      <c r="I78" s="7">
        <v>0</v>
      </c>
      <c r="J78" s="7">
        <v>1</v>
      </c>
      <c r="K78" s="7">
        <v>2</v>
      </c>
      <c r="L78" s="7">
        <v>0</v>
      </c>
      <c r="M78" s="7">
        <v>7</v>
      </c>
      <c r="Q78"/>
      <c r="R78"/>
      <c r="S78"/>
      <c r="T78"/>
      <c r="U78"/>
      <c r="V78"/>
      <c r="W78"/>
      <c r="X78"/>
    </row>
    <row r="79" spans="1:24">
      <c r="A79" s="7" t="s">
        <v>121</v>
      </c>
      <c r="B79" s="3">
        <v>0</v>
      </c>
      <c r="C79" s="7">
        <v>0</v>
      </c>
      <c r="D79" s="7">
        <v>0</v>
      </c>
      <c r="E79" s="7">
        <v>1</v>
      </c>
      <c r="F79" s="7">
        <v>0</v>
      </c>
      <c r="G79" s="7">
        <v>0</v>
      </c>
      <c r="H79" s="7">
        <v>6</v>
      </c>
      <c r="I79" s="7">
        <v>0</v>
      </c>
      <c r="J79" s="7">
        <v>4</v>
      </c>
      <c r="K79" s="7">
        <v>3</v>
      </c>
      <c r="L79" s="7">
        <v>0</v>
      </c>
      <c r="M79" s="7">
        <v>3</v>
      </c>
      <c r="Q79"/>
      <c r="R79"/>
      <c r="S79"/>
      <c r="T79"/>
      <c r="U79"/>
      <c r="V79"/>
      <c r="W79"/>
      <c r="X79"/>
    </row>
    <row r="80" spans="1:24">
      <c r="A80" s="7" t="s">
        <v>122</v>
      </c>
      <c r="B80" s="3">
        <v>0</v>
      </c>
      <c r="C80" s="7">
        <v>0</v>
      </c>
      <c r="D80" s="7">
        <v>0</v>
      </c>
      <c r="E80" s="7">
        <v>7</v>
      </c>
      <c r="F80" s="7">
        <v>0</v>
      </c>
      <c r="G80" s="7">
        <v>0</v>
      </c>
      <c r="H80" s="7">
        <v>7</v>
      </c>
      <c r="I80" s="7">
        <v>0</v>
      </c>
      <c r="J80" s="7">
        <v>3</v>
      </c>
      <c r="K80" s="7">
        <v>2</v>
      </c>
      <c r="L80" s="7">
        <v>0</v>
      </c>
      <c r="M80" s="7">
        <v>5</v>
      </c>
      <c r="Q80"/>
      <c r="R80"/>
      <c r="S80"/>
      <c r="T80"/>
      <c r="U80"/>
      <c r="V80"/>
      <c r="W80"/>
      <c r="X80"/>
    </row>
    <row r="81" spans="1:24">
      <c r="A81" s="7" t="s">
        <v>123</v>
      </c>
      <c r="B81" s="3">
        <v>0</v>
      </c>
      <c r="C81" s="7">
        <v>1</v>
      </c>
      <c r="D81" s="7">
        <v>2</v>
      </c>
      <c r="E81" s="7">
        <v>2</v>
      </c>
      <c r="F81" s="7">
        <v>0</v>
      </c>
      <c r="G81" s="7">
        <v>0</v>
      </c>
      <c r="H81" s="7">
        <v>5</v>
      </c>
      <c r="I81" s="7">
        <v>0</v>
      </c>
      <c r="J81" s="7">
        <v>2</v>
      </c>
      <c r="K81" s="7">
        <v>2</v>
      </c>
      <c r="L81" s="7">
        <v>0</v>
      </c>
      <c r="M81" s="7">
        <v>4</v>
      </c>
      <c r="Q81"/>
      <c r="R81"/>
      <c r="S81"/>
      <c r="T81"/>
      <c r="U81"/>
      <c r="V81"/>
      <c r="W81"/>
      <c r="X81"/>
    </row>
    <row r="82" spans="1:24">
      <c r="A82" s="7" t="s">
        <v>124</v>
      </c>
      <c r="B82" s="3">
        <v>0</v>
      </c>
      <c r="C82" s="7">
        <v>0</v>
      </c>
      <c r="D82" s="7">
        <v>1</v>
      </c>
      <c r="E82" s="7">
        <v>2</v>
      </c>
      <c r="F82" s="7">
        <v>0</v>
      </c>
      <c r="G82" s="7">
        <v>0</v>
      </c>
      <c r="H82" s="7">
        <v>4</v>
      </c>
      <c r="I82" s="7">
        <v>0</v>
      </c>
      <c r="J82" s="7">
        <v>4</v>
      </c>
      <c r="K82" s="7">
        <v>2</v>
      </c>
      <c r="L82" s="7">
        <v>0</v>
      </c>
      <c r="M82" s="7">
        <v>2</v>
      </c>
      <c r="Q82"/>
      <c r="R82"/>
      <c r="S82"/>
      <c r="T82"/>
      <c r="U82"/>
      <c r="V82"/>
      <c r="W82"/>
      <c r="X82"/>
    </row>
    <row r="83" spans="1:24">
      <c r="A83" s="7" t="s">
        <v>125</v>
      </c>
      <c r="B83" s="3">
        <v>0</v>
      </c>
      <c r="C83" s="7">
        <v>0</v>
      </c>
      <c r="D83" s="7">
        <v>0</v>
      </c>
      <c r="E83" s="7">
        <v>4</v>
      </c>
      <c r="F83" s="7">
        <v>0</v>
      </c>
      <c r="G83" s="7">
        <v>0</v>
      </c>
      <c r="H83" s="7">
        <v>6</v>
      </c>
      <c r="I83" s="7">
        <v>0</v>
      </c>
      <c r="J83" s="7">
        <v>5</v>
      </c>
      <c r="K83" s="7">
        <v>2</v>
      </c>
      <c r="L83" s="7">
        <v>0</v>
      </c>
      <c r="M83" s="7">
        <v>7</v>
      </c>
      <c r="Q83"/>
      <c r="R83"/>
      <c r="S83"/>
      <c r="T83"/>
      <c r="U83"/>
      <c r="V83"/>
      <c r="W83"/>
      <c r="X83"/>
    </row>
    <row r="84" spans="1:24">
      <c r="A84" s="7" t="s">
        <v>126</v>
      </c>
      <c r="B84" s="3">
        <v>0</v>
      </c>
      <c r="C84" s="7">
        <v>0</v>
      </c>
      <c r="D84" s="7">
        <v>0</v>
      </c>
      <c r="E84" s="7">
        <v>3</v>
      </c>
      <c r="F84" s="7">
        <v>0</v>
      </c>
      <c r="G84" s="7">
        <v>0</v>
      </c>
      <c r="H84" s="7">
        <v>7</v>
      </c>
      <c r="I84" s="7">
        <v>0</v>
      </c>
      <c r="J84" s="7">
        <v>4</v>
      </c>
      <c r="K84" s="7">
        <v>2</v>
      </c>
      <c r="L84" s="7">
        <v>0</v>
      </c>
      <c r="M84" s="7">
        <v>5</v>
      </c>
      <c r="Q84"/>
      <c r="R84"/>
      <c r="S84"/>
      <c r="T84"/>
      <c r="U84"/>
      <c r="V84"/>
      <c r="W84"/>
      <c r="X84"/>
    </row>
    <row r="85" spans="1:24">
      <c r="A85" s="7" t="s">
        <v>474</v>
      </c>
      <c r="B85" s="3">
        <v>1</v>
      </c>
      <c r="C85" s="7">
        <v>0</v>
      </c>
      <c r="D85" s="7">
        <v>2</v>
      </c>
      <c r="E85" s="7">
        <v>5</v>
      </c>
      <c r="F85" s="7">
        <v>0</v>
      </c>
      <c r="G85" s="7">
        <v>0</v>
      </c>
      <c r="H85" s="7">
        <v>8</v>
      </c>
      <c r="I85" s="7">
        <v>0</v>
      </c>
      <c r="J85" s="7">
        <v>5</v>
      </c>
      <c r="K85" s="7">
        <v>3</v>
      </c>
      <c r="L85" s="7">
        <v>0</v>
      </c>
      <c r="M85" s="7">
        <v>6</v>
      </c>
      <c r="Q85"/>
      <c r="R85"/>
      <c r="S85"/>
      <c r="T85"/>
      <c r="U85"/>
      <c r="V85"/>
      <c r="W85"/>
      <c r="X85"/>
    </row>
    <row r="86" spans="1:24">
      <c r="A86" s="7" t="s">
        <v>127</v>
      </c>
      <c r="B86" s="3">
        <v>2</v>
      </c>
      <c r="C86" s="7">
        <v>1</v>
      </c>
      <c r="D86" s="7">
        <v>0</v>
      </c>
      <c r="E86" s="7">
        <v>1</v>
      </c>
      <c r="F86" s="7">
        <v>2</v>
      </c>
      <c r="G86" s="7">
        <v>0</v>
      </c>
      <c r="H86" s="7">
        <v>4</v>
      </c>
      <c r="I86" s="7">
        <v>0</v>
      </c>
      <c r="J86" s="7">
        <v>6</v>
      </c>
      <c r="K86" s="7">
        <v>10</v>
      </c>
      <c r="L86" s="7">
        <v>0</v>
      </c>
      <c r="M86" s="7">
        <v>8</v>
      </c>
      <c r="Q86"/>
      <c r="R86"/>
      <c r="S86"/>
      <c r="T86"/>
      <c r="U86"/>
      <c r="V86"/>
      <c r="W86"/>
      <c r="X86"/>
    </row>
    <row r="87" spans="1:24">
      <c r="A87" s="7" t="s">
        <v>128</v>
      </c>
      <c r="B87" s="3">
        <v>1</v>
      </c>
      <c r="C87" s="7">
        <v>0</v>
      </c>
      <c r="D87" s="7">
        <v>1</v>
      </c>
      <c r="E87" s="7">
        <v>0</v>
      </c>
      <c r="F87" s="7">
        <v>0</v>
      </c>
      <c r="G87" s="7">
        <v>0</v>
      </c>
      <c r="H87" s="7">
        <v>2</v>
      </c>
      <c r="I87" s="7">
        <v>0</v>
      </c>
      <c r="J87" s="7">
        <v>5</v>
      </c>
      <c r="K87" s="7">
        <v>0</v>
      </c>
      <c r="L87" s="7">
        <v>0</v>
      </c>
      <c r="M87" s="7">
        <v>6</v>
      </c>
      <c r="Q87"/>
      <c r="R87"/>
      <c r="S87"/>
      <c r="T87"/>
      <c r="U87"/>
      <c r="V87"/>
      <c r="W87"/>
      <c r="X87"/>
    </row>
    <row r="88" spans="1:24">
      <c r="A88" s="7" t="s">
        <v>129</v>
      </c>
      <c r="B88" s="3">
        <v>0</v>
      </c>
      <c r="C88" s="7">
        <v>0</v>
      </c>
      <c r="D88" s="7">
        <v>1</v>
      </c>
      <c r="E88" s="7">
        <v>3</v>
      </c>
      <c r="F88" s="7">
        <v>0</v>
      </c>
      <c r="G88" s="7">
        <v>0</v>
      </c>
      <c r="H88" s="7">
        <v>4</v>
      </c>
      <c r="I88" s="7">
        <v>0</v>
      </c>
      <c r="J88" s="7">
        <v>4</v>
      </c>
      <c r="K88" s="7">
        <v>2</v>
      </c>
      <c r="L88" s="7">
        <v>0</v>
      </c>
      <c r="M88" s="7">
        <v>7</v>
      </c>
      <c r="Q88"/>
      <c r="R88"/>
      <c r="S88"/>
      <c r="T88"/>
      <c r="U88"/>
      <c r="V88"/>
      <c r="W88"/>
      <c r="X88"/>
    </row>
    <row r="89" spans="1:24">
      <c r="A89" s="7" t="s">
        <v>130</v>
      </c>
      <c r="B89" s="3">
        <v>0</v>
      </c>
      <c r="C89" s="7">
        <v>0</v>
      </c>
      <c r="D89" s="7">
        <v>0</v>
      </c>
      <c r="E89" s="7">
        <v>2</v>
      </c>
      <c r="F89" s="7">
        <v>1</v>
      </c>
      <c r="G89" s="7">
        <v>0</v>
      </c>
      <c r="H89" s="7">
        <v>2</v>
      </c>
      <c r="I89" s="7">
        <v>0</v>
      </c>
      <c r="J89" s="7">
        <v>0</v>
      </c>
      <c r="K89" s="7">
        <v>2</v>
      </c>
      <c r="L89" s="7">
        <v>0</v>
      </c>
      <c r="M89" s="7">
        <v>3</v>
      </c>
      <c r="Q89"/>
      <c r="R89"/>
      <c r="S89"/>
      <c r="T89"/>
      <c r="U89"/>
      <c r="V89"/>
      <c r="W89"/>
      <c r="X89"/>
    </row>
    <row r="90" spans="1:24">
      <c r="A90" s="7" t="s">
        <v>131</v>
      </c>
      <c r="B90" s="3">
        <v>2</v>
      </c>
      <c r="C90" s="7">
        <v>0</v>
      </c>
      <c r="D90" s="7">
        <v>2</v>
      </c>
      <c r="E90" s="7">
        <v>2</v>
      </c>
      <c r="F90" s="7">
        <v>0</v>
      </c>
      <c r="G90" s="7">
        <v>0</v>
      </c>
      <c r="H90" s="7">
        <v>6</v>
      </c>
      <c r="I90" s="7">
        <v>0</v>
      </c>
      <c r="J90" s="7">
        <v>6</v>
      </c>
      <c r="K90" s="7">
        <v>0</v>
      </c>
      <c r="L90" s="7">
        <v>0</v>
      </c>
      <c r="M90" s="7">
        <v>4</v>
      </c>
      <c r="Q90"/>
      <c r="R90"/>
      <c r="S90"/>
      <c r="T90"/>
      <c r="U90"/>
      <c r="V90"/>
      <c r="W90"/>
      <c r="X90"/>
    </row>
    <row r="91" spans="1:24">
      <c r="A91" s="7" t="s">
        <v>1471</v>
      </c>
      <c r="B91" s="3">
        <v>1</v>
      </c>
      <c r="C91" s="7">
        <v>0</v>
      </c>
      <c r="D91" s="7">
        <v>0</v>
      </c>
      <c r="E91" s="7">
        <v>1</v>
      </c>
      <c r="F91" s="7">
        <v>0</v>
      </c>
      <c r="G91" s="7">
        <v>0</v>
      </c>
      <c r="H91" s="7">
        <v>4</v>
      </c>
      <c r="I91" s="7">
        <v>0</v>
      </c>
      <c r="J91" s="7">
        <v>3</v>
      </c>
      <c r="K91" s="7">
        <v>2</v>
      </c>
      <c r="L91" s="7">
        <v>0</v>
      </c>
      <c r="M91" s="7">
        <v>12</v>
      </c>
      <c r="Q91"/>
      <c r="R91"/>
      <c r="S91"/>
      <c r="T91"/>
      <c r="U91"/>
      <c r="V91"/>
      <c r="W91"/>
      <c r="X91"/>
    </row>
    <row r="92" spans="1:24">
      <c r="A92" s="7" t="s">
        <v>132</v>
      </c>
      <c r="B92" s="3">
        <v>0</v>
      </c>
      <c r="C92" s="7">
        <v>1</v>
      </c>
      <c r="D92" s="7">
        <v>1</v>
      </c>
      <c r="E92" s="7">
        <v>4</v>
      </c>
      <c r="F92" s="7">
        <v>0</v>
      </c>
      <c r="G92" s="7">
        <v>0</v>
      </c>
      <c r="H92" s="7">
        <v>7</v>
      </c>
      <c r="I92" s="7">
        <v>0</v>
      </c>
      <c r="J92" s="7">
        <v>5</v>
      </c>
      <c r="K92" s="7">
        <v>6</v>
      </c>
      <c r="L92" s="7">
        <v>0</v>
      </c>
      <c r="M92" s="7">
        <v>5</v>
      </c>
      <c r="Q92"/>
      <c r="R92"/>
      <c r="S92"/>
      <c r="T92"/>
      <c r="U92"/>
      <c r="V92"/>
      <c r="W92"/>
      <c r="X92"/>
    </row>
    <row r="93" spans="1:24">
      <c r="A93" s="7" t="s">
        <v>475</v>
      </c>
      <c r="B93" s="3">
        <v>1</v>
      </c>
      <c r="C93" s="7">
        <v>0</v>
      </c>
      <c r="D93" s="7">
        <v>1</v>
      </c>
      <c r="E93" s="7">
        <v>2</v>
      </c>
      <c r="F93" s="7">
        <v>0</v>
      </c>
      <c r="G93" s="7">
        <v>0</v>
      </c>
      <c r="H93" s="7">
        <v>4</v>
      </c>
      <c r="I93" s="7">
        <v>0</v>
      </c>
      <c r="J93" s="7">
        <v>0</v>
      </c>
      <c r="K93" s="7">
        <v>2</v>
      </c>
      <c r="L93" s="7">
        <v>0</v>
      </c>
      <c r="M93" s="7">
        <v>6</v>
      </c>
      <c r="Q93"/>
      <c r="R93"/>
      <c r="S93"/>
      <c r="T93"/>
      <c r="U93"/>
      <c r="V93"/>
      <c r="W93"/>
      <c r="X93"/>
    </row>
    <row r="94" spans="1:24">
      <c r="A94" s="7" t="s">
        <v>133</v>
      </c>
      <c r="B94" s="3">
        <v>0</v>
      </c>
      <c r="C94" s="7">
        <v>0</v>
      </c>
      <c r="D94" s="7">
        <v>1</v>
      </c>
      <c r="E94" s="7">
        <v>2</v>
      </c>
      <c r="F94" s="7">
        <v>1</v>
      </c>
      <c r="G94" s="7">
        <v>0</v>
      </c>
      <c r="H94" s="7">
        <v>3</v>
      </c>
      <c r="I94" s="7">
        <v>4</v>
      </c>
      <c r="J94" s="7">
        <v>9</v>
      </c>
      <c r="K94" s="7">
        <v>2</v>
      </c>
      <c r="L94" s="7">
        <v>0</v>
      </c>
      <c r="M94" s="7">
        <v>8</v>
      </c>
      <c r="Q94"/>
      <c r="R94"/>
      <c r="S94"/>
      <c r="T94"/>
      <c r="U94"/>
      <c r="V94"/>
      <c r="W94"/>
      <c r="X94"/>
    </row>
    <row r="95" spans="1:24">
      <c r="A95" s="7" t="s">
        <v>134</v>
      </c>
      <c r="B95" s="3">
        <v>0</v>
      </c>
      <c r="C95" s="7">
        <v>0</v>
      </c>
      <c r="D95" s="7">
        <v>7</v>
      </c>
      <c r="E95" s="7">
        <v>3</v>
      </c>
      <c r="F95" s="7">
        <v>0</v>
      </c>
      <c r="G95" s="7">
        <v>0</v>
      </c>
      <c r="H95" s="7">
        <v>18</v>
      </c>
      <c r="I95" s="7">
        <v>5</v>
      </c>
      <c r="J95" s="7">
        <v>15</v>
      </c>
      <c r="K95" s="7">
        <v>9</v>
      </c>
      <c r="L95" s="7">
        <v>0</v>
      </c>
      <c r="M95" s="7">
        <v>13</v>
      </c>
      <c r="Q95"/>
      <c r="R95"/>
      <c r="S95"/>
      <c r="T95"/>
      <c r="U95"/>
      <c r="V95"/>
      <c r="W95"/>
      <c r="X95"/>
    </row>
    <row r="96" spans="1:24">
      <c r="A96" s="7" t="s">
        <v>135</v>
      </c>
      <c r="B96" s="3">
        <v>0</v>
      </c>
      <c r="C96" s="7">
        <v>0</v>
      </c>
      <c r="D96" s="7">
        <v>2</v>
      </c>
      <c r="E96" s="7">
        <v>4</v>
      </c>
      <c r="F96" s="7">
        <v>0</v>
      </c>
      <c r="G96" s="7">
        <v>0</v>
      </c>
      <c r="H96" s="7">
        <v>7</v>
      </c>
      <c r="I96" s="7">
        <v>0</v>
      </c>
      <c r="J96" s="7">
        <v>7</v>
      </c>
      <c r="K96" s="7">
        <v>6</v>
      </c>
      <c r="L96" s="7">
        <v>0</v>
      </c>
      <c r="M96" s="7">
        <v>8</v>
      </c>
      <c r="Q96"/>
      <c r="R96"/>
      <c r="S96"/>
      <c r="T96"/>
      <c r="U96"/>
      <c r="V96"/>
      <c r="W96"/>
      <c r="X96"/>
    </row>
    <row r="97" spans="1:24">
      <c r="A97" s="7" t="s">
        <v>136</v>
      </c>
      <c r="B97" s="3">
        <v>0</v>
      </c>
      <c r="C97" s="7">
        <v>1</v>
      </c>
      <c r="D97" s="7">
        <v>4</v>
      </c>
      <c r="E97" s="7">
        <v>0</v>
      </c>
      <c r="F97" s="7">
        <v>1</v>
      </c>
      <c r="G97" s="7">
        <v>0</v>
      </c>
      <c r="H97" s="7">
        <v>10</v>
      </c>
      <c r="I97" s="7">
        <v>2</v>
      </c>
      <c r="J97" s="7">
        <v>8</v>
      </c>
      <c r="K97" s="7">
        <v>5</v>
      </c>
      <c r="L97" s="7">
        <v>0</v>
      </c>
      <c r="M97" s="7">
        <v>9</v>
      </c>
      <c r="Q97"/>
      <c r="R97"/>
      <c r="S97"/>
      <c r="T97"/>
      <c r="U97"/>
      <c r="V97"/>
      <c r="W97"/>
      <c r="X97"/>
    </row>
    <row r="98" spans="1:24">
      <c r="A98" s="7" t="s">
        <v>137</v>
      </c>
      <c r="B98" s="3">
        <v>1</v>
      </c>
      <c r="C98" s="7">
        <v>0</v>
      </c>
      <c r="D98" s="7">
        <v>0</v>
      </c>
      <c r="E98" s="7">
        <v>2</v>
      </c>
      <c r="F98" s="7">
        <v>1</v>
      </c>
      <c r="G98" s="7">
        <v>0</v>
      </c>
      <c r="H98" s="7">
        <v>3</v>
      </c>
      <c r="I98" s="7">
        <v>1</v>
      </c>
      <c r="J98" s="7">
        <v>4</v>
      </c>
      <c r="K98" s="7">
        <v>4</v>
      </c>
      <c r="L98" s="7">
        <v>0</v>
      </c>
      <c r="M98" s="7">
        <v>9</v>
      </c>
      <c r="Q98"/>
      <c r="R98"/>
      <c r="S98"/>
      <c r="T98"/>
      <c r="U98"/>
      <c r="V98"/>
      <c r="W98"/>
      <c r="X98"/>
    </row>
    <row r="99" spans="1:24">
      <c r="A99" s="7" t="s">
        <v>138</v>
      </c>
      <c r="B99" s="3">
        <v>0</v>
      </c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2</v>
      </c>
      <c r="I99" s="7">
        <v>0</v>
      </c>
      <c r="J99" s="7">
        <v>5</v>
      </c>
      <c r="K99" s="7">
        <v>3</v>
      </c>
      <c r="L99" s="7">
        <v>0</v>
      </c>
      <c r="M99" s="7">
        <v>24</v>
      </c>
      <c r="Q99"/>
      <c r="R99"/>
      <c r="S99"/>
      <c r="T99"/>
      <c r="U99"/>
      <c r="V99"/>
      <c r="W99"/>
      <c r="X99"/>
    </row>
    <row r="100" spans="1:24">
      <c r="A100" s="7" t="s">
        <v>139</v>
      </c>
      <c r="B100" s="3">
        <v>0</v>
      </c>
      <c r="C100" s="7">
        <v>0</v>
      </c>
      <c r="D100" s="7">
        <v>0</v>
      </c>
      <c r="E100" s="7">
        <v>1</v>
      </c>
      <c r="F100" s="7">
        <v>0</v>
      </c>
      <c r="G100" s="7">
        <v>0</v>
      </c>
      <c r="H100" s="7">
        <v>1</v>
      </c>
      <c r="I100" s="7">
        <v>2</v>
      </c>
      <c r="J100" s="7">
        <v>4</v>
      </c>
      <c r="K100" s="7">
        <v>3</v>
      </c>
      <c r="L100" s="7">
        <v>0</v>
      </c>
      <c r="M100" s="7">
        <v>3</v>
      </c>
      <c r="Q100"/>
      <c r="R100"/>
      <c r="S100"/>
      <c r="T100"/>
      <c r="U100"/>
      <c r="V100"/>
      <c r="W100"/>
      <c r="X100"/>
    </row>
    <row r="101" spans="1:24">
      <c r="A101" s="7" t="s">
        <v>140</v>
      </c>
      <c r="B101" s="3">
        <v>0</v>
      </c>
      <c r="C101" s="7">
        <v>0</v>
      </c>
      <c r="D101" s="7">
        <v>3</v>
      </c>
      <c r="E101" s="7">
        <v>4</v>
      </c>
      <c r="F101" s="7">
        <v>0</v>
      </c>
      <c r="G101" s="7">
        <v>0</v>
      </c>
      <c r="H101" s="7">
        <v>9</v>
      </c>
      <c r="I101" s="7">
        <v>3</v>
      </c>
      <c r="J101" s="7">
        <v>13</v>
      </c>
      <c r="K101" s="7">
        <v>9</v>
      </c>
      <c r="L101" s="7">
        <v>0</v>
      </c>
      <c r="M101" s="7">
        <v>18</v>
      </c>
      <c r="Q101"/>
      <c r="R101"/>
      <c r="S101"/>
      <c r="T101"/>
      <c r="U101"/>
      <c r="V101"/>
      <c r="W101"/>
      <c r="X101"/>
    </row>
    <row r="102" spans="1:24">
      <c r="A102" s="7" t="s">
        <v>141</v>
      </c>
      <c r="B102" s="3">
        <v>0</v>
      </c>
      <c r="C102" s="7">
        <v>2</v>
      </c>
      <c r="D102" s="7">
        <v>3</v>
      </c>
      <c r="E102" s="7">
        <v>3</v>
      </c>
      <c r="F102" s="7">
        <v>0</v>
      </c>
      <c r="G102" s="7">
        <v>1</v>
      </c>
      <c r="H102" s="7">
        <v>8</v>
      </c>
      <c r="I102" s="7">
        <v>2</v>
      </c>
      <c r="J102" s="7">
        <v>7</v>
      </c>
      <c r="K102" s="7">
        <v>1</v>
      </c>
      <c r="L102" s="7">
        <v>0</v>
      </c>
      <c r="M102" s="7">
        <v>3</v>
      </c>
      <c r="Q102"/>
      <c r="R102"/>
      <c r="S102"/>
      <c r="T102"/>
      <c r="U102"/>
      <c r="V102"/>
      <c r="W102"/>
      <c r="X102"/>
    </row>
    <row r="103" spans="1:24">
      <c r="A103" s="7" t="s">
        <v>476</v>
      </c>
      <c r="B103" s="3">
        <v>1</v>
      </c>
      <c r="C103" s="7">
        <v>1</v>
      </c>
      <c r="D103" s="7">
        <v>1</v>
      </c>
      <c r="E103" s="7">
        <v>3</v>
      </c>
      <c r="F103" s="7">
        <v>1</v>
      </c>
      <c r="G103" s="7">
        <v>0</v>
      </c>
      <c r="H103" s="7">
        <v>6</v>
      </c>
      <c r="I103" s="7">
        <v>1</v>
      </c>
      <c r="J103" s="7">
        <v>9</v>
      </c>
      <c r="K103" s="7">
        <v>3</v>
      </c>
      <c r="L103" s="7">
        <v>0</v>
      </c>
      <c r="M103" s="7">
        <v>8</v>
      </c>
      <c r="Q103"/>
      <c r="R103"/>
      <c r="S103"/>
      <c r="T103"/>
      <c r="U103"/>
      <c r="V103"/>
      <c r="W103"/>
      <c r="X103"/>
    </row>
    <row r="104" spans="1:24">
      <c r="A104" s="7" t="s">
        <v>142</v>
      </c>
      <c r="B104" s="3">
        <v>0</v>
      </c>
      <c r="C104" s="7">
        <v>0</v>
      </c>
      <c r="D104" s="7">
        <v>4</v>
      </c>
      <c r="E104" s="7">
        <v>2</v>
      </c>
      <c r="F104" s="7">
        <v>0</v>
      </c>
      <c r="G104" s="7">
        <v>1</v>
      </c>
      <c r="H104" s="7">
        <v>12</v>
      </c>
      <c r="I104" s="7">
        <v>1</v>
      </c>
      <c r="J104" s="7">
        <v>8</v>
      </c>
      <c r="K104" s="7">
        <v>4</v>
      </c>
      <c r="L104" s="7">
        <v>0</v>
      </c>
      <c r="M104" s="7">
        <v>9</v>
      </c>
      <c r="Q104"/>
      <c r="R104"/>
      <c r="S104"/>
      <c r="T104"/>
      <c r="U104"/>
      <c r="V104"/>
      <c r="W104"/>
      <c r="X104"/>
    </row>
    <row r="105" spans="1:24">
      <c r="A105" s="7" t="s">
        <v>143</v>
      </c>
      <c r="B105" s="3">
        <v>0</v>
      </c>
      <c r="C105" s="7">
        <v>0</v>
      </c>
      <c r="D105" s="7">
        <v>2</v>
      </c>
      <c r="E105" s="7">
        <v>3</v>
      </c>
      <c r="F105" s="7">
        <v>1</v>
      </c>
      <c r="G105" s="7">
        <v>0</v>
      </c>
      <c r="H105" s="7">
        <v>6</v>
      </c>
      <c r="I105" s="7">
        <v>0</v>
      </c>
      <c r="J105" s="7">
        <v>9</v>
      </c>
      <c r="K105" s="7">
        <v>6</v>
      </c>
      <c r="L105" s="7">
        <v>0</v>
      </c>
      <c r="M105" s="7">
        <v>16</v>
      </c>
      <c r="Q105"/>
      <c r="R105"/>
      <c r="S105"/>
      <c r="T105"/>
      <c r="U105"/>
      <c r="V105"/>
      <c r="W105"/>
      <c r="X105"/>
    </row>
    <row r="106" spans="1:24">
      <c r="A106" s="7" t="s">
        <v>144</v>
      </c>
      <c r="B106" s="3">
        <v>0</v>
      </c>
      <c r="C106" s="7">
        <v>0</v>
      </c>
      <c r="D106" s="7">
        <v>3</v>
      </c>
      <c r="E106" s="7">
        <v>0</v>
      </c>
      <c r="F106" s="7">
        <v>0</v>
      </c>
      <c r="G106" s="7">
        <v>0</v>
      </c>
      <c r="H106" s="7">
        <v>5</v>
      </c>
      <c r="I106" s="7">
        <v>3</v>
      </c>
      <c r="J106" s="7">
        <v>11</v>
      </c>
      <c r="K106" s="7">
        <v>9</v>
      </c>
      <c r="L106" s="7">
        <v>0</v>
      </c>
      <c r="M106" s="7">
        <v>26</v>
      </c>
      <c r="Q106"/>
      <c r="R106"/>
      <c r="S106"/>
      <c r="T106"/>
      <c r="U106"/>
      <c r="V106"/>
      <c r="W106"/>
      <c r="X106"/>
    </row>
    <row r="107" spans="1:24">
      <c r="A107" s="7" t="s">
        <v>1493</v>
      </c>
      <c r="B107" s="3">
        <v>0</v>
      </c>
      <c r="C107" s="7">
        <v>1</v>
      </c>
      <c r="D107" s="7">
        <v>1</v>
      </c>
      <c r="E107" s="7">
        <v>2</v>
      </c>
      <c r="F107" s="7">
        <v>1</v>
      </c>
      <c r="G107" s="7">
        <v>0</v>
      </c>
      <c r="H107" s="7">
        <v>7</v>
      </c>
      <c r="I107" s="7">
        <v>1</v>
      </c>
      <c r="J107" s="7">
        <v>7</v>
      </c>
      <c r="K107" s="7">
        <v>6</v>
      </c>
      <c r="L107" s="7">
        <v>0</v>
      </c>
      <c r="M107" s="7">
        <v>8</v>
      </c>
      <c r="Q107"/>
      <c r="R107"/>
      <c r="S107"/>
      <c r="T107"/>
      <c r="U107"/>
      <c r="V107"/>
      <c r="W107"/>
      <c r="X107"/>
    </row>
    <row r="108" spans="1:24">
      <c r="A108" s="7" t="s">
        <v>145</v>
      </c>
      <c r="B108" s="3">
        <v>0</v>
      </c>
      <c r="C108" s="7">
        <v>0</v>
      </c>
      <c r="D108" s="7">
        <v>3</v>
      </c>
      <c r="E108" s="7">
        <v>0</v>
      </c>
      <c r="F108" s="7">
        <v>1</v>
      </c>
      <c r="G108" s="7">
        <v>0</v>
      </c>
      <c r="H108" s="7">
        <v>4</v>
      </c>
      <c r="I108" s="7">
        <v>1</v>
      </c>
      <c r="J108" s="7">
        <v>4</v>
      </c>
      <c r="K108" s="7">
        <v>5</v>
      </c>
      <c r="L108" s="7">
        <v>0</v>
      </c>
      <c r="M108" s="7">
        <v>6</v>
      </c>
      <c r="Q108"/>
      <c r="R108"/>
      <c r="S108"/>
      <c r="T108"/>
      <c r="U108"/>
      <c r="V108"/>
      <c r="W108"/>
      <c r="X108"/>
    </row>
    <row r="109" spans="1:24">
      <c r="A109" s="7" t="s">
        <v>146</v>
      </c>
      <c r="B109" s="3">
        <v>0</v>
      </c>
      <c r="C109" s="7">
        <v>0</v>
      </c>
      <c r="D109" s="7">
        <v>3</v>
      </c>
      <c r="E109" s="7">
        <v>6</v>
      </c>
      <c r="F109" s="7">
        <v>0</v>
      </c>
      <c r="G109" s="7">
        <v>0</v>
      </c>
      <c r="H109" s="7">
        <v>9</v>
      </c>
      <c r="I109" s="7">
        <v>1</v>
      </c>
      <c r="J109" s="7">
        <v>9</v>
      </c>
      <c r="K109" s="7">
        <v>3</v>
      </c>
      <c r="L109" s="7">
        <v>0</v>
      </c>
      <c r="M109" s="7">
        <v>3</v>
      </c>
      <c r="Q109"/>
      <c r="R109"/>
      <c r="S109"/>
      <c r="T109"/>
      <c r="U109"/>
      <c r="V109"/>
      <c r="W109"/>
      <c r="X109"/>
    </row>
    <row r="110" spans="1:24">
      <c r="A110" s="7" t="s">
        <v>147</v>
      </c>
      <c r="B110" s="3">
        <v>0</v>
      </c>
      <c r="C110" s="7">
        <v>0</v>
      </c>
      <c r="D110" s="7">
        <v>0</v>
      </c>
      <c r="E110" s="7">
        <v>3</v>
      </c>
      <c r="F110" s="7">
        <v>0</v>
      </c>
      <c r="G110" s="7">
        <v>1</v>
      </c>
      <c r="H110" s="7">
        <v>5</v>
      </c>
      <c r="I110" s="7">
        <v>1</v>
      </c>
      <c r="J110" s="7">
        <v>8</v>
      </c>
      <c r="K110" s="7">
        <v>7</v>
      </c>
      <c r="L110" s="7">
        <v>0</v>
      </c>
      <c r="M110" s="7">
        <v>11</v>
      </c>
      <c r="Q110"/>
      <c r="R110"/>
      <c r="S110"/>
      <c r="T110"/>
      <c r="U110"/>
      <c r="V110"/>
      <c r="W110"/>
      <c r="X110"/>
    </row>
    <row r="111" spans="1:24">
      <c r="A111" s="7" t="s">
        <v>148</v>
      </c>
      <c r="B111" s="3">
        <v>0</v>
      </c>
      <c r="C111" s="7">
        <v>0</v>
      </c>
      <c r="D111" s="7">
        <v>2</v>
      </c>
      <c r="E111" s="7">
        <v>5</v>
      </c>
      <c r="F111" s="7">
        <v>4</v>
      </c>
      <c r="G111" s="7">
        <v>0</v>
      </c>
      <c r="H111" s="7">
        <v>7</v>
      </c>
      <c r="I111" s="7">
        <v>3</v>
      </c>
      <c r="J111" s="7">
        <v>9</v>
      </c>
      <c r="K111" s="7">
        <v>4</v>
      </c>
      <c r="L111" s="7">
        <v>0</v>
      </c>
      <c r="M111" s="7">
        <v>5</v>
      </c>
      <c r="Q111"/>
      <c r="R111"/>
      <c r="S111"/>
      <c r="T111"/>
      <c r="U111"/>
      <c r="V111"/>
      <c r="W111"/>
      <c r="X111"/>
    </row>
    <row r="112" spans="1:24">
      <c r="A112" s="7" t="s">
        <v>149</v>
      </c>
      <c r="B112" s="3">
        <v>0</v>
      </c>
      <c r="C112" s="7">
        <v>0</v>
      </c>
      <c r="D112" s="7">
        <v>0</v>
      </c>
      <c r="E112" s="7">
        <v>3</v>
      </c>
      <c r="F112" s="7">
        <v>0</v>
      </c>
      <c r="G112" s="7">
        <v>0</v>
      </c>
      <c r="H112" s="7">
        <v>3</v>
      </c>
      <c r="I112" s="7">
        <v>5</v>
      </c>
      <c r="J112" s="7">
        <v>5</v>
      </c>
      <c r="K112" s="7">
        <v>3</v>
      </c>
      <c r="L112" s="7">
        <v>0</v>
      </c>
      <c r="M112" s="7">
        <v>3</v>
      </c>
      <c r="Q112"/>
      <c r="R112"/>
      <c r="S112"/>
      <c r="T112"/>
      <c r="U112"/>
      <c r="V112"/>
      <c r="W112"/>
      <c r="X112"/>
    </row>
    <row r="113" spans="1:24">
      <c r="A113" s="7" t="s">
        <v>150</v>
      </c>
      <c r="B113" s="3">
        <v>0</v>
      </c>
      <c r="C113" s="7">
        <v>0</v>
      </c>
      <c r="D113" s="7">
        <v>0</v>
      </c>
      <c r="E113" s="7">
        <v>1</v>
      </c>
      <c r="F113" s="7">
        <v>0</v>
      </c>
      <c r="G113" s="7">
        <v>0</v>
      </c>
      <c r="H113" s="7">
        <v>1</v>
      </c>
      <c r="I113" s="7">
        <v>0</v>
      </c>
      <c r="J113" s="7">
        <v>3</v>
      </c>
      <c r="K113" s="7">
        <v>2</v>
      </c>
      <c r="L113" s="7">
        <v>0</v>
      </c>
      <c r="M113" s="7">
        <v>9</v>
      </c>
      <c r="Q113"/>
      <c r="R113"/>
      <c r="S113"/>
      <c r="T113"/>
      <c r="U113"/>
      <c r="V113"/>
      <c r="W113"/>
      <c r="X113"/>
    </row>
    <row r="114" spans="1:24">
      <c r="A114" s="7" t="s">
        <v>2602</v>
      </c>
      <c r="B114" s="3">
        <v>0</v>
      </c>
      <c r="C114" s="7">
        <v>0</v>
      </c>
      <c r="D114" s="7">
        <v>2</v>
      </c>
      <c r="E114" s="7">
        <v>6</v>
      </c>
      <c r="F114" s="7">
        <v>10</v>
      </c>
      <c r="G114" s="7">
        <v>0</v>
      </c>
      <c r="H114" s="7">
        <v>13</v>
      </c>
      <c r="I114" s="7">
        <v>3</v>
      </c>
      <c r="J114" s="7">
        <v>10</v>
      </c>
      <c r="K114" s="7">
        <v>14</v>
      </c>
      <c r="L114" s="7">
        <v>0</v>
      </c>
      <c r="M114" s="7">
        <v>19</v>
      </c>
      <c r="Q114"/>
      <c r="R114"/>
      <c r="S114"/>
      <c r="T114"/>
      <c r="U114"/>
      <c r="V114"/>
      <c r="W114"/>
      <c r="X114"/>
    </row>
    <row r="115" spans="1:24">
      <c r="A115" s="7" t="s">
        <v>2603</v>
      </c>
      <c r="B115" s="3">
        <v>0</v>
      </c>
      <c r="C115" s="7">
        <v>0</v>
      </c>
      <c r="D115" s="7">
        <v>1</v>
      </c>
      <c r="E115" s="7">
        <v>1</v>
      </c>
      <c r="F115" s="7">
        <v>0</v>
      </c>
      <c r="G115" s="7">
        <v>0</v>
      </c>
      <c r="H115" s="7">
        <v>8</v>
      </c>
      <c r="I115" s="7">
        <v>1</v>
      </c>
      <c r="J115" s="7">
        <v>3</v>
      </c>
      <c r="K115" s="7">
        <v>8</v>
      </c>
      <c r="L115" s="7">
        <v>0</v>
      </c>
      <c r="M115" s="7">
        <v>21</v>
      </c>
      <c r="Q115"/>
      <c r="R115"/>
      <c r="S115"/>
      <c r="T115"/>
      <c r="U115"/>
      <c r="V115"/>
      <c r="W115"/>
      <c r="X115"/>
    </row>
    <row r="116" spans="1:24">
      <c r="A116" s="7" t="s">
        <v>151</v>
      </c>
      <c r="B116" s="3">
        <v>0</v>
      </c>
      <c r="C116" s="7">
        <v>0</v>
      </c>
      <c r="D116" s="7">
        <v>1</v>
      </c>
      <c r="E116" s="7">
        <v>1</v>
      </c>
      <c r="F116" s="7">
        <v>0</v>
      </c>
      <c r="G116" s="7">
        <v>0</v>
      </c>
      <c r="H116" s="7">
        <v>4</v>
      </c>
      <c r="I116" s="7">
        <v>2</v>
      </c>
      <c r="J116" s="7">
        <v>5</v>
      </c>
      <c r="K116" s="7">
        <v>1</v>
      </c>
      <c r="L116" s="7">
        <v>0</v>
      </c>
      <c r="M116" s="7">
        <v>7</v>
      </c>
      <c r="Q116"/>
      <c r="R116"/>
      <c r="S116"/>
      <c r="T116"/>
      <c r="U116"/>
      <c r="V116"/>
      <c r="W116"/>
      <c r="X116"/>
    </row>
    <row r="117" spans="1:24">
      <c r="A117" s="7" t="s">
        <v>152</v>
      </c>
      <c r="B117" s="3">
        <v>0</v>
      </c>
      <c r="C117" s="7">
        <v>0</v>
      </c>
      <c r="D117" s="7">
        <v>0</v>
      </c>
      <c r="E117" s="7">
        <v>1</v>
      </c>
      <c r="F117" s="7">
        <v>3</v>
      </c>
      <c r="G117" s="7">
        <v>0</v>
      </c>
      <c r="H117" s="7">
        <v>7</v>
      </c>
      <c r="I117" s="7">
        <v>2</v>
      </c>
      <c r="J117" s="7">
        <v>8</v>
      </c>
      <c r="K117" s="7">
        <v>5</v>
      </c>
      <c r="L117" s="7">
        <v>0</v>
      </c>
      <c r="M117" s="7">
        <v>9</v>
      </c>
      <c r="Q117"/>
      <c r="R117"/>
      <c r="S117"/>
      <c r="T117"/>
      <c r="U117"/>
      <c r="V117"/>
      <c r="W117"/>
      <c r="X117"/>
    </row>
    <row r="118" spans="1:24">
      <c r="A118" s="7" t="s">
        <v>153</v>
      </c>
      <c r="B118" s="3">
        <v>0</v>
      </c>
      <c r="C118" s="7">
        <v>0</v>
      </c>
      <c r="D118" s="7">
        <v>1</v>
      </c>
      <c r="E118" s="7">
        <v>6</v>
      </c>
      <c r="F118" s="7">
        <v>3</v>
      </c>
      <c r="G118" s="7">
        <v>0</v>
      </c>
      <c r="H118" s="7">
        <v>10</v>
      </c>
      <c r="I118" s="7">
        <v>3</v>
      </c>
      <c r="J118" s="7">
        <v>7</v>
      </c>
      <c r="K118" s="7">
        <v>4</v>
      </c>
      <c r="L118" s="7">
        <v>0</v>
      </c>
      <c r="M118" s="7">
        <v>15</v>
      </c>
      <c r="Q118"/>
      <c r="R118"/>
      <c r="S118"/>
      <c r="T118"/>
      <c r="U118"/>
      <c r="V118"/>
      <c r="W118"/>
      <c r="X118"/>
    </row>
    <row r="119" spans="1:24">
      <c r="A119" s="7" t="s">
        <v>154</v>
      </c>
      <c r="B119" s="3">
        <v>1</v>
      </c>
      <c r="C119" s="7">
        <v>0</v>
      </c>
      <c r="D119" s="7">
        <v>3</v>
      </c>
      <c r="E119" s="7">
        <v>1</v>
      </c>
      <c r="F119" s="7">
        <v>0</v>
      </c>
      <c r="G119" s="7">
        <v>0</v>
      </c>
      <c r="H119" s="7">
        <v>5</v>
      </c>
      <c r="I119" s="7">
        <v>1</v>
      </c>
      <c r="J119" s="7">
        <v>6</v>
      </c>
      <c r="K119" s="7">
        <v>4</v>
      </c>
      <c r="L119" s="7">
        <v>0</v>
      </c>
      <c r="M119" s="7">
        <v>7</v>
      </c>
      <c r="Q119"/>
      <c r="R119"/>
      <c r="S119"/>
      <c r="T119"/>
      <c r="U119"/>
      <c r="V119"/>
      <c r="W119"/>
      <c r="X119"/>
    </row>
    <row r="120" spans="1:24">
      <c r="A120" s="7" t="s">
        <v>155</v>
      </c>
      <c r="B120" s="3">
        <v>0</v>
      </c>
      <c r="C120" s="7">
        <v>0</v>
      </c>
      <c r="D120" s="7">
        <v>1</v>
      </c>
      <c r="E120" s="7">
        <v>2</v>
      </c>
      <c r="F120" s="7">
        <v>1</v>
      </c>
      <c r="G120" s="7">
        <v>0</v>
      </c>
      <c r="H120" s="7">
        <v>3</v>
      </c>
      <c r="I120" s="7">
        <v>0</v>
      </c>
      <c r="J120" s="7">
        <v>7</v>
      </c>
      <c r="K120" s="7">
        <v>5</v>
      </c>
      <c r="L120" s="7">
        <v>0</v>
      </c>
      <c r="M120" s="7">
        <v>10</v>
      </c>
      <c r="Q120"/>
      <c r="R120"/>
      <c r="S120"/>
      <c r="T120"/>
      <c r="U120"/>
      <c r="V120"/>
      <c r="W120"/>
      <c r="X120"/>
    </row>
    <row r="121" spans="1:24">
      <c r="A121" s="7" t="s">
        <v>156</v>
      </c>
      <c r="B121" s="3">
        <v>0</v>
      </c>
      <c r="C121" s="7">
        <v>0</v>
      </c>
      <c r="D121" s="7">
        <v>1</v>
      </c>
      <c r="E121" s="7">
        <v>1</v>
      </c>
      <c r="F121" s="7">
        <v>0</v>
      </c>
      <c r="G121" s="7">
        <v>3</v>
      </c>
      <c r="H121" s="7">
        <v>6</v>
      </c>
      <c r="I121" s="7">
        <v>3</v>
      </c>
      <c r="J121" s="7">
        <v>5</v>
      </c>
      <c r="K121" s="7">
        <v>1</v>
      </c>
      <c r="L121" s="7">
        <v>0</v>
      </c>
      <c r="M121" s="7">
        <v>0</v>
      </c>
      <c r="Q121"/>
      <c r="R121"/>
      <c r="S121"/>
      <c r="T121"/>
      <c r="U121"/>
      <c r="V121"/>
      <c r="W121"/>
      <c r="X121"/>
    </row>
    <row r="122" spans="1:24">
      <c r="A122" s="7" t="s">
        <v>157</v>
      </c>
      <c r="B122" s="3">
        <v>0</v>
      </c>
      <c r="C122" s="7">
        <v>0</v>
      </c>
      <c r="D122" s="7">
        <v>1</v>
      </c>
      <c r="E122" s="7">
        <v>7</v>
      </c>
      <c r="F122" s="7">
        <v>1</v>
      </c>
      <c r="G122" s="7">
        <v>0</v>
      </c>
      <c r="H122" s="7">
        <v>11</v>
      </c>
      <c r="I122" s="7">
        <v>3</v>
      </c>
      <c r="J122" s="7">
        <v>8</v>
      </c>
      <c r="K122" s="7">
        <v>10</v>
      </c>
      <c r="L122" s="7">
        <v>0</v>
      </c>
      <c r="M122" s="7">
        <v>17</v>
      </c>
      <c r="Q122"/>
      <c r="R122"/>
      <c r="S122"/>
      <c r="T122"/>
      <c r="U122"/>
      <c r="V122"/>
      <c r="W122"/>
      <c r="X122"/>
    </row>
    <row r="123" spans="1:24">
      <c r="A123" s="7" t="s">
        <v>158</v>
      </c>
      <c r="B123" s="3">
        <v>0</v>
      </c>
      <c r="C123" s="7">
        <v>0</v>
      </c>
      <c r="D123" s="7">
        <v>2</v>
      </c>
      <c r="E123" s="7">
        <v>5</v>
      </c>
      <c r="F123" s="7">
        <v>0</v>
      </c>
      <c r="G123" s="7">
        <v>0</v>
      </c>
      <c r="H123" s="7">
        <v>7</v>
      </c>
      <c r="I123" s="7">
        <v>2</v>
      </c>
      <c r="J123" s="7">
        <v>8</v>
      </c>
      <c r="K123" s="7">
        <v>5</v>
      </c>
      <c r="L123" s="7">
        <v>0</v>
      </c>
      <c r="M123" s="7">
        <v>11</v>
      </c>
      <c r="Q123"/>
      <c r="R123"/>
      <c r="S123"/>
      <c r="T123"/>
      <c r="U123"/>
      <c r="V123"/>
      <c r="W123"/>
      <c r="X123"/>
    </row>
    <row r="124" spans="1:24">
      <c r="A124" s="7" t="s">
        <v>159</v>
      </c>
      <c r="B124" s="3">
        <v>0</v>
      </c>
      <c r="C124" s="7">
        <v>0</v>
      </c>
      <c r="D124" s="7">
        <v>0</v>
      </c>
      <c r="E124" s="7">
        <v>2</v>
      </c>
      <c r="F124" s="7">
        <v>0</v>
      </c>
      <c r="G124" s="7">
        <v>0</v>
      </c>
      <c r="H124" s="7">
        <v>2</v>
      </c>
      <c r="I124" s="7">
        <v>0</v>
      </c>
      <c r="J124" s="7">
        <v>2</v>
      </c>
      <c r="K124" s="7">
        <v>1</v>
      </c>
      <c r="L124" s="7">
        <v>0</v>
      </c>
      <c r="M124" s="7">
        <v>8</v>
      </c>
      <c r="Q124"/>
      <c r="R124"/>
      <c r="S124"/>
      <c r="T124"/>
      <c r="U124"/>
      <c r="V124"/>
      <c r="W124"/>
      <c r="X124"/>
    </row>
    <row r="125" spans="1:24">
      <c r="A125" s="7" t="s">
        <v>160</v>
      </c>
      <c r="B125" s="3">
        <v>0</v>
      </c>
      <c r="C125" s="7">
        <v>1</v>
      </c>
      <c r="D125" s="7">
        <v>2</v>
      </c>
      <c r="E125" s="7">
        <v>2</v>
      </c>
      <c r="F125" s="7">
        <v>1</v>
      </c>
      <c r="G125" s="7">
        <v>0</v>
      </c>
      <c r="H125" s="7">
        <v>6</v>
      </c>
      <c r="I125" s="7">
        <v>3</v>
      </c>
      <c r="J125" s="7">
        <v>9</v>
      </c>
      <c r="K125" s="7">
        <v>7</v>
      </c>
      <c r="L125" s="7">
        <v>0</v>
      </c>
      <c r="M125" s="7">
        <v>17</v>
      </c>
      <c r="Q125"/>
      <c r="R125"/>
      <c r="S125"/>
      <c r="T125"/>
      <c r="U125"/>
      <c r="V125"/>
      <c r="W125"/>
      <c r="X125"/>
    </row>
    <row r="126" spans="1:24">
      <c r="A126" s="7" t="s">
        <v>161</v>
      </c>
      <c r="B126" s="3">
        <v>0</v>
      </c>
      <c r="C126" s="7">
        <v>0</v>
      </c>
      <c r="D126" s="7">
        <v>1</v>
      </c>
      <c r="E126" s="7">
        <v>0</v>
      </c>
      <c r="F126" s="7">
        <v>1</v>
      </c>
      <c r="G126" s="7">
        <v>0</v>
      </c>
      <c r="H126" s="7">
        <v>1</v>
      </c>
      <c r="I126" s="7">
        <v>2</v>
      </c>
      <c r="J126" s="7">
        <v>3</v>
      </c>
      <c r="K126" s="7">
        <v>4</v>
      </c>
      <c r="L126" s="7">
        <v>0</v>
      </c>
      <c r="M126" s="7">
        <v>9</v>
      </c>
      <c r="Q126"/>
      <c r="R126"/>
      <c r="S126"/>
      <c r="T126"/>
      <c r="U126"/>
      <c r="V126"/>
      <c r="W126"/>
      <c r="X126"/>
    </row>
    <row r="127" spans="1:24">
      <c r="A127" s="7" t="s">
        <v>162</v>
      </c>
      <c r="B127" s="3">
        <v>0</v>
      </c>
      <c r="C127" s="7">
        <v>0</v>
      </c>
      <c r="D127" s="7">
        <v>2</v>
      </c>
      <c r="E127" s="7">
        <v>3</v>
      </c>
      <c r="F127" s="7">
        <v>1</v>
      </c>
      <c r="G127" s="7">
        <v>0</v>
      </c>
      <c r="H127" s="7">
        <v>5</v>
      </c>
      <c r="I127" s="7">
        <v>1</v>
      </c>
      <c r="J127" s="7">
        <v>13</v>
      </c>
      <c r="K127" s="7">
        <v>3</v>
      </c>
      <c r="L127" s="7">
        <v>0</v>
      </c>
      <c r="M127" s="7">
        <v>4</v>
      </c>
      <c r="Q127"/>
      <c r="R127"/>
      <c r="S127"/>
      <c r="T127"/>
      <c r="U127"/>
      <c r="V127"/>
      <c r="W127"/>
      <c r="X127"/>
    </row>
    <row r="128" spans="1:24">
      <c r="A128" s="7" t="s">
        <v>163</v>
      </c>
      <c r="B128" s="3">
        <v>1</v>
      </c>
      <c r="C128" s="7">
        <v>0</v>
      </c>
      <c r="D128" s="7">
        <v>2</v>
      </c>
      <c r="E128" s="7">
        <v>0</v>
      </c>
      <c r="F128" s="7">
        <v>1</v>
      </c>
      <c r="G128" s="7">
        <v>0</v>
      </c>
      <c r="H128" s="7">
        <v>3</v>
      </c>
      <c r="I128" s="7">
        <v>2</v>
      </c>
      <c r="J128" s="7">
        <v>4</v>
      </c>
      <c r="K128" s="7">
        <v>3</v>
      </c>
      <c r="L128" s="7">
        <v>0</v>
      </c>
      <c r="M128" s="7">
        <v>8</v>
      </c>
      <c r="Q128"/>
      <c r="R128"/>
      <c r="S128"/>
      <c r="T128"/>
      <c r="U128"/>
      <c r="V128"/>
      <c r="W128"/>
      <c r="X128"/>
    </row>
    <row r="129" spans="1:24">
      <c r="A129" s="7" t="s">
        <v>2604</v>
      </c>
      <c r="B129" s="3">
        <v>0</v>
      </c>
      <c r="C129" s="7">
        <v>0</v>
      </c>
      <c r="D129" s="7">
        <v>0</v>
      </c>
      <c r="E129" s="7">
        <v>3</v>
      </c>
      <c r="F129" s="7">
        <v>0</v>
      </c>
      <c r="G129" s="7">
        <v>0</v>
      </c>
      <c r="H129" s="7">
        <v>7</v>
      </c>
      <c r="I129" s="7">
        <v>1</v>
      </c>
      <c r="J129" s="7">
        <v>6</v>
      </c>
      <c r="K129" s="7">
        <v>9</v>
      </c>
      <c r="L129" s="7">
        <v>0</v>
      </c>
      <c r="M129" s="7">
        <v>12</v>
      </c>
      <c r="Q129"/>
      <c r="R129"/>
      <c r="S129"/>
      <c r="T129"/>
      <c r="U129"/>
      <c r="V129"/>
      <c r="W129"/>
      <c r="X129"/>
    </row>
    <row r="130" spans="1:24">
      <c r="A130" s="7" t="s">
        <v>2605</v>
      </c>
      <c r="B130" s="3">
        <v>0</v>
      </c>
      <c r="C130" s="7">
        <v>0</v>
      </c>
      <c r="D130" s="7">
        <v>1</v>
      </c>
      <c r="E130" s="7">
        <v>3</v>
      </c>
      <c r="F130" s="7">
        <v>0</v>
      </c>
      <c r="G130" s="7">
        <v>0</v>
      </c>
      <c r="H130" s="7">
        <v>4</v>
      </c>
      <c r="I130" s="7">
        <v>0</v>
      </c>
      <c r="J130" s="7">
        <v>1</v>
      </c>
      <c r="K130" s="7">
        <v>4</v>
      </c>
      <c r="L130" s="7">
        <v>0</v>
      </c>
      <c r="M130" s="7">
        <v>13</v>
      </c>
      <c r="Q130"/>
      <c r="R130"/>
      <c r="S130"/>
      <c r="T130"/>
      <c r="U130"/>
      <c r="V130"/>
      <c r="W130"/>
      <c r="X130"/>
    </row>
    <row r="131" spans="1:24">
      <c r="A131" s="7" t="s">
        <v>164</v>
      </c>
      <c r="B131" s="3">
        <v>0</v>
      </c>
      <c r="C131" s="7">
        <v>0</v>
      </c>
      <c r="D131" s="7">
        <v>0</v>
      </c>
      <c r="E131" s="7">
        <v>7</v>
      </c>
      <c r="F131" s="7">
        <v>0</v>
      </c>
      <c r="G131" s="7">
        <v>0</v>
      </c>
      <c r="H131" s="7">
        <v>8</v>
      </c>
      <c r="I131" s="7">
        <v>0</v>
      </c>
      <c r="J131" s="7">
        <v>2</v>
      </c>
      <c r="K131" s="7">
        <v>8</v>
      </c>
      <c r="L131" s="7">
        <v>0</v>
      </c>
      <c r="M131" s="7">
        <v>13</v>
      </c>
      <c r="Q131"/>
      <c r="R131"/>
      <c r="S131"/>
      <c r="T131"/>
      <c r="U131"/>
      <c r="V131"/>
      <c r="W131"/>
      <c r="X131"/>
    </row>
    <row r="132" spans="1:24">
      <c r="A132" s="7" t="s">
        <v>2606</v>
      </c>
      <c r="B132" s="3">
        <v>0</v>
      </c>
      <c r="C132" s="7">
        <v>0</v>
      </c>
      <c r="D132" s="7">
        <v>1</v>
      </c>
      <c r="E132" s="7">
        <v>0</v>
      </c>
      <c r="F132" s="7">
        <v>0</v>
      </c>
      <c r="G132" s="7">
        <v>1</v>
      </c>
      <c r="H132" s="7">
        <v>2</v>
      </c>
      <c r="I132" s="7">
        <v>2</v>
      </c>
      <c r="J132" s="7">
        <v>5</v>
      </c>
      <c r="K132" s="7">
        <v>4</v>
      </c>
      <c r="L132" s="7">
        <v>0</v>
      </c>
      <c r="M132" s="7">
        <v>18</v>
      </c>
      <c r="Q132"/>
      <c r="R132"/>
      <c r="S132"/>
      <c r="T132"/>
      <c r="U132"/>
      <c r="V132"/>
      <c r="W132"/>
      <c r="X132"/>
    </row>
    <row r="133" spans="1:24">
      <c r="A133" s="7" t="s">
        <v>165</v>
      </c>
      <c r="B133" s="3">
        <v>0</v>
      </c>
      <c r="C133" s="7">
        <v>0</v>
      </c>
      <c r="D133" s="7">
        <v>1</v>
      </c>
      <c r="E133" s="7">
        <v>2</v>
      </c>
      <c r="F133" s="7">
        <v>0</v>
      </c>
      <c r="G133" s="7">
        <v>0</v>
      </c>
      <c r="H133" s="7">
        <v>4</v>
      </c>
      <c r="I133" s="7">
        <v>1</v>
      </c>
      <c r="J133" s="7">
        <v>6</v>
      </c>
      <c r="K133" s="7">
        <v>4</v>
      </c>
      <c r="L133" s="7">
        <v>0</v>
      </c>
      <c r="M133" s="7">
        <v>4</v>
      </c>
      <c r="Q133"/>
      <c r="R133"/>
      <c r="S133"/>
      <c r="T133"/>
      <c r="U133"/>
      <c r="V133"/>
      <c r="W133"/>
      <c r="X133"/>
    </row>
    <row r="134" spans="1:24">
      <c r="A134" s="7" t="s">
        <v>166</v>
      </c>
      <c r="B134" s="3">
        <v>0</v>
      </c>
      <c r="C134" s="7">
        <v>0</v>
      </c>
      <c r="D134" s="7">
        <v>3</v>
      </c>
      <c r="E134" s="7">
        <v>2</v>
      </c>
      <c r="F134" s="7">
        <v>0</v>
      </c>
      <c r="G134" s="7">
        <v>0</v>
      </c>
      <c r="H134" s="7">
        <v>5</v>
      </c>
      <c r="I134" s="7">
        <v>2</v>
      </c>
      <c r="J134" s="7">
        <v>10</v>
      </c>
      <c r="K134" s="7">
        <v>3</v>
      </c>
      <c r="L134" s="7">
        <v>0</v>
      </c>
      <c r="M134" s="7">
        <v>4</v>
      </c>
      <c r="Q134"/>
      <c r="R134"/>
      <c r="S134"/>
      <c r="T134"/>
      <c r="U134"/>
      <c r="V134"/>
      <c r="W134"/>
      <c r="X134"/>
    </row>
    <row r="135" spans="1:24">
      <c r="A135" s="7" t="s">
        <v>2607</v>
      </c>
      <c r="B135" s="3">
        <v>0</v>
      </c>
      <c r="C135" s="7">
        <v>0</v>
      </c>
      <c r="D135" s="7">
        <v>6</v>
      </c>
      <c r="E135" s="7">
        <v>5</v>
      </c>
      <c r="F135" s="7">
        <v>0</v>
      </c>
      <c r="G135" s="7">
        <v>1</v>
      </c>
      <c r="H135" s="7">
        <v>14</v>
      </c>
      <c r="I135" s="7">
        <v>3</v>
      </c>
      <c r="J135" s="7">
        <v>18</v>
      </c>
      <c r="K135" s="7">
        <v>5</v>
      </c>
      <c r="L135" s="7">
        <v>0</v>
      </c>
      <c r="M135" s="7">
        <v>6</v>
      </c>
      <c r="Q135"/>
      <c r="R135"/>
      <c r="S135"/>
      <c r="T135"/>
      <c r="U135"/>
      <c r="V135"/>
      <c r="W135"/>
      <c r="X135"/>
    </row>
    <row r="136" spans="1:24">
      <c r="A136" s="7" t="s">
        <v>167</v>
      </c>
      <c r="B136" s="3">
        <v>0</v>
      </c>
      <c r="C136" s="7">
        <v>0</v>
      </c>
      <c r="D136" s="7">
        <v>1</v>
      </c>
      <c r="E136" s="7">
        <v>3</v>
      </c>
      <c r="F136" s="7">
        <v>0</v>
      </c>
      <c r="G136" s="7">
        <v>0</v>
      </c>
      <c r="H136" s="7">
        <v>7</v>
      </c>
      <c r="I136" s="7">
        <v>2</v>
      </c>
      <c r="J136" s="7">
        <v>7</v>
      </c>
      <c r="K136" s="7">
        <v>4</v>
      </c>
      <c r="L136" s="7">
        <v>0</v>
      </c>
      <c r="M136" s="7">
        <v>9</v>
      </c>
      <c r="Q136"/>
      <c r="R136"/>
      <c r="S136"/>
      <c r="T136"/>
      <c r="U136"/>
      <c r="V136"/>
      <c r="W136"/>
      <c r="X136"/>
    </row>
    <row r="137" spans="1:24">
      <c r="A137" s="7" t="s">
        <v>168</v>
      </c>
      <c r="B137" s="3">
        <v>0</v>
      </c>
      <c r="C137" s="7">
        <v>0</v>
      </c>
      <c r="D137" s="7">
        <v>0</v>
      </c>
      <c r="E137" s="7">
        <v>4</v>
      </c>
      <c r="F137" s="7">
        <v>0</v>
      </c>
      <c r="G137" s="7">
        <v>0</v>
      </c>
      <c r="H137" s="7">
        <v>6</v>
      </c>
      <c r="I137" s="7">
        <v>1</v>
      </c>
      <c r="J137" s="7">
        <v>3</v>
      </c>
      <c r="K137" s="7">
        <v>1</v>
      </c>
      <c r="L137" s="7">
        <v>0</v>
      </c>
      <c r="M137" s="7">
        <v>7</v>
      </c>
      <c r="Q137"/>
      <c r="R137"/>
      <c r="S137"/>
      <c r="T137"/>
      <c r="U137"/>
      <c r="V137"/>
      <c r="W137"/>
      <c r="X137"/>
    </row>
    <row r="138" spans="1:24">
      <c r="A138" s="7" t="s">
        <v>169</v>
      </c>
      <c r="B138" s="3">
        <v>0</v>
      </c>
      <c r="C138" s="7">
        <v>0</v>
      </c>
      <c r="D138" s="7">
        <v>2</v>
      </c>
      <c r="E138" s="7">
        <v>4</v>
      </c>
      <c r="F138" s="7">
        <v>0</v>
      </c>
      <c r="G138" s="7">
        <v>0</v>
      </c>
      <c r="H138" s="7">
        <v>6</v>
      </c>
      <c r="I138" s="7">
        <v>1</v>
      </c>
      <c r="J138" s="7">
        <v>6</v>
      </c>
      <c r="K138" s="7">
        <v>5</v>
      </c>
      <c r="L138" s="7">
        <v>0</v>
      </c>
      <c r="M138" s="7">
        <v>10</v>
      </c>
      <c r="Q138"/>
      <c r="R138"/>
      <c r="S138"/>
      <c r="T138"/>
      <c r="U138"/>
      <c r="V138"/>
      <c r="W138"/>
      <c r="X138"/>
    </row>
    <row r="139" spans="1:24">
      <c r="A139" s="7" t="s">
        <v>2608</v>
      </c>
      <c r="B139" s="3">
        <v>0</v>
      </c>
      <c r="C139" s="7">
        <v>0</v>
      </c>
      <c r="D139" s="7">
        <v>5</v>
      </c>
      <c r="E139" s="7">
        <v>3</v>
      </c>
      <c r="F139" s="7">
        <v>1</v>
      </c>
      <c r="G139" s="7">
        <v>0</v>
      </c>
      <c r="H139" s="7">
        <v>9</v>
      </c>
      <c r="I139" s="7">
        <v>4</v>
      </c>
      <c r="J139" s="7">
        <v>12</v>
      </c>
      <c r="K139" s="7">
        <v>4</v>
      </c>
      <c r="L139" s="7">
        <v>0</v>
      </c>
      <c r="M139" s="7">
        <v>11</v>
      </c>
      <c r="Q139"/>
      <c r="R139"/>
      <c r="S139"/>
      <c r="T139"/>
      <c r="U139"/>
      <c r="V139"/>
      <c r="W139"/>
      <c r="X139"/>
    </row>
    <row r="140" spans="1:24">
      <c r="A140" s="7" t="s">
        <v>170</v>
      </c>
      <c r="B140" s="3">
        <v>0</v>
      </c>
      <c r="C140" s="7">
        <v>2</v>
      </c>
      <c r="D140" s="7">
        <v>2</v>
      </c>
      <c r="E140" s="7">
        <v>1</v>
      </c>
      <c r="F140" s="7">
        <v>2</v>
      </c>
      <c r="G140" s="7">
        <v>0</v>
      </c>
      <c r="H140" s="7">
        <v>7</v>
      </c>
      <c r="I140" s="7">
        <v>6</v>
      </c>
      <c r="J140" s="7">
        <v>5</v>
      </c>
      <c r="K140" s="7">
        <v>3</v>
      </c>
      <c r="L140" s="7">
        <v>0</v>
      </c>
      <c r="M140" s="7">
        <v>12</v>
      </c>
      <c r="Q140"/>
      <c r="R140"/>
      <c r="S140"/>
      <c r="T140"/>
      <c r="U140"/>
      <c r="V140"/>
      <c r="W140"/>
      <c r="X140"/>
    </row>
    <row r="141" spans="1:24">
      <c r="A141" s="7" t="s">
        <v>171</v>
      </c>
      <c r="B141" s="3">
        <v>0</v>
      </c>
      <c r="C141" s="7">
        <v>0</v>
      </c>
      <c r="D141" s="7">
        <v>0</v>
      </c>
      <c r="E141" s="7">
        <v>1</v>
      </c>
      <c r="F141" s="7">
        <v>0</v>
      </c>
      <c r="G141" s="7">
        <v>0</v>
      </c>
      <c r="H141" s="7">
        <v>1</v>
      </c>
      <c r="I141" s="7">
        <v>1</v>
      </c>
      <c r="J141" s="7">
        <v>4</v>
      </c>
      <c r="K141" s="7">
        <v>0</v>
      </c>
      <c r="L141" s="7">
        <v>0</v>
      </c>
      <c r="M141" s="7">
        <v>13</v>
      </c>
      <c r="Q141"/>
      <c r="R141"/>
      <c r="S141"/>
      <c r="T141"/>
      <c r="U141"/>
      <c r="V141"/>
      <c r="W141"/>
      <c r="X141"/>
    </row>
    <row r="142" spans="1:24">
      <c r="A142" s="7" t="s">
        <v>172</v>
      </c>
      <c r="B142" s="3">
        <v>0</v>
      </c>
      <c r="C142" s="7">
        <v>0</v>
      </c>
      <c r="D142" s="7">
        <v>0</v>
      </c>
      <c r="E142" s="7">
        <v>1</v>
      </c>
      <c r="F142" s="7">
        <v>0</v>
      </c>
      <c r="G142" s="7">
        <v>0</v>
      </c>
      <c r="H142" s="7">
        <v>2</v>
      </c>
      <c r="I142" s="7">
        <v>0</v>
      </c>
      <c r="J142" s="7">
        <v>4</v>
      </c>
      <c r="K142" s="7">
        <v>3</v>
      </c>
      <c r="L142" s="7">
        <v>0</v>
      </c>
      <c r="M142" s="7">
        <v>5</v>
      </c>
      <c r="Q142"/>
      <c r="R142"/>
      <c r="S142"/>
      <c r="T142"/>
      <c r="U142"/>
      <c r="V142"/>
      <c r="W142"/>
      <c r="X142"/>
    </row>
    <row r="143" spans="1:24">
      <c r="A143" s="7" t="s">
        <v>173</v>
      </c>
      <c r="B143" s="3">
        <v>1</v>
      </c>
      <c r="C143" s="7">
        <v>0</v>
      </c>
      <c r="D143" s="7">
        <v>2</v>
      </c>
      <c r="E143" s="7">
        <v>3</v>
      </c>
      <c r="F143" s="7">
        <v>1</v>
      </c>
      <c r="G143" s="7">
        <v>0</v>
      </c>
      <c r="H143" s="7">
        <v>6</v>
      </c>
      <c r="I143" s="7">
        <v>0</v>
      </c>
      <c r="J143" s="7">
        <v>4</v>
      </c>
      <c r="K143" s="7">
        <v>4</v>
      </c>
      <c r="L143" s="7">
        <v>0</v>
      </c>
      <c r="M143" s="7">
        <v>8</v>
      </c>
      <c r="Q143"/>
      <c r="R143"/>
      <c r="S143"/>
      <c r="T143"/>
      <c r="U143"/>
      <c r="V143"/>
      <c r="W143"/>
      <c r="X143"/>
    </row>
    <row r="144" spans="1:24">
      <c r="A144" s="7" t="s">
        <v>174</v>
      </c>
      <c r="B144" s="3">
        <v>0</v>
      </c>
      <c r="C144" s="7">
        <v>0</v>
      </c>
      <c r="D144" s="7">
        <v>1</v>
      </c>
      <c r="E144" s="7">
        <v>0</v>
      </c>
      <c r="F144" s="7">
        <v>0</v>
      </c>
      <c r="G144" s="7">
        <v>0</v>
      </c>
      <c r="H144" s="7">
        <v>1</v>
      </c>
      <c r="I144" s="7">
        <v>2</v>
      </c>
      <c r="J144" s="7">
        <v>3</v>
      </c>
      <c r="K144" s="7">
        <v>3</v>
      </c>
      <c r="L144" s="7">
        <v>0</v>
      </c>
      <c r="M144" s="7">
        <v>2</v>
      </c>
      <c r="Q144"/>
      <c r="R144"/>
      <c r="S144"/>
      <c r="T144"/>
      <c r="U144"/>
      <c r="V144"/>
      <c r="W144"/>
      <c r="X144"/>
    </row>
    <row r="145" spans="1:24">
      <c r="A145" s="7" t="s">
        <v>175</v>
      </c>
      <c r="B145" s="3">
        <v>0</v>
      </c>
      <c r="C145" s="7">
        <v>0</v>
      </c>
      <c r="D145" s="7">
        <v>2</v>
      </c>
      <c r="E145" s="7">
        <v>3</v>
      </c>
      <c r="F145" s="7">
        <v>0</v>
      </c>
      <c r="G145" s="7">
        <v>0</v>
      </c>
      <c r="H145" s="7">
        <v>5</v>
      </c>
      <c r="I145" s="7">
        <v>1</v>
      </c>
      <c r="J145" s="7">
        <v>3</v>
      </c>
      <c r="K145" s="7">
        <v>3</v>
      </c>
      <c r="L145" s="7">
        <v>0</v>
      </c>
      <c r="M145" s="7">
        <v>12</v>
      </c>
      <c r="Q145"/>
      <c r="R145"/>
      <c r="S145"/>
      <c r="T145"/>
      <c r="U145"/>
      <c r="V145"/>
      <c r="W145"/>
      <c r="X145"/>
    </row>
    <row r="146" spans="1:24">
      <c r="A146" s="7" t="s">
        <v>176</v>
      </c>
      <c r="B146" s="3">
        <v>0</v>
      </c>
      <c r="C146" s="7">
        <v>0</v>
      </c>
      <c r="D146" s="7">
        <v>0</v>
      </c>
      <c r="E146" s="7">
        <v>5</v>
      </c>
      <c r="F146" s="7">
        <v>0</v>
      </c>
      <c r="G146" s="7">
        <v>0</v>
      </c>
      <c r="H146" s="7">
        <v>8</v>
      </c>
      <c r="I146" s="7">
        <v>1</v>
      </c>
      <c r="J146" s="7">
        <v>10</v>
      </c>
      <c r="K146" s="7">
        <v>16</v>
      </c>
      <c r="L146" s="7">
        <v>0</v>
      </c>
      <c r="M146" s="7">
        <v>21</v>
      </c>
      <c r="Q146"/>
      <c r="R146"/>
      <c r="S146"/>
      <c r="T146"/>
      <c r="U146"/>
      <c r="V146"/>
      <c r="W146"/>
      <c r="X146"/>
    </row>
    <row r="147" spans="1:24">
      <c r="A147" s="7" t="s">
        <v>177</v>
      </c>
      <c r="B147" s="3">
        <v>0</v>
      </c>
      <c r="C147" s="7">
        <v>0</v>
      </c>
      <c r="D147" s="7">
        <v>0</v>
      </c>
      <c r="E147" s="7">
        <v>1</v>
      </c>
      <c r="F147" s="7">
        <v>0</v>
      </c>
      <c r="G147" s="7">
        <v>0</v>
      </c>
      <c r="H147" s="7">
        <v>1</v>
      </c>
      <c r="I147" s="7">
        <v>0</v>
      </c>
      <c r="J147" s="7">
        <v>4</v>
      </c>
      <c r="K147" s="7">
        <v>3</v>
      </c>
      <c r="L147" s="7">
        <v>0</v>
      </c>
      <c r="M147" s="7">
        <v>12</v>
      </c>
      <c r="Q147"/>
      <c r="R147"/>
      <c r="S147"/>
      <c r="T147"/>
      <c r="U147"/>
      <c r="V147"/>
      <c r="W147"/>
      <c r="X147"/>
    </row>
    <row r="148" spans="1:24">
      <c r="A148" s="7" t="s">
        <v>178</v>
      </c>
      <c r="B148" s="3">
        <v>0</v>
      </c>
      <c r="C148" s="7">
        <v>0</v>
      </c>
      <c r="D148" s="7">
        <v>0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Q148"/>
      <c r="R148"/>
      <c r="S148"/>
      <c r="T148"/>
      <c r="U148"/>
      <c r="V148"/>
      <c r="W148"/>
      <c r="X148"/>
    </row>
    <row r="149" spans="1:24">
      <c r="A149" s="7" t="s">
        <v>179</v>
      </c>
      <c r="B149" s="3">
        <v>2</v>
      </c>
      <c r="C149" s="7">
        <v>1</v>
      </c>
      <c r="D149" s="7">
        <v>2</v>
      </c>
      <c r="E149" s="7">
        <v>4</v>
      </c>
      <c r="F149" s="7">
        <v>3</v>
      </c>
      <c r="G149" s="7">
        <v>0</v>
      </c>
      <c r="H149" s="7">
        <v>9</v>
      </c>
      <c r="I149" s="7">
        <v>2</v>
      </c>
      <c r="J149" s="7">
        <v>11</v>
      </c>
      <c r="K149" s="7">
        <v>7</v>
      </c>
      <c r="L149" s="7">
        <v>0</v>
      </c>
      <c r="M149" s="7">
        <v>42</v>
      </c>
      <c r="Q149"/>
      <c r="R149"/>
      <c r="S149"/>
      <c r="T149"/>
      <c r="U149"/>
      <c r="V149"/>
      <c r="W149"/>
      <c r="X149"/>
    </row>
    <row r="150" spans="1:24">
      <c r="A150" s="7" t="s">
        <v>2609</v>
      </c>
      <c r="B150" s="3">
        <v>0</v>
      </c>
      <c r="C150" s="7">
        <v>2</v>
      </c>
      <c r="D150" s="7">
        <v>0</v>
      </c>
      <c r="E150" s="7">
        <v>3</v>
      </c>
      <c r="F150" s="7">
        <v>2</v>
      </c>
      <c r="G150" s="7">
        <v>0</v>
      </c>
      <c r="H150" s="7">
        <v>5</v>
      </c>
      <c r="I150" s="7">
        <v>2</v>
      </c>
      <c r="J150" s="7">
        <v>6</v>
      </c>
      <c r="K150" s="7">
        <v>8</v>
      </c>
      <c r="L150" s="7">
        <v>0</v>
      </c>
      <c r="M150" s="7">
        <v>19</v>
      </c>
      <c r="Q150"/>
      <c r="R150"/>
      <c r="S150"/>
      <c r="T150"/>
      <c r="U150"/>
      <c r="V150"/>
      <c r="W150"/>
      <c r="X150"/>
    </row>
    <row r="151" spans="1:24">
      <c r="A151" s="7" t="s">
        <v>2610</v>
      </c>
      <c r="B151" s="3">
        <v>0</v>
      </c>
      <c r="C151" s="7">
        <v>0</v>
      </c>
      <c r="D151" s="7">
        <v>3</v>
      </c>
      <c r="E151" s="7">
        <v>2</v>
      </c>
      <c r="F151" s="7">
        <v>0</v>
      </c>
      <c r="G151" s="7">
        <v>0</v>
      </c>
      <c r="H151" s="7">
        <v>6</v>
      </c>
      <c r="I151" s="7">
        <v>5</v>
      </c>
      <c r="J151" s="7">
        <v>11</v>
      </c>
      <c r="K151" s="7">
        <v>8</v>
      </c>
      <c r="L151" s="7">
        <v>0</v>
      </c>
      <c r="M151" s="7">
        <v>25</v>
      </c>
      <c r="Q151"/>
      <c r="R151"/>
      <c r="S151"/>
      <c r="T151"/>
      <c r="U151"/>
      <c r="V151"/>
      <c r="W151"/>
      <c r="X151"/>
    </row>
    <row r="152" spans="1:24">
      <c r="A152" s="7" t="s">
        <v>180</v>
      </c>
      <c r="B152" s="3">
        <v>0</v>
      </c>
      <c r="C152" s="7">
        <v>0</v>
      </c>
      <c r="D152" s="7">
        <v>0</v>
      </c>
      <c r="E152" s="7">
        <v>2</v>
      </c>
      <c r="F152" s="7">
        <v>0</v>
      </c>
      <c r="G152" s="7">
        <v>0</v>
      </c>
      <c r="H152" s="7">
        <v>3</v>
      </c>
      <c r="I152" s="7">
        <v>0</v>
      </c>
      <c r="J152" s="7">
        <v>5</v>
      </c>
      <c r="K152" s="7">
        <v>2</v>
      </c>
      <c r="L152" s="7">
        <v>0</v>
      </c>
      <c r="M152" s="7">
        <v>4</v>
      </c>
      <c r="Q152"/>
      <c r="R152"/>
      <c r="S152"/>
      <c r="T152"/>
      <c r="U152"/>
      <c r="V152"/>
      <c r="W152"/>
      <c r="X152"/>
    </row>
    <row r="153" spans="1:24">
      <c r="A153" s="7" t="s">
        <v>181</v>
      </c>
      <c r="B153" s="3">
        <v>0</v>
      </c>
      <c r="C153" s="7">
        <v>0</v>
      </c>
      <c r="D153" s="7">
        <v>1</v>
      </c>
      <c r="E153" s="7">
        <v>1</v>
      </c>
      <c r="F153" s="7">
        <v>0</v>
      </c>
      <c r="G153" s="7">
        <v>0</v>
      </c>
      <c r="H153" s="7">
        <v>5</v>
      </c>
      <c r="I153" s="7">
        <v>0</v>
      </c>
      <c r="J153" s="7">
        <v>6</v>
      </c>
      <c r="K153" s="7">
        <v>3</v>
      </c>
      <c r="L153" s="7">
        <v>0</v>
      </c>
      <c r="M153" s="7">
        <v>18</v>
      </c>
      <c r="Q153"/>
      <c r="R153"/>
      <c r="S153"/>
      <c r="T153"/>
      <c r="U153"/>
      <c r="V153"/>
      <c r="W153"/>
      <c r="X153"/>
    </row>
    <row r="154" spans="1:24">
      <c r="A154" s="7" t="s">
        <v>182</v>
      </c>
      <c r="B154" s="3">
        <v>0</v>
      </c>
      <c r="C154" s="7">
        <v>1</v>
      </c>
      <c r="D154" s="7">
        <v>0</v>
      </c>
      <c r="E154" s="7">
        <v>3</v>
      </c>
      <c r="F154" s="7">
        <v>1</v>
      </c>
      <c r="G154" s="7">
        <v>0</v>
      </c>
      <c r="H154" s="7">
        <v>4</v>
      </c>
      <c r="I154" s="7">
        <v>1</v>
      </c>
      <c r="J154" s="7">
        <v>8</v>
      </c>
      <c r="K154" s="7">
        <v>2</v>
      </c>
      <c r="L154" s="7">
        <v>0</v>
      </c>
      <c r="M154" s="7">
        <v>10</v>
      </c>
      <c r="Q154"/>
      <c r="R154"/>
      <c r="S154"/>
      <c r="T154"/>
      <c r="U154"/>
      <c r="V154"/>
      <c r="W154"/>
      <c r="X154"/>
    </row>
    <row r="155" spans="1:24">
      <c r="A155" s="7" t="s">
        <v>183</v>
      </c>
      <c r="B155" s="3">
        <v>0</v>
      </c>
      <c r="C155" s="7">
        <v>0</v>
      </c>
      <c r="D155" s="7">
        <v>2</v>
      </c>
      <c r="E155" s="7">
        <v>1</v>
      </c>
      <c r="F155" s="7">
        <v>2</v>
      </c>
      <c r="G155" s="7">
        <v>0</v>
      </c>
      <c r="H155" s="7">
        <v>3</v>
      </c>
      <c r="I155" s="7">
        <v>1</v>
      </c>
      <c r="J155" s="7">
        <v>4</v>
      </c>
      <c r="K155" s="7">
        <v>3</v>
      </c>
      <c r="L155" s="7">
        <v>0</v>
      </c>
      <c r="M155" s="7">
        <v>4</v>
      </c>
      <c r="Q155"/>
      <c r="R155"/>
      <c r="S155"/>
      <c r="T155"/>
      <c r="U155"/>
      <c r="V155"/>
      <c r="W155"/>
      <c r="X155"/>
    </row>
    <row r="156" spans="1:24">
      <c r="A156" s="7" t="s">
        <v>184</v>
      </c>
      <c r="B156" s="3">
        <v>0</v>
      </c>
      <c r="C156" s="7">
        <v>0</v>
      </c>
      <c r="D156" s="7">
        <v>0</v>
      </c>
      <c r="E156" s="7">
        <v>3</v>
      </c>
      <c r="F156" s="7">
        <v>2</v>
      </c>
      <c r="G156" s="7">
        <v>0</v>
      </c>
      <c r="H156" s="7">
        <v>4</v>
      </c>
      <c r="I156" s="7">
        <v>0</v>
      </c>
      <c r="J156" s="7">
        <v>11</v>
      </c>
      <c r="K156" s="7">
        <v>11</v>
      </c>
      <c r="L156" s="7">
        <v>0</v>
      </c>
      <c r="M156" s="7">
        <v>21</v>
      </c>
      <c r="Q156"/>
      <c r="R156"/>
      <c r="S156"/>
      <c r="T156"/>
      <c r="U156"/>
      <c r="V156"/>
      <c r="W156"/>
      <c r="X156"/>
    </row>
    <row r="157" spans="1:24">
      <c r="A157" s="7" t="s">
        <v>185</v>
      </c>
      <c r="B157" s="3">
        <v>0</v>
      </c>
      <c r="C157" s="7">
        <v>0</v>
      </c>
      <c r="D157" s="7">
        <v>0</v>
      </c>
      <c r="E157" s="7">
        <v>5</v>
      </c>
      <c r="F157" s="7">
        <v>0</v>
      </c>
      <c r="G157" s="7">
        <v>0</v>
      </c>
      <c r="H157" s="7">
        <v>5</v>
      </c>
      <c r="I157" s="7">
        <v>0</v>
      </c>
      <c r="J157" s="7">
        <v>10</v>
      </c>
      <c r="K157" s="7">
        <v>8</v>
      </c>
      <c r="L157" s="7">
        <v>0</v>
      </c>
      <c r="M157" s="7">
        <v>32</v>
      </c>
      <c r="Q157"/>
      <c r="R157"/>
      <c r="S157"/>
      <c r="T157"/>
      <c r="U157"/>
      <c r="V157"/>
      <c r="W157"/>
      <c r="X157"/>
    </row>
    <row r="158" spans="1:24">
      <c r="A158" s="7" t="s">
        <v>186</v>
      </c>
      <c r="B158" s="3">
        <v>0</v>
      </c>
      <c r="C158" s="7">
        <v>0</v>
      </c>
      <c r="D158" s="7">
        <v>3</v>
      </c>
      <c r="E158" s="7">
        <v>4</v>
      </c>
      <c r="F158" s="7">
        <v>0</v>
      </c>
      <c r="G158" s="7">
        <v>0</v>
      </c>
      <c r="H158" s="7">
        <v>9</v>
      </c>
      <c r="I158" s="7">
        <v>3</v>
      </c>
      <c r="J158" s="7">
        <v>14</v>
      </c>
      <c r="K158" s="7">
        <v>5</v>
      </c>
      <c r="L158" s="7">
        <v>0</v>
      </c>
      <c r="M158" s="7">
        <v>5</v>
      </c>
      <c r="Q158"/>
      <c r="R158"/>
      <c r="S158"/>
      <c r="T158"/>
      <c r="U158"/>
      <c r="V158"/>
      <c r="W158"/>
      <c r="X158"/>
    </row>
    <row r="159" spans="1:24">
      <c r="A159" s="7" t="s">
        <v>187</v>
      </c>
      <c r="B159" s="3">
        <v>0</v>
      </c>
      <c r="C159" s="7">
        <v>0</v>
      </c>
      <c r="D159" s="7">
        <v>0</v>
      </c>
      <c r="E159" s="7">
        <v>3</v>
      </c>
      <c r="F159" s="7">
        <v>0</v>
      </c>
      <c r="G159" s="7">
        <v>0</v>
      </c>
      <c r="H159" s="7">
        <v>3</v>
      </c>
      <c r="I159" s="7">
        <v>1</v>
      </c>
      <c r="J159" s="7">
        <v>8</v>
      </c>
      <c r="K159" s="7">
        <v>5</v>
      </c>
      <c r="L159" s="7">
        <v>0</v>
      </c>
      <c r="M159" s="7">
        <v>8</v>
      </c>
      <c r="Q159"/>
      <c r="R159"/>
      <c r="S159"/>
      <c r="T159"/>
      <c r="U159"/>
      <c r="V159"/>
      <c r="W159"/>
      <c r="X159"/>
    </row>
    <row r="160" spans="1:24">
      <c r="A160" s="7" t="s">
        <v>188</v>
      </c>
      <c r="B160" s="3">
        <v>0</v>
      </c>
      <c r="C160" s="7">
        <v>0</v>
      </c>
      <c r="D160" s="7">
        <v>0</v>
      </c>
      <c r="E160" s="7">
        <v>4</v>
      </c>
      <c r="F160" s="7">
        <v>1</v>
      </c>
      <c r="G160" s="7">
        <v>0</v>
      </c>
      <c r="H160" s="7">
        <v>4</v>
      </c>
      <c r="I160" s="7">
        <v>1</v>
      </c>
      <c r="J160" s="7">
        <v>10</v>
      </c>
      <c r="K160" s="7">
        <v>3</v>
      </c>
      <c r="L160" s="7">
        <v>0</v>
      </c>
      <c r="M160" s="7">
        <v>6</v>
      </c>
      <c r="Q160"/>
      <c r="R160"/>
      <c r="S160"/>
      <c r="T160"/>
      <c r="U160"/>
      <c r="V160"/>
      <c r="W160"/>
      <c r="X160"/>
    </row>
    <row r="161" spans="1:24">
      <c r="A161" s="7" t="s">
        <v>189</v>
      </c>
      <c r="B161" s="3">
        <v>0</v>
      </c>
      <c r="C161" s="7">
        <v>0</v>
      </c>
      <c r="D161" s="7">
        <v>0</v>
      </c>
      <c r="E161" s="7">
        <v>2</v>
      </c>
      <c r="F161" s="7">
        <v>1</v>
      </c>
      <c r="G161" s="7">
        <v>1</v>
      </c>
      <c r="H161" s="7">
        <v>3</v>
      </c>
      <c r="I161" s="7">
        <v>1</v>
      </c>
      <c r="J161" s="7">
        <v>8</v>
      </c>
      <c r="K161" s="7">
        <v>3</v>
      </c>
      <c r="L161" s="7">
        <v>0</v>
      </c>
      <c r="M161" s="7">
        <v>6</v>
      </c>
      <c r="Q161"/>
      <c r="R161"/>
      <c r="S161"/>
      <c r="T161"/>
      <c r="U161"/>
      <c r="V161"/>
      <c r="W161"/>
      <c r="X161"/>
    </row>
    <row r="162" spans="1:24">
      <c r="A162" s="7" t="s">
        <v>190</v>
      </c>
      <c r="B162" s="3">
        <v>0</v>
      </c>
      <c r="C162" s="7">
        <v>1</v>
      </c>
      <c r="D162" s="7">
        <v>1</v>
      </c>
      <c r="E162" s="7">
        <v>2</v>
      </c>
      <c r="F162" s="7">
        <v>1</v>
      </c>
      <c r="G162" s="7">
        <v>0</v>
      </c>
      <c r="H162" s="7">
        <v>4</v>
      </c>
      <c r="I162" s="7">
        <v>1</v>
      </c>
      <c r="J162" s="7">
        <v>11</v>
      </c>
      <c r="K162" s="7">
        <v>1</v>
      </c>
      <c r="L162" s="7">
        <v>0</v>
      </c>
      <c r="M162" s="7">
        <v>10</v>
      </c>
      <c r="Q162"/>
      <c r="R162"/>
      <c r="S162"/>
      <c r="T162"/>
      <c r="U162"/>
      <c r="V162"/>
      <c r="W162"/>
      <c r="X162"/>
    </row>
    <row r="163" spans="1:24">
      <c r="A163" s="7" t="s">
        <v>191</v>
      </c>
      <c r="B163" s="3">
        <v>1</v>
      </c>
      <c r="C163" s="7">
        <v>0</v>
      </c>
      <c r="D163" s="7">
        <v>2</v>
      </c>
      <c r="E163" s="7">
        <v>3</v>
      </c>
      <c r="F163" s="7">
        <v>1</v>
      </c>
      <c r="G163" s="7">
        <v>0</v>
      </c>
      <c r="H163" s="7">
        <v>6</v>
      </c>
      <c r="I163" s="7">
        <v>2</v>
      </c>
      <c r="J163" s="7">
        <v>6</v>
      </c>
      <c r="K163" s="7">
        <v>5</v>
      </c>
      <c r="L163" s="7">
        <v>0</v>
      </c>
      <c r="M163" s="7">
        <v>8</v>
      </c>
      <c r="Q163"/>
      <c r="R163"/>
      <c r="S163"/>
      <c r="T163"/>
      <c r="U163"/>
      <c r="V163"/>
      <c r="W163"/>
      <c r="X163"/>
    </row>
    <row r="164" spans="1:24">
      <c r="A164" s="7" t="s">
        <v>192</v>
      </c>
      <c r="B164" s="3">
        <v>0</v>
      </c>
      <c r="C164" s="7">
        <v>0</v>
      </c>
      <c r="D164" s="7">
        <v>3</v>
      </c>
      <c r="E164" s="7">
        <v>3</v>
      </c>
      <c r="F164" s="7">
        <v>0</v>
      </c>
      <c r="G164" s="7">
        <v>0</v>
      </c>
      <c r="H164" s="7">
        <v>10</v>
      </c>
      <c r="I164" s="7">
        <v>0</v>
      </c>
      <c r="J164" s="7">
        <v>10</v>
      </c>
      <c r="K164" s="7">
        <v>7</v>
      </c>
      <c r="L164" s="7">
        <v>0</v>
      </c>
      <c r="M164" s="7">
        <v>9</v>
      </c>
      <c r="Q164"/>
      <c r="R164"/>
      <c r="S164"/>
      <c r="T164"/>
      <c r="U164"/>
      <c r="V164"/>
      <c r="W164"/>
      <c r="X164"/>
    </row>
    <row r="165" spans="1:24">
      <c r="A165" s="7" t="s">
        <v>193</v>
      </c>
      <c r="B165" s="3">
        <v>1</v>
      </c>
      <c r="C165" s="7">
        <v>0</v>
      </c>
      <c r="D165" s="7">
        <v>1</v>
      </c>
      <c r="E165" s="7">
        <v>0</v>
      </c>
      <c r="F165" s="7">
        <v>0</v>
      </c>
      <c r="G165" s="7">
        <v>0</v>
      </c>
      <c r="H165" s="7">
        <v>6</v>
      </c>
      <c r="I165" s="7">
        <v>2</v>
      </c>
      <c r="J165" s="7">
        <v>7</v>
      </c>
      <c r="K165" s="7">
        <v>2</v>
      </c>
      <c r="L165" s="7">
        <v>0</v>
      </c>
      <c r="M165" s="7">
        <v>14</v>
      </c>
      <c r="Q165"/>
      <c r="R165"/>
      <c r="S165"/>
      <c r="T165"/>
      <c r="U165"/>
      <c r="V165"/>
      <c r="W165"/>
      <c r="X165"/>
    </row>
    <row r="166" spans="1:24">
      <c r="A166" s="7" t="s">
        <v>2611</v>
      </c>
      <c r="B166" s="3">
        <v>0</v>
      </c>
      <c r="C166" s="7">
        <v>1</v>
      </c>
      <c r="D166" s="7">
        <v>2</v>
      </c>
      <c r="E166" s="7">
        <v>2</v>
      </c>
      <c r="F166" s="7">
        <v>0</v>
      </c>
      <c r="G166" s="7">
        <v>0</v>
      </c>
      <c r="H166" s="7">
        <v>6</v>
      </c>
      <c r="I166" s="7">
        <v>2</v>
      </c>
      <c r="J166" s="7">
        <v>7</v>
      </c>
      <c r="K166" s="7">
        <v>3</v>
      </c>
      <c r="L166" s="7">
        <v>0</v>
      </c>
      <c r="M166" s="7">
        <v>11</v>
      </c>
      <c r="Q166"/>
      <c r="R166"/>
      <c r="S166"/>
      <c r="T166"/>
      <c r="U166"/>
      <c r="V166"/>
      <c r="W166"/>
      <c r="X166"/>
    </row>
    <row r="167" spans="1:24">
      <c r="A167" s="7" t="s">
        <v>194</v>
      </c>
      <c r="B167" s="3">
        <v>0</v>
      </c>
      <c r="C167" s="7">
        <v>2</v>
      </c>
      <c r="D167" s="7">
        <v>1</v>
      </c>
      <c r="E167" s="7">
        <v>1</v>
      </c>
      <c r="F167" s="7">
        <v>2</v>
      </c>
      <c r="G167" s="7">
        <v>0</v>
      </c>
      <c r="H167" s="7">
        <v>4</v>
      </c>
      <c r="I167" s="7">
        <v>2</v>
      </c>
      <c r="J167" s="7">
        <v>8</v>
      </c>
      <c r="K167" s="7">
        <v>4</v>
      </c>
      <c r="L167" s="7">
        <v>0</v>
      </c>
      <c r="M167" s="7">
        <v>9</v>
      </c>
      <c r="Q167"/>
      <c r="R167"/>
      <c r="S167"/>
      <c r="T167"/>
      <c r="U167"/>
      <c r="V167"/>
      <c r="W167"/>
      <c r="X167"/>
    </row>
    <row r="168" spans="1:24">
      <c r="A168" s="7" t="s">
        <v>195</v>
      </c>
      <c r="B168" s="3">
        <v>0</v>
      </c>
      <c r="C168" s="7">
        <v>0</v>
      </c>
      <c r="D168" s="7">
        <v>0</v>
      </c>
      <c r="E168" s="7">
        <v>3</v>
      </c>
      <c r="F168" s="7">
        <v>2</v>
      </c>
      <c r="G168" s="7">
        <v>0</v>
      </c>
      <c r="H168" s="7">
        <v>4</v>
      </c>
      <c r="I168" s="7">
        <v>2</v>
      </c>
      <c r="J168" s="7">
        <v>10</v>
      </c>
      <c r="K168" s="7">
        <v>5</v>
      </c>
      <c r="L168" s="7">
        <v>0</v>
      </c>
      <c r="M168" s="7">
        <v>12</v>
      </c>
      <c r="Q168"/>
      <c r="R168"/>
      <c r="S168"/>
      <c r="T168"/>
      <c r="U168"/>
      <c r="V168"/>
      <c r="W168"/>
      <c r="X168"/>
    </row>
    <row r="169" spans="1:24">
      <c r="A169" s="7" t="s">
        <v>196</v>
      </c>
      <c r="B169" s="3">
        <v>0</v>
      </c>
      <c r="C169" s="7">
        <v>0</v>
      </c>
      <c r="D169" s="7">
        <v>1</v>
      </c>
      <c r="E169" s="7">
        <v>2</v>
      </c>
      <c r="F169" s="7">
        <v>2</v>
      </c>
      <c r="G169" s="7">
        <v>0</v>
      </c>
      <c r="H169" s="7">
        <v>4</v>
      </c>
      <c r="I169" s="7">
        <v>3</v>
      </c>
      <c r="J169" s="7">
        <v>10</v>
      </c>
      <c r="K169" s="7">
        <v>8</v>
      </c>
      <c r="L169" s="7">
        <v>0</v>
      </c>
      <c r="M169" s="7">
        <v>15</v>
      </c>
      <c r="Q169"/>
      <c r="R169"/>
      <c r="S169"/>
      <c r="T169"/>
      <c r="U169"/>
      <c r="V169"/>
      <c r="W169"/>
      <c r="X169"/>
    </row>
    <row r="170" spans="1:24">
      <c r="A170" s="7" t="s">
        <v>197</v>
      </c>
      <c r="B170" s="3">
        <v>0</v>
      </c>
      <c r="C170" s="7">
        <v>0</v>
      </c>
      <c r="D170" s="7">
        <v>1</v>
      </c>
      <c r="E170" s="7">
        <v>5</v>
      </c>
      <c r="F170" s="7">
        <v>0</v>
      </c>
      <c r="G170" s="7">
        <v>0</v>
      </c>
      <c r="H170" s="7">
        <v>6</v>
      </c>
      <c r="I170" s="7">
        <v>0</v>
      </c>
      <c r="J170" s="7">
        <v>7</v>
      </c>
      <c r="K170" s="7">
        <v>5</v>
      </c>
      <c r="L170" s="7">
        <v>0</v>
      </c>
      <c r="M170" s="7">
        <v>12</v>
      </c>
      <c r="Q170"/>
      <c r="R170"/>
      <c r="S170"/>
      <c r="T170"/>
      <c r="U170"/>
      <c r="V170"/>
      <c r="W170"/>
      <c r="X170"/>
    </row>
    <row r="171" spans="1:24">
      <c r="A171" s="7" t="s">
        <v>198</v>
      </c>
      <c r="B171" s="3">
        <v>0</v>
      </c>
      <c r="C171" s="7">
        <v>0</v>
      </c>
      <c r="D171" s="7">
        <v>0</v>
      </c>
      <c r="E171" s="7">
        <v>0</v>
      </c>
      <c r="F171" s="7">
        <v>1</v>
      </c>
      <c r="G171" s="7">
        <v>0</v>
      </c>
      <c r="H171" s="7">
        <v>1</v>
      </c>
      <c r="I171" s="7">
        <v>0</v>
      </c>
      <c r="J171" s="7">
        <v>2</v>
      </c>
      <c r="K171" s="7">
        <v>7</v>
      </c>
      <c r="L171" s="7">
        <v>0</v>
      </c>
      <c r="M171" s="7">
        <v>19</v>
      </c>
      <c r="Q171"/>
      <c r="R171"/>
      <c r="S171"/>
      <c r="T171"/>
      <c r="U171"/>
      <c r="V171"/>
      <c r="W171"/>
      <c r="X171"/>
    </row>
    <row r="172" spans="1:24">
      <c r="A172" s="7" t="s">
        <v>199</v>
      </c>
      <c r="B172" s="3">
        <v>0</v>
      </c>
      <c r="C172" s="7">
        <v>1</v>
      </c>
      <c r="D172" s="7">
        <v>5</v>
      </c>
      <c r="E172" s="7">
        <v>1</v>
      </c>
      <c r="F172" s="7">
        <v>0</v>
      </c>
      <c r="G172" s="7">
        <v>1</v>
      </c>
      <c r="H172" s="7">
        <v>16</v>
      </c>
      <c r="I172" s="7">
        <v>3</v>
      </c>
      <c r="J172" s="7">
        <v>10</v>
      </c>
      <c r="K172" s="7">
        <v>11</v>
      </c>
      <c r="L172" s="7">
        <v>0</v>
      </c>
      <c r="M172" s="7">
        <v>28</v>
      </c>
      <c r="Q172"/>
      <c r="R172"/>
      <c r="S172"/>
      <c r="T172"/>
      <c r="U172"/>
      <c r="V172"/>
      <c r="W172"/>
      <c r="X172"/>
    </row>
    <row r="173" spans="1:24">
      <c r="A173" s="7" t="s">
        <v>200</v>
      </c>
      <c r="B173" s="3">
        <v>0</v>
      </c>
      <c r="C173" s="7">
        <v>0</v>
      </c>
      <c r="D173" s="7">
        <v>2</v>
      </c>
      <c r="E173" s="7">
        <v>9</v>
      </c>
      <c r="F173" s="7">
        <v>0</v>
      </c>
      <c r="G173" s="7">
        <v>0</v>
      </c>
      <c r="H173" s="7">
        <v>11</v>
      </c>
      <c r="I173" s="7">
        <v>1</v>
      </c>
      <c r="J173" s="7">
        <v>8</v>
      </c>
      <c r="K173" s="7">
        <v>5</v>
      </c>
      <c r="L173" s="7">
        <v>0</v>
      </c>
      <c r="M173" s="7">
        <v>14</v>
      </c>
      <c r="Q173"/>
      <c r="R173"/>
      <c r="S173"/>
      <c r="T173"/>
      <c r="U173"/>
      <c r="V173"/>
      <c r="W173"/>
      <c r="X173"/>
    </row>
    <row r="174" spans="1:24">
      <c r="A174" s="7" t="s">
        <v>201</v>
      </c>
      <c r="B174" s="3">
        <v>0</v>
      </c>
      <c r="C174" s="7">
        <v>0</v>
      </c>
      <c r="D174" s="7">
        <v>2</v>
      </c>
      <c r="E174" s="7">
        <v>3</v>
      </c>
      <c r="F174" s="7">
        <v>0</v>
      </c>
      <c r="G174" s="7">
        <v>0</v>
      </c>
      <c r="H174" s="7">
        <v>5</v>
      </c>
      <c r="I174" s="7">
        <v>2</v>
      </c>
      <c r="J174" s="7">
        <v>2</v>
      </c>
      <c r="K174" s="7">
        <v>6</v>
      </c>
      <c r="L174" s="7">
        <v>0</v>
      </c>
      <c r="M174" s="7">
        <v>13</v>
      </c>
      <c r="Q174"/>
      <c r="R174"/>
      <c r="S174"/>
      <c r="T174"/>
      <c r="U174"/>
      <c r="V174"/>
      <c r="W174"/>
      <c r="X174"/>
    </row>
    <row r="175" spans="1:24">
      <c r="A175" s="7" t="s">
        <v>202</v>
      </c>
      <c r="B175" s="3">
        <v>0</v>
      </c>
      <c r="C175" s="7">
        <v>0</v>
      </c>
      <c r="D175" s="7">
        <v>0</v>
      </c>
      <c r="E175" s="7">
        <v>2</v>
      </c>
      <c r="F175" s="7">
        <v>0</v>
      </c>
      <c r="G175" s="7">
        <v>0</v>
      </c>
      <c r="H175" s="7">
        <v>7</v>
      </c>
      <c r="I175" s="7">
        <v>2</v>
      </c>
      <c r="J175" s="7">
        <v>7</v>
      </c>
      <c r="K175" s="7">
        <v>5</v>
      </c>
      <c r="L175" s="7">
        <v>0</v>
      </c>
      <c r="M175" s="7">
        <v>7</v>
      </c>
      <c r="Q175"/>
      <c r="R175"/>
      <c r="S175"/>
      <c r="T175"/>
      <c r="U175"/>
      <c r="V175"/>
      <c r="W175"/>
      <c r="X175"/>
    </row>
    <row r="176" spans="1:24">
      <c r="A176" s="7" t="s">
        <v>203</v>
      </c>
      <c r="B176" s="3">
        <v>0</v>
      </c>
      <c r="C176" s="7">
        <v>0</v>
      </c>
      <c r="D176" s="7">
        <v>1</v>
      </c>
      <c r="E176" s="7">
        <v>6</v>
      </c>
      <c r="F176" s="7">
        <v>0</v>
      </c>
      <c r="G176" s="7">
        <v>0</v>
      </c>
      <c r="H176" s="7">
        <v>7</v>
      </c>
      <c r="I176" s="7">
        <v>2</v>
      </c>
      <c r="J176" s="7">
        <v>8</v>
      </c>
      <c r="K176" s="7">
        <v>2</v>
      </c>
      <c r="L176" s="7">
        <v>0</v>
      </c>
      <c r="M176" s="7">
        <v>11</v>
      </c>
      <c r="Q176"/>
      <c r="R176"/>
      <c r="S176"/>
      <c r="T176"/>
      <c r="U176"/>
      <c r="V176"/>
      <c r="W176"/>
      <c r="X176"/>
    </row>
    <row r="177" spans="1:24">
      <c r="A177" s="7" t="s">
        <v>204</v>
      </c>
      <c r="B177" s="3">
        <v>0</v>
      </c>
      <c r="C177" s="7">
        <v>1</v>
      </c>
      <c r="D177" s="7">
        <v>2</v>
      </c>
      <c r="E177" s="7">
        <v>2</v>
      </c>
      <c r="F177" s="7">
        <v>0</v>
      </c>
      <c r="G177" s="7">
        <v>0</v>
      </c>
      <c r="H177" s="7">
        <v>5</v>
      </c>
      <c r="I177" s="7">
        <v>1</v>
      </c>
      <c r="J177" s="7">
        <v>10</v>
      </c>
      <c r="K177" s="7">
        <v>6</v>
      </c>
      <c r="L177" s="7">
        <v>0</v>
      </c>
      <c r="M177" s="7">
        <v>7</v>
      </c>
      <c r="Q177"/>
      <c r="R177"/>
      <c r="S177"/>
      <c r="T177"/>
      <c r="U177"/>
      <c r="V177"/>
      <c r="W177"/>
      <c r="X177"/>
    </row>
    <row r="178" spans="1:24">
      <c r="A178" s="7" t="s">
        <v>205</v>
      </c>
      <c r="B178" s="3">
        <v>0</v>
      </c>
      <c r="C178" s="7">
        <v>0</v>
      </c>
      <c r="D178" s="7">
        <v>1</v>
      </c>
      <c r="E178" s="7">
        <v>2</v>
      </c>
      <c r="F178" s="7">
        <v>0</v>
      </c>
      <c r="G178" s="7">
        <v>0</v>
      </c>
      <c r="H178" s="7">
        <v>4</v>
      </c>
      <c r="I178" s="7">
        <v>4</v>
      </c>
      <c r="J178" s="7">
        <v>8</v>
      </c>
      <c r="K178" s="7">
        <v>4</v>
      </c>
      <c r="L178" s="7">
        <v>0</v>
      </c>
      <c r="M178" s="7">
        <v>5</v>
      </c>
      <c r="Q178"/>
      <c r="R178"/>
      <c r="S178"/>
      <c r="T178"/>
      <c r="U178"/>
      <c r="V178"/>
      <c r="W178"/>
      <c r="X178"/>
    </row>
    <row r="179" spans="1:24">
      <c r="A179" s="7" t="s">
        <v>206</v>
      </c>
      <c r="B179" s="3">
        <v>0</v>
      </c>
      <c r="C179" s="7">
        <v>0</v>
      </c>
      <c r="D179" s="7">
        <v>0</v>
      </c>
      <c r="E179" s="7">
        <v>3</v>
      </c>
      <c r="F179" s="7">
        <v>0</v>
      </c>
      <c r="G179" s="7">
        <v>0</v>
      </c>
      <c r="H179" s="7">
        <v>4</v>
      </c>
      <c r="I179" s="7">
        <v>0</v>
      </c>
      <c r="J179" s="7">
        <v>6</v>
      </c>
      <c r="K179" s="7">
        <v>3</v>
      </c>
      <c r="L179" s="7">
        <v>0</v>
      </c>
      <c r="M179" s="7">
        <v>11</v>
      </c>
      <c r="Q179"/>
      <c r="R179"/>
      <c r="S179"/>
      <c r="T179"/>
      <c r="U179"/>
      <c r="V179"/>
      <c r="W179"/>
      <c r="X179"/>
    </row>
    <row r="180" spans="1:24">
      <c r="A180" s="7" t="s">
        <v>207</v>
      </c>
      <c r="B180" s="3">
        <v>0</v>
      </c>
      <c r="C180" s="7">
        <v>0</v>
      </c>
      <c r="D180" s="7">
        <v>0</v>
      </c>
      <c r="E180" s="7">
        <v>3</v>
      </c>
      <c r="F180" s="7">
        <v>0</v>
      </c>
      <c r="G180" s="7">
        <v>0</v>
      </c>
      <c r="H180" s="7">
        <v>9</v>
      </c>
      <c r="I180" s="7">
        <v>0</v>
      </c>
      <c r="J180" s="7">
        <v>4</v>
      </c>
      <c r="K180" s="7">
        <v>3</v>
      </c>
      <c r="L180" s="7">
        <v>0</v>
      </c>
      <c r="M180" s="7">
        <v>10</v>
      </c>
      <c r="Q180"/>
      <c r="R180"/>
      <c r="S180"/>
      <c r="T180"/>
      <c r="U180"/>
      <c r="V180"/>
      <c r="W180"/>
      <c r="X180"/>
    </row>
    <row r="181" spans="1:24">
      <c r="A181" s="7" t="s">
        <v>477</v>
      </c>
      <c r="B181" s="3">
        <v>1</v>
      </c>
      <c r="C181" s="7">
        <v>0</v>
      </c>
      <c r="D181" s="7">
        <v>3</v>
      </c>
      <c r="E181" s="7">
        <v>4</v>
      </c>
      <c r="F181" s="7">
        <v>0</v>
      </c>
      <c r="G181" s="7">
        <v>0</v>
      </c>
      <c r="H181" s="7">
        <v>8</v>
      </c>
      <c r="I181" s="7">
        <v>2</v>
      </c>
      <c r="J181" s="7">
        <v>9</v>
      </c>
      <c r="K181" s="7">
        <v>5</v>
      </c>
      <c r="L181" s="7">
        <v>0</v>
      </c>
      <c r="M181" s="7">
        <v>12</v>
      </c>
      <c r="Q181"/>
      <c r="R181"/>
      <c r="S181"/>
      <c r="T181"/>
      <c r="U181"/>
      <c r="V181"/>
      <c r="W181"/>
      <c r="X181"/>
    </row>
    <row r="182" spans="1:24">
      <c r="A182" s="7" t="s">
        <v>208</v>
      </c>
      <c r="B182" s="3">
        <v>0</v>
      </c>
      <c r="C182" s="7">
        <v>1</v>
      </c>
      <c r="D182" s="7">
        <v>0</v>
      </c>
      <c r="E182" s="7">
        <v>1</v>
      </c>
      <c r="F182" s="7">
        <v>0</v>
      </c>
      <c r="G182" s="7">
        <v>2</v>
      </c>
      <c r="H182" s="7">
        <v>2</v>
      </c>
      <c r="I182" s="7">
        <v>0</v>
      </c>
      <c r="J182" s="7">
        <v>9</v>
      </c>
      <c r="K182" s="7">
        <v>11</v>
      </c>
      <c r="L182" s="7">
        <v>0</v>
      </c>
      <c r="M182" s="7">
        <v>10</v>
      </c>
      <c r="Q182"/>
      <c r="R182"/>
      <c r="S182"/>
      <c r="T182"/>
      <c r="U182"/>
      <c r="V182"/>
      <c r="W182"/>
      <c r="X182"/>
    </row>
    <row r="183" spans="1:24">
      <c r="A183" s="7" t="s">
        <v>209</v>
      </c>
      <c r="B183" s="3">
        <v>1</v>
      </c>
      <c r="C183" s="7">
        <v>0</v>
      </c>
      <c r="D183" s="7">
        <v>1</v>
      </c>
      <c r="E183" s="7">
        <v>0</v>
      </c>
      <c r="F183" s="7">
        <v>0</v>
      </c>
      <c r="G183" s="7">
        <v>0</v>
      </c>
      <c r="H183" s="7">
        <v>2</v>
      </c>
      <c r="I183" s="7">
        <v>2</v>
      </c>
      <c r="J183" s="7">
        <v>6</v>
      </c>
      <c r="K183" s="7">
        <v>0</v>
      </c>
      <c r="L183" s="7">
        <v>0</v>
      </c>
      <c r="M183" s="7">
        <v>11</v>
      </c>
      <c r="Q183"/>
      <c r="R183"/>
      <c r="S183"/>
      <c r="T183"/>
      <c r="U183"/>
      <c r="V183"/>
      <c r="W183"/>
      <c r="X183"/>
    </row>
    <row r="184" spans="1:24">
      <c r="A184" s="7" t="s">
        <v>210</v>
      </c>
      <c r="B184" s="3">
        <v>0</v>
      </c>
      <c r="C184" s="7">
        <v>0</v>
      </c>
      <c r="D184" s="7">
        <v>0</v>
      </c>
      <c r="E184" s="7">
        <v>4</v>
      </c>
      <c r="F184" s="7">
        <v>3</v>
      </c>
      <c r="G184" s="7">
        <v>0</v>
      </c>
      <c r="H184" s="7">
        <v>4</v>
      </c>
      <c r="I184" s="7">
        <v>0</v>
      </c>
      <c r="J184" s="7">
        <v>2</v>
      </c>
      <c r="K184" s="7">
        <v>3</v>
      </c>
      <c r="L184" s="7">
        <v>0</v>
      </c>
      <c r="M184" s="7">
        <v>5</v>
      </c>
      <c r="Q184"/>
      <c r="R184"/>
      <c r="S184"/>
      <c r="T184"/>
      <c r="U184"/>
      <c r="V184"/>
      <c r="W184"/>
      <c r="X184"/>
    </row>
    <row r="185" spans="1:24">
      <c r="A185" s="7" t="s">
        <v>211</v>
      </c>
      <c r="B185" s="3">
        <v>1</v>
      </c>
      <c r="C185" s="7">
        <v>0</v>
      </c>
      <c r="D185" s="7">
        <v>2</v>
      </c>
      <c r="E185" s="7">
        <v>2</v>
      </c>
      <c r="F185" s="7">
        <v>0</v>
      </c>
      <c r="G185" s="7">
        <v>1</v>
      </c>
      <c r="H185" s="7">
        <v>5</v>
      </c>
      <c r="I185" s="7">
        <v>2</v>
      </c>
      <c r="J185" s="7">
        <v>10</v>
      </c>
      <c r="K185" s="7">
        <v>0</v>
      </c>
      <c r="L185" s="7">
        <v>0</v>
      </c>
      <c r="M185" s="7">
        <v>4</v>
      </c>
      <c r="Q185"/>
      <c r="R185"/>
      <c r="S185"/>
      <c r="T185"/>
      <c r="U185"/>
      <c r="V185"/>
      <c r="W185"/>
      <c r="X185"/>
    </row>
    <row r="186" spans="1:24">
      <c r="A186" s="7" t="s">
        <v>1472</v>
      </c>
      <c r="B186" s="3">
        <v>1</v>
      </c>
      <c r="C186" s="7">
        <v>0</v>
      </c>
      <c r="D186" s="7">
        <v>0</v>
      </c>
      <c r="E186" s="7">
        <v>1</v>
      </c>
      <c r="F186" s="7">
        <v>0</v>
      </c>
      <c r="G186" s="7">
        <v>0</v>
      </c>
      <c r="H186" s="7">
        <v>4</v>
      </c>
      <c r="I186" s="7">
        <v>1</v>
      </c>
      <c r="J186" s="7">
        <v>5</v>
      </c>
      <c r="K186" s="7">
        <v>2</v>
      </c>
      <c r="L186" s="7">
        <v>0</v>
      </c>
      <c r="M186" s="7">
        <v>14</v>
      </c>
      <c r="Q186"/>
      <c r="R186"/>
      <c r="S186"/>
      <c r="T186"/>
      <c r="U186"/>
      <c r="V186"/>
      <c r="W186"/>
      <c r="X186"/>
    </row>
    <row r="187" spans="1:24">
      <c r="A187" s="7" t="s">
        <v>212</v>
      </c>
      <c r="B187" s="3">
        <v>0</v>
      </c>
      <c r="C187" s="7">
        <v>0</v>
      </c>
      <c r="D187" s="7">
        <v>1</v>
      </c>
      <c r="E187" s="7">
        <v>4</v>
      </c>
      <c r="F187" s="7">
        <v>1</v>
      </c>
      <c r="G187" s="7">
        <v>0</v>
      </c>
      <c r="H187" s="7">
        <v>7</v>
      </c>
      <c r="I187" s="7">
        <v>4</v>
      </c>
      <c r="J187" s="7">
        <v>9</v>
      </c>
      <c r="K187" s="7">
        <v>7</v>
      </c>
      <c r="L187" s="7">
        <v>0</v>
      </c>
      <c r="M187" s="7">
        <v>10</v>
      </c>
      <c r="Q187"/>
      <c r="R187"/>
      <c r="S187"/>
      <c r="T187"/>
      <c r="U187"/>
      <c r="V187"/>
      <c r="W187"/>
      <c r="X187"/>
    </row>
    <row r="188" spans="1:24">
      <c r="A188" s="7" t="s">
        <v>478</v>
      </c>
      <c r="B188" s="3">
        <v>1</v>
      </c>
      <c r="C188" s="7">
        <v>0</v>
      </c>
      <c r="D188" s="7">
        <v>1</v>
      </c>
      <c r="E188" s="7">
        <v>2</v>
      </c>
      <c r="F188" s="7">
        <v>1</v>
      </c>
      <c r="G188" s="7">
        <v>0</v>
      </c>
      <c r="H188" s="7">
        <v>4</v>
      </c>
      <c r="I188" s="7">
        <v>1</v>
      </c>
      <c r="J188" s="7">
        <v>0</v>
      </c>
      <c r="K188" s="7">
        <v>4</v>
      </c>
      <c r="L188" s="7">
        <v>0</v>
      </c>
      <c r="M188" s="7">
        <v>12</v>
      </c>
      <c r="Q188"/>
      <c r="R188"/>
      <c r="S188"/>
      <c r="T188"/>
      <c r="U188"/>
      <c r="V188"/>
      <c r="W188"/>
      <c r="X188"/>
    </row>
    <row r="189" spans="1:24">
      <c r="A189" s="7" t="s">
        <v>213</v>
      </c>
      <c r="B189" s="3">
        <v>0</v>
      </c>
      <c r="C189" s="7">
        <v>0</v>
      </c>
      <c r="D189" s="7">
        <v>3</v>
      </c>
      <c r="E189" s="7">
        <v>3</v>
      </c>
      <c r="F189" s="7">
        <v>0</v>
      </c>
      <c r="G189" s="7">
        <v>0</v>
      </c>
      <c r="H189" s="7">
        <v>6</v>
      </c>
      <c r="I189" s="7">
        <v>3</v>
      </c>
      <c r="J189" s="7">
        <v>13</v>
      </c>
      <c r="K189" s="7">
        <v>5</v>
      </c>
      <c r="L189" s="7">
        <v>0</v>
      </c>
      <c r="M189" s="7">
        <v>7</v>
      </c>
      <c r="Q189"/>
      <c r="R189"/>
      <c r="S189"/>
      <c r="T189"/>
      <c r="U189"/>
      <c r="V189"/>
      <c r="W189"/>
      <c r="X189"/>
    </row>
    <row r="190" spans="1:24">
      <c r="A190" s="7" t="s">
        <v>214</v>
      </c>
      <c r="B190" s="3">
        <v>0</v>
      </c>
      <c r="C190" s="7">
        <v>0</v>
      </c>
      <c r="D190" s="7">
        <v>7</v>
      </c>
      <c r="E190" s="7">
        <v>5</v>
      </c>
      <c r="F190" s="7">
        <v>0</v>
      </c>
      <c r="G190" s="7">
        <v>0</v>
      </c>
      <c r="H190" s="7">
        <v>14</v>
      </c>
      <c r="I190" s="7">
        <v>3</v>
      </c>
      <c r="J190" s="7">
        <v>8</v>
      </c>
      <c r="K190" s="7">
        <v>7</v>
      </c>
      <c r="L190" s="7">
        <v>0</v>
      </c>
      <c r="M190" s="7">
        <v>12</v>
      </c>
      <c r="Q190"/>
      <c r="R190"/>
      <c r="S190"/>
      <c r="T190"/>
      <c r="U190"/>
      <c r="V190"/>
      <c r="W190"/>
      <c r="X190"/>
    </row>
    <row r="191" spans="1:24">
      <c r="A191" s="7" t="s">
        <v>215</v>
      </c>
      <c r="B191" s="3">
        <v>0</v>
      </c>
      <c r="C191" s="7">
        <v>0</v>
      </c>
      <c r="D191" s="7">
        <v>0</v>
      </c>
      <c r="E191" s="7">
        <v>3</v>
      </c>
      <c r="F191" s="7">
        <v>0</v>
      </c>
      <c r="G191" s="7">
        <v>0</v>
      </c>
      <c r="H191" s="7">
        <v>4</v>
      </c>
      <c r="I191" s="7">
        <v>0</v>
      </c>
      <c r="J191" s="7">
        <v>5</v>
      </c>
      <c r="K191" s="7">
        <v>3</v>
      </c>
      <c r="L191" s="7">
        <v>0</v>
      </c>
      <c r="M191" s="7">
        <v>8</v>
      </c>
      <c r="Q191"/>
      <c r="R191"/>
      <c r="S191"/>
      <c r="T191"/>
      <c r="U191"/>
      <c r="V191"/>
      <c r="W191"/>
      <c r="X191"/>
    </row>
    <row r="192" spans="1:24">
      <c r="A192" s="7" t="s">
        <v>216</v>
      </c>
      <c r="B192" s="3">
        <v>0</v>
      </c>
      <c r="C192" s="7">
        <v>1</v>
      </c>
      <c r="D192" s="7">
        <v>3</v>
      </c>
      <c r="E192" s="7">
        <v>1</v>
      </c>
      <c r="F192" s="7">
        <v>0</v>
      </c>
      <c r="G192" s="7">
        <v>1</v>
      </c>
      <c r="H192" s="7">
        <v>10</v>
      </c>
      <c r="I192" s="7">
        <v>2</v>
      </c>
      <c r="J192" s="7">
        <v>7</v>
      </c>
      <c r="K192" s="7">
        <v>5</v>
      </c>
      <c r="L192" s="7">
        <v>0</v>
      </c>
      <c r="M192" s="7">
        <v>7</v>
      </c>
      <c r="Q192"/>
      <c r="R192"/>
      <c r="S192"/>
      <c r="T192"/>
      <c r="U192"/>
      <c r="V192"/>
      <c r="W192"/>
      <c r="X192"/>
    </row>
    <row r="193" spans="1:24">
      <c r="A193" s="7" t="s">
        <v>217</v>
      </c>
      <c r="B193" s="3">
        <v>1</v>
      </c>
      <c r="C193" s="7">
        <v>0</v>
      </c>
      <c r="D193" s="7">
        <v>0</v>
      </c>
      <c r="E193" s="7">
        <v>3</v>
      </c>
      <c r="F193" s="7">
        <v>1</v>
      </c>
      <c r="G193" s="7">
        <v>0</v>
      </c>
      <c r="H193" s="7">
        <v>4</v>
      </c>
      <c r="I193" s="7">
        <v>0</v>
      </c>
      <c r="J193" s="7">
        <v>9</v>
      </c>
      <c r="K193" s="7">
        <v>6</v>
      </c>
      <c r="L193" s="7">
        <v>0</v>
      </c>
      <c r="M193" s="7">
        <v>4</v>
      </c>
      <c r="Q193"/>
      <c r="R193"/>
      <c r="S193"/>
      <c r="T193"/>
      <c r="U193"/>
      <c r="V193"/>
      <c r="W193"/>
      <c r="X193"/>
    </row>
    <row r="194" spans="1:24">
      <c r="A194" s="7" t="s">
        <v>218</v>
      </c>
      <c r="B194" s="3">
        <v>0</v>
      </c>
      <c r="C194" s="7">
        <v>0</v>
      </c>
      <c r="D194" s="7">
        <v>1</v>
      </c>
      <c r="E194" s="7">
        <v>1</v>
      </c>
      <c r="F194" s="7">
        <v>0</v>
      </c>
      <c r="G194" s="7">
        <v>0</v>
      </c>
      <c r="H194" s="7">
        <v>2</v>
      </c>
      <c r="I194" s="7">
        <v>0</v>
      </c>
      <c r="J194" s="7">
        <v>5</v>
      </c>
      <c r="K194" s="7">
        <v>1</v>
      </c>
      <c r="L194" s="7">
        <v>0</v>
      </c>
      <c r="M194" s="7">
        <v>23</v>
      </c>
      <c r="Q194"/>
      <c r="R194"/>
      <c r="S194"/>
      <c r="T194"/>
      <c r="U194"/>
      <c r="V194"/>
      <c r="W194"/>
      <c r="X194"/>
    </row>
    <row r="195" spans="1:24">
      <c r="A195" s="7" t="s">
        <v>219</v>
      </c>
      <c r="B195" s="3">
        <v>0</v>
      </c>
      <c r="C195" s="7">
        <v>0</v>
      </c>
      <c r="D195" s="7">
        <v>0</v>
      </c>
      <c r="E195" s="7">
        <v>1</v>
      </c>
      <c r="F195" s="7">
        <v>0</v>
      </c>
      <c r="G195" s="7">
        <v>0</v>
      </c>
      <c r="H195" s="7">
        <v>2</v>
      </c>
      <c r="I195" s="7">
        <v>1</v>
      </c>
      <c r="J195" s="7">
        <v>6</v>
      </c>
      <c r="K195" s="7">
        <v>5</v>
      </c>
      <c r="L195" s="7">
        <v>0</v>
      </c>
      <c r="M195" s="7">
        <v>10</v>
      </c>
      <c r="Q195"/>
      <c r="R195"/>
      <c r="S195"/>
      <c r="T195"/>
      <c r="U195"/>
      <c r="V195"/>
      <c r="W195"/>
      <c r="X195"/>
    </row>
    <row r="196" spans="1:24">
      <c r="A196" s="7" t="s">
        <v>220</v>
      </c>
      <c r="B196" s="3">
        <v>0</v>
      </c>
      <c r="C196" s="7">
        <v>1</v>
      </c>
      <c r="D196" s="7">
        <v>0</v>
      </c>
      <c r="E196" s="7">
        <v>4</v>
      </c>
      <c r="F196" s="7">
        <v>0</v>
      </c>
      <c r="G196" s="7">
        <v>0</v>
      </c>
      <c r="H196" s="7">
        <v>9</v>
      </c>
      <c r="I196" s="7">
        <v>1</v>
      </c>
      <c r="J196" s="7">
        <v>9</v>
      </c>
      <c r="K196" s="7">
        <v>5</v>
      </c>
      <c r="L196" s="7">
        <v>0</v>
      </c>
      <c r="M196" s="7">
        <v>16</v>
      </c>
      <c r="Q196"/>
      <c r="R196"/>
      <c r="S196"/>
      <c r="T196"/>
      <c r="U196"/>
      <c r="V196"/>
      <c r="W196"/>
      <c r="X196"/>
    </row>
    <row r="197" spans="1:24">
      <c r="A197" s="7" t="s">
        <v>221</v>
      </c>
      <c r="B197" s="3">
        <v>0</v>
      </c>
      <c r="C197" s="7">
        <v>1</v>
      </c>
      <c r="D197" s="7">
        <v>3</v>
      </c>
      <c r="E197" s="7">
        <v>3</v>
      </c>
      <c r="F197" s="7">
        <v>0</v>
      </c>
      <c r="G197" s="7">
        <v>1</v>
      </c>
      <c r="H197" s="7">
        <v>7</v>
      </c>
      <c r="I197" s="7">
        <v>3</v>
      </c>
      <c r="J197" s="7">
        <v>2</v>
      </c>
      <c r="K197" s="7">
        <v>0</v>
      </c>
      <c r="L197" s="7">
        <v>0</v>
      </c>
      <c r="M197" s="7">
        <v>3</v>
      </c>
      <c r="Q197"/>
      <c r="R197"/>
      <c r="S197"/>
      <c r="T197"/>
      <c r="U197"/>
      <c r="V197"/>
      <c r="W197"/>
      <c r="X197"/>
    </row>
    <row r="198" spans="1:24">
      <c r="A198" s="7" t="s">
        <v>479</v>
      </c>
      <c r="B198" s="3">
        <v>1</v>
      </c>
      <c r="C198" s="7">
        <v>1</v>
      </c>
      <c r="D198" s="7">
        <v>2</v>
      </c>
      <c r="E198" s="7">
        <v>2</v>
      </c>
      <c r="F198" s="7">
        <v>1</v>
      </c>
      <c r="G198" s="7">
        <v>0</v>
      </c>
      <c r="H198" s="7">
        <v>7</v>
      </c>
      <c r="I198" s="7">
        <v>0</v>
      </c>
      <c r="J198" s="7">
        <v>9</v>
      </c>
      <c r="K198" s="7">
        <v>8</v>
      </c>
      <c r="L198" s="7">
        <v>0</v>
      </c>
      <c r="M198" s="7">
        <v>10</v>
      </c>
      <c r="Q198"/>
      <c r="R198"/>
      <c r="S198"/>
      <c r="T198"/>
      <c r="U198"/>
      <c r="V198"/>
      <c r="W198"/>
      <c r="X198"/>
    </row>
    <row r="199" spans="1:24">
      <c r="A199" s="7" t="s">
        <v>222</v>
      </c>
      <c r="B199" s="3">
        <v>0</v>
      </c>
      <c r="C199" s="7">
        <v>0</v>
      </c>
      <c r="D199" s="7">
        <v>4</v>
      </c>
      <c r="E199" s="7">
        <v>0</v>
      </c>
      <c r="F199" s="7">
        <v>0</v>
      </c>
      <c r="G199" s="7">
        <v>0</v>
      </c>
      <c r="H199" s="7">
        <v>5</v>
      </c>
      <c r="I199" s="7">
        <v>0</v>
      </c>
      <c r="J199" s="7">
        <v>6</v>
      </c>
      <c r="K199" s="7">
        <v>1</v>
      </c>
      <c r="L199" s="7">
        <v>0</v>
      </c>
      <c r="M199" s="7">
        <v>7</v>
      </c>
      <c r="Q199"/>
      <c r="R199"/>
      <c r="S199"/>
      <c r="T199"/>
      <c r="U199"/>
      <c r="V199"/>
      <c r="W199"/>
      <c r="X199"/>
    </row>
    <row r="200" spans="1:24">
      <c r="A200" s="7" t="s">
        <v>223</v>
      </c>
      <c r="B200" s="3">
        <v>0</v>
      </c>
      <c r="C200" s="7">
        <v>0</v>
      </c>
      <c r="D200" s="7">
        <v>1</v>
      </c>
      <c r="E200" s="7">
        <v>4</v>
      </c>
      <c r="F200" s="7">
        <v>0</v>
      </c>
      <c r="G200" s="7">
        <v>0</v>
      </c>
      <c r="H200" s="7">
        <v>9</v>
      </c>
      <c r="I200" s="7">
        <v>0</v>
      </c>
      <c r="J200" s="7">
        <v>7</v>
      </c>
      <c r="K200" s="7">
        <v>5</v>
      </c>
      <c r="L200" s="7">
        <v>0</v>
      </c>
      <c r="M200" s="7">
        <v>11</v>
      </c>
      <c r="Q200"/>
      <c r="R200"/>
      <c r="S200"/>
      <c r="T200"/>
      <c r="U200"/>
      <c r="V200"/>
      <c r="W200"/>
      <c r="X200"/>
    </row>
    <row r="201" spans="1:24">
      <c r="A201" s="7" t="s">
        <v>224</v>
      </c>
      <c r="B201" s="3">
        <v>0</v>
      </c>
      <c r="C201" s="7">
        <v>0</v>
      </c>
      <c r="D201" s="7">
        <v>3</v>
      </c>
      <c r="E201" s="7">
        <v>0</v>
      </c>
      <c r="F201" s="7">
        <v>0</v>
      </c>
      <c r="G201" s="7">
        <v>0</v>
      </c>
      <c r="H201" s="7">
        <v>7</v>
      </c>
      <c r="I201" s="7">
        <v>3</v>
      </c>
      <c r="J201" s="7">
        <v>8</v>
      </c>
      <c r="K201" s="7">
        <v>5</v>
      </c>
      <c r="L201" s="7">
        <v>0</v>
      </c>
      <c r="M201" s="7">
        <v>11</v>
      </c>
      <c r="Q201"/>
      <c r="R201"/>
      <c r="S201"/>
      <c r="T201"/>
      <c r="U201"/>
      <c r="V201"/>
      <c r="W201"/>
      <c r="X201"/>
    </row>
    <row r="202" spans="1:24">
      <c r="A202" s="7" t="s">
        <v>1494</v>
      </c>
      <c r="B202" s="3">
        <v>0</v>
      </c>
      <c r="C202" s="7">
        <v>0</v>
      </c>
      <c r="D202" s="7">
        <v>1</v>
      </c>
      <c r="E202" s="7">
        <v>1</v>
      </c>
      <c r="F202" s="7">
        <v>0</v>
      </c>
      <c r="G202" s="7">
        <v>0</v>
      </c>
      <c r="H202" s="7">
        <v>2</v>
      </c>
      <c r="I202" s="7">
        <v>4</v>
      </c>
      <c r="J202" s="7">
        <v>11</v>
      </c>
      <c r="K202" s="7">
        <v>4</v>
      </c>
      <c r="L202" s="7">
        <v>0</v>
      </c>
      <c r="M202" s="7">
        <v>7</v>
      </c>
      <c r="Q202"/>
      <c r="R202"/>
      <c r="S202"/>
      <c r="T202"/>
      <c r="U202"/>
      <c r="V202"/>
      <c r="W202"/>
      <c r="X202"/>
    </row>
    <row r="203" spans="1:24">
      <c r="A203" s="7" t="s">
        <v>225</v>
      </c>
      <c r="B203" s="3">
        <v>0</v>
      </c>
      <c r="C203" s="7">
        <v>0</v>
      </c>
      <c r="D203" s="7">
        <v>3</v>
      </c>
      <c r="E203" s="7">
        <v>0</v>
      </c>
      <c r="F203" s="7">
        <v>0</v>
      </c>
      <c r="G203" s="7">
        <v>0</v>
      </c>
      <c r="H203" s="7">
        <v>6</v>
      </c>
      <c r="I203" s="7">
        <v>2</v>
      </c>
      <c r="J203" s="7">
        <v>5</v>
      </c>
      <c r="K203" s="7">
        <v>4</v>
      </c>
      <c r="L203" s="7">
        <v>0</v>
      </c>
      <c r="M203" s="7">
        <v>6</v>
      </c>
      <c r="Q203"/>
      <c r="R203"/>
      <c r="S203"/>
      <c r="T203"/>
      <c r="U203"/>
      <c r="V203"/>
      <c r="W203"/>
      <c r="X203"/>
    </row>
    <row r="204" spans="1:24">
      <c r="A204" s="7" t="s">
        <v>226</v>
      </c>
      <c r="B204" s="3">
        <v>0</v>
      </c>
      <c r="C204" s="7">
        <v>0</v>
      </c>
      <c r="D204" s="7">
        <v>3</v>
      </c>
      <c r="E204" s="7">
        <v>4</v>
      </c>
      <c r="F204" s="7">
        <v>0</v>
      </c>
      <c r="G204" s="7">
        <v>0</v>
      </c>
      <c r="H204" s="7">
        <v>7</v>
      </c>
      <c r="I204" s="7">
        <v>1</v>
      </c>
      <c r="J204" s="7">
        <v>6</v>
      </c>
      <c r="K204" s="7">
        <v>5</v>
      </c>
      <c r="L204" s="7">
        <v>0</v>
      </c>
      <c r="M204" s="7">
        <v>19</v>
      </c>
      <c r="Q204"/>
      <c r="R204"/>
      <c r="S204"/>
      <c r="T204"/>
      <c r="U204"/>
      <c r="V204"/>
      <c r="W204"/>
      <c r="X204"/>
    </row>
    <row r="205" spans="1:24">
      <c r="A205" s="7" t="s">
        <v>227</v>
      </c>
      <c r="B205" s="3">
        <v>0</v>
      </c>
      <c r="C205" s="7">
        <v>0</v>
      </c>
      <c r="D205" s="7">
        <v>0</v>
      </c>
      <c r="E205" s="7">
        <v>3</v>
      </c>
      <c r="F205" s="7">
        <v>0</v>
      </c>
      <c r="G205" s="7">
        <v>0</v>
      </c>
      <c r="H205" s="7">
        <v>8</v>
      </c>
      <c r="I205" s="7">
        <v>1</v>
      </c>
      <c r="J205" s="7">
        <v>4</v>
      </c>
      <c r="K205" s="7">
        <v>6</v>
      </c>
      <c r="L205" s="7">
        <v>0</v>
      </c>
      <c r="M205" s="7">
        <v>13</v>
      </c>
      <c r="Q205"/>
      <c r="R205"/>
      <c r="S205"/>
      <c r="T205"/>
      <c r="U205"/>
      <c r="V205"/>
      <c r="W205"/>
      <c r="X205"/>
    </row>
    <row r="206" spans="1:24">
      <c r="A206" s="7" t="s">
        <v>228</v>
      </c>
      <c r="B206" s="3">
        <v>0</v>
      </c>
      <c r="C206" s="7">
        <v>1</v>
      </c>
      <c r="D206" s="7">
        <v>2</v>
      </c>
      <c r="E206" s="7">
        <v>4</v>
      </c>
      <c r="F206" s="7">
        <v>0</v>
      </c>
      <c r="G206" s="7">
        <v>0</v>
      </c>
      <c r="H206" s="7">
        <v>7</v>
      </c>
      <c r="I206" s="7">
        <v>3</v>
      </c>
      <c r="J206" s="7">
        <v>11</v>
      </c>
      <c r="K206" s="7">
        <v>5</v>
      </c>
      <c r="L206" s="7">
        <v>0</v>
      </c>
      <c r="M206" s="7">
        <v>1</v>
      </c>
      <c r="Q206"/>
      <c r="R206"/>
      <c r="S206"/>
      <c r="T206"/>
      <c r="U206"/>
      <c r="V206"/>
      <c r="W206"/>
      <c r="X206"/>
    </row>
    <row r="207" spans="1:24">
      <c r="A207" s="7" t="s">
        <v>229</v>
      </c>
      <c r="B207" s="3">
        <v>0</v>
      </c>
      <c r="C207" s="7">
        <v>0</v>
      </c>
      <c r="D207" s="7">
        <v>0</v>
      </c>
      <c r="E207" s="7">
        <v>5</v>
      </c>
      <c r="F207" s="7">
        <v>0</v>
      </c>
      <c r="G207" s="7">
        <v>0</v>
      </c>
      <c r="H207" s="7">
        <v>5</v>
      </c>
      <c r="I207" s="7">
        <v>1</v>
      </c>
      <c r="J207" s="7">
        <v>9</v>
      </c>
      <c r="K207" s="7">
        <v>2</v>
      </c>
      <c r="L207" s="7">
        <v>0</v>
      </c>
      <c r="M207" s="7">
        <v>3</v>
      </c>
      <c r="Q207"/>
      <c r="R207"/>
      <c r="S207"/>
      <c r="T207"/>
      <c r="U207"/>
      <c r="V207"/>
      <c r="W207"/>
      <c r="X207"/>
    </row>
    <row r="208" spans="1:24">
      <c r="A208" s="7" t="s">
        <v>230</v>
      </c>
      <c r="B208" s="3">
        <v>0</v>
      </c>
      <c r="C208" s="7">
        <v>0</v>
      </c>
      <c r="D208" s="7">
        <v>0</v>
      </c>
      <c r="E208" s="7">
        <v>1</v>
      </c>
      <c r="F208" s="7">
        <v>0</v>
      </c>
      <c r="G208" s="7">
        <v>0</v>
      </c>
      <c r="H208" s="7">
        <v>1</v>
      </c>
      <c r="I208" s="7">
        <v>2</v>
      </c>
      <c r="J208" s="7">
        <v>3</v>
      </c>
      <c r="K208" s="7">
        <v>1</v>
      </c>
      <c r="L208" s="7">
        <v>0</v>
      </c>
      <c r="M208" s="7">
        <v>9</v>
      </c>
      <c r="Q208"/>
      <c r="R208"/>
      <c r="S208"/>
      <c r="T208"/>
      <c r="U208"/>
      <c r="V208"/>
      <c r="W208"/>
      <c r="X208"/>
    </row>
    <row r="209" spans="1:24">
      <c r="A209" s="7" t="s">
        <v>2612</v>
      </c>
      <c r="B209" s="3">
        <v>0</v>
      </c>
      <c r="C209" s="7">
        <v>0</v>
      </c>
      <c r="D209" s="7">
        <v>5</v>
      </c>
      <c r="E209" s="7">
        <v>2</v>
      </c>
      <c r="F209" s="7">
        <v>0</v>
      </c>
      <c r="G209" s="7">
        <v>0</v>
      </c>
      <c r="H209" s="7">
        <v>10</v>
      </c>
      <c r="I209" s="7">
        <v>6</v>
      </c>
      <c r="J209" s="7">
        <v>8</v>
      </c>
      <c r="K209" s="7">
        <v>14</v>
      </c>
      <c r="L209" s="7">
        <v>0</v>
      </c>
      <c r="M209" s="7">
        <v>13</v>
      </c>
      <c r="Q209"/>
      <c r="R209"/>
      <c r="S209"/>
      <c r="T209"/>
      <c r="U209"/>
      <c r="V209"/>
      <c r="W209"/>
      <c r="X209"/>
    </row>
    <row r="210" spans="1:24">
      <c r="A210" s="7" t="s">
        <v>2613</v>
      </c>
      <c r="B210" s="3">
        <v>0</v>
      </c>
      <c r="C210" s="7">
        <v>0</v>
      </c>
      <c r="D210" s="7">
        <v>3</v>
      </c>
      <c r="E210" s="7">
        <v>6</v>
      </c>
      <c r="F210" s="7">
        <v>0</v>
      </c>
      <c r="G210" s="7">
        <v>0</v>
      </c>
      <c r="H210" s="7">
        <v>12</v>
      </c>
      <c r="I210" s="7">
        <v>1</v>
      </c>
      <c r="J210" s="7">
        <v>9</v>
      </c>
      <c r="K210" s="7">
        <v>7</v>
      </c>
      <c r="L210" s="7">
        <v>0</v>
      </c>
      <c r="M210" s="7">
        <v>20</v>
      </c>
      <c r="Q210"/>
      <c r="R210"/>
      <c r="S210"/>
      <c r="T210"/>
      <c r="U210"/>
      <c r="V210"/>
      <c r="W210"/>
      <c r="X210"/>
    </row>
    <row r="211" spans="1:24">
      <c r="A211" s="7" t="s">
        <v>231</v>
      </c>
      <c r="B211" s="3">
        <v>1</v>
      </c>
      <c r="C211" s="7">
        <v>0</v>
      </c>
      <c r="D211" s="7">
        <v>0</v>
      </c>
      <c r="E211" s="7">
        <v>1</v>
      </c>
      <c r="F211" s="7">
        <v>0</v>
      </c>
      <c r="G211" s="7">
        <v>0</v>
      </c>
      <c r="H211" s="7">
        <v>3</v>
      </c>
      <c r="I211" s="7">
        <v>4</v>
      </c>
      <c r="J211" s="7">
        <v>6</v>
      </c>
      <c r="K211" s="7">
        <v>3</v>
      </c>
      <c r="L211" s="7">
        <v>0</v>
      </c>
      <c r="M211" s="7">
        <v>13</v>
      </c>
      <c r="Q211"/>
      <c r="R211"/>
      <c r="S211"/>
      <c r="T211"/>
      <c r="U211"/>
      <c r="V211"/>
      <c r="W211"/>
      <c r="X211"/>
    </row>
    <row r="212" spans="1:24">
      <c r="A212" s="7" t="s">
        <v>232</v>
      </c>
      <c r="B212" s="3">
        <v>0</v>
      </c>
      <c r="C212" s="7">
        <v>0</v>
      </c>
      <c r="D212" s="7">
        <v>0</v>
      </c>
      <c r="E212" s="7">
        <v>1</v>
      </c>
      <c r="F212" s="7">
        <v>0</v>
      </c>
      <c r="G212" s="7">
        <v>0</v>
      </c>
      <c r="H212" s="7">
        <v>7</v>
      </c>
      <c r="I212" s="7">
        <v>4</v>
      </c>
      <c r="J212" s="7">
        <v>11</v>
      </c>
      <c r="K212" s="7">
        <v>6</v>
      </c>
      <c r="L212" s="7">
        <v>0</v>
      </c>
      <c r="M212" s="7">
        <v>1</v>
      </c>
      <c r="Q212"/>
      <c r="R212"/>
      <c r="S212"/>
      <c r="T212"/>
      <c r="U212"/>
      <c r="V212"/>
      <c r="W212"/>
      <c r="X212"/>
    </row>
    <row r="213" spans="1:24">
      <c r="A213" s="7" t="s">
        <v>233</v>
      </c>
      <c r="B213" s="3">
        <v>0</v>
      </c>
      <c r="C213" s="7">
        <v>1</v>
      </c>
      <c r="D213" s="7">
        <v>0</v>
      </c>
      <c r="E213" s="7">
        <v>6</v>
      </c>
      <c r="F213" s="7">
        <v>0</v>
      </c>
      <c r="G213" s="7">
        <v>0</v>
      </c>
      <c r="H213" s="7">
        <v>9</v>
      </c>
      <c r="I213" s="7">
        <v>2</v>
      </c>
      <c r="J213" s="7">
        <v>5</v>
      </c>
      <c r="K213" s="7">
        <v>4</v>
      </c>
      <c r="L213" s="7">
        <v>0</v>
      </c>
      <c r="M213" s="7">
        <v>13</v>
      </c>
      <c r="Q213"/>
      <c r="R213"/>
      <c r="S213"/>
      <c r="T213"/>
      <c r="U213"/>
      <c r="V213"/>
      <c r="W213"/>
      <c r="X213"/>
    </row>
    <row r="214" spans="1:24">
      <c r="A214" s="7" t="s">
        <v>234</v>
      </c>
      <c r="B214" s="3">
        <v>0</v>
      </c>
      <c r="C214" s="7">
        <v>0</v>
      </c>
      <c r="D214" s="7">
        <v>2</v>
      </c>
      <c r="E214" s="7">
        <v>2</v>
      </c>
      <c r="F214" s="7">
        <v>0</v>
      </c>
      <c r="G214" s="7">
        <v>1</v>
      </c>
      <c r="H214" s="7">
        <v>4</v>
      </c>
      <c r="I214" s="7">
        <v>1</v>
      </c>
      <c r="J214" s="7">
        <v>8</v>
      </c>
      <c r="K214" s="7">
        <v>1</v>
      </c>
      <c r="L214" s="7">
        <v>0</v>
      </c>
      <c r="M214" s="7">
        <v>4</v>
      </c>
      <c r="Q214"/>
      <c r="R214"/>
      <c r="S214"/>
      <c r="T214"/>
      <c r="U214"/>
      <c r="V214"/>
      <c r="W214"/>
      <c r="X214"/>
    </row>
    <row r="215" spans="1:24">
      <c r="A215" s="7" t="s">
        <v>235</v>
      </c>
      <c r="B215" s="3">
        <v>0</v>
      </c>
      <c r="C215" s="7">
        <v>0</v>
      </c>
      <c r="D215" s="7">
        <v>0</v>
      </c>
      <c r="E215" s="7">
        <v>0</v>
      </c>
      <c r="F215" s="7">
        <v>0</v>
      </c>
      <c r="G215" s="7">
        <v>0</v>
      </c>
      <c r="H215" s="7">
        <v>3</v>
      </c>
      <c r="I215" s="7">
        <v>0</v>
      </c>
      <c r="J215" s="7">
        <v>1</v>
      </c>
      <c r="K215" s="7">
        <v>4</v>
      </c>
      <c r="L215" s="7">
        <v>0</v>
      </c>
      <c r="M215" s="7">
        <v>12</v>
      </c>
      <c r="Q215"/>
      <c r="R215"/>
      <c r="S215"/>
      <c r="T215"/>
      <c r="U215"/>
      <c r="V215"/>
      <c r="W215"/>
      <c r="X215"/>
    </row>
    <row r="216" spans="1:24">
      <c r="A216" s="7" t="s">
        <v>236</v>
      </c>
      <c r="B216" s="3">
        <v>0</v>
      </c>
      <c r="C216" s="7">
        <v>0</v>
      </c>
      <c r="D216" s="7">
        <v>1</v>
      </c>
      <c r="E216" s="7">
        <v>2</v>
      </c>
      <c r="F216" s="7">
        <v>0</v>
      </c>
      <c r="G216" s="7">
        <v>0</v>
      </c>
      <c r="H216" s="7">
        <v>3</v>
      </c>
      <c r="I216" s="7">
        <v>3</v>
      </c>
      <c r="J216" s="7">
        <v>7</v>
      </c>
      <c r="K216" s="7">
        <v>7</v>
      </c>
      <c r="L216" s="7">
        <v>0</v>
      </c>
      <c r="M216" s="7">
        <v>5</v>
      </c>
      <c r="Q216"/>
      <c r="R216"/>
      <c r="S216"/>
      <c r="T216"/>
      <c r="U216"/>
      <c r="V216"/>
      <c r="W216"/>
      <c r="X216"/>
    </row>
    <row r="217" spans="1:24">
      <c r="A217" s="7" t="s">
        <v>237</v>
      </c>
      <c r="B217" s="3">
        <v>0</v>
      </c>
      <c r="C217" s="7">
        <v>0</v>
      </c>
      <c r="D217" s="7">
        <v>1</v>
      </c>
      <c r="E217" s="7">
        <v>2</v>
      </c>
      <c r="F217" s="7">
        <v>0</v>
      </c>
      <c r="G217" s="7">
        <v>0</v>
      </c>
      <c r="H217" s="7">
        <v>5</v>
      </c>
      <c r="I217" s="7">
        <v>3</v>
      </c>
      <c r="J217" s="7">
        <v>5</v>
      </c>
      <c r="K217" s="7">
        <v>0</v>
      </c>
      <c r="L217" s="7">
        <v>0</v>
      </c>
      <c r="M217" s="7">
        <v>11</v>
      </c>
      <c r="Q217"/>
      <c r="R217"/>
      <c r="S217"/>
      <c r="T217"/>
      <c r="U217"/>
      <c r="V217"/>
      <c r="W217"/>
      <c r="X217"/>
    </row>
    <row r="218" spans="1:24">
      <c r="A218" s="7" t="s">
        <v>238</v>
      </c>
      <c r="B218" s="3">
        <v>0</v>
      </c>
      <c r="C218" s="7">
        <v>0</v>
      </c>
      <c r="D218" s="7">
        <v>3</v>
      </c>
      <c r="E218" s="7">
        <v>4</v>
      </c>
      <c r="F218" s="7">
        <v>0</v>
      </c>
      <c r="G218" s="7">
        <v>0</v>
      </c>
      <c r="H218" s="7">
        <v>12</v>
      </c>
      <c r="I218" s="7">
        <v>3</v>
      </c>
      <c r="J218" s="7">
        <v>5</v>
      </c>
      <c r="K218" s="7">
        <v>14</v>
      </c>
      <c r="L218" s="7">
        <v>0</v>
      </c>
      <c r="M218" s="7">
        <v>18</v>
      </c>
      <c r="Q218"/>
      <c r="R218"/>
      <c r="S218"/>
      <c r="T218"/>
      <c r="U218"/>
      <c r="V218"/>
      <c r="W218"/>
      <c r="X218"/>
    </row>
    <row r="219" spans="1:24">
      <c r="A219" s="7" t="s">
        <v>239</v>
      </c>
      <c r="B219" s="3">
        <v>0</v>
      </c>
      <c r="C219" s="7">
        <v>0</v>
      </c>
      <c r="D219" s="7">
        <v>1</v>
      </c>
      <c r="E219" s="7">
        <v>2</v>
      </c>
      <c r="F219" s="7">
        <v>0</v>
      </c>
      <c r="G219" s="7">
        <v>0</v>
      </c>
      <c r="H219" s="7">
        <v>3</v>
      </c>
      <c r="I219" s="7">
        <v>2</v>
      </c>
      <c r="J219" s="7">
        <v>6</v>
      </c>
      <c r="K219" s="7">
        <v>8</v>
      </c>
      <c r="L219" s="7">
        <v>0</v>
      </c>
      <c r="M219" s="7">
        <v>26</v>
      </c>
      <c r="Q219"/>
      <c r="R219"/>
      <c r="S219"/>
      <c r="T219"/>
      <c r="U219"/>
      <c r="V219"/>
      <c r="W219"/>
      <c r="X219"/>
    </row>
    <row r="220" spans="1:24">
      <c r="A220" s="7" t="s">
        <v>240</v>
      </c>
      <c r="B220" s="3">
        <v>0</v>
      </c>
      <c r="C220" s="7">
        <v>0</v>
      </c>
      <c r="D220" s="7">
        <v>1</v>
      </c>
      <c r="E220" s="7">
        <v>1</v>
      </c>
      <c r="F220" s="7">
        <v>0</v>
      </c>
      <c r="G220" s="7">
        <v>1</v>
      </c>
      <c r="H220" s="7">
        <v>2</v>
      </c>
      <c r="I220" s="7">
        <v>0</v>
      </c>
      <c r="J220" s="7">
        <v>9</v>
      </c>
      <c r="K220" s="7">
        <v>4</v>
      </c>
      <c r="L220" s="7">
        <v>0</v>
      </c>
      <c r="M220" s="7">
        <v>7</v>
      </c>
      <c r="Q220"/>
      <c r="R220"/>
      <c r="S220"/>
      <c r="T220"/>
      <c r="U220"/>
      <c r="V220"/>
      <c r="W220"/>
      <c r="X220"/>
    </row>
    <row r="221" spans="1:24">
      <c r="A221" s="7" t="s">
        <v>241</v>
      </c>
      <c r="B221" s="3">
        <v>0</v>
      </c>
      <c r="C221" s="7">
        <v>0</v>
      </c>
      <c r="D221" s="7">
        <v>0</v>
      </c>
      <c r="E221" s="7">
        <v>2</v>
      </c>
      <c r="F221" s="7">
        <v>0</v>
      </c>
      <c r="G221" s="7">
        <v>0</v>
      </c>
      <c r="H221" s="7">
        <v>2</v>
      </c>
      <c r="I221" s="7">
        <v>2</v>
      </c>
      <c r="J221" s="7">
        <v>4</v>
      </c>
      <c r="K221" s="7">
        <v>1</v>
      </c>
      <c r="L221" s="7">
        <v>0</v>
      </c>
      <c r="M221" s="7">
        <v>9</v>
      </c>
      <c r="Q221"/>
      <c r="R221"/>
      <c r="S221"/>
      <c r="T221"/>
      <c r="U221"/>
      <c r="V221"/>
      <c r="W221"/>
      <c r="X221"/>
    </row>
    <row r="222" spans="1:24">
      <c r="A222" s="7" t="s">
        <v>1679</v>
      </c>
      <c r="B222" s="3">
        <v>0</v>
      </c>
      <c r="C222" s="7">
        <v>0</v>
      </c>
      <c r="D222" s="7">
        <v>0</v>
      </c>
      <c r="E222" s="7">
        <v>0</v>
      </c>
      <c r="F222" s="7">
        <v>0</v>
      </c>
      <c r="G222" s="7">
        <v>1</v>
      </c>
      <c r="H222" s="7">
        <v>0</v>
      </c>
      <c r="I222" s="7">
        <v>1</v>
      </c>
      <c r="J222" s="7">
        <v>2</v>
      </c>
      <c r="K222" s="7">
        <v>1</v>
      </c>
      <c r="L222" s="7">
        <v>0</v>
      </c>
      <c r="M222" s="7">
        <v>5</v>
      </c>
      <c r="Q222"/>
      <c r="R222"/>
      <c r="S222"/>
      <c r="T222"/>
      <c r="U222"/>
      <c r="V222"/>
      <c r="W222"/>
      <c r="X222"/>
    </row>
    <row r="223" spans="1:24">
      <c r="A223" s="7" t="s">
        <v>242</v>
      </c>
      <c r="B223" s="3">
        <v>0</v>
      </c>
      <c r="C223" s="7">
        <v>0</v>
      </c>
      <c r="D223" s="7">
        <v>2</v>
      </c>
      <c r="E223" s="7">
        <v>0</v>
      </c>
      <c r="F223" s="7">
        <v>0</v>
      </c>
      <c r="G223" s="7">
        <v>1</v>
      </c>
      <c r="H223" s="7">
        <v>4</v>
      </c>
      <c r="I223" s="7">
        <v>3</v>
      </c>
      <c r="J223" s="7">
        <v>12</v>
      </c>
      <c r="K223" s="7">
        <v>3</v>
      </c>
      <c r="L223" s="7">
        <v>0</v>
      </c>
      <c r="M223" s="7">
        <v>5</v>
      </c>
      <c r="Q223"/>
      <c r="R223"/>
      <c r="S223"/>
      <c r="T223"/>
      <c r="U223"/>
      <c r="V223"/>
      <c r="W223"/>
      <c r="X223"/>
    </row>
    <row r="224" spans="1:24">
      <c r="A224" s="7" t="s">
        <v>243</v>
      </c>
      <c r="B224" s="3">
        <v>0</v>
      </c>
      <c r="C224" s="7">
        <v>0</v>
      </c>
      <c r="D224" s="7">
        <v>0</v>
      </c>
      <c r="E224" s="7">
        <v>0</v>
      </c>
      <c r="F224" s="7">
        <v>0</v>
      </c>
      <c r="G224" s="7">
        <v>0</v>
      </c>
      <c r="H224" s="7">
        <v>0</v>
      </c>
      <c r="I224" s="7">
        <v>1</v>
      </c>
      <c r="J224" s="7">
        <v>2</v>
      </c>
      <c r="K224" s="7">
        <v>6</v>
      </c>
      <c r="L224" s="7">
        <v>0</v>
      </c>
      <c r="M224" s="7">
        <v>14</v>
      </c>
      <c r="Q224"/>
      <c r="R224"/>
      <c r="S224"/>
      <c r="T224"/>
      <c r="U224"/>
      <c r="V224"/>
      <c r="W224"/>
      <c r="X224"/>
    </row>
    <row r="225" spans="1:24">
      <c r="A225" s="7" t="s">
        <v>2614</v>
      </c>
      <c r="B225" s="3">
        <v>0</v>
      </c>
      <c r="C225" s="7">
        <v>0</v>
      </c>
      <c r="D225" s="7">
        <v>0</v>
      </c>
      <c r="E225" s="7">
        <v>4</v>
      </c>
      <c r="F225" s="7">
        <v>0</v>
      </c>
      <c r="G225" s="7">
        <v>0</v>
      </c>
      <c r="H225" s="7">
        <v>6</v>
      </c>
      <c r="I225" s="7">
        <v>0</v>
      </c>
      <c r="J225" s="7">
        <v>6</v>
      </c>
      <c r="K225" s="7">
        <v>10</v>
      </c>
      <c r="L225" s="7">
        <v>0</v>
      </c>
      <c r="M225" s="7">
        <v>20</v>
      </c>
      <c r="Q225"/>
      <c r="R225"/>
      <c r="S225"/>
      <c r="T225"/>
      <c r="U225"/>
      <c r="V225"/>
      <c r="W225"/>
      <c r="X225"/>
    </row>
    <row r="226" spans="1:24">
      <c r="A226" s="7" t="s">
        <v>2615</v>
      </c>
      <c r="B226" s="3">
        <v>0</v>
      </c>
      <c r="C226" s="7">
        <v>0</v>
      </c>
      <c r="D226" s="7">
        <v>0</v>
      </c>
      <c r="E226" s="7">
        <v>6</v>
      </c>
      <c r="F226" s="7">
        <v>0</v>
      </c>
      <c r="G226" s="7">
        <v>0</v>
      </c>
      <c r="H226" s="7">
        <v>6</v>
      </c>
      <c r="I226" s="7">
        <v>4</v>
      </c>
      <c r="J226" s="7">
        <v>7</v>
      </c>
      <c r="K226" s="7">
        <v>6</v>
      </c>
      <c r="L226" s="7">
        <v>0</v>
      </c>
      <c r="M226" s="7">
        <v>12</v>
      </c>
      <c r="Q226"/>
      <c r="R226"/>
      <c r="S226"/>
      <c r="T226"/>
      <c r="U226"/>
      <c r="V226"/>
      <c r="W226"/>
      <c r="X226"/>
    </row>
    <row r="227" spans="1:24">
      <c r="A227" s="7" t="s">
        <v>244</v>
      </c>
      <c r="B227" s="3">
        <v>0</v>
      </c>
      <c r="C227" s="7">
        <v>0</v>
      </c>
      <c r="D227" s="7">
        <v>0</v>
      </c>
      <c r="E227" s="7">
        <v>2</v>
      </c>
      <c r="F227" s="7">
        <v>0</v>
      </c>
      <c r="G227" s="7">
        <v>0</v>
      </c>
      <c r="H227" s="7">
        <v>2</v>
      </c>
      <c r="I227" s="7">
        <v>0</v>
      </c>
      <c r="J227" s="7">
        <v>4</v>
      </c>
      <c r="K227" s="7">
        <v>4</v>
      </c>
      <c r="L227" s="7">
        <v>0</v>
      </c>
      <c r="M227" s="7">
        <v>7</v>
      </c>
      <c r="Q227"/>
      <c r="R227"/>
      <c r="S227"/>
      <c r="T227"/>
      <c r="U227"/>
      <c r="V227"/>
      <c r="W227"/>
      <c r="X227"/>
    </row>
    <row r="228" spans="1:24">
      <c r="A228" s="7" t="s">
        <v>2616</v>
      </c>
      <c r="B228" s="3">
        <v>0</v>
      </c>
      <c r="C228" s="7">
        <v>0</v>
      </c>
      <c r="D228" s="7">
        <v>0</v>
      </c>
      <c r="E228" s="7">
        <v>1</v>
      </c>
      <c r="F228" s="7">
        <v>0</v>
      </c>
      <c r="G228" s="7">
        <v>0</v>
      </c>
      <c r="H228" s="7">
        <v>1</v>
      </c>
      <c r="I228" s="7">
        <v>1</v>
      </c>
      <c r="J228" s="7">
        <v>5</v>
      </c>
      <c r="K228" s="7">
        <v>2</v>
      </c>
      <c r="L228" s="7">
        <v>0</v>
      </c>
      <c r="M228" s="7">
        <v>14</v>
      </c>
      <c r="Q228"/>
      <c r="R228"/>
      <c r="S228"/>
      <c r="T228"/>
      <c r="U228"/>
      <c r="V228"/>
      <c r="W228"/>
      <c r="X228"/>
    </row>
    <row r="229" spans="1:24">
      <c r="A229" s="7" t="s">
        <v>245</v>
      </c>
      <c r="B229" s="3">
        <v>0</v>
      </c>
      <c r="C229" s="7">
        <v>0</v>
      </c>
      <c r="D229" s="7">
        <v>1</v>
      </c>
      <c r="E229" s="7">
        <v>1</v>
      </c>
      <c r="F229" s="7">
        <v>0</v>
      </c>
      <c r="G229" s="7">
        <v>0</v>
      </c>
      <c r="H229" s="7">
        <v>5</v>
      </c>
      <c r="I229" s="7">
        <v>1</v>
      </c>
      <c r="J229" s="7">
        <v>4</v>
      </c>
      <c r="K229" s="7">
        <v>8</v>
      </c>
      <c r="L229" s="7">
        <v>0</v>
      </c>
      <c r="M229" s="7">
        <v>17</v>
      </c>
      <c r="Q229"/>
      <c r="R229"/>
      <c r="S229"/>
      <c r="T229"/>
      <c r="U229"/>
      <c r="V229"/>
      <c r="W229"/>
      <c r="X229"/>
    </row>
    <row r="230" spans="1:24">
      <c r="A230" s="7" t="s">
        <v>246</v>
      </c>
      <c r="B230" s="3">
        <v>0</v>
      </c>
      <c r="C230" s="7">
        <v>0</v>
      </c>
      <c r="D230" s="7">
        <v>2</v>
      </c>
      <c r="E230" s="7">
        <v>2</v>
      </c>
      <c r="F230" s="7">
        <v>0</v>
      </c>
      <c r="G230" s="7">
        <v>0</v>
      </c>
      <c r="H230" s="7">
        <v>4</v>
      </c>
      <c r="I230" s="7">
        <v>0</v>
      </c>
      <c r="J230" s="7">
        <v>9</v>
      </c>
      <c r="K230" s="7">
        <v>5</v>
      </c>
      <c r="L230" s="7">
        <v>0</v>
      </c>
      <c r="M230" s="7">
        <v>7</v>
      </c>
      <c r="Q230"/>
      <c r="R230"/>
      <c r="S230"/>
      <c r="T230"/>
      <c r="U230"/>
      <c r="V230"/>
      <c r="W230"/>
      <c r="X230"/>
    </row>
    <row r="231" spans="1:24">
      <c r="A231" s="7" t="s">
        <v>2617</v>
      </c>
      <c r="B231" s="3">
        <v>0</v>
      </c>
      <c r="C231" s="7">
        <v>0</v>
      </c>
      <c r="D231" s="7">
        <v>7</v>
      </c>
      <c r="E231" s="7">
        <v>4</v>
      </c>
      <c r="F231" s="7">
        <v>1</v>
      </c>
      <c r="G231" s="7">
        <v>0</v>
      </c>
      <c r="H231" s="7">
        <v>12</v>
      </c>
      <c r="I231" s="7">
        <v>2</v>
      </c>
      <c r="J231" s="7">
        <v>16</v>
      </c>
      <c r="K231" s="7">
        <v>4</v>
      </c>
      <c r="L231" s="7">
        <v>0</v>
      </c>
      <c r="M231" s="7">
        <v>8</v>
      </c>
      <c r="Q231"/>
      <c r="R231"/>
      <c r="S231"/>
      <c r="T231"/>
      <c r="U231"/>
      <c r="V231"/>
      <c r="W231"/>
      <c r="X231"/>
    </row>
    <row r="232" spans="1:24">
      <c r="A232" s="7" t="s">
        <v>247</v>
      </c>
      <c r="B232" s="3">
        <v>0</v>
      </c>
      <c r="C232" s="7">
        <v>0</v>
      </c>
      <c r="D232" s="7">
        <v>2</v>
      </c>
      <c r="E232" s="7">
        <v>3</v>
      </c>
      <c r="F232" s="7">
        <v>0</v>
      </c>
      <c r="G232" s="7">
        <v>0</v>
      </c>
      <c r="H232" s="7">
        <v>9</v>
      </c>
      <c r="I232" s="7">
        <v>2</v>
      </c>
      <c r="J232" s="7">
        <v>7</v>
      </c>
      <c r="K232" s="7">
        <v>4</v>
      </c>
      <c r="L232" s="7">
        <v>0</v>
      </c>
      <c r="M232" s="7">
        <v>9</v>
      </c>
      <c r="Q232"/>
      <c r="R232"/>
      <c r="S232"/>
      <c r="T232"/>
      <c r="U232"/>
      <c r="V232"/>
      <c r="W232"/>
      <c r="X232"/>
    </row>
    <row r="233" spans="1:24">
      <c r="A233" s="7" t="s">
        <v>248</v>
      </c>
      <c r="B233" s="3">
        <v>0</v>
      </c>
      <c r="C233" s="7">
        <v>0</v>
      </c>
      <c r="D233" s="7">
        <v>0</v>
      </c>
      <c r="E233" s="7">
        <v>2</v>
      </c>
      <c r="F233" s="7">
        <v>0</v>
      </c>
      <c r="G233" s="7">
        <v>0</v>
      </c>
      <c r="H233" s="7">
        <v>3</v>
      </c>
      <c r="I233" s="7">
        <v>0</v>
      </c>
      <c r="J233" s="7">
        <v>4</v>
      </c>
      <c r="K233" s="7">
        <v>4</v>
      </c>
      <c r="L233" s="7">
        <v>0</v>
      </c>
      <c r="M233" s="7">
        <v>16</v>
      </c>
      <c r="Q233"/>
      <c r="R233"/>
      <c r="S233"/>
      <c r="T233"/>
      <c r="U233"/>
      <c r="V233"/>
      <c r="W233"/>
      <c r="X233"/>
    </row>
    <row r="234" spans="1:24">
      <c r="A234" s="7" t="s">
        <v>249</v>
      </c>
      <c r="B234" s="3">
        <v>0</v>
      </c>
      <c r="C234" s="7">
        <v>0</v>
      </c>
      <c r="D234" s="7">
        <v>2</v>
      </c>
      <c r="E234" s="7">
        <v>2</v>
      </c>
      <c r="F234" s="7">
        <v>0</v>
      </c>
      <c r="G234" s="7">
        <v>0</v>
      </c>
      <c r="H234" s="7">
        <v>4</v>
      </c>
      <c r="I234" s="7">
        <v>4</v>
      </c>
      <c r="J234" s="7">
        <v>7</v>
      </c>
      <c r="K234" s="7">
        <v>2</v>
      </c>
      <c r="L234" s="7">
        <v>0</v>
      </c>
      <c r="M234" s="7">
        <v>7</v>
      </c>
      <c r="Q234"/>
      <c r="R234"/>
      <c r="S234"/>
      <c r="T234"/>
      <c r="U234"/>
      <c r="V234"/>
      <c r="W234"/>
      <c r="X234"/>
    </row>
    <row r="235" spans="1:24">
      <c r="A235" s="7" t="s">
        <v>2618</v>
      </c>
      <c r="B235" s="3">
        <v>1</v>
      </c>
      <c r="C235" s="7">
        <v>0</v>
      </c>
      <c r="D235" s="7">
        <v>5</v>
      </c>
      <c r="E235" s="7">
        <v>4</v>
      </c>
      <c r="F235" s="7">
        <v>1</v>
      </c>
      <c r="G235" s="7">
        <v>0</v>
      </c>
      <c r="H235" s="7">
        <v>9</v>
      </c>
      <c r="I235" s="7">
        <v>6</v>
      </c>
      <c r="J235" s="7">
        <v>15</v>
      </c>
      <c r="K235" s="7">
        <v>5</v>
      </c>
      <c r="L235" s="7">
        <v>0</v>
      </c>
      <c r="M235" s="7">
        <v>4</v>
      </c>
      <c r="Q235"/>
      <c r="R235"/>
      <c r="S235"/>
      <c r="T235"/>
      <c r="U235"/>
      <c r="V235"/>
      <c r="W235"/>
      <c r="X235"/>
    </row>
    <row r="236" spans="1:24">
      <c r="A236" s="7" t="s">
        <v>250</v>
      </c>
      <c r="B236" s="3">
        <v>0</v>
      </c>
      <c r="C236" s="7">
        <v>2</v>
      </c>
      <c r="D236" s="7">
        <v>4</v>
      </c>
      <c r="E236" s="7">
        <v>2</v>
      </c>
      <c r="F236" s="7">
        <v>2</v>
      </c>
      <c r="G236" s="7">
        <v>0</v>
      </c>
      <c r="H236" s="7">
        <v>9</v>
      </c>
      <c r="I236" s="7">
        <v>3</v>
      </c>
      <c r="J236" s="7">
        <v>6</v>
      </c>
      <c r="K236" s="7">
        <v>3</v>
      </c>
      <c r="L236" s="7">
        <v>0</v>
      </c>
      <c r="M236" s="7">
        <v>14</v>
      </c>
      <c r="Q236"/>
      <c r="R236"/>
      <c r="S236"/>
      <c r="T236"/>
      <c r="U236"/>
      <c r="V236"/>
      <c r="W236"/>
      <c r="X236"/>
    </row>
    <row r="237" spans="1:24">
      <c r="A237" s="7" t="s">
        <v>251</v>
      </c>
      <c r="B237" s="3">
        <v>0</v>
      </c>
      <c r="C237" s="7">
        <v>0</v>
      </c>
      <c r="D237" s="7">
        <v>1</v>
      </c>
      <c r="E237" s="7">
        <v>0</v>
      </c>
      <c r="F237" s="7">
        <v>0</v>
      </c>
      <c r="G237" s="7">
        <v>0</v>
      </c>
      <c r="H237" s="7">
        <v>1</v>
      </c>
      <c r="I237" s="7">
        <v>3</v>
      </c>
      <c r="J237" s="7">
        <v>1</v>
      </c>
      <c r="K237" s="7">
        <v>1</v>
      </c>
      <c r="L237" s="7">
        <v>0</v>
      </c>
      <c r="M237" s="7">
        <v>17</v>
      </c>
      <c r="Q237"/>
      <c r="R237"/>
      <c r="S237"/>
      <c r="T237"/>
      <c r="U237"/>
      <c r="V237"/>
      <c r="W237"/>
      <c r="X237"/>
    </row>
    <row r="238" spans="1:24">
      <c r="A238" s="7" t="s">
        <v>252</v>
      </c>
      <c r="B238" s="3">
        <v>0</v>
      </c>
      <c r="C238" s="7">
        <v>0</v>
      </c>
      <c r="D238" s="7">
        <v>0</v>
      </c>
      <c r="E238" s="7">
        <v>0</v>
      </c>
      <c r="F238" s="7">
        <v>0</v>
      </c>
      <c r="G238" s="7">
        <v>0</v>
      </c>
      <c r="H238" s="7">
        <v>1</v>
      </c>
      <c r="I238" s="7">
        <v>0</v>
      </c>
      <c r="J238" s="7">
        <v>5</v>
      </c>
      <c r="K238" s="7">
        <v>0</v>
      </c>
      <c r="L238" s="7">
        <v>0</v>
      </c>
      <c r="M238" s="7">
        <v>4</v>
      </c>
      <c r="Q238"/>
      <c r="R238"/>
      <c r="S238"/>
      <c r="T238"/>
      <c r="U238"/>
      <c r="V238"/>
      <c r="W238"/>
      <c r="X238"/>
    </row>
    <row r="239" spans="1:24">
      <c r="A239" s="7" t="s">
        <v>253</v>
      </c>
      <c r="B239" s="3">
        <v>1</v>
      </c>
      <c r="C239" s="7">
        <v>0</v>
      </c>
      <c r="D239" s="7">
        <v>2</v>
      </c>
      <c r="E239" s="7">
        <v>3</v>
      </c>
      <c r="F239" s="7">
        <v>1</v>
      </c>
      <c r="G239" s="7">
        <v>0</v>
      </c>
      <c r="H239" s="7">
        <v>6</v>
      </c>
      <c r="I239" s="7">
        <v>0</v>
      </c>
      <c r="J239" s="7">
        <v>4</v>
      </c>
      <c r="K239" s="7">
        <v>4</v>
      </c>
      <c r="L239" s="7">
        <v>0</v>
      </c>
      <c r="M239" s="7">
        <v>6</v>
      </c>
      <c r="Q239"/>
      <c r="R239"/>
      <c r="S239"/>
      <c r="T239"/>
      <c r="U239"/>
      <c r="V239"/>
      <c r="W239"/>
      <c r="X239"/>
    </row>
    <row r="240" spans="1:24">
      <c r="A240" s="7" t="s">
        <v>254</v>
      </c>
      <c r="B240" s="3">
        <v>0</v>
      </c>
      <c r="C240" s="7">
        <v>0</v>
      </c>
      <c r="D240" s="7">
        <v>1</v>
      </c>
      <c r="E240" s="7">
        <v>0</v>
      </c>
      <c r="F240" s="7">
        <v>0</v>
      </c>
      <c r="G240" s="7">
        <v>0</v>
      </c>
      <c r="H240" s="7">
        <v>2</v>
      </c>
      <c r="I240" s="7">
        <v>2</v>
      </c>
      <c r="J240" s="7">
        <v>2</v>
      </c>
      <c r="K240" s="7">
        <v>2</v>
      </c>
      <c r="L240" s="7">
        <v>0</v>
      </c>
      <c r="M240" s="7">
        <v>11</v>
      </c>
      <c r="Q240"/>
      <c r="R240"/>
      <c r="S240"/>
      <c r="T240"/>
      <c r="U240"/>
      <c r="V240"/>
      <c r="W240"/>
      <c r="X240"/>
    </row>
    <row r="241" spans="1:24">
      <c r="A241" s="7" t="s">
        <v>255</v>
      </c>
      <c r="B241" s="3">
        <v>0</v>
      </c>
      <c r="C241" s="7">
        <v>0</v>
      </c>
      <c r="D241" s="7">
        <v>0</v>
      </c>
      <c r="E241" s="7">
        <v>2</v>
      </c>
      <c r="F241" s="7">
        <v>0</v>
      </c>
      <c r="G241" s="7">
        <v>0</v>
      </c>
      <c r="H241" s="7">
        <v>2</v>
      </c>
      <c r="I241" s="7">
        <v>0</v>
      </c>
      <c r="J241" s="7">
        <v>4</v>
      </c>
      <c r="K241" s="7">
        <v>4</v>
      </c>
      <c r="L241" s="7">
        <v>0</v>
      </c>
      <c r="M241" s="7">
        <v>1</v>
      </c>
      <c r="Q241"/>
      <c r="R241"/>
      <c r="S241"/>
      <c r="T241"/>
      <c r="U241"/>
      <c r="V241"/>
      <c r="W241"/>
      <c r="X241"/>
    </row>
    <row r="242" spans="1:24">
      <c r="A242" s="7" t="s">
        <v>256</v>
      </c>
      <c r="B242" s="3">
        <v>0</v>
      </c>
      <c r="C242" s="7">
        <v>0</v>
      </c>
      <c r="D242" s="7">
        <v>1</v>
      </c>
      <c r="E242" s="7">
        <v>5</v>
      </c>
      <c r="F242" s="7">
        <v>0</v>
      </c>
      <c r="G242" s="7">
        <v>0</v>
      </c>
      <c r="H242" s="7">
        <v>9</v>
      </c>
      <c r="I242" s="7">
        <v>2</v>
      </c>
      <c r="J242" s="7">
        <v>8</v>
      </c>
      <c r="K242" s="7">
        <v>5</v>
      </c>
      <c r="L242" s="7">
        <v>0</v>
      </c>
      <c r="M242" s="7">
        <v>12</v>
      </c>
      <c r="Q242"/>
      <c r="R242"/>
      <c r="S242"/>
      <c r="T242"/>
      <c r="U242"/>
      <c r="V242"/>
      <c r="W242"/>
      <c r="X242"/>
    </row>
    <row r="243" spans="1:24">
      <c r="A243" s="7" t="s">
        <v>257</v>
      </c>
      <c r="B243" s="3">
        <v>0</v>
      </c>
      <c r="C243" s="7">
        <v>0</v>
      </c>
      <c r="D243" s="7">
        <v>2</v>
      </c>
      <c r="E243" s="7">
        <v>4</v>
      </c>
      <c r="F243" s="7">
        <v>0</v>
      </c>
      <c r="G243" s="7">
        <v>0</v>
      </c>
      <c r="H243" s="7">
        <v>7</v>
      </c>
      <c r="I243" s="7">
        <v>0</v>
      </c>
      <c r="J243" s="7">
        <v>4</v>
      </c>
      <c r="K243" s="7">
        <v>3</v>
      </c>
      <c r="L243" s="7">
        <v>0</v>
      </c>
      <c r="M243" s="7">
        <v>13</v>
      </c>
      <c r="Q243"/>
      <c r="R243"/>
      <c r="S243"/>
      <c r="T243"/>
      <c r="U243"/>
      <c r="V243"/>
      <c r="W243"/>
      <c r="X243"/>
    </row>
    <row r="244" spans="1:24">
      <c r="A244" s="7" t="s">
        <v>258</v>
      </c>
      <c r="B244" s="3">
        <v>0</v>
      </c>
      <c r="C244" s="7">
        <v>0</v>
      </c>
      <c r="D244" s="7">
        <v>2</v>
      </c>
      <c r="E244" s="7">
        <v>2</v>
      </c>
      <c r="F244" s="7">
        <v>0</v>
      </c>
      <c r="G244" s="7">
        <v>1</v>
      </c>
      <c r="H244" s="7">
        <v>5</v>
      </c>
      <c r="I244" s="7">
        <v>0</v>
      </c>
      <c r="J244" s="7">
        <v>10</v>
      </c>
      <c r="K244" s="7">
        <v>7</v>
      </c>
      <c r="L244" s="7">
        <v>0</v>
      </c>
      <c r="M244" s="7">
        <v>18</v>
      </c>
      <c r="Q244"/>
      <c r="R244"/>
      <c r="S244"/>
      <c r="T244"/>
      <c r="U244"/>
      <c r="V244"/>
      <c r="W244"/>
      <c r="X244"/>
    </row>
    <row r="245" spans="1:24">
      <c r="A245" s="7" t="s">
        <v>259</v>
      </c>
      <c r="B245" s="3">
        <v>0</v>
      </c>
      <c r="C245" s="7">
        <v>0</v>
      </c>
      <c r="D245" s="7">
        <v>0</v>
      </c>
      <c r="E245" s="7">
        <v>1</v>
      </c>
      <c r="F245" s="7">
        <v>0</v>
      </c>
      <c r="G245" s="7">
        <v>0</v>
      </c>
      <c r="H245" s="7">
        <v>1</v>
      </c>
      <c r="I245" s="7">
        <v>0</v>
      </c>
      <c r="J245" s="7">
        <v>2</v>
      </c>
      <c r="K245" s="7">
        <v>1</v>
      </c>
      <c r="L245" s="7">
        <v>0</v>
      </c>
      <c r="M245" s="7">
        <v>10</v>
      </c>
      <c r="Q245"/>
      <c r="R245"/>
      <c r="S245"/>
      <c r="T245"/>
      <c r="U245"/>
      <c r="V245"/>
      <c r="W245"/>
      <c r="X245"/>
    </row>
    <row r="246" spans="1:24">
      <c r="A246" s="7" t="s">
        <v>260</v>
      </c>
      <c r="B246" s="3">
        <v>1</v>
      </c>
      <c r="C246" s="7">
        <v>0</v>
      </c>
      <c r="D246" s="7">
        <v>1</v>
      </c>
      <c r="E246" s="7">
        <v>3</v>
      </c>
      <c r="F246" s="7">
        <v>1</v>
      </c>
      <c r="G246" s="7">
        <v>1</v>
      </c>
      <c r="H246" s="7">
        <v>5</v>
      </c>
      <c r="I246" s="7">
        <v>3</v>
      </c>
      <c r="J246" s="7">
        <v>8</v>
      </c>
      <c r="K246" s="7">
        <v>1</v>
      </c>
      <c r="L246" s="7">
        <v>0</v>
      </c>
      <c r="M246" s="7">
        <v>6</v>
      </c>
      <c r="Q246"/>
      <c r="R246"/>
      <c r="S246"/>
      <c r="T246"/>
      <c r="U246"/>
      <c r="V246"/>
      <c r="W246"/>
      <c r="X246"/>
    </row>
    <row r="247" spans="1:24">
      <c r="A247" s="7" t="s">
        <v>261</v>
      </c>
      <c r="B247" s="3">
        <v>0</v>
      </c>
      <c r="C247" s="7">
        <v>0</v>
      </c>
      <c r="D247" s="7">
        <v>3</v>
      </c>
      <c r="E247" s="7">
        <v>2</v>
      </c>
      <c r="F247" s="7">
        <v>0</v>
      </c>
      <c r="G247" s="7">
        <v>1</v>
      </c>
      <c r="H247" s="7">
        <v>5</v>
      </c>
      <c r="I247" s="7">
        <v>1</v>
      </c>
      <c r="J247" s="7">
        <v>9</v>
      </c>
      <c r="K247" s="7">
        <v>3</v>
      </c>
      <c r="L247" s="7">
        <v>0</v>
      </c>
      <c r="M247" s="7">
        <v>29</v>
      </c>
      <c r="Q247"/>
      <c r="R247"/>
      <c r="S247"/>
      <c r="T247"/>
      <c r="U247"/>
      <c r="V247"/>
      <c r="W247"/>
      <c r="X247"/>
    </row>
    <row r="248" spans="1:24">
      <c r="A248" s="7" t="s">
        <v>262</v>
      </c>
      <c r="B248" s="3">
        <v>0</v>
      </c>
      <c r="C248" s="7">
        <v>1</v>
      </c>
      <c r="D248" s="7">
        <v>0</v>
      </c>
      <c r="E248" s="7">
        <v>4</v>
      </c>
      <c r="F248" s="7">
        <v>0</v>
      </c>
      <c r="G248" s="7">
        <v>1</v>
      </c>
      <c r="H248" s="7">
        <v>5</v>
      </c>
      <c r="I248" s="7">
        <v>0</v>
      </c>
      <c r="J248" s="7">
        <v>2</v>
      </c>
      <c r="K248" s="7">
        <v>4</v>
      </c>
      <c r="L248" s="7">
        <v>0</v>
      </c>
      <c r="M248" s="7">
        <v>12</v>
      </c>
      <c r="Q248"/>
      <c r="R248"/>
      <c r="S248"/>
      <c r="T248"/>
      <c r="U248"/>
      <c r="V248"/>
      <c r="W248"/>
      <c r="X248"/>
    </row>
    <row r="249" spans="1:24">
      <c r="A249" s="7" t="s">
        <v>2619</v>
      </c>
      <c r="B249" s="3">
        <v>0</v>
      </c>
      <c r="C249" s="7">
        <v>0</v>
      </c>
      <c r="D249" s="7">
        <v>0</v>
      </c>
      <c r="E249" s="7">
        <v>0</v>
      </c>
      <c r="F249" s="7">
        <v>0</v>
      </c>
      <c r="G249" s="7">
        <v>0</v>
      </c>
      <c r="H249" s="7">
        <v>1</v>
      </c>
      <c r="I249" s="7">
        <v>0</v>
      </c>
      <c r="J249" s="7">
        <v>1</v>
      </c>
      <c r="K249" s="7">
        <v>3</v>
      </c>
      <c r="L249" s="7">
        <v>0</v>
      </c>
      <c r="M249" s="7">
        <v>6</v>
      </c>
      <c r="Q249"/>
      <c r="R249"/>
      <c r="S249"/>
      <c r="T249"/>
      <c r="U249"/>
      <c r="V249"/>
      <c r="W249"/>
      <c r="X249"/>
    </row>
    <row r="250" spans="1:24">
      <c r="A250" s="7" t="s">
        <v>2620</v>
      </c>
      <c r="B250" s="3">
        <v>0</v>
      </c>
      <c r="C250" s="7">
        <v>0</v>
      </c>
      <c r="D250" s="7">
        <v>3</v>
      </c>
      <c r="E250" s="7">
        <v>2</v>
      </c>
      <c r="F250" s="7">
        <v>0</v>
      </c>
      <c r="G250" s="7">
        <v>0</v>
      </c>
      <c r="H250" s="7">
        <v>6</v>
      </c>
      <c r="I250" s="7">
        <v>2</v>
      </c>
      <c r="J250" s="7">
        <v>8</v>
      </c>
      <c r="K250" s="7">
        <v>9</v>
      </c>
      <c r="L250" s="7">
        <v>0</v>
      </c>
      <c r="M250" s="7">
        <v>8</v>
      </c>
      <c r="Q250"/>
      <c r="R250"/>
      <c r="S250"/>
      <c r="T250"/>
      <c r="U250"/>
      <c r="V250"/>
      <c r="W250"/>
      <c r="X250"/>
    </row>
    <row r="251" spans="1:24">
      <c r="A251" s="7" t="s">
        <v>263</v>
      </c>
      <c r="B251" s="3">
        <v>0</v>
      </c>
      <c r="C251" s="7">
        <v>0</v>
      </c>
      <c r="D251" s="7">
        <v>0</v>
      </c>
      <c r="E251" s="7">
        <v>2</v>
      </c>
      <c r="F251" s="7">
        <v>0</v>
      </c>
      <c r="G251" s="7">
        <v>0</v>
      </c>
      <c r="H251" s="7">
        <v>3</v>
      </c>
      <c r="I251" s="7">
        <v>0</v>
      </c>
      <c r="J251" s="7">
        <v>2</v>
      </c>
      <c r="K251" s="7">
        <v>2</v>
      </c>
      <c r="L251" s="7">
        <v>0</v>
      </c>
      <c r="M251" s="7">
        <v>21</v>
      </c>
      <c r="Q251"/>
      <c r="R251"/>
      <c r="S251"/>
      <c r="T251"/>
      <c r="U251"/>
      <c r="V251"/>
      <c r="W251"/>
      <c r="X251"/>
    </row>
    <row r="252" spans="1:24">
      <c r="A252" s="7" t="s">
        <v>264</v>
      </c>
      <c r="B252" s="3">
        <v>0</v>
      </c>
      <c r="C252" s="7">
        <v>0</v>
      </c>
      <c r="D252" s="7">
        <v>1</v>
      </c>
      <c r="E252" s="7">
        <v>0</v>
      </c>
      <c r="F252" s="7">
        <v>0</v>
      </c>
      <c r="G252" s="7">
        <v>0</v>
      </c>
      <c r="H252" s="7">
        <v>3</v>
      </c>
      <c r="I252" s="7">
        <v>0</v>
      </c>
      <c r="J252" s="7">
        <v>6</v>
      </c>
      <c r="K252" s="7">
        <v>2</v>
      </c>
      <c r="L252" s="7">
        <v>0</v>
      </c>
      <c r="M252" s="7">
        <v>16</v>
      </c>
      <c r="Q252"/>
      <c r="R252"/>
      <c r="S252"/>
      <c r="T252"/>
      <c r="U252"/>
      <c r="V252"/>
      <c r="W252"/>
      <c r="X252"/>
    </row>
    <row r="253" spans="1:24">
      <c r="A253" s="7" t="s">
        <v>265</v>
      </c>
      <c r="B253" s="3">
        <v>0</v>
      </c>
      <c r="C253" s="7">
        <v>0</v>
      </c>
      <c r="D253" s="7">
        <v>1</v>
      </c>
      <c r="E253" s="7">
        <v>2</v>
      </c>
      <c r="F253" s="7">
        <v>0</v>
      </c>
      <c r="G253" s="7">
        <v>1</v>
      </c>
      <c r="H253" s="7">
        <v>5</v>
      </c>
      <c r="I253" s="7">
        <v>0</v>
      </c>
      <c r="J253" s="7">
        <v>4</v>
      </c>
      <c r="K253" s="7">
        <v>4</v>
      </c>
      <c r="L253" s="7">
        <v>0</v>
      </c>
      <c r="M253" s="7">
        <v>20</v>
      </c>
      <c r="Q253"/>
      <c r="R253"/>
      <c r="S253"/>
      <c r="T253"/>
      <c r="U253"/>
      <c r="V253"/>
      <c r="W253"/>
      <c r="X253"/>
    </row>
    <row r="254" spans="1:24">
      <c r="A254" s="7" t="s">
        <v>266</v>
      </c>
      <c r="B254" s="3">
        <v>0</v>
      </c>
      <c r="C254" s="7">
        <v>0</v>
      </c>
      <c r="D254" s="7">
        <v>1</v>
      </c>
      <c r="E254" s="7">
        <v>0</v>
      </c>
      <c r="F254" s="7">
        <v>0</v>
      </c>
      <c r="G254" s="7">
        <v>0</v>
      </c>
      <c r="H254" s="7">
        <v>1</v>
      </c>
      <c r="I254" s="7">
        <v>1</v>
      </c>
      <c r="J254" s="7">
        <v>3</v>
      </c>
      <c r="K254" s="7">
        <v>5</v>
      </c>
      <c r="L254" s="7">
        <v>0</v>
      </c>
      <c r="M254" s="7">
        <v>8</v>
      </c>
      <c r="Q254"/>
      <c r="R254"/>
      <c r="S254"/>
      <c r="T254"/>
      <c r="U254"/>
      <c r="V254"/>
      <c r="W254"/>
      <c r="X254"/>
    </row>
    <row r="255" spans="1:24">
      <c r="A255" s="7" t="s">
        <v>267</v>
      </c>
      <c r="B255" s="3">
        <v>0</v>
      </c>
      <c r="C255" s="7">
        <v>0</v>
      </c>
      <c r="D255" s="7">
        <v>0</v>
      </c>
      <c r="E255" s="7">
        <v>4</v>
      </c>
      <c r="F255" s="7">
        <v>0</v>
      </c>
      <c r="G255" s="7">
        <v>0</v>
      </c>
      <c r="H255" s="7">
        <v>4</v>
      </c>
      <c r="I255" s="7">
        <v>2</v>
      </c>
      <c r="J255" s="7">
        <v>9</v>
      </c>
      <c r="K255" s="7">
        <v>5</v>
      </c>
      <c r="L255" s="7">
        <v>0</v>
      </c>
      <c r="M255" s="7">
        <v>8</v>
      </c>
      <c r="Q255"/>
      <c r="R255"/>
      <c r="S255"/>
      <c r="T255"/>
      <c r="U255"/>
      <c r="V255"/>
      <c r="W255"/>
      <c r="X255"/>
    </row>
    <row r="256" spans="1:24">
      <c r="A256" s="7" t="s">
        <v>268</v>
      </c>
      <c r="B256" s="3">
        <v>0</v>
      </c>
      <c r="C256" s="7">
        <v>0</v>
      </c>
      <c r="D256" s="7">
        <v>1</v>
      </c>
      <c r="E256" s="7">
        <v>2</v>
      </c>
      <c r="F256" s="7">
        <v>0</v>
      </c>
      <c r="G256" s="7">
        <v>0</v>
      </c>
      <c r="H256" s="7">
        <v>3</v>
      </c>
      <c r="I256" s="7">
        <v>2</v>
      </c>
      <c r="J256" s="7">
        <v>3</v>
      </c>
      <c r="K256" s="7">
        <v>6</v>
      </c>
      <c r="L256" s="7">
        <v>0</v>
      </c>
      <c r="M256" s="7">
        <v>23</v>
      </c>
      <c r="Q256"/>
      <c r="R256"/>
      <c r="S256"/>
      <c r="T256"/>
      <c r="U256"/>
      <c r="V256"/>
      <c r="W256"/>
      <c r="X256"/>
    </row>
    <row r="257" spans="1:24">
      <c r="A257" s="7" t="s">
        <v>269</v>
      </c>
      <c r="B257" s="3">
        <v>0</v>
      </c>
      <c r="C257" s="7">
        <v>1</v>
      </c>
      <c r="D257" s="7">
        <v>1</v>
      </c>
      <c r="E257" s="7">
        <v>4</v>
      </c>
      <c r="F257" s="7">
        <v>0</v>
      </c>
      <c r="G257" s="7">
        <v>0</v>
      </c>
      <c r="H257" s="7">
        <v>6</v>
      </c>
      <c r="I257" s="7">
        <v>1</v>
      </c>
      <c r="J257" s="7">
        <v>11</v>
      </c>
      <c r="K257" s="7">
        <v>1</v>
      </c>
      <c r="L257" s="7">
        <v>0</v>
      </c>
      <c r="M257" s="7">
        <v>10</v>
      </c>
      <c r="Q257"/>
      <c r="R257"/>
      <c r="S257"/>
      <c r="T257"/>
      <c r="U257"/>
      <c r="V257"/>
      <c r="W257"/>
      <c r="X257"/>
    </row>
    <row r="258" spans="1:24">
      <c r="A258" s="7" t="s">
        <v>270</v>
      </c>
      <c r="B258" s="3">
        <v>0</v>
      </c>
      <c r="C258" s="7">
        <v>0</v>
      </c>
      <c r="D258" s="7">
        <v>0</v>
      </c>
      <c r="E258" s="7">
        <v>3</v>
      </c>
      <c r="F258" s="7">
        <v>0</v>
      </c>
      <c r="G258" s="7">
        <v>0</v>
      </c>
      <c r="H258" s="7">
        <v>3</v>
      </c>
      <c r="I258" s="7">
        <v>2</v>
      </c>
      <c r="J258" s="7">
        <v>6</v>
      </c>
      <c r="K258" s="7">
        <v>5</v>
      </c>
      <c r="L258" s="7">
        <v>0</v>
      </c>
      <c r="M258" s="7">
        <v>10</v>
      </c>
      <c r="Q258"/>
      <c r="R258"/>
      <c r="S258"/>
      <c r="T258"/>
      <c r="U258"/>
      <c r="V258"/>
      <c r="W258"/>
      <c r="X258"/>
    </row>
    <row r="259" spans="1:24">
      <c r="A259" s="7" t="s">
        <v>271</v>
      </c>
      <c r="B259" s="3">
        <v>0</v>
      </c>
      <c r="C259" s="7">
        <v>0</v>
      </c>
      <c r="D259" s="7">
        <v>1</v>
      </c>
      <c r="E259" s="7">
        <v>3</v>
      </c>
      <c r="F259" s="7">
        <v>0</v>
      </c>
      <c r="G259" s="7">
        <v>0</v>
      </c>
      <c r="H259" s="7">
        <v>4</v>
      </c>
      <c r="I259" s="7">
        <v>2</v>
      </c>
      <c r="J259" s="7">
        <v>10</v>
      </c>
      <c r="K259" s="7">
        <v>9</v>
      </c>
      <c r="L259" s="7">
        <v>0</v>
      </c>
      <c r="M259" s="7">
        <v>15</v>
      </c>
      <c r="Q259"/>
      <c r="R259"/>
      <c r="S259"/>
      <c r="T259"/>
      <c r="U259"/>
      <c r="V259"/>
      <c r="W259"/>
      <c r="X259"/>
    </row>
    <row r="260" spans="1:24">
      <c r="A260" s="7" t="s">
        <v>272</v>
      </c>
      <c r="B260" s="3">
        <v>0</v>
      </c>
      <c r="C260" s="7">
        <v>0</v>
      </c>
      <c r="D260" s="7">
        <v>1</v>
      </c>
      <c r="E260" s="7">
        <v>3</v>
      </c>
      <c r="F260" s="7">
        <v>0</v>
      </c>
      <c r="G260" s="7">
        <v>0</v>
      </c>
      <c r="H260" s="7">
        <v>4</v>
      </c>
      <c r="I260" s="7">
        <v>4</v>
      </c>
      <c r="J260" s="7">
        <v>8</v>
      </c>
      <c r="K260" s="7">
        <v>2</v>
      </c>
      <c r="L260" s="7">
        <v>0</v>
      </c>
      <c r="M260" s="7">
        <v>8</v>
      </c>
      <c r="Q260"/>
      <c r="R260"/>
      <c r="S260"/>
      <c r="T260"/>
      <c r="U260"/>
      <c r="V260"/>
      <c r="W260"/>
      <c r="X260"/>
    </row>
    <row r="261" spans="1:24">
      <c r="A261" s="7" t="s">
        <v>273</v>
      </c>
      <c r="B261" s="3">
        <v>0</v>
      </c>
      <c r="C261" s="7">
        <v>0</v>
      </c>
      <c r="D261" s="7">
        <v>3</v>
      </c>
      <c r="E261" s="7">
        <v>3</v>
      </c>
      <c r="F261" s="7">
        <v>0</v>
      </c>
      <c r="G261" s="7">
        <v>1</v>
      </c>
      <c r="H261" s="7">
        <v>10</v>
      </c>
      <c r="I261" s="7">
        <v>2</v>
      </c>
      <c r="J261" s="7">
        <v>8</v>
      </c>
      <c r="K261" s="7">
        <v>6</v>
      </c>
      <c r="L261" s="7">
        <v>0</v>
      </c>
      <c r="M261" s="7">
        <v>18</v>
      </c>
      <c r="Q261"/>
      <c r="R261"/>
      <c r="S261"/>
      <c r="T261"/>
      <c r="U261"/>
      <c r="V261"/>
      <c r="W261"/>
      <c r="X261"/>
    </row>
    <row r="262" spans="1:24">
      <c r="A262" s="7" t="s">
        <v>274</v>
      </c>
      <c r="B262" s="3">
        <v>0</v>
      </c>
      <c r="C262" s="7">
        <v>0</v>
      </c>
      <c r="D262" s="7">
        <v>2</v>
      </c>
      <c r="E262" s="7">
        <v>3</v>
      </c>
      <c r="F262" s="7">
        <v>0</v>
      </c>
      <c r="G262" s="7">
        <v>1</v>
      </c>
      <c r="H262" s="7">
        <v>6</v>
      </c>
      <c r="I262" s="7">
        <v>2</v>
      </c>
      <c r="J262" s="7">
        <v>8</v>
      </c>
      <c r="K262" s="7">
        <v>3</v>
      </c>
      <c r="L262" s="7">
        <v>0</v>
      </c>
      <c r="M262" s="7">
        <v>11</v>
      </c>
      <c r="Q262"/>
      <c r="R262"/>
      <c r="S262"/>
      <c r="T262"/>
      <c r="U262"/>
      <c r="V262"/>
      <c r="W262"/>
      <c r="X262"/>
    </row>
    <row r="263" spans="1:24">
      <c r="A263" s="7" t="s">
        <v>275</v>
      </c>
      <c r="B263" s="3">
        <v>0</v>
      </c>
      <c r="C263" s="7">
        <v>0</v>
      </c>
      <c r="D263" s="7">
        <v>3</v>
      </c>
      <c r="E263" s="7">
        <v>1</v>
      </c>
      <c r="F263" s="7">
        <v>0</v>
      </c>
      <c r="G263" s="7">
        <v>0</v>
      </c>
      <c r="H263" s="7">
        <v>7</v>
      </c>
      <c r="I263" s="7">
        <v>4</v>
      </c>
      <c r="J263" s="7">
        <v>8</v>
      </c>
      <c r="K263" s="7">
        <v>6</v>
      </c>
      <c r="L263" s="7">
        <v>0</v>
      </c>
      <c r="M263" s="7">
        <v>13</v>
      </c>
      <c r="Q263"/>
      <c r="R263"/>
      <c r="S263"/>
      <c r="T263"/>
      <c r="U263"/>
      <c r="V263"/>
      <c r="W263"/>
      <c r="X263"/>
    </row>
    <row r="264" spans="1:24">
      <c r="A264" s="7" t="s">
        <v>276</v>
      </c>
      <c r="B264" s="3">
        <v>0</v>
      </c>
      <c r="C264" s="7">
        <v>0</v>
      </c>
      <c r="D264" s="7">
        <v>1</v>
      </c>
      <c r="E264" s="7">
        <v>4</v>
      </c>
      <c r="F264" s="7">
        <v>0</v>
      </c>
      <c r="G264" s="7">
        <v>0</v>
      </c>
      <c r="H264" s="7">
        <v>7</v>
      </c>
      <c r="I264" s="7">
        <v>1</v>
      </c>
      <c r="J264" s="7">
        <v>10</v>
      </c>
      <c r="K264" s="7">
        <v>7</v>
      </c>
      <c r="L264" s="7">
        <v>0</v>
      </c>
      <c r="M264" s="7">
        <v>21</v>
      </c>
      <c r="Q264"/>
      <c r="R264"/>
      <c r="S264"/>
      <c r="T264"/>
      <c r="U264"/>
      <c r="V264"/>
      <c r="W264"/>
      <c r="X264"/>
    </row>
    <row r="265" spans="1:24">
      <c r="A265" s="7" t="s">
        <v>2621</v>
      </c>
      <c r="B265" s="3">
        <v>0</v>
      </c>
      <c r="C265" s="7">
        <v>1</v>
      </c>
      <c r="D265" s="7">
        <v>4</v>
      </c>
      <c r="E265" s="7">
        <v>2</v>
      </c>
      <c r="F265" s="7">
        <v>0</v>
      </c>
      <c r="G265" s="7">
        <v>0</v>
      </c>
      <c r="H265" s="7">
        <v>9</v>
      </c>
      <c r="I265" s="7">
        <v>5</v>
      </c>
      <c r="J265" s="7">
        <v>9</v>
      </c>
      <c r="K265" s="7">
        <v>5</v>
      </c>
      <c r="L265" s="7">
        <v>0</v>
      </c>
      <c r="M265" s="7">
        <v>16</v>
      </c>
      <c r="Q265"/>
      <c r="R265"/>
      <c r="S265"/>
      <c r="T265"/>
      <c r="U265"/>
      <c r="V265"/>
      <c r="W265"/>
      <c r="X265"/>
    </row>
    <row r="266" spans="1:24">
      <c r="A266" s="7" t="s">
        <v>277</v>
      </c>
      <c r="B266" s="3">
        <v>0</v>
      </c>
      <c r="C266" s="7">
        <v>1</v>
      </c>
      <c r="D266" s="7">
        <v>0</v>
      </c>
      <c r="E266" s="7">
        <v>0</v>
      </c>
      <c r="F266" s="7">
        <v>0</v>
      </c>
      <c r="G266" s="7">
        <v>2</v>
      </c>
      <c r="H266" s="7">
        <v>1</v>
      </c>
      <c r="I266" s="7">
        <v>1</v>
      </c>
      <c r="J266" s="7">
        <v>10</v>
      </c>
      <c r="K266" s="7">
        <v>5</v>
      </c>
      <c r="L266" s="7">
        <v>0</v>
      </c>
      <c r="M266" s="7">
        <v>10</v>
      </c>
      <c r="Q266"/>
      <c r="R266"/>
      <c r="S266"/>
      <c r="T266"/>
      <c r="U266"/>
      <c r="V266"/>
      <c r="W266"/>
      <c r="X266"/>
    </row>
    <row r="267" spans="1:24">
      <c r="A267" s="7" t="s">
        <v>278</v>
      </c>
      <c r="B267" s="3">
        <v>0</v>
      </c>
      <c r="C267" s="7">
        <v>0</v>
      </c>
      <c r="D267" s="7">
        <v>0</v>
      </c>
      <c r="E267" s="7">
        <v>3</v>
      </c>
      <c r="F267" s="7">
        <v>0</v>
      </c>
      <c r="G267" s="7">
        <v>0</v>
      </c>
      <c r="H267" s="7">
        <v>4</v>
      </c>
      <c r="I267" s="7">
        <v>3</v>
      </c>
      <c r="J267" s="7">
        <v>7</v>
      </c>
      <c r="K267" s="7">
        <v>5</v>
      </c>
      <c r="L267" s="7">
        <v>0</v>
      </c>
      <c r="M267" s="7">
        <v>17</v>
      </c>
      <c r="Q267"/>
      <c r="R267"/>
      <c r="S267"/>
      <c r="T267"/>
      <c r="U267"/>
      <c r="V267"/>
      <c r="W267"/>
      <c r="X267"/>
    </row>
    <row r="268" spans="1:24">
      <c r="A268" s="7" t="s">
        <v>279</v>
      </c>
      <c r="B268" s="3">
        <v>0</v>
      </c>
      <c r="C268" s="7">
        <v>0</v>
      </c>
      <c r="D268" s="7">
        <v>1</v>
      </c>
      <c r="E268" s="7">
        <v>2</v>
      </c>
      <c r="F268" s="7">
        <v>0</v>
      </c>
      <c r="G268" s="7">
        <v>0</v>
      </c>
      <c r="H268" s="7">
        <v>3</v>
      </c>
      <c r="I268" s="7">
        <v>1</v>
      </c>
      <c r="J268" s="7">
        <v>7</v>
      </c>
      <c r="K268" s="7">
        <v>6</v>
      </c>
      <c r="L268" s="7">
        <v>0</v>
      </c>
      <c r="M268" s="7">
        <v>15</v>
      </c>
      <c r="Q268"/>
      <c r="R268"/>
      <c r="S268"/>
      <c r="T268"/>
      <c r="U268"/>
      <c r="V268"/>
      <c r="W268"/>
      <c r="X268"/>
    </row>
    <row r="269" spans="1:24">
      <c r="A269" s="7" t="s">
        <v>280</v>
      </c>
      <c r="B269" s="3">
        <v>0</v>
      </c>
      <c r="C269" s="7">
        <v>0</v>
      </c>
      <c r="D269" s="7">
        <v>1</v>
      </c>
      <c r="E269" s="7">
        <v>1</v>
      </c>
      <c r="F269" s="7">
        <v>0</v>
      </c>
      <c r="G269" s="7">
        <v>0</v>
      </c>
      <c r="H269" s="7">
        <v>2</v>
      </c>
      <c r="I269" s="7">
        <v>0</v>
      </c>
      <c r="J269" s="7">
        <v>2</v>
      </c>
      <c r="K269" s="7">
        <v>0</v>
      </c>
      <c r="L269" s="7">
        <v>0</v>
      </c>
      <c r="M269" s="7">
        <v>9</v>
      </c>
      <c r="Q269"/>
      <c r="R269"/>
      <c r="S269"/>
      <c r="T269"/>
      <c r="U269"/>
      <c r="V269"/>
      <c r="W269"/>
      <c r="X269"/>
    </row>
    <row r="270" spans="1:24">
      <c r="A270" s="7" t="s">
        <v>281</v>
      </c>
      <c r="B270" s="3">
        <v>0</v>
      </c>
      <c r="C270" s="7">
        <v>0</v>
      </c>
      <c r="D270" s="7">
        <v>0</v>
      </c>
      <c r="E270" s="7">
        <v>1</v>
      </c>
      <c r="F270" s="7">
        <v>0</v>
      </c>
      <c r="G270" s="7">
        <v>0</v>
      </c>
      <c r="H270" s="7">
        <v>2</v>
      </c>
      <c r="I270" s="7">
        <v>2</v>
      </c>
      <c r="J270" s="7">
        <v>10</v>
      </c>
      <c r="K270" s="7">
        <v>12</v>
      </c>
      <c r="L270" s="7">
        <v>0</v>
      </c>
      <c r="M270" s="7">
        <v>15</v>
      </c>
      <c r="Q270"/>
      <c r="R270"/>
      <c r="S270"/>
      <c r="T270"/>
      <c r="U270"/>
      <c r="V270"/>
      <c r="W270"/>
      <c r="X270"/>
    </row>
    <row r="271" spans="1:24">
      <c r="A271" s="7" t="s">
        <v>282</v>
      </c>
      <c r="B271" s="3">
        <v>0</v>
      </c>
      <c r="C271" s="7">
        <v>0</v>
      </c>
      <c r="D271" s="7">
        <v>6</v>
      </c>
      <c r="E271" s="7">
        <v>3</v>
      </c>
      <c r="F271" s="7">
        <v>0</v>
      </c>
      <c r="G271" s="7">
        <v>0</v>
      </c>
      <c r="H271" s="7">
        <v>15</v>
      </c>
      <c r="I271" s="7">
        <v>4</v>
      </c>
      <c r="J271" s="7">
        <v>11</v>
      </c>
      <c r="K271" s="7">
        <v>6</v>
      </c>
      <c r="L271" s="7">
        <v>0</v>
      </c>
      <c r="M271" s="7">
        <v>20</v>
      </c>
      <c r="Q271"/>
      <c r="R271"/>
      <c r="S271"/>
      <c r="T271"/>
      <c r="U271"/>
      <c r="V271"/>
      <c r="W271"/>
      <c r="X271"/>
    </row>
    <row r="272" spans="1:24">
      <c r="A272" s="7" t="s">
        <v>283</v>
      </c>
      <c r="B272" s="3">
        <v>0</v>
      </c>
      <c r="C272" s="7">
        <v>0</v>
      </c>
      <c r="D272" s="7">
        <v>3</v>
      </c>
      <c r="E272" s="7">
        <v>3</v>
      </c>
      <c r="F272" s="7">
        <v>0</v>
      </c>
      <c r="G272" s="7">
        <v>0</v>
      </c>
      <c r="H272" s="7">
        <v>6</v>
      </c>
      <c r="I272" s="7">
        <v>1</v>
      </c>
      <c r="J272" s="7">
        <v>6</v>
      </c>
      <c r="K272" s="7">
        <v>3</v>
      </c>
      <c r="L272" s="7">
        <v>0</v>
      </c>
      <c r="M272" s="7">
        <v>19</v>
      </c>
      <c r="Q272"/>
      <c r="R272"/>
      <c r="S272"/>
      <c r="T272"/>
      <c r="U272"/>
      <c r="V272"/>
      <c r="W272"/>
      <c r="X272"/>
    </row>
    <row r="273" spans="1:24">
      <c r="A273" s="7" t="s">
        <v>284</v>
      </c>
      <c r="B273" s="3">
        <v>0</v>
      </c>
      <c r="C273" s="7">
        <v>0</v>
      </c>
      <c r="D273" s="7">
        <v>1</v>
      </c>
      <c r="E273" s="7">
        <v>2</v>
      </c>
      <c r="F273" s="7">
        <v>0</v>
      </c>
      <c r="G273" s="7">
        <v>0</v>
      </c>
      <c r="H273" s="7">
        <v>3</v>
      </c>
      <c r="I273" s="7">
        <v>0</v>
      </c>
      <c r="J273" s="7">
        <v>1</v>
      </c>
      <c r="K273" s="7">
        <v>3</v>
      </c>
      <c r="L273" s="7">
        <v>0</v>
      </c>
      <c r="M273" s="7">
        <v>17</v>
      </c>
      <c r="Q273"/>
      <c r="R273"/>
      <c r="S273"/>
      <c r="T273"/>
      <c r="U273"/>
      <c r="V273"/>
      <c r="W273"/>
      <c r="X273"/>
    </row>
    <row r="274" spans="1:24">
      <c r="A274" s="7" t="s">
        <v>285</v>
      </c>
      <c r="B274" s="3">
        <v>0</v>
      </c>
      <c r="C274" s="7">
        <v>0</v>
      </c>
      <c r="D274" s="7">
        <v>1</v>
      </c>
      <c r="E274" s="7">
        <v>1</v>
      </c>
      <c r="F274" s="7">
        <v>0</v>
      </c>
      <c r="G274" s="7">
        <v>0</v>
      </c>
      <c r="H274" s="7">
        <v>5</v>
      </c>
      <c r="I274" s="7">
        <v>1</v>
      </c>
      <c r="J274" s="7">
        <v>8</v>
      </c>
      <c r="K274" s="7">
        <v>6</v>
      </c>
      <c r="L274" s="7">
        <v>0</v>
      </c>
      <c r="M274" s="7">
        <v>3</v>
      </c>
      <c r="Q274"/>
      <c r="R274"/>
      <c r="S274"/>
      <c r="T274"/>
      <c r="U274"/>
      <c r="V274"/>
      <c r="W274"/>
      <c r="X274"/>
    </row>
    <row r="275" spans="1:24">
      <c r="A275" s="7" t="s">
        <v>286</v>
      </c>
      <c r="B275" s="3">
        <v>0</v>
      </c>
      <c r="C275" s="7">
        <v>0</v>
      </c>
      <c r="D275" s="7">
        <v>1</v>
      </c>
      <c r="E275" s="7">
        <v>5</v>
      </c>
      <c r="F275" s="7">
        <v>0</v>
      </c>
      <c r="G275" s="7">
        <v>0</v>
      </c>
      <c r="H275" s="7">
        <v>6</v>
      </c>
      <c r="I275" s="7">
        <v>2</v>
      </c>
      <c r="J275" s="7">
        <v>6</v>
      </c>
      <c r="K275" s="7">
        <v>4</v>
      </c>
      <c r="L275" s="7">
        <v>0</v>
      </c>
      <c r="M275" s="7">
        <v>15</v>
      </c>
      <c r="Q275"/>
      <c r="R275"/>
      <c r="S275"/>
      <c r="T275"/>
      <c r="U275"/>
      <c r="V275"/>
      <c r="W275"/>
      <c r="X275"/>
    </row>
    <row r="276" spans="1:24">
      <c r="A276" s="7" t="s">
        <v>287</v>
      </c>
      <c r="B276" s="3">
        <v>0</v>
      </c>
      <c r="C276" s="7">
        <v>0</v>
      </c>
      <c r="D276" s="7">
        <v>2</v>
      </c>
      <c r="E276" s="7">
        <v>2</v>
      </c>
      <c r="F276" s="7">
        <v>0</v>
      </c>
      <c r="G276" s="7">
        <v>1</v>
      </c>
      <c r="H276" s="7">
        <v>7</v>
      </c>
      <c r="I276" s="7">
        <v>2</v>
      </c>
      <c r="J276" s="7">
        <v>9</v>
      </c>
      <c r="K276" s="7">
        <v>5</v>
      </c>
      <c r="L276" s="7">
        <v>0</v>
      </c>
      <c r="M276" s="7">
        <v>9</v>
      </c>
      <c r="Q276"/>
      <c r="R276"/>
      <c r="S276"/>
      <c r="T276"/>
      <c r="U276"/>
      <c r="V276"/>
      <c r="W276"/>
      <c r="X276"/>
    </row>
    <row r="277" spans="1:24">
      <c r="A277" s="7" t="s">
        <v>288</v>
      </c>
      <c r="B277" s="3">
        <v>0</v>
      </c>
      <c r="C277" s="7">
        <v>0</v>
      </c>
      <c r="D277" s="7">
        <v>2</v>
      </c>
      <c r="E277" s="7">
        <v>3</v>
      </c>
      <c r="F277" s="7">
        <v>0</v>
      </c>
      <c r="G277" s="7">
        <v>0</v>
      </c>
      <c r="H277" s="7">
        <v>11</v>
      </c>
      <c r="I277" s="7">
        <v>2</v>
      </c>
      <c r="J277" s="7">
        <v>5</v>
      </c>
      <c r="K277" s="7">
        <v>1</v>
      </c>
      <c r="L277" s="7">
        <v>0</v>
      </c>
      <c r="M277" s="7">
        <v>7</v>
      </c>
      <c r="Q277"/>
      <c r="R277"/>
      <c r="S277"/>
      <c r="T277"/>
      <c r="U277"/>
      <c r="V277"/>
      <c r="W277"/>
      <c r="X277"/>
    </row>
    <row r="278" spans="1:24">
      <c r="A278" s="7" t="s">
        <v>289</v>
      </c>
      <c r="B278" s="3">
        <v>0</v>
      </c>
      <c r="C278" s="7">
        <v>0</v>
      </c>
      <c r="D278" s="7">
        <v>1</v>
      </c>
      <c r="E278" s="7">
        <v>1</v>
      </c>
      <c r="F278" s="7">
        <v>0</v>
      </c>
      <c r="G278" s="7">
        <v>0</v>
      </c>
      <c r="H278" s="7">
        <v>7</v>
      </c>
      <c r="I278" s="7">
        <v>3</v>
      </c>
      <c r="J278" s="7">
        <v>4</v>
      </c>
      <c r="K278" s="7">
        <v>7</v>
      </c>
      <c r="L278" s="7">
        <v>0</v>
      </c>
      <c r="M278" s="7">
        <v>11</v>
      </c>
      <c r="Q278"/>
      <c r="R278"/>
      <c r="S278"/>
      <c r="T278"/>
      <c r="U278"/>
      <c r="V278"/>
      <c r="W278"/>
      <c r="X278"/>
    </row>
    <row r="279" spans="1:24">
      <c r="A279" s="7" t="s">
        <v>290</v>
      </c>
      <c r="B279" s="3">
        <v>0</v>
      </c>
      <c r="C279" s="7">
        <v>0</v>
      </c>
      <c r="D279" s="7">
        <v>0</v>
      </c>
      <c r="E279" s="7">
        <v>2</v>
      </c>
      <c r="F279" s="7">
        <v>0</v>
      </c>
      <c r="G279" s="7">
        <v>0</v>
      </c>
      <c r="H279" s="7">
        <v>4</v>
      </c>
      <c r="I279" s="7">
        <v>0</v>
      </c>
      <c r="J279" s="7">
        <v>4</v>
      </c>
      <c r="K279" s="7">
        <v>1</v>
      </c>
      <c r="L279" s="7">
        <v>0</v>
      </c>
      <c r="M279" s="7">
        <v>8</v>
      </c>
      <c r="Q279"/>
      <c r="R279"/>
      <c r="S279"/>
      <c r="T279"/>
      <c r="U279"/>
      <c r="V279"/>
      <c r="W279"/>
      <c r="X279"/>
    </row>
    <row r="280" spans="1:24">
      <c r="A280" s="7" t="s">
        <v>480</v>
      </c>
      <c r="B280" s="3">
        <v>0</v>
      </c>
      <c r="C280" s="7">
        <v>0</v>
      </c>
      <c r="D280" s="7">
        <v>4</v>
      </c>
      <c r="E280" s="7">
        <v>3</v>
      </c>
      <c r="F280" s="7">
        <v>0</v>
      </c>
      <c r="G280" s="7">
        <v>0</v>
      </c>
      <c r="H280" s="7">
        <v>7</v>
      </c>
      <c r="I280" s="7">
        <v>2</v>
      </c>
      <c r="J280" s="7">
        <v>7</v>
      </c>
      <c r="K280" s="7">
        <v>7</v>
      </c>
      <c r="L280" s="7">
        <v>0</v>
      </c>
      <c r="M280" s="7">
        <v>21</v>
      </c>
      <c r="Q280"/>
      <c r="R280"/>
      <c r="S280"/>
      <c r="T280"/>
      <c r="U280"/>
      <c r="V280"/>
      <c r="W280"/>
      <c r="X280"/>
    </row>
    <row r="281" spans="1:24">
      <c r="A281" s="7" t="s">
        <v>291</v>
      </c>
      <c r="B281" s="3">
        <v>0</v>
      </c>
      <c r="C281" s="7">
        <v>1</v>
      </c>
      <c r="D281" s="7">
        <v>0</v>
      </c>
      <c r="E281" s="7">
        <v>2</v>
      </c>
      <c r="F281" s="7">
        <v>0</v>
      </c>
      <c r="G281" s="7">
        <v>0</v>
      </c>
      <c r="H281" s="7">
        <v>3</v>
      </c>
      <c r="I281" s="7">
        <v>0</v>
      </c>
      <c r="J281" s="7">
        <v>6</v>
      </c>
      <c r="K281" s="7">
        <v>2</v>
      </c>
      <c r="L281" s="7">
        <v>0</v>
      </c>
      <c r="M281" s="7">
        <v>9</v>
      </c>
      <c r="Q281"/>
      <c r="R281"/>
      <c r="S281"/>
      <c r="T281"/>
      <c r="U281"/>
      <c r="V281"/>
      <c r="W281"/>
      <c r="X281"/>
    </row>
    <row r="282" spans="1:24">
      <c r="A282" s="7" t="s">
        <v>292</v>
      </c>
      <c r="B282" s="3">
        <v>0</v>
      </c>
      <c r="C282" s="7">
        <v>0</v>
      </c>
      <c r="D282" s="7">
        <v>1</v>
      </c>
      <c r="E282" s="7">
        <v>0</v>
      </c>
      <c r="F282" s="7">
        <v>1</v>
      </c>
      <c r="G282" s="7">
        <v>1</v>
      </c>
      <c r="H282" s="7">
        <v>1</v>
      </c>
      <c r="I282" s="7">
        <v>1</v>
      </c>
      <c r="J282" s="7">
        <v>3</v>
      </c>
      <c r="K282" s="7">
        <v>1</v>
      </c>
      <c r="L282" s="7">
        <v>0</v>
      </c>
      <c r="M282" s="7">
        <v>5</v>
      </c>
      <c r="Q282"/>
      <c r="R282"/>
      <c r="S282"/>
      <c r="T282"/>
      <c r="U282"/>
      <c r="V282"/>
      <c r="W282"/>
      <c r="X282"/>
    </row>
    <row r="283" spans="1:24">
      <c r="A283" s="7" t="s">
        <v>293</v>
      </c>
      <c r="B283" s="3">
        <v>0</v>
      </c>
      <c r="C283" s="7">
        <v>0</v>
      </c>
      <c r="D283" s="7">
        <v>2</v>
      </c>
      <c r="E283" s="7">
        <v>2</v>
      </c>
      <c r="F283" s="7">
        <v>1</v>
      </c>
      <c r="G283" s="7">
        <v>0</v>
      </c>
      <c r="H283" s="7">
        <v>4</v>
      </c>
      <c r="I283" s="7">
        <v>2</v>
      </c>
      <c r="J283" s="7">
        <v>5</v>
      </c>
      <c r="K283" s="7">
        <v>1</v>
      </c>
      <c r="L283" s="7">
        <v>0</v>
      </c>
      <c r="M283" s="7">
        <v>3</v>
      </c>
      <c r="Q283"/>
      <c r="R283"/>
      <c r="S283"/>
      <c r="T283"/>
      <c r="U283"/>
      <c r="V283"/>
      <c r="W283"/>
      <c r="X283"/>
    </row>
    <row r="284" spans="1:24">
      <c r="A284" s="7" t="s">
        <v>294</v>
      </c>
      <c r="B284" s="3">
        <v>0</v>
      </c>
      <c r="C284" s="7">
        <v>0</v>
      </c>
      <c r="D284" s="7">
        <v>0</v>
      </c>
      <c r="E284" s="7">
        <v>4</v>
      </c>
      <c r="F284" s="7">
        <v>0</v>
      </c>
      <c r="G284" s="7">
        <v>0</v>
      </c>
      <c r="H284" s="7">
        <v>4</v>
      </c>
      <c r="I284" s="7">
        <v>1</v>
      </c>
      <c r="J284" s="7">
        <v>2</v>
      </c>
      <c r="K284" s="7">
        <v>2</v>
      </c>
      <c r="L284" s="7">
        <v>0</v>
      </c>
      <c r="M284" s="7">
        <v>3</v>
      </c>
      <c r="Q284"/>
      <c r="R284"/>
      <c r="S284"/>
      <c r="T284"/>
      <c r="U284"/>
      <c r="V284"/>
      <c r="W284"/>
      <c r="X284"/>
    </row>
    <row r="285" spans="1:24">
      <c r="A285" s="7" t="s">
        <v>295</v>
      </c>
      <c r="B285" s="3">
        <v>1</v>
      </c>
      <c r="C285" s="7">
        <v>0</v>
      </c>
      <c r="D285" s="7">
        <v>2</v>
      </c>
      <c r="E285" s="7">
        <v>2</v>
      </c>
      <c r="F285" s="7">
        <v>0</v>
      </c>
      <c r="G285" s="7">
        <v>0</v>
      </c>
      <c r="H285" s="7">
        <v>5</v>
      </c>
      <c r="I285" s="7">
        <v>2</v>
      </c>
      <c r="J285" s="7">
        <v>10</v>
      </c>
      <c r="K285" s="7">
        <v>1</v>
      </c>
      <c r="L285" s="7">
        <v>0</v>
      </c>
      <c r="M285" s="7">
        <v>3</v>
      </c>
      <c r="Q285"/>
      <c r="R285"/>
      <c r="S285"/>
      <c r="T285"/>
      <c r="U285"/>
      <c r="V285"/>
      <c r="W285"/>
      <c r="X285"/>
    </row>
    <row r="286" spans="1:24">
      <c r="A286" s="7" t="s">
        <v>1473</v>
      </c>
      <c r="B286" s="3">
        <v>0</v>
      </c>
      <c r="C286" s="7">
        <v>0</v>
      </c>
      <c r="D286" s="7">
        <v>0</v>
      </c>
      <c r="E286" s="7">
        <v>1</v>
      </c>
      <c r="F286" s="7">
        <v>0</v>
      </c>
      <c r="G286" s="7">
        <v>1</v>
      </c>
      <c r="H286" s="7">
        <v>3</v>
      </c>
      <c r="I286" s="7">
        <v>1</v>
      </c>
      <c r="J286" s="7">
        <v>3</v>
      </c>
      <c r="K286" s="7">
        <v>5</v>
      </c>
      <c r="L286" s="7">
        <v>0</v>
      </c>
      <c r="M286" s="7">
        <v>16</v>
      </c>
      <c r="Q286"/>
      <c r="R286"/>
      <c r="S286"/>
      <c r="T286"/>
      <c r="U286"/>
      <c r="V286"/>
      <c r="W286"/>
      <c r="X286"/>
    </row>
    <row r="287" spans="1:24">
      <c r="A287" s="7" t="s">
        <v>296</v>
      </c>
      <c r="B287" s="3">
        <v>0</v>
      </c>
      <c r="C287" s="7">
        <v>0</v>
      </c>
      <c r="D287" s="7">
        <v>1</v>
      </c>
      <c r="E287" s="7">
        <v>5</v>
      </c>
      <c r="F287" s="7">
        <v>0</v>
      </c>
      <c r="G287" s="7">
        <v>0</v>
      </c>
      <c r="H287" s="7">
        <v>7</v>
      </c>
      <c r="I287" s="7">
        <v>3</v>
      </c>
      <c r="J287" s="7">
        <v>7</v>
      </c>
      <c r="K287" s="7">
        <v>1</v>
      </c>
      <c r="L287" s="7">
        <v>0</v>
      </c>
      <c r="M287" s="7">
        <v>9</v>
      </c>
      <c r="Q287"/>
      <c r="R287"/>
      <c r="S287"/>
      <c r="T287"/>
      <c r="U287"/>
      <c r="V287"/>
      <c r="W287"/>
      <c r="X287"/>
    </row>
    <row r="288" spans="1:24">
      <c r="A288" s="7" t="s">
        <v>481</v>
      </c>
      <c r="B288" s="3">
        <v>0</v>
      </c>
      <c r="C288" s="7">
        <v>1</v>
      </c>
      <c r="D288" s="7">
        <v>0</v>
      </c>
      <c r="E288" s="7">
        <v>2</v>
      </c>
      <c r="F288" s="7">
        <v>0</v>
      </c>
      <c r="G288" s="7">
        <v>0</v>
      </c>
      <c r="H288" s="7">
        <v>3</v>
      </c>
      <c r="I288" s="7">
        <v>2</v>
      </c>
      <c r="J288" s="7">
        <v>2</v>
      </c>
      <c r="K288" s="7">
        <v>2</v>
      </c>
      <c r="L288" s="7">
        <v>0</v>
      </c>
      <c r="M288" s="7">
        <v>6</v>
      </c>
      <c r="Q288"/>
      <c r="R288"/>
      <c r="S288"/>
      <c r="T288"/>
      <c r="U288"/>
      <c r="V288"/>
      <c r="W288"/>
      <c r="X288"/>
    </row>
    <row r="289" spans="1:24">
      <c r="A289" s="7" t="s">
        <v>297</v>
      </c>
      <c r="B289" s="3">
        <v>0</v>
      </c>
      <c r="C289" s="7">
        <v>0</v>
      </c>
      <c r="D289" s="7">
        <v>3</v>
      </c>
      <c r="E289" s="7">
        <v>4</v>
      </c>
      <c r="F289" s="7">
        <v>0</v>
      </c>
      <c r="G289" s="7">
        <v>0</v>
      </c>
      <c r="H289" s="7">
        <v>7</v>
      </c>
      <c r="I289" s="7">
        <v>2</v>
      </c>
      <c r="J289" s="7">
        <v>10</v>
      </c>
      <c r="K289" s="7">
        <v>4</v>
      </c>
      <c r="L289" s="7">
        <v>0</v>
      </c>
      <c r="M289" s="7">
        <v>11</v>
      </c>
      <c r="Q289"/>
      <c r="R289"/>
      <c r="S289"/>
      <c r="T289"/>
      <c r="U289"/>
      <c r="V289"/>
      <c r="W289"/>
      <c r="X289"/>
    </row>
    <row r="290" spans="1:24">
      <c r="A290" s="7" t="s">
        <v>298</v>
      </c>
      <c r="B290" s="3">
        <v>0</v>
      </c>
      <c r="C290" s="7">
        <v>0</v>
      </c>
      <c r="D290" s="7">
        <v>7</v>
      </c>
      <c r="E290" s="7">
        <v>5</v>
      </c>
      <c r="F290" s="7">
        <v>0</v>
      </c>
      <c r="G290" s="7">
        <v>0</v>
      </c>
      <c r="H290" s="7">
        <v>23</v>
      </c>
      <c r="I290" s="7">
        <v>0</v>
      </c>
      <c r="J290" s="7">
        <v>5</v>
      </c>
      <c r="K290" s="7">
        <v>7</v>
      </c>
      <c r="L290" s="7">
        <v>1</v>
      </c>
      <c r="M290" s="7">
        <v>16</v>
      </c>
      <c r="Q290"/>
      <c r="R290"/>
      <c r="S290"/>
      <c r="T290"/>
      <c r="U290"/>
      <c r="V290"/>
      <c r="W290"/>
      <c r="X290"/>
    </row>
    <row r="291" spans="1:24">
      <c r="A291" s="7" t="s">
        <v>299</v>
      </c>
      <c r="B291" s="3">
        <v>0</v>
      </c>
      <c r="C291" s="7">
        <v>0</v>
      </c>
      <c r="D291" s="7">
        <v>0</v>
      </c>
      <c r="E291" s="7">
        <v>3</v>
      </c>
      <c r="F291" s="7">
        <v>0</v>
      </c>
      <c r="G291" s="7">
        <v>0</v>
      </c>
      <c r="H291" s="7">
        <v>5</v>
      </c>
      <c r="I291" s="7">
        <v>0</v>
      </c>
      <c r="J291" s="7">
        <v>4</v>
      </c>
      <c r="K291" s="7">
        <v>2</v>
      </c>
      <c r="L291" s="7">
        <v>0</v>
      </c>
      <c r="M291" s="7">
        <v>7</v>
      </c>
      <c r="Q291"/>
      <c r="R291"/>
      <c r="S291"/>
      <c r="T291"/>
      <c r="U291"/>
      <c r="V291"/>
      <c r="W291"/>
      <c r="X291"/>
    </row>
    <row r="292" spans="1:24">
      <c r="A292" s="7" t="s">
        <v>300</v>
      </c>
      <c r="B292" s="3">
        <v>1</v>
      </c>
      <c r="C292" s="7">
        <v>0</v>
      </c>
      <c r="D292" s="7">
        <v>3</v>
      </c>
      <c r="E292" s="7">
        <v>3</v>
      </c>
      <c r="F292" s="7">
        <v>0</v>
      </c>
      <c r="G292" s="7">
        <v>0</v>
      </c>
      <c r="H292" s="7">
        <v>9</v>
      </c>
      <c r="I292" s="7">
        <v>1</v>
      </c>
      <c r="J292" s="7">
        <v>8</v>
      </c>
      <c r="K292" s="7">
        <v>6</v>
      </c>
      <c r="L292" s="7">
        <v>0</v>
      </c>
      <c r="M292" s="7">
        <v>6</v>
      </c>
      <c r="Q292"/>
      <c r="R292"/>
      <c r="S292"/>
      <c r="T292"/>
      <c r="U292"/>
      <c r="V292"/>
      <c r="W292"/>
      <c r="X292"/>
    </row>
    <row r="293" spans="1:24">
      <c r="A293" s="7" t="s">
        <v>301</v>
      </c>
      <c r="B293" s="3">
        <v>1</v>
      </c>
      <c r="C293" s="7">
        <v>0</v>
      </c>
      <c r="D293" s="7">
        <v>0</v>
      </c>
      <c r="E293" s="7">
        <v>1</v>
      </c>
      <c r="F293" s="7">
        <v>0</v>
      </c>
      <c r="G293" s="7">
        <v>0</v>
      </c>
      <c r="H293" s="7">
        <v>2</v>
      </c>
      <c r="I293" s="7">
        <v>1</v>
      </c>
      <c r="J293" s="7">
        <v>7</v>
      </c>
      <c r="K293" s="7">
        <v>7</v>
      </c>
      <c r="L293" s="7">
        <v>0</v>
      </c>
      <c r="M293" s="7">
        <v>14</v>
      </c>
      <c r="Q293"/>
      <c r="R293"/>
      <c r="S293"/>
      <c r="T293"/>
      <c r="U293"/>
      <c r="V293"/>
      <c r="W293"/>
      <c r="X293"/>
    </row>
    <row r="294" spans="1:24">
      <c r="A294" s="7" t="s">
        <v>302</v>
      </c>
      <c r="B294" s="3">
        <v>0</v>
      </c>
      <c r="C294" s="7">
        <v>0</v>
      </c>
      <c r="D294" s="7">
        <v>1</v>
      </c>
      <c r="E294" s="7">
        <v>1</v>
      </c>
      <c r="F294" s="7">
        <v>0</v>
      </c>
      <c r="G294" s="7">
        <v>0</v>
      </c>
      <c r="H294" s="7">
        <v>2</v>
      </c>
      <c r="I294" s="7">
        <v>2</v>
      </c>
      <c r="J294" s="7">
        <v>1</v>
      </c>
      <c r="K294" s="7">
        <v>3</v>
      </c>
      <c r="L294" s="7">
        <v>0</v>
      </c>
      <c r="M294" s="7">
        <v>20</v>
      </c>
      <c r="Q294"/>
      <c r="R294"/>
      <c r="S294"/>
      <c r="T294"/>
      <c r="U294"/>
      <c r="V294"/>
      <c r="W294"/>
      <c r="X294"/>
    </row>
    <row r="295" spans="1:24">
      <c r="A295" s="7" t="s">
        <v>303</v>
      </c>
      <c r="B295" s="3">
        <v>0</v>
      </c>
      <c r="C295" s="7">
        <v>0</v>
      </c>
      <c r="D295" s="7">
        <v>1</v>
      </c>
      <c r="E295" s="7">
        <v>4</v>
      </c>
      <c r="F295" s="7">
        <v>0</v>
      </c>
      <c r="G295" s="7">
        <v>0</v>
      </c>
      <c r="H295" s="7">
        <v>5</v>
      </c>
      <c r="I295" s="7">
        <v>1</v>
      </c>
      <c r="J295" s="7">
        <v>6</v>
      </c>
      <c r="K295" s="7">
        <v>5</v>
      </c>
      <c r="L295" s="7">
        <v>0</v>
      </c>
      <c r="M295" s="7">
        <v>14</v>
      </c>
      <c r="Q295"/>
      <c r="R295"/>
      <c r="S295"/>
      <c r="T295"/>
      <c r="U295"/>
      <c r="V295"/>
      <c r="W295"/>
      <c r="X295"/>
    </row>
    <row r="296" spans="1:24">
      <c r="A296" s="7" t="s">
        <v>304</v>
      </c>
      <c r="B296" s="3">
        <v>0</v>
      </c>
      <c r="C296" s="7">
        <v>1</v>
      </c>
      <c r="D296" s="7">
        <v>0</v>
      </c>
      <c r="E296" s="7">
        <v>1</v>
      </c>
      <c r="F296" s="7">
        <v>0</v>
      </c>
      <c r="G296" s="7">
        <v>0</v>
      </c>
      <c r="H296" s="7">
        <v>9</v>
      </c>
      <c r="I296" s="7">
        <v>0</v>
      </c>
      <c r="J296" s="7">
        <v>12</v>
      </c>
      <c r="K296" s="7">
        <v>5</v>
      </c>
      <c r="L296" s="7">
        <v>0</v>
      </c>
      <c r="M296" s="7">
        <v>7</v>
      </c>
      <c r="Q296"/>
      <c r="R296"/>
      <c r="S296"/>
      <c r="T296"/>
      <c r="U296"/>
      <c r="V296"/>
      <c r="W296"/>
      <c r="X296"/>
    </row>
    <row r="297" spans="1:24">
      <c r="A297" s="7" t="s">
        <v>305</v>
      </c>
      <c r="B297" s="3">
        <v>0</v>
      </c>
      <c r="C297" s="7">
        <v>1</v>
      </c>
      <c r="D297" s="7">
        <v>3</v>
      </c>
      <c r="E297" s="7">
        <v>3</v>
      </c>
      <c r="F297" s="7">
        <v>0</v>
      </c>
      <c r="G297" s="7">
        <v>0</v>
      </c>
      <c r="H297" s="7">
        <v>7</v>
      </c>
      <c r="I297" s="7">
        <v>0</v>
      </c>
      <c r="J297" s="7">
        <v>5</v>
      </c>
      <c r="K297" s="7">
        <v>2</v>
      </c>
      <c r="L297" s="7">
        <v>0</v>
      </c>
      <c r="M297" s="7">
        <v>4</v>
      </c>
      <c r="Q297"/>
      <c r="R297"/>
      <c r="S297"/>
      <c r="T297"/>
      <c r="U297"/>
      <c r="V297"/>
      <c r="W297"/>
      <c r="X297"/>
    </row>
    <row r="298" spans="1:24">
      <c r="A298" s="7" t="s">
        <v>482</v>
      </c>
      <c r="B298" s="3">
        <v>1</v>
      </c>
      <c r="C298" s="7">
        <v>1</v>
      </c>
      <c r="D298" s="7">
        <v>2</v>
      </c>
      <c r="E298" s="7">
        <v>2</v>
      </c>
      <c r="F298" s="7">
        <v>0</v>
      </c>
      <c r="G298" s="7">
        <v>0</v>
      </c>
      <c r="H298" s="7">
        <v>7</v>
      </c>
      <c r="I298" s="7">
        <v>1</v>
      </c>
      <c r="J298" s="7">
        <v>10</v>
      </c>
      <c r="K298" s="7">
        <v>6</v>
      </c>
      <c r="L298" s="7">
        <v>2</v>
      </c>
      <c r="M298" s="7">
        <v>8</v>
      </c>
      <c r="Q298"/>
      <c r="R298"/>
      <c r="S298"/>
      <c r="T298"/>
      <c r="U298"/>
      <c r="V298"/>
      <c r="W298"/>
      <c r="X298"/>
    </row>
    <row r="299" spans="1:24">
      <c r="A299" s="7" t="s">
        <v>306</v>
      </c>
      <c r="B299" s="3">
        <v>0</v>
      </c>
      <c r="C299" s="7">
        <v>0</v>
      </c>
      <c r="D299" s="7">
        <v>2</v>
      </c>
      <c r="E299" s="7">
        <v>0</v>
      </c>
      <c r="F299" s="7">
        <v>0</v>
      </c>
      <c r="G299" s="7">
        <v>0</v>
      </c>
      <c r="H299" s="7">
        <v>4</v>
      </c>
      <c r="I299" s="7">
        <v>2</v>
      </c>
      <c r="J299" s="7">
        <v>7</v>
      </c>
      <c r="K299" s="7">
        <v>0</v>
      </c>
      <c r="L299" s="7">
        <v>0</v>
      </c>
      <c r="M299" s="7">
        <v>20</v>
      </c>
      <c r="Q299"/>
      <c r="R299"/>
      <c r="S299"/>
      <c r="T299"/>
      <c r="U299"/>
      <c r="V299"/>
      <c r="W299"/>
      <c r="X299"/>
    </row>
    <row r="300" spans="1:24">
      <c r="A300" s="7" t="s">
        <v>307</v>
      </c>
      <c r="B300" s="3">
        <v>0</v>
      </c>
      <c r="C300" s="7">
        <v>0</v>
      </c>
      <c r="D300" s="7">
        <v>0</v>
      </c>
      <c r="E300" s="7">
        <v>6</v>
      </c>
      <c r="F300" s="7">
        <v>0</v>
      </c>
      <c r="G300" s="7">
        <v>0</v>
      </c>
      <c r="H300" s="7">
        <v>7</v>
      </c>
      <c r="I300" s="7">
        <v>0</v>
      </c>
      <c r="J300" s="7">
        <v>8</v>
      </c>
      <c r="K300" s="7">
        <v>3</v>
      </c>
      <c r="L300" s="7">
        <v>1</v>
      </c>
      <c r="M300" s="7">
        <v>6</v>
      </c>
      <c r="Q300"/>
      <c r="R300"/>
      <c r="S300"/>
      <c r="T300"/>
      <c r="U300"/>
      <c r="V300"/>
      <c r="W300"/>
      <c r="X300"/>
    </row>
    <row r="301" spans="1:24">
      <c r="A301" s="7" t="s">
        <v>308</v>
      </c>
      <c r="B301" s="3">
        <v>0</v>
      </c>
      <c r="C301" s="7">
        <v>1</v>
      </c>
      <c r="D301" s="7">
        <v>2</v>
      </c>
      <c r="E301" s="7">
        <v>0</v>
      </c>
      <c r="F301" s="7">
        <v>0</v>
      </c>
      <c r="G301" s="7">
        <v>0</v>
      </c>
      <c r="H301" s="7">
        <v>6</v>
      </c>
      <c r="I301" s="7">
        <v>3</v>
      </c>
      <c r="J301" s="7">
        <v>3</v>
      </c>
      <c r="K301" s="7">
        <v>10</v>
      </c>
      <c r="L301" s="7">
        <v>0</v>
      </c>
      <c r="M301" s="7">
        <v>20</v>
      </c>
      <c r="Q301"/>
      <c r="R301"/>
      <c r="S301"/>
      <c r="T301"/>
      <c r="U301"/>
      <c r="V301"/>
      <c r="W301"/>
      <c r="X301"/>
    </row>
    <row r="302" spans="1:24">
      <c r="A302" s="7" t="s">
        <v>1495</v>
      </c>
      <c r="B302" s="3">
        <v>0</v>
      </c>
      <c r="C302" s="7">
        <v>0</v>
      </c>
      <c r="D302" s="7">
        <v>0</v>
      </c>
      <c r="E302" s="7">
        <v>0</v>
      </c>
      <c r="F302" s="7">
        <v>0</v>
      </c>
      <c r="G302" s="7">
        <v>0</v>
      </c>
      <c r="H302" s="7">
        <v>3</v>
      </c>
      <c r="I302" s="7">
        <v>6</v>
      </c>
      <c r="J302" s="7">
        <v>7</v>
      </c>
      <c r="K302" s="7">
        <v>4</v>
      </c>
      <c r="L302" s="7">
        <v>0</v>
      </c>
      <c r="M302" s="7">
        <v>6</v>
      </c>
      <c r="Q302"/>
      <c r="R302"/>
      <c r="S302"/>
      <c r="T302"/>
      <c r="U302"/>
      <c r="V302"/>
      <c r="W302"/>
      <c r="X302"/>
    </row>
    <row r="303" spans="1:24">
      <c r="A303" s="7" t="s">
        <v>309</v>
      </c>
      <c r="B303" s="3">
        <v>0</v>
      </c>
      <c r="C303" s="7">
        <v>0</v>
      </c>
      <c r="D303" s="7">
        <v>3</v>
      </c>
      <c r="E303" s="7">
        <v>0</v>
      </c>
      <c r="F303" s="7">
        <v>0</v>
      </c>
      <c r="G303" s="7">
        <v>0</v>
      </c>
      <c r="H303" s="7">
        <v>5</v>
      </c>
      <c r="I303" s="7">
        <v>0</v>
      </c>
      <c r="J303" s="7">
        <v>4</v>
      </c>
      <c r="K303" s="7">
        <v>3</v>
      </c>
      <c r="L303" s="7">
        <v>0</v>
      </c>
      <c r="M303" s="7">
        <v>9</v>
      </c>
      <c r="Q303"/>
      <c r="R303"/>
      <c r="S303"/>
      <c r="T303"/>
      <c r="U303"/>
      <c r="V303"/>
      <c r="W303"/>
      <c r="X303"/>
    </row>
    <row r="304" spans="1:24">
      <c r="A304" s="7" t="s">
        <v>310</v>
      </c>
      <c r="B304" s="3">
        <v>0</v>
      </c>
      <c r="C304" s="7">
        <v>0</v>
      </c>
      <c r="D304" s="7">
        <v>3</v>
      </c>
      <c r="E304" s="7">
        <v>6</v>
      </c>
      <c r="F304" s="7">
        <v>0</v>
      </c>
      <c r="G304" s="7">
        <v>0</v>
      </c>
      <c r="H304" s="7">
        <v>9</v>
      </c>
      <c r="I304" s="7">
        <v>0</v>
      </c>
      <c r="J304" s="7">
        <v>8</v>
      </c>
      <c r="K304" s="7">
        <v>4</v>
      </c>
      <c r="L304" s="7">
        <v>0</v>
      </c>
      <c r="M304" s="7">
        <v>2</v>
      </c>
      <c r="Q304"/>
      <c r="R304"/>
      <c r="S304"/>
      <c r="T304"/>
      <c r="U304"/>
      <c r="V304"/>
      <c r="W304"/>
      <c r="X304"/>
    </row>
    <row r="305" spans="1:24">
      <c r="A305" s="7" t="s">
        <v>311</v>
      </c>
      <c r="B305" s="3">
        <v>0</v>
      </c>
      <c r="C305" s="7">
        <v>0</v>
      </c>
      <c r="D305" s="7">
        <v>0</v>
      </c>
      <c r="E305" s="7">
        <v>3</v>
      </c>
      <c r="F305" s="7">
        <v>0</v>
      </c>
      <c r="G305" s="7">
        <v>0</v>
      </c>
      <c r="H305" s="7">
        <v>4</v>
      </c>
      <c r="I305" s="7">
        <v>1</v>
      </c>
      <c r="J305" s="7">
        <v>5</v>
      </c>
      <c r="K305" s="7">
        <v>2</v>
      </c>
      <c r="L305" s="7">
        <v>0</v>
      </c>
      <c r="M305" s="7">
        <v>4</v>
      </c>
      <c r="Q305"/>
      <c r="R305"/>
      <c r="S305"/>
      <c r="T305"/>
      <c r="U305"/>
      <c r="V305"/>
      <c r="W305"/>
      <c r="X305"/>
    </row>
    <row r="306" spans="1:24">
      <c r="A306" s="7" t="s">
        <v>312</v>
      </c>
      <c r="B306" s="3">
        <v>0</v>
      </c>
      <c r="C306" s="7">
        <v>1</v>
      </c>
      <c r="D306" s="7">
        <v>1</v>
      </c>
      <c r="E306" s="7">
        <v>4</v>
      </c>
      <c r="F306" s="7">
        <v>0</v>
      </c>
      <c r="G306" s="7">
        <v>0</v>
      </c>
      <c r="H306" s="7">
        <v>6</v>
      </c>
      <c r="I306" s="7">
        <v>4</v>
      </c>
      <c r="J306" s="7">
        <v>9</v>
      </c>
      <c r="K306" s="7">
        <v>2</v>
      </c>
      <c r="L306" s="7">
        <v>0</v>
      </c>
      <c r="M306" s="7">
        <v>3</v>
      </c>
      <c r="Q306"/>
      <c r="R306"/>
      <c r="S306"/>
      <c r="T306"/>
      <c r="U306"/>
      <c r="V306"/>
      <c r="W306"/>
      <c r="X306"/>
    </row>
    <row r="307" spans="1:24">
      <c r="A307" s="7" t="s">
        <v>313</v>
      </c>
      <c r="B307" s="3">
        <v>0</v>
      </c>
      <c r="C307" s="7">
        <v>0</v>
      </c>
      <c r="D307" s="7">
        <v>0</v>
      </c>
      <c r="E307" s="7">
        <v>7</v>
      </c>
      <c r="F307" s="7">
        <v>0</v>
      </c>
      <c r="G307" s="7">
        <v>0</v>
      </c>
      <c r="H307" s="7">
        <v>7</v>
      </c>
      <c r="I307" s="7">
        <v>5</v>
      </c>
      <c r="J307" s="7">
        <v>4</v>
      </c>
      <c r="K307" s="7">
        <v>6</v>
      </c>
      <c r="L307" s="7">
        <v>0</v>
      </c>
      <c r="M307" s="7">
        <v>8</v>
      </c>
      <c r="Q307"/>
      <c r="R307"/>
      <c r="S307"/>
      <c r="T307"/>
      <c r="U307"/>
      <c r="V307"/>
      <c r="W307"/>
      <c r="X307"/>
    </row>
    <row r="308" spans="1:24">
      <c r="A308" s="7" t="s">
        <v>314</v>
      </c>
      <c r="B308" s="3">
        <v>0</v>
      </c>
      <c r="C308" s="7">
        <v>0</v>
      </c>
      <c r="D308" s="7">
        <v>0</v>
      </c>
      <c r="E308" s="7">
        <v>0</v>
      </c>
      <c r="F308" s="7">
        <v>0</v>
      </c>
      <c r="G308" s="7">
        <v>0</v>
      </c>
      <c r="H308" s="7">
        <v>1</v>
      </c>
      <c r="I308" s="7">
        <v>0</v>
      </c>
      <c r="J308" s="7">
        <v>2</v>
      </c>
      <c r="K308" s="7">
        <v>3</v>
      </c>
      <c r="L308" s="7">
        <v>0</v>
      </c>
      <c r="M308" s="7">
        <v>7</v>
      </c>
      <c r="Q308"/>
      <c r="R308"/>
      <c r="S308"/>
      <c r="T308"/>
      <c r="U308"/>
      <c r="V308"/>
      <c r="W308"/>
      <c r="X308"/>
    </row>
    <row r="309" spans="1:24">
      <c r="A309" s="7" t="s">
        <v>2622</v>
      </c>
      <c r="B309" s="3">
        <v>0</v>
      </c>
      <c r="C309" s="7">
        <v>0</v>
      </c>
      <c r="D309" s="7">
        <v>7</v>
      </c>
      <c r="E309" s="7">
        <v>0</v>
      </c>
      <c r="F309" s="7">
        <v>0</v>
      </c>
      <c r="G309" s="7">
        <v>0</v>
      </c>
      <c r="H309" s="7">
        <v>12</v>
      </c>
      <c r="I309" s="7">
        <v>3</v>
      </c>
      <c r="J309" s="7">
        <v>11</v>
      </c>
      <c r="K309" s="7">
        <v>11</v>
      </c>
      <c r="L309" s="7">
        <v>0</v>
      </c>
      <c r="M309" s="7">
        <v>8</v>
      </c>
      <c r="Q309"/>
      <c r="R309"/>
      <c r="S309"/>
      <c r="T309"/>
      <c r="U309"/>
      <c r="V309"/>
      <c r="W309"/>
      <c r="X309"/>
    </row>
    <row r="310" spans="1:24">
      <c r="A310" s="7" t="s">
        <v>2623</v>
      </c>
      <c r="B310" s="3">
        <v>0</v>
      </c>
      <c r="C310" s="7">
        <v>1</v>
      </c>
      <c r="D310" s="7">
        <v>2</v>
      </c>
      <c r="E310" s="7">
        <v>8</v>
      </c>
      <c r="F310" s="7">
        <v>0</v>
      </c>
      <c r="G310" s="7">
        <v>0</v>
      </c>
      <c r="H310" s="7">
        <v>14</v>
      </c>
      <c r="I310" s="7">
        <v>0</v>
      </c>
      <c r="J310" s="7">
        <v>7</v>
      </c>
      <c r="K310" s="7">
        <v>6</v>
      </c>
      <c r="L310" s="7">
        <v>0</v>
      </c>
      <c r="M310" s="7">
        <v>13</v>
      </c>
      <c r="Q310"/>
      <c r="R310"/>
      <c r="S310"/>
      <c r="T310"/>
      <c r="U310"/>
      <c r="V310"/>
      <c r="W310"/>
      <c r="X310"/>
    </row>
    <row r="311" spans="1:24">
      <c r="A311" s="7" t="s">
        <v>315</v>
      </c>
      <c r="B311" s="3">
        <v>0</v>
      </c>
      <c r="C311" s="7">
        <v>0</v>
      </c>
      <c r="D311" s="7">
        <v>0</v>
      </c>
      <c r="E311" s="7">
        <v>0</v>
      </c>
      <c r="F311" s="7">
        <v>0</v>
      </c>
      <c r="G311" s="7">
        <v>1</v>
      </c>
      <c r="H311" s="7">
        <v>3</v>
      </c>
      <c r="I311" s="7">
        <v>2</v>
      </c>
      <c r="J311" s="7">
        <v>4</v>
      </c>
      <c r="K311" s="7">
        <v>1</v>
      </c>
      <c r="L311" s="7">
        <v>0</v>
      </c>
      <c r="M311" s="7">
        <v>7</v>
      </c>
      <c r="Q311"/>
      <c r="R311"/>
      <c r="S311"/>
      <c r="T311"/>
      <c r="U311"/>
      <c r="V311"/>
      <c r="W311"/>
      <c r="X311"/>
    </row>
    <row r="312" spans="1:24">
      <c r="A312" s="7" t="s">
        <v>316</v>
      </c>
      <c r="B312" s="3">
        <v>0</v>
      </c>
      <c r="C312" s="7">
        <v>0</v>
      </c>
      <c r="D312" s="7">
        <v>0</v>
      </c>
      <c r="E312" s="7">
        <v>1</v>
      </c>
      <c r="F312" s="7">
        <v>0</v>
      </c>
      <c r="G312" s="7">
        <v>0</v>
      </c>
      <c r="H312" s="7">
        <v>3</v>
      </c>
      <c r="I312" s="7">
        <v>3</v>
      </c>
      <c r="J312" s="7">
        <v>7</v>
      </c>
      <c r="K312" s="7">
        <v>3</v>
      </c>
      <c r="L312" s="7">
        <v>0</v>
      </c>
      <c r="M312" s="7">
        <v>5</v>
      </c>
      <c r="Q312"/>
      <c r="R312"/>
      <c r="S312"/>
      <c r="T312"/>
      <c r="U312"/>
      <c r="V312"/>
      <c r="W312"/>
      <c r="X312"/>
    </row>
    <row r="313" spans="1:24">
      <c r="A313" s="7" t="s">
        <v>317</v>
      </c>
      <c r="B313" s="3">
        <v>0</v>
      </c>
      <c r="C313" s="7">
        <v>1</v>
      </c>
      <c r="D313" s="7">
        <v>0</v>
      </c>
      <c r="E313" s="7">
        <v>5</v>
      </c>
      <c r="F313" s="7">
        <v>0</v>
      </c>
      <c r="G313" s="7">
        <v>0</v>
      </c>
      <c r="H313" s="7">
        <v>7</v>
      </c>
      <c r="I313" s="7">
        <v>1</v>
      </c>
      <c r="J313" s="7">
        <v>12</v>
      </c>
      <c r="K313" s="7">
        <v>4</v>
      </c>
      <c r="L313" s="7">
        <v>0</v>
      </c>
      <c r="M313" s="7">
        <v>11</v>
      </c>
      <c r="Q313"/>
      <c r="R313"/>
      <c r="S313"/>
      <c r="T313"/>
      <c r="U313"/>
      <c r="V313"/>
      <c r="W313"/>
      <c r="X313"/>
    </row>
    <row r="314" spans="1:24">
      <c r="A314" s="7" t="s">
        <v>318</v>
      </c>
      <c r="B314" s="3">
        <v>0</v>
      </c>
      <c r="C314" s="7">
        <v>0</v>
      </c>
      <c r="D314" s="7">
        <v>1</v>
      </c>
      <c r="E314" s="7">
        <v>3</v>
      </c>
      <c r="F314" s="7">
        <v>0</v>
      </c>
      <c r="G314" s="7">
        <v>0</v>
      </c>
      <c r="H314" s="7">
        <v>4</v>
      </c>
      <c r="I314" s="7">
        <v>1</v>
      </c>
      <c r="J314" s="7">
        <v>8</v>
      </c>
      <c r="K314" s="7">
        <v>7</v>
      </c>
      <c r="L314" s="7">
        <v>0</v>
      </c>
      <c r="M314" s="7">
        <v>9</v>
      </c>
      <c r="Q314"/>
      <c r="R314"/>
      <c r="S314"/>
      <c r="T314"/>
      <c r="U314"/>
      <c r="V314"/>
      <c r="W314"/>
      <c r="X314"/>
    </row>
    <row r="315" spans="1:24">
      <c r="A315" s="7" t="s">
        <v>319</v>
      </c>
      <c r="B315" s="3">
        <v>0</v>
      </c>
      <c r="C315" s="7">
        <v>0</v>
      </c>
      <c r="D315" s="7">
        <v>1</v>
      </c>
      <c r="E315" s="7">
        <v>4</v>
      </c>
      <c r="F315" s="7">
        <v>0</v>
      </c>
      <c r="G315" s="7">
        <v>0</v>
      </c>
      <c r="H315" s="7">
        <v>6</v>
      </c>
      <c r="I315" s="7">
        <v>1</v>
      </c>
      <c r="J315" s="7">
        <v>7</v>
      </c>
      <c r="K315" s="7">
        <v>10</v>
      </c>
      <c r="L315" s="7">
        <v>0</v>
      </c>
      <c r="M315" s="7">
        <v>18</v>
      </c>
      <c r="Q315"/>
      <c r="R315"/>
      <c r="S315"/>
      <c r="T315"/>
      <c r="U315"/>
      <c r="V315"/>
      <c r="W315"/>
      <c r="X315"/>
    </row>
    <row r="316" spans="1:24">
      <c r="A316" s="7" t="s">
        <v>320</v>
      </c>
      <c r="B316" s="3">
        <v>0</v>
      </c>
      <c r="C316" s="7">
        <v>1</v>
      </c>
      <c r="D316" s="7">
        <v>1</v>
      </c>
      <c r="E316" s="7">
        <v>0</v>
      </c>
      <c r="F316" s="7">
        <v>0</v>
      </c>
      <c r="G316" s="7">
        <v>0</v>
      </c>
      <c r="H316" s="7">
        <v>2</v>
      </c>
      <c r="I316" s="7">
        <v>2</v>
      </c>
      <c r="J316" s="7">
        <v>8</v>
      </c>
      <c r="K316" s="7">
        <v>2</v>
      </c>
      <c r="L316" s="7">
        <v>0</v>
      </c>
      <c r="M316" s="7">
        <v>3</v>
      </c>
      <c r="Q316"/>
      <c r="R316"/>
      <c r="S316"/>
      <c r="T316"/>
      <c r="U316"/>
      <c r="V316"/>
      <c r="W316"/>
      <c r="X316"/>
    </row>
    <row r="317" spans="1:24">
      <c r="A317" s="7" t="s">
        <v>321</v>
      </c>
      <c r="B317" s="3">
        <v>0</v>
      </c>
      <c r="C317" s="7">
        <v>0</v>
      </c>
      <c r="D317" s="7">
        <v>1</v>
      </c>
      <c r="E317" s="7">
        <v>0</v>
      </c>
      <c r="F317" s="7">
        <v>0</v>
      </c>
      <c r="G317" s="7">
        <v>0</v>
      </c>
      <c r="H317" s="7">
        <v>1</v>
      </c>
      <c r="I317" s="7">
        <v>2</v>
      </c>
      <c r="J317" s="7">
        <v>4</v>
      </c>
      <c r="K317" s="7">
        <v>2</v>
      </c>
      <c r="L317" s="7">
        <v>0</v>
      </c>
      <c r="M317" s="7">
        <v>7</v>
      </c>
      <c r="Q317"/>
      <c r="R317"/>
      <c r="S317"/>
      <c r="T317"/>
      <c r="U317"/>
      <c r="V317"/>
      <c r="W317"/>
      <c r="X317"/>
    </row>
    <row r="318" spans="1:24">
      <c r="A318" s="7" t="s">
        <v>322</v>
      </c>
      <c r="B318" s="3">
        <v>0</v>
      </c>
      <c r="C318" s="7">
        <v>1</v>
      </c>
      <c r="D318" s="7">
        <v>2</v>
      </c>
      <c r="E318" s="7">
        <v>5</v>
      </c>
      <c r="F318" s="7">
        <v>0</v>
      </c>
      <c r="G318" s="7">
        <v>0</v>
      </c>
      <c r="H318" s="7">
        <v>12</v>
      </c>
      <c r="I318" s="7">
        <v>4</v>
      </c>
      <c r="J318" s="7">
        <v>5</v>
      </c>
      <c r="K318" s="7">
        <v>16</v>
      </c>
      <c r="L318" s="7">
        <v>0</v>
      </c>
      <c r="M318" s="7">
        <v>27</v>
      </c>
      <c r="Q318"/>
      <c r="R318"/>
      <c r="S318"/>
      <c r="T318"/>
      <c r="U318"/>
      <c r="V318"/>
      <c r="W318"/>
      <c r="X318"/>
    </row>
    <row r="319" spans="1:24">
      <c r="A319" s="7" t="s">
        <v>323</v>
      </c>
      <c r="B319" s="3">
        <v>0</v>
      </c>
      <c r="C319" s="7">
        <v>0</v>
      </c>
      <c r="D319" s="7">
        <v>2</v>
      </c>
      <c r="E319" s="7">
        <v>4</v>
      </c>
      <c r="F319" s="7">
        <v>0</v>
      </c>
      <c r="G319" s="7">
        <v>0</v>
      </c>
      <c r="H319" s="7">
        <v>6</v>
      </c>
      <c r="I319" s="7">
        <v>1</v>
      </c>
      <c r="J319" s="7">
        <v>4</v>
      </c>
      <c r="K319" s="7">
        <v>9</v>
      </c>
      <c r="L319" s="7">
        <v>0</v>
      </c>
      <c r="M319" s="7">
        <v>13</v>
      </c>
      <c r="Q319"/>
      <c r="R319"/>
      <c r="S319"/>
      <c r="T319"/>
      <c r="U319"/>
      <c r="V319"/>
      <c r="W319"/>
      <c r="X319"/>
    </row>
    <row r="320" spans="1:24">
      <c r="A320" s="7" t="s">
        <v>324</v>
      </c>
      <c r="B320" s="3">
        <v>0</v>
      </c>
      <c r="C320" s="7">
        <v>0</v>
      </c>
      <c r="D320" s="7">
        <v>1</v>
      </c>
      <c r="E320" s="7">
        <v>2</v>
      </c>
      <c r="F320" s="7">
        <v>0</v>
      </c>
      <c r="G320" s="7">
        <v>0</v>
      </c>
      <c r="H320" s="7">
        <v>3</v>
      </c>
      <c r="I320" s="7">
        <v>1</v>
      </c>
      <c r="J320" s="7">
        <v>4</v>
      </c>
      <c r="K320" s="7">
        <v>2</v>
      </c>
      <c r="L320" s="7">
        <v>0</v>
      </c>
      <c r="M320" s="7">
        <v>7</v>
      </c>
      <c r="Q320"/>
      <c r="R320"/>
      <c r="S320"/>
      <c r="T320"/>
      <c r="U320"/>
      <c r="V320"/>
      <c r="W320"/>
      <c r="X320"/>
    </row>
    <row r="321" spans="1:24">
      <c r="A321" s="7" t="s">
        <v>325</v>
      </c>
      <c r="B321" s="3">
        <v>0</v>
      </c>
      <c r="C321" s="7">
        <v>0</v>
      </c>
      <c r="D321" s="7">
        <v>1</v>
      </c>
      <c r="E321" s="7">
        <v>2</v>
      </c>
      <c r="F321" s="7">
        <v>0</v>
      </c>
      <c r="G321" s="7">
        <v>0</v>
      </c>
      <c r="H321" s="7">
        <v>3</v>
      </c>
      <c r="I321" s="7">
        <v>0</v>
      </c>
      <c r="J321" s="7">
        <v>3</v>
      </c>
      <c r="K321" s="7">
        <v>2</v>
      </c>
      <c r="L321" s="7">
        <v>0</v>
      </c>
      <c r="M321" s="7">
        <v>10</v>
      </c>
      <c r="Q321"/>
      <c r="R321"/>
      <c r="S321"/>
      <c r="T321"/>
      <c r="U321"/>
      <c r="V321"/>
      <c r="W321"/>
      <c r="X321"/>
    </row>
    <row r="322" spans="1:24">
      <c r="A322" s="7" t="s">
        <v>326</v>
      </c>
      <c r="B322" s="3">
        <v>0</v>
      </c>
      <c r="C322" s="7">
        <v>0</v>
      </c>
      <c r="D322" s="7">
        <v>0</v>
      </c>
      <c r="E322" s="7">
        <v>2</v>
      </c>
      <c r="F322" s="7">
        <v>0</v>
      </c>
      <c r="G322" s="7">
        <v>0</v>
      </c>
      <c r="H322" s="7">
        <v>2</v>
      </c>
      <c r="I322" s="7">
        <v>1</v>
      </c>
      <c r="J322" s="7">
        <v>2</v>
      </c>
      <c r="K322" s="7">
        <v>0</v>
      </c>
      <c r="L322" s="7">
        <v>1</v>
      </c>
      <c r="M322" s="7">
        <v>1</v>
      </c>
      <c r="Q322"/>
      <c r="R322"/>
      <c r="S322"/>
      <c r="T322"/>
      <c r="U322"/>
      <c r="V322"/>
      <c r="W322"/>
      <c r="X322"/>
    </row>
    <row r="323" spans="1:24">
      <c r="A323" s="7" t="s">
        <v>327</v>
      </c>
      <c r="B323" s="3">
        <v>0</v>
      </c>
      <c r="C323" s="7">
        <v>0</v>
      </c>
      <c r="D323" s="7">
        <v>2</v>
      </c>
      <c r="E323" s="7">
        <v>2</v>
      </c>
      <c r="F323" s="7">
        <v>0</v>
      </c>
      <c r="G323" s="7">
        <v>0</v>
      </c>
      <c r="H323" s="7">
        <v>4</v>
      </c>
      <c r="I323" s="7">
        <v>4</v>
      </c>
      <c r="J323" s="7">
        <v>16</v>
      </c>
      <c r="K323" s="7">
        <v>3</v>
      </c>
      <c r="L323" s="7">
        <v>0</v>
      </c>
      <c r="M323" s="7">
        <v>3</v>
      </c>
      <c r="Q323"/>
      <c r="R323"/>
      <c r="S323"/>
      <c r="T323"/>
      <c r="U323"/>
      <c r="V323"/>
      <c r="W323"/>
      <c r="X323"/>
    </row>
    <row r="324" spans="1:24">
      <c r="A324" s="7" t="s">
        <v>328</v>
      </c>
      <c r="B324" s="3">
        <v>0</v>
      </c>
      <c r="C324" s="7">
        <v>0</v>
      </c>
      <c r="D324" s="7">
        <v>0</v>
      </c>
      <c r="E324" s="7">
        <v>0</v>
      </c>
      <c r="F324" s="7">
        <v>0</v>
      </c>
      <c r="G324" s="7">
        <v>0</v>
      </c>
      <c r="H324" s="7">
        <v>2</v>
      </c>
      <c r="I324" s="7">
        <v>1</v>
      </c>
      <c r="J324" s="7">
        <v>5</v>
      </c>
      <c r="K324" s="7">
        <v>6</v>
      </c>
      <c r="L324" s="7">
        <v>0</v>
      </c>
      <c r="M324" s="7">
        <v>13</v>
      </c>
      <c r="Q324"/>
      <c r="R324"/>
      <c r="S324"/>
      <c r="T324"/>
      <c r="U324"/>
      <c r="V324"/>
      <c r="W324"/>
      <c r="X324"/>
    </row>
    <row r="325" spans="1:24">
      <c r="A325" s="7" t="s">
        <v>2624</v>
      </c>
      <c r="B325" s="3">
        <v>0</v>
      </c>
      <c r="C325" s="7">
        <v>0</v>
      </c>
      <c r="D325" s="7">
        <v>1</v>
      </c>
      <c r="E325" s="7">
        <v>3</v>
      </c>
      <c r="F325" s="7">
        <v>0</v>
      </c>
      <c r="G325" s="7">
        <v>0</v>
      </c>
      <c r="H325" s="7">
        <v>4</v>
      </c>
      <c r="I325" s="7">
        <v>1</v>
      </c>
      <c r="J325" s="7">
        <v>11</v>
      </c>
      <c r="K325" s="7">
        <v>6</v>
      </c>
      <c r="L325" s="7">
        <v>1</v>
      </c>
      <c r="M325" s="7">
        <v>12</v>
      </c>
      <c r="Q325"/>
      <c r="R325"/>
      <c r="S325"/>
      <c r="T325"/>
      <c r="U325"/>
      <c r="V325"/>
      <c r="W325"/>
      <c r="X325"/>
    </row>
    <row r="326" spans="1:24">
      <c r="A326" s="7" t="s">
        <v>2625</v>
      </c>
      <c r="B326" s="3">
        <v>0</v>
      </c>
      <c r="C326" s="7">
        <v>0</v>
      </c>
      <c r="D326" s="7">
        <v>0</v>
      </c>
      <c r="E326" s="7">
        <v>5</v>
      </c>
      <c r="F326" s="7">
        <v>0</v>
      </c>
      <c r="G326" s="7">
        <v>0</v>
      </c>
      <c r="H326" s="7">
        <v>7</v>
      </c>
      <c r="I326" s="7">
        <v>1</v>
      </c>
      <c r="J326" s="7">
        <v>1</v>
      </c>
      <c r="K326" s="7">
        <v>8</v>
      </c>
      <c r="L326" s="7">
        <v>0</v>
      </c>
      <c r="M326" s="7">
        <v>7</v>
      </c>
      <c r="Q326"/>
      <c r="R326"/>
      <c r="S326"/>
      <c r="T326"/>
      <c r="U326"/>
      <c r="V326"/>
      <c r="W326"/>
      <c r="X326"/>
    </row>
    <row r="327" spans="1:24">
      <c r="A327" s="7" t="s">
        <v>329</v>
      </c>
      <c r="B327" s="3">
        <v>0</v>
      </c>
      <c r="C327" s="7">
        <v>0</v>
      </c>
      <c r="D327" s="7">
        <v>0</v>
      </c>
      <c r="E327" s="7">
        <v>1</v>
      </c>
      <c r="F327" s="7">
        <v>0</v>
      </c>
      <c r="G327" s="7">
        <v>0</v>
      </c>
      <c r="H327" s="7">
        <v>1</v>
      </c>
      <c r="I327" s="7">
        <v>0</v>
      </c>
      <c r="J327" s="7">
        <v>2</v>
      </c>
      <c r="K327" s="7">
        <v>1</v>
      </c>
      <c r="L327" s="7">
        <v>0</v>
      </c>
      <c r="M327" s="7">
        <v>9</v>
      </c>
      <c r="Q327"/>
      <c r="R327"/>
      <c r="S327"/>
      <c r="T327"/>
      <c r="U327"/>
      <c r="V327"/>
      <c r="W327"/>
      <c r="X327"/>
    </row>
    <row r="328" spans="1:24">
      <c r="A328" s="7" t="s">
        <v>2626</v>
      </c>
      <c r="B328" s="3">
        <v>0</v>
      </c>
      <c r="C328" s="7">
        <v>0</v>
      </c>
      <c r="D328" s="7">
        <v>1</v>
      </c>
      <c r="E328" s="7">
        <v>0</v>
      </c>
      <c r="F328" s="7">
        <v>0</v>
      </c>
      <c r="G328" s="7">
        <v>0</v>
      </c>
      <c r="H328" s="7">
        <v>5</v>
      </c>
      <c r="I328" s="7">
        <v>1</v>
      </c>
      <c r="J328" s="7">
        <v>7</v>
      </c>
      <c r="K328" s="7">
        <v>4</v>
      </c>
      <c r="L328" s="7">
        <v>0</v>
      </c>
      <c r="M328" s="7">
        <v>9</v>
      </c>
      <c r="Q328"/>
      <c r="R328"/>
      <c r="S328"/>
      <c r="T328"/>
      <c r="U328"/>
      <c r="V328"/>
      <c r="W328"/>
      <c r="X328"/>
    </row>
    <row r="329" spans="1:24">
      <c r="A329" s="7" t="s">
        <v>330</v>
      </c>
      <c r="B329" s="3">
        <v>0</v>
      </c>
      <c r="C329" s="7">
        <v>0</v>
      </c>
      <c r="D329" s="7">
        <v>1</v>
      </c>
      <c r="E329" s="7">
        <v>1</v>
      </c>
      <c r="F329" s="7">
        <v>0</v>
      </c>
      <c r="G329" s="7">
        <v>0</v>
      </c>
      <c r="H329" s="7">
        <v>4</v>
      </c>
      <c r="I329" s="7">
        <v>0</v>
      </c>
      <c r="J329" s="7">
        <v>12</v>
      </c>
      <c r="K329" s="7">
        <v>1</v>
      </c>
      <c r="L329" s="7">
        <v>0</v>
      </c>
      <c r="M329" s="7">
        <v>11</v>
      </c>
      <c r="Q329"/>
      <c r="R329"/>
      <c r="S329"/>
      <c r="T329"/>
      <c r="U329"/>
      <c r="V329"/>
      <c r="W329"/>
      <c r="X329"/>
    </row>
    <row r="330" spans="1:24">
      <c r="A330" s="7" t="s">
        <v>331</v>
      </c>
      <c r="B330" s="3">
        <v>0</v>
      </c>
      <c r="C330" s="7">
        <v>0</v>
      </c>
      <c r="D330" s="7">
        <v>3</v>
      </c>
      <c r="E330" s="7">
        <v>5</v>
      </c>
      <c r="F330" s="7">
        <v>0</v>
      </c>
      <c r="G330" s="7">
        <v>0</v>
      </c>
      <c r="H330" s="7">
        <v>8</v>
      </c>
      <c r="I330" s="7">
        <v>0</v>
      </c>
      <c r="J330" s="7">
        <v>9</v>
      </c>
      <c r="K330" s="7">
        <v>7</v>
      </c>
      <c r="L330" s="7">
        <v>0</v>
      </c>
      <c r="M330" s="7">
        <v>6</v>
      </c>
      <c r="Q330"/>
      <c r="R330"/>
      <c r="S330"/>
      <c r="T330"/>
      <c r="U330"/>
      <c r="V330"/>
      <c r="W330"/>
      <c r="X330"/>
    </row>
    <row r="331" spans="1:24">
      <c r="A331" s="7" t="s">
        <v>2627</v>
      </c>
      <c r="B331" s="3">
        <v>0</v>
      </c>
      <c r="C331" s="7">
        <v>0</v>
      </c>
      <c r="D331" s="7">
        <v>7</v>
      </c>
      <c r="E331" s="7">
        <v>5</v>
      </c>
      <c r="F331" s="7">
        <v>0</v>
      </c>
      <c r="G331" s="7">
        <v>1</v>
      </c>
      <c r="H331" s="7">
        <v>12</v>
      </c>
      <c r="I331" s="7">
        <v>3</v>
      </c>
      <c r="J331" s="7">
        <v>14</v>
      </c>
      <c r="K331" s="7">
        <v>8</v>
      </c>
      <c r="L331" s="7">
        <v>0</v>
      </c>
      <c r="M331" s="7">
        <v>16</v>
      </c>
      <c r="Q331"/>
      <c r="R331"/>
      <c r="S331"/>
      <c r="T331"/>
      <c r="U331"/>
      <c r="V331"/>
      <c r="W331"/>
      <c r="X331"/>
    </row>
    <row r="332" spans="1:24">
      <c r="A332" s="7" t="s">
        <v>332</v>
      </c>
      <c r="B332" s="3">
        <v>0</v>
      </c>
      <c r="C332" s="7">
        <v>0</v>
      </c>
      <c r="D332" s="7">
        <v>1</v>
      </c>
      <c r="E332" s="7">
        <v>5</v>
      </c>
      <c r="F332" s="7">
        <v>0</v>
      </c>
      <c r="G332" s="7">
        <v>0</v>
      </c>
      <c r="H332" s="7">
        <v>7</v>
      </c>
      <c r="I332" s="7">
        <v>1</v>
      </c>
      <c r="J332" s="7">
        <v>9</v>
      </c>
      <c r="K332" s="7">
        <v>2</v>
      </c>
      <c r="L332" s="7">
        <v>0</v>
      </c>
      <c r="M332" s="7">
        <v>14</v>
      </c>
      <c r="Q332"/>
      <c r="R332"/>
      <c r="S332"/>
      <c r="T332"/>
      <c r="U332"/>
      <c r="V332"/>
      <c r="W332"/>
      <c r="X332"/>
    </row>
    <row r="333" spans="1:24">
      <c r="A333" s="7" t="s">
        <v>333</v>
      </c>
      <c r="B333" s="3">
        <v>0</v>
      </c>
      <c r="C333" s="7">
        <v>0</v>
      </c>
      <c r="D333" s="7">
        <v>0</v>
      </c>
      <c r="E333" s="7">
        <v>0</v>
      </c>
      <c r="F333" s="7">
        <v>0</v>
      </c>
      <c r="G333" s="7">
        <v>0</v>
      </c>
      <c r="H333" s="7">
        <v>1</v>
      </c>
      <c r="I333" s="7">
        <v>0</v>
      </c>
      <c r="J333" s="7">
        <v>1</v>
      </c>
      <c r="K333" s="7">
        <v>2</v>
      </c>
      <c r="L333" s="7">
        <v>0</v>
      </c>
      <c r="M333" s="7">
        <v>9</v>
      </c>
      <c r="Q333"/>
      <c r="R333"/>
      <c r="S333"/>
      <c r="T333"/>
      <c r="U333"/>
      <c r="V333"/>
      <c r="W333"/>
      <c r="X333"/>
    </row>
    <row r="334" spans="1:24">
      <c r="A334" s="7" t="s">
        <v>334</v>
      </c>
      <c r="B334" s="3">
        <v>0</v>
      </c>
      <c r="C334" s="7">
        <v>0</v>
      </c>
      <c r="D334" s="7">
        <v>2</v>
      </c>
      <c r="E334" s="7">
        <v>3</v>
      </c>
      <c r="F334" s="7">
        <v>0</v>
      </c>
      <c r="G334" s="7">
        <v>0</v>
      </c>
      <c r="H334" s="7">
        <v>5</v>
      </c>
      <c r="I334" s="7">
        <v>0</v>
      </c>
      <c r="J334" s="7">
        <v>7</v>
      </c>
      <c r="K334" s="7">
        <v>5</v>
      </c>
      <c r="L334" s="7">
        <v>0</v>
      </c>
      <c r="M334" s="7">
        <v>8</v>
      </c>
      <c r="Q334"/>
      <c r="R334"/>
      <c r="S334"/>
      <c r="T334"/>
      <c r="U334"/>
      <c r="V334"/>
      <c r="W334"/>
      <c r="X334"/>
    </row>
    <row r="335" spans="1:24">
      <c r="A335" s="7" t="s">
        <v>2628</v>
      </c>
      <c r="B335" s="3">
        <v>0</v>
      </c>
      <c r="C335" s="7">
        <v>0</v>
      </c>
      <c r="D335" s="7">
        <v>5</v>
      </c>
      <c r="E335" s="7">
        <v>4</v>
      </c>
      <c r="F335" s="7">
        <v>1</v>
      </c>
      <c r="G335" s="7">
        <v>1</v>
      </c>
      <c r="H335" s="7">
        <v>9</v>
      </c>
      <c r="I335" s="7">
        <v>3</v>
      </c>
      <c r="J335" s="7">
        <v>7</v>
      </c>
      <c r="K335" s="7">
        <v>1</v>
      </c>
      <c r="L335" s="7">
        <v>0</v>
      </c>
      <c r="M335" s="7">
        <v>6</v>
      </c>
      <c r="Q335"/>
      <c r="R335"/>
      <c r="S335"/>
      <c r="T335"/>
      <c r="U335"/>
      <c r="V335"/>
      <c r="W335"/>
      <c r="X335"/>
    </row>
    <row r="336" spans="1:24">
      <c r="A336" s="7" t="s">
        <v>335</v>
      </c>
      <c r="B336" s="3">
        <v>0</v>
      </c>
      <c r="C336" s="7">
        <v>2</v>
      </c>
      <c r="D336" s="7">
        <v>3</v>
      </c>
      <c r="E336" s="7">
        <v>2</v>
      </c>
      <c r="F336" s="7">
        <v>0</v>
      </c>
      <c r="G336" s="7">
        <v>0</v>
      </c>
      <c r="H336" s="7">
        <v>8</v>
      </c>
      <c r="I336" s="7">
        <v>1</v>
      </c>
      <c r="J336" s="7">
        <v>5</v>
      </c>
      <c r="K336" s="7">
        <v>1</v>
      </c>
      <c r="L336" s="7">
        <v>0</v>
      </c>
      <c r="M336" s="7">
        <v>10</v>
      </c>
      <c r="Q336"/>
      <c r="R336"/>
      <c r="S336"/>
      <c r="T336"/>
      <c r="U336"/>
      <c r="V336"/>
      <c r="W336"/>
      <c r="X336"/>
    </row>
    <row r="337" spans="1:24">
      <c r="A337" s="7" t="s">
        <v>336</v>
      </c>
      <c r="B337" s="3">
        <v>0</v>
      </c>
      <c r="C337" s="7">
        <v>0</v>
      </c>
      <c r="D337" s="7">
        <v>1</v>
      </c>
      <c r="E337" s="7">
        <v>0</v>
      </c>
      <c r="F337" s="7">
        <v>0</v>
      </c>
      <c r="G337" s="7">
        <v>0</v>
      </c>
      <c r="H337" s="7">
        <v>1</v>
      </c>
      <c r="I337" s="7">
        <v>1</v>
      </c>
      <c r="J337" s="7">
        <v>2</v>
      </c>
      <c r="K337" s="7">
        <v>2</v>
      </c>
      <c r="L337" s="7">
        <v>0</v>
      </c>
      <c r="M337" s="7">
        <v>9</v>
      </c>
      <c r="Q337"/>
      <c r="R337"/>
      <c r="S337"/>
      <c r="T337"/>
      <c r="U337"/>
      <c r="V337"/>
      <c r="W337"/>
      <c r="X337"/>
    </row>
    <row r="338" spans="1:24">
      <c r="A338" s="7" t="s">
        <v>337</v>
      </c>
      <c r="B338" s="3">
        <v>0</v>
      </c>
      <c r="C338" s="7">
        <v>0</v>
      </c>
      <c r="D338" s="7">
        <v>0</v>
      </c>
      <c r="E338" s="7">
        <v>0</v>
      </c>
      <c r="F338" s="7">
        <v>0</v>
      </c>
      <c r="G338" s="7">
        <v>0</v>
      </c>
      <c r="H338" s="7">
        <v>0</v>
      </c>
      <c r="I338" s="7">
        <v>1</v>
      </c>
      <c r="J338" s="7">
        <v>4</v>
      </c>
      <c r="K338" s="7">
        <v>1</v>
      </c>
      <c r="L338" s="7">
        <v>0</v>
      </c>
      <c r="M338" s="7">
        <v>5</v>
      </c>
      <c r="Q338"/>
      <c r="R338"/>
      <c r="S338"/>
      <c r="T338"/>
      <c r="U338"/>
      <c r="V338"/>
      <c r="W338"/>
      <c r="X338"/>
    </row>
    <row r="339" spans="1:24">
      <c r="A339" s="7" t="s">
        <v>338</v>
      </c>
      <c r="B339" s="3">
        <v>1</v>
      </c>
      <c r="C339" s="7">
        <v>0</v>
      </c>
      <c r="D339" s="7">
        <v>1</v>
      </c>
      <c r="E339" s="7">
        <v>3</v>
      </c>
      <c r="F339" s="7">
        <v>0</v>
      </c>
      <c r="G339" s="7">
        <v>0</v>
      </c>
      <c r="H339" s="7">
        <v>5</v>
      </c>
      <c r="I339" s="7">
        <v>0</v>
      </c>
      <c r="J339" s="7">
        <v>5</v>
      </c>
      <c r="K339" s="7">
        <v>1</v>
      </c>
      <c r="L339" s="7">
        <v>0</v>
      </c>
      <c r="M339" s="7">
        <v>12</v>
      </c>
      <c r="Q339"/>
      <c r="R339"/>
      <c r="S339"/>
      <c r="T339"/>
      <c r="U339"/>
      <c r="V339"/>
      <c r="W339"/>
      <c r="X339"/>
    </row>
    <row r="340" spans="1:24">
      <c r="A340" s="7" t="s">
        <v>339</v>
      </c>
      <c r="B340" s="3">
        <v>0</v>
      </c>
      <c r="C340" s="7">
        <v>0</v>
      </c>
      <c r="D340" s="7">
        <v>1</v>
      </c>
      <c r="E340" s="7">
        <v>0</v>
      </c>
      <c r="F340" s="7">
        <v>0</v>
      </c>
      <c r="G340" s="7">
        <v>0</v>
      </c>
      <c r="H340" s="7">
        <v>7</v>
      </c>
      <c r="I340" s="7">
        <v>2</v>
      </c>
      <c r="J340" s="7">
        <v>7</v>
      </c>
      <c r="K340" s="7">
        <v>5</v>
      </c>
      <c r="L340" s="7">
        <v>0</v>
      </c>
      <c r="M340" s="7">
        <v>13</v>
      </c>
      <c r="Q340"/>
      <c r="R340"/>
      <c r="S340"/>
      <c r="T340"/>
      <c r="U340"/>
      <c r="V340"/>
      <c r="W340"/>
      <c r="X340"/>
    </row>
    <row r="341" spans="1:24">
      <c r="A341" s="7" t="s">
        <v>340</v>
      </c>
      <c r="B341" s="3">
        <v>0</v>
      </c>
      <c r="C341" s="7">
        <v>0</v>
      </c>
      <c r="D341" s="7">
        <v>0</v>
      </c>
      <c r="E341" s="7">
        <v>2</v>
      </c>
      <c r="F341" s="7">
        <v>0</v>
      </c>
      <c r="G341" s="7">
        <v>0</v>
      </c>
      <c r="H341" s="7">
        <v>2</v>
      </c>
      <c r="I341" s="7">
        <v>0</v>
      </c>
      <c r="J341" s="7">
        <v>4</v>
      </c>
      <c r="K341" s="7">
        <v>1</v>
      </c>
      <c r="L341" s="7">
        <v>0</v>
      </c>
      <c r="M341" s="7">
        <v>3</v>
      </c>
      <c r="Q341"/>
      <c r="R341"/>
      <c r="S341"/>
      <c r="T341"/>
      <c r="U341"/>
      <c r="V341"/>
      <c r="W341"/>
      <c r="X341"/>
    </row>
    <row r="342" spans="1:24">
      <c r="A342" s="7" t="s">
        <v>341</v>
      </c>
      <c r="B342" s="3">
        <v>0</v>
      </c>
      <c r="C342" s="7">
        <v>0</v>
      </c>
      <c r="D342" s="7">
        <v>1</v>
      </c>
      <c r="E342" s="7">
        <v>5</v>
      </c>
      <c r="F342" s="7">
        <v>0</v>
      </c>
      <c r="G342" s="7">
        <v>0</v>
      </c>
      <c r="H342" s="7">
        <v>7</v>
      </c>
      <c r="I342" s="7">
        <v>0</v>
      </c>
      <c r="J342" s="7">
        <v>8</v>
      </c>
      <c r="K342" s="7">
        <v>6</v>
      </c>
      <c r="L342" s="7">
        <v>0</v>
      </c>
      <c r="M342" s="7">
        <v>13</v>
      </c>
      <c r="Q342"/>
      <c r="R342"/>
      <c r="S342"/>
      <c r="T342"/>
      <c r="U342"/>
      <c r="V342"/>
      <c r="W342"/>
      <c r="X342"/>
    </row>
    <row r="343" spans="1:24">
      <c r="A343" s="7" t="s">
        <v>342</v>
      </c>
      <c r="B343" s="3">
        <v>0</v>
      </c>
      <c r="C343" s="7">
        <v>0</v>
      </c>
      <c r="D343" s="7">
        <v>1</v>
      </c>
      <c r="E343" s="7">
        <v>6</v>
      </c>
      <c r="F343" s="7">
        <v>0</v>
      </c>
      <c r="G343" s="7">
        <v>0</v>
      </c>
      <c r="H343" s="7">
        <v>7</v>
      </c>
      <c r="I343" s="7">
        <v>0</v>
      </c>
      <c r="J343" s="7">
        <v>2</v>
      </c>
      <c r="K343" s="7">
        <v>2</v>
      </c>
      <c r="L343" s="7">
        <v>0</v>
      </c>
      <c r="M343" s="7">
        <v>8</v>
      </c>
      <c r="Q343"/>
      <c r="R343"/>
      <c r="S343"/>
      <c r="T343"/>
      <c r="U343"/>
      <c r="V343"/>
      <c r="W343"/>
      <c r="X343"/>
    </row>
    <row r="344" spans="1:24">
      <c r="A344" s="7" t="s">
        <v>343</v>
      </c>
      <c r="B344" s="3">
        <v>0</v>
      </c>
      <c r="C344" s="7">
        <v>0</v>
      </c>
      <c r="D344" s="7">
        <v>1</v>
      </c>
      <c r="E344" s="7">
        <v>2</v>
      </c>
      <c r="F344" s="7">
        <v>0</v>
      </c>
      <c r="G344" s="7">
        <v>0</v>
      </c>
      <c r="H344" s="7">
        <v>4</v>
      </c>
      <c r="I344" s="7">
        <v>0</v>
      </c>
      <c r="J344" s="7">
        <v>4</v>
      </c>
      <c r="K344" s="7">
        <v>7</v>
      </c>
      <c r="L344" s="7">
        <v>0</v>
      </c>
      <c r="M344" s="7">
        <v>22</v>
      </c>
      <c r="Q344"/>
      <c r="R344"/>
      <c r="S344"/>
      <c r="T344"/>
      <c r="U344"/>
      <c r="V344"/>
      <c r="W344"/>
      <c r="X344"/>
    </row>
    <row r="345" spans="1:24">
      <c r="A345" s="7" t="s">
        <v>344</v>
      </c>
      <c r="B345" s="3">
        <v>0</v>
      </c>
      <c r="C345" s="7">
        <v>0</v>
      </c>
      <c r="D345" s="7">
        <v>0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2</v>
      </c>
      <c r="K345" s="7">
        <v>0</v>
      </c>
      <c r="L345" s="7">
        <v>0</v>
      </c>
      <c r="M345" s="7">
        <v>7</v>
      </c>
      <c r="Q345"/>
      <c r="R345"/>
      <c r="S345"/>
      <c r="T345"/>
      <c r="U345"/>
      <c r="V345"/>
      <c r="W345"/>
      <c r="X345"/>
    </row>
    <row r="346" spans="1:24">
      <c r="A346" s="7" t="s">
        <v>345</v>
      </c>
      <c r="B346" s="3">
        <v>1</v>
      </c>
      <c r="C346" s="7">
        <v>0</v>
      </c>
      <c r="D346" s="7">
        <v>0</v>
      </c>
      <c r="E346" s="7">
        <v>3</v>
      </c>
      <c r="F346" s="7">
        <v>0</v>
      </c>
      <c r="G346" s="7">
        <v>0</v>
      </c>
      <c r="H346" s="7">
        <v>5</v>
      </c>
      <c r="I346" s="7">
        <v>0</v>
      </c>
      <c r="J346" s="7">
        <v>5</v>
      </c>
      <c r="K346" s="7">
        <v>5</v>
      </c>
      <c r="L346" s="7">
        <v>0</v>
      </c>
      <c r="M346" s="7">
        <v>23</v>
      </c>
      <c r="Q346"/>
      <c r="R346"/>
      <c r="S346"/>
      <c r="T346"/>
      <c r="U346"/>
      <c r="V346"/>
      <c r="W346"/>
      <c r="X346"/>
    </row>
    <row r="347" spans="1:24">
      <c r="A347" s="7" t="s">
        <v>346</v>
      </c>
      <c r="B347" s="3">
        <v>0</v>
      </c>
      <c r="C347" s="7">
        <v>0</v>
      </c>
      <c r="D347" s="7">
        <v>3</v>
      </c>
      <c r="E347" s="7">
        <v>0</v>
      </c>
      <c r="F347" s="7">
        <v>0</v>
      </c>
      <c r="G347" s="7">
        <v>0</v>
      </c>
      <c r="H347" s="7">
        <v>3</v>
      </c>
      <c r="I347" s="7">
        <v>3</v>
      </c>
      <c r="J347" s="7">
        <v>11</v>
      </c>
      <c r="K347" s="7">
        <v>8</v>
      </c>
      <c r="L347" s="7">
        <v>1</v>
      </c>
      <c r="M347" s="7">
        <v>18</v>
      </c>
      <c r="Q347"/>
      <c r="R347"/>
      <c r="S347"/>
      <c r="T347"/>
      <c r="U347"/>
      <c r="V347"/>
      <c r="W347"/>
      <c r="X347"/>
    </row>
    <row r="348" spans="1:24">
      <c r="A348" s="7" t="s">
        <v>347</v>
      </c>
      <c r="B348" s="3">
        <v>0</v>
      </c>
      <c r="C348" s="7">
        <v>0</v>
      </c>
      <c r="D348" s="7">
        <v>1</v>
      </c>
      <c r="E348" s="7">
        <v>2</v>
      </c>
      <c r="F348" s="7">
        <v>0</v>
      </c>
      <c r="G348" s="7">
        <v>0</v>
      </c>
      <c r="H348" s="7">
        <v>3</v>
      </c>
      <c r="I348" s="7">
        <v>1</v>
      </c>
      <c r="J348" s="7">
        <v>5</v>
      </c>
      <c r="K348" s="7">
        <v>4</v>
      </c>
      <c r="L348" s="7">
        <v>0</v>
      </c>
      <c r="M348" s="7">
        <v>10</v>
      </c>
      <c r="Q348"/>
      <c r="R348"/>
      <c r="S348"/>
      <c r="T348"/>
      <c r="U348"/>
      <c r="V348"/>
      <c r="W348"/>
      <c r="X348"/>
    </row>
    <row r="349" spans="1:24">
      <c r="A349" s="7" t="s">
        <v>2629</v>
      </c>
      <c r="B349" s="3">
        <v>0</v>
      </c>
      <c r="C349" s="7">
        <v>0</v>
      </c>
      <c r="D349" s="7">
        <v>0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5</v>
      </c>
      <c r="K349" s="7">
        <v>5</v>
      </c>
      <c r="L349" s="7">
        <v>0</v>
      </c>
      <c r="M349" s="7">
        <v>4</v>
      </c>
      <c r="Q349"/>
      <c r="R349"/>
      <c r="S349"/>
      <c r="T349"/>
      <c r="U349"/>
      <c r="V349"/>
      <c r="W349"/>
      <c r="X349"/>
    </row>
    <row r="350" spans="1:24">
      <c r="A350" s="7" t="s">
        <v>2630</v>
      </c>
      <c r="B350" s="3">
        <v>0</v>
      </c>
      <c r="C350" s="7">
        <v>0</v>
      </c>
      <c r="D350" s="7">
        <v>4</v>
      </c>
      <c r="E350" s="7">
        <v>2</v>
      </c>
      <c r="F350" s="7">
        <v>0</v>
      </c>
      <c r="G350" s="7">
        <v>0</v>
      </c>
      <c r="H350" s="7">
        <v>8</v>
      </c>
      <c r="I350" s="7">
        <v>3</v>
      </c>
      <c r="J350" s="7">
        <v>12</v>
      </c>
      <c r="K350" s="7">
        <v>5</v>
      </c>
      <c r="L350" s="7">
        <v>0</v>
      </c>
      <c r="M350" s="7">
        <v>10</v>
      </c>
      <c r="Q350"/>
      <c r="R350"/>
      <c r="S350"/>
      <c r="T350"/>
      <c r="U350"/>
      <c r="V350"/>
      <c r="W350"/>
      <c r="X350"/>
    </row>
    <row r="351" spans="1:24">
      <c r="A351" s="7" t="s">
        <v>348</v>
      </c>
      <c r="B351" s="3">
        <v>0</v>
      </c>
      <c r="C351" s="7">
        <v>0</v>
      </c>
      <c r="D351" s="7">
        <v>0</v>
      </c>
      <c r="E351" s="7">
        <v>2</v>
      </c>
      <c r="F351" s="7">
        <v>0</v>
      </c>
      <c r="G351" s="7">
        <v>0</v>
      </c>
      <c r="H351" s="7">
        <v>2</v>
      </c>
      <c r="I351" s="7">
        <v>2</v>
      </c>
      <c r="J351" s="7">
        <v>6</v>
      </c>
      <c r="K351" s="7">
        <v>3</v>
      </c>
      <c r="L351" s="7">
        <v>0</v>
      </c>
      <c r="M351" s="7">
        <v>13</v>
      </c>
      <c r="Q351"/>
      <c r="R351"/>
      <c r="S351"/>
      <c r="T351"/>
      <c r="U351"/>
      <c r="V351"/>
      <c r="W351"/>
      <c r="X351"/>
    </row>
    <row r="352" spans="1:24">
      <c r="A352" s="7" t="s">
        <v>349</v>
      </c>
      <c r="B352" s="3">
        <v>0</v>
      </c>
      <c r="C352" s="7">
        <v>0</v>
      </c>
      <c r="D352" s="7">
        <v>1</v>
      </c>
      <c r="E352" s="7">
        <v>0</v>
      </c>
      <c r="F352" s="7">
        <v>0</v>
      </c>
      <c r="G352" s="7">
        <v>0</v>
      </c>
      <c r="H352" s="7">
        <v>3</v>
      </c>
      <c r="I352" s="7">
        <v>1</v>
      </c>
      <c r="J352" s="7">
        <v>3</v>
      </c>
      <c r="K352" s="7">
        <v>5</v>
      </c>
      <c r="L352" s="7">
        <v>0</v>
      </c>
      <c r="M352" s="7">
        <v>11</v>
      </c>
      <c r="Q352"/>
      <c r="R352"/>
      <c r="S352"/>
      <c r="T352"/>
      <c r="U352"/>
      <c r="V352"/>
      <c r="W352"/>
      <c r="X352"/>
    </row>
    <row r="353" spans="1:24">
      <c r="A353" s="7" t="s">
        <v>350</v>
      </c>
      <c r="B353" s="3">
        <v>0</v>
      </c>
      <c r="C353" s="7">
        <v>0</v>
      </c>
      <c r="D353" s="7">
        <v>2</v>
      </c>
      <c r="E353" s="7">
        <v>3</v>
      </c>
      <c r="F353" s="7">
        <v>0</v>
      </c>
      <c r="G353" s="7">
        <v>0</v>
      </c>
      <c r="H353" s="7">
        <v>6</v>
      </c>
      <c r="I353" s="7">
        <v>1</v>
      </c>
      <c r="J353" s="7">
        <v>6</v>
      </c>
      <c r="K353" s="7">
        <v>8</v>
      </c>
      <c r="L353" s="7">
        <v>1</v>
      </c>
      <c r="M353" s="7">
        <v>17</v>
      </c>
      <c r="Q353"/>
      <c r="R353"/>
      <c r="S353"/>
      <c r="T353"/>
      <c r="U353"/>
      <c r="V353"/>
      <c r="W353"/>
      <c r="X353"/>
    </row>
    <row r="354" spans="1:24">
      <c r="A354" s="7" t="s">
        <v>351</v>
      </c>
      <c r="B354" s="3">
        <v>0</v>
      </c>
      <c r="C354" s="7">
        <v>0</v>
      </c>
      <c r="D354" s="7">
        <v>1</v>
      </c>
      <c r="E354" s="7">
        <v>0</v>
      </c>
      <c r="F354" s="7">
        <v>0</v>
      </c>
      <c r="G354" s="7">
        <v>0</v>
      </c>
      <c r="H354" s="7">
        <v>1</v>
      </c>
      <c r="I354" s="7">
        <v>0</v>
      </c>
      <c r="J354" s="7">
        <v>5</v>
      </c>
      <c r="K354" s="7">
        <v>3</v>
      </c>
      <c r="L354" s="7">
        <v>0</v>
      </c>
      <c r="M354" s="7">
        <v>5</v>
      </c>
      <c r="Q354"/>
      <c r="R354"/>
      <c r="S354"/>
      <c r="T354"/>
      <c r="U354"/>
      <c r="V354"/>
      <c r="W354"/>
      <c r="X354"/>
    </row>
    <row r="355" spans="1:24">
      <c r="A355" s="7" t="s">
        <v>352</v>
      </c>
      <c r="B355" s="3">
        <v>0</v>
      </c>
      <c r="C355" s="7">
        <v>0</v>
      </c>
      <c r="D355" s="7">
        <v>1</v>
      </c>
      <c r="E355" s="7">
        <v>0</v>
      </c>
      <c r="F355" s="7">
        <v>0</v>
      </c>
      <c r="G355" s="7">
        <v>0</v>
      </c>
      <c r="H355" s="7">
        <v>3</v>
      </c>
      <c r="I355" s="7">
        <v>0</v>
      </c>
      <c r="J355" s="7">
        <v>2</v>
      </c>
      <c r="K355" s="7">
        <v>4</v>
      </c>
      <c r="L355" s="7">
        <v>0</v>
      </c>
      <c r="M355" s="7">
        <v>25</v>
      </c>
      <c r="Q355"/>
      <c r="R355"/>
      <c r="S355"/>
      <c r="T355"/>
      <c r="U355"/>
      <c r="V355"/>
      <c r="W355"/>
      <c r="X355"/>
    </row>
    <row r="356" spans="1:24">
      <c r="A356" s="7" t="s">
        <v>353</v>
      </c>
      <c r="B356" s="3">
        <v>0</v>
      </c>
      <c r="C356" s="7">
        <v>0</v>
      </c>
      <c r="D356" s="7">
        <v>1</v>
      </c>
      <c r="E356" s="7">
        <v>3</v>
      </c>
      <c r="F356" s="7">
        <v>0</v>
      </c>
      <c r="G356" s="7">
        <v>0</v>
      </c>
      <c r="H356" s="7">
        <v>7</v>
      </c>
      <c r="I356" s="7">
        <v>0</v>
      </c>
      <c r="J356" s="7">
        <v>10</v>
      </c>
      <c r="K356" s="7">
        <v>8</v>
      </c>
      <c r="L356" s="7">
        <v>0</v>
      </c>
      <c r="M356" s="7">
        <v>24</v>
      </c>
      <c r="Q356"/>
      <c r="R356"/>
      <c r="S356"/>
      <c r="T356"/>
      <c r="U356"/>
      <c r="V356"/>
      <c r="W356"/>
      <c r="X356"/>
    </row>
    <row r="357" spans="1:24">
      <c r="A357" s="7" t="s">
        <v>354</v>
      </c>
      <c r="B357" s="3">
        <v>1</v>
      </c>
      <c r="C357" s="7">
        <v>1</v>
      </c>
      <c r="D357" s="7">
        <v>4</v>
      </c>
      <c r="E357" s="7">
        <v>1</v>
      </c>
      <c r="F357" s="7">
        <v>0</v>
      </c>
      <c r="G357" s="7">
        <v>0</v>
      </c>
      <c r="H357" s="7">
        <v>10</v>
      </c>
      <c r="I357" s="7">
        <v>1</v>
      </c>
      <c r="J357" s="7">
        <v>5</v>
      </c>
      <c r="K357" s="7">
        <v>6</v>
      </c>
      <c r="L357" s="7">
        <v>0</v>
      </c>
      <c r="M357" s="7">
        <v>20</v>
      </c>
      <c r="Q357"/>
      <c r="R357"/>
      <c r="S357"/>
      <c r="T357"/>
      <c r="U357"/>
      <c r="V357"/>
      <c r="W357"/>
      <c r="X357"/>
    </row>
    <row r="358" spans="1:24">
      <c r="A358" s="7" t="s">
        <v>355</v>
      </c>
      <c r="B358" s="3">
        <v>0</v>
      </c>
      <c r="C358" s="7">
        <v>0</v>
      </c>
      <c r="D358" s="7">
        <v>1</v>
      </c>
      <c r="E358" s="7">
        <v>3</v>
      </c>
      <c r="F358" s="7">
        <v>0</v>
      </c>
      <c r="G358" s="7">
        <v>0</v>
      </c>
      <c r="H358" s="7">
        <v>4</v>
      </c>
      <c r="I358" s="7">
        <v>2</v>
      </c>
      <c r="J358" s="7">
        <v>10</v>
      </c>
      <c r="K358" s="7">
        <v>4</v>
      </c>
      <c r="L358" s="7">
        <v>0</v>
      </c>
      <c r="M358" s="7">
        <v>9</v>
      </c>
      <c r="Q358"/>
      <c r="R358"/>
      <c r="S358"/>
      <c r="T358"/>
      <c r="U358"/>
      <c r="V358"/>
      <c r="W358"/>
      <c r="X358"/>
    </row>
    <row r="359" spans="1:24">
      <c r="A359" s="7" t="s">
        <v>356</v>
      </c>
      <c r="B359" s="3">
        <v>0</v>
      </c>
      <c r="C359" s="7">
        <v>0</v>
      </c>
      <c r="D359" s="7">
        <v>3</v>
      </c>
      <c r="E359" s="7">
        <v>5</v>
      </c>
      <c r="F359" s="7">
        <v>0</v>
      </c>
      <c r="G359" s="7">
        <v>0</v>
      </c>
      <c r="H359" s="7">
        <v>5</v>
      </c>
      <c r="I359" s="7">
        <v>3</v>
      </c>
      <c r="J359" s="7">
        <v>12</v>
      </c>
      <c r="K359" s="7">
        <v>8</v>
      </c>
      <c r="L359" s="7">
        <v>0</v>
      </c>
      <c r="M359" s="7">
        <v>13</v>
      </c>
      <c r="Q359"/>
      <c r="R359"/>
      <c r="S359"/>
      <c r="T359"/>
      <c r="U359"/>
      <c r="V359"/>
      <c r="W359"/>
      <c r="X359"/>
    </row>
    <row r="360" spans="1:24">
      <c r="A360" s="7" t="s">
        <v>357</v>
      </c>
      <c r="B360" s="3">
        <v>0</v>
      </c>
      <c r="C360" s="7">
        <v>0</v>
      </c>
      <c r="D360" s="7">
        <v>0</v>
      </c>
      <c r="E360" s="7">
        <v>4</v>
      </c>
      <c r="F360" s="7">
        <v>0</v>
      </c>
      <c r="G360" s="7">
        <v>0</v>
      </c>
      <c r="H360" s="7">
        <v>4</v>
      </c>
      <c r="I360" s="7">
        <v>3</v>
      </c>
      <c r="J360" s="7">
        <v>10</v>
      </c>
      <c r="K360" s="7">
        <v>0</v>
      </c>
      <c r="L360" s="7">
        <v>0</v>
      </c>
      <c r="M360" s="7">
        <v>4</v>
      </c>
      <c r="Q360"/>
      <c r="R360"/>
      <c r="S360"/>
      <c r="T360"/>
      <c r="U360"/>
      <c r="V360"/>
      <c r="W360"/>
      <c r="X360"/>
    </row>
    <row r="361" spans="1:24">
      <c r="A361" s="7" t="s">
        <v>358</v>
      </c>
      <c r="B361" s="3">
        <v>0</v>
      </c>
      <c r="C361" s="7">
        <v>1</v>
      </c>
      <c r="D361" s="7">
        <v>2</v>
      </c>
      <c r="E361" s="7">
        <v>4</v>
      </c>
      <c r="F361" s="7">
        <v>0</v>
      </c>
      <c r="G361" s="7">
        <v>0</v>
      </c>
      <c r="H361" s="7">
        <v>9</v>
      </c>
      <c r="I361" s="7">
        <v>1</v>
      </c>
      <c r="J361" s="7">
        <v>4</v>
      </c>
      <c r="K361" s="7">
        <v>3</v>
      </c>
      <c r="L361" s="7">
        <v>0</v>
      </c>
      <c r="M361" s="7">
        <v>16</v>
      </c>
      <c r="Q361"/>
      <c r="R361"/>
      <c r="S361"/>
      <c r="T361"/>
      <c r="U361"/>
      <c r="V361"/>
      <c r="W361"/>
      <c r="X361"/>
    </row>
    <row r="362" spans="1:24">
      <c r="A362" s="7" t="s">
        <v>359</v>
      </c>
      <c r="B362" s="3">
        <v>0</v>
      </c>
      <c r="C362" s="7">
        <v>0</v>
      </c>
      <c r="D362" s="7">
        <v>1</v>
      </c>
      <c r="E362" s="7">
        <v>2</v>
      </c>
      <c r="F362" s="7">
        <v>0</v>
      </c>
      <c r="G362" s="7">
        <v>0</v>
      </c>
      <c r="H362" s="7">
        <v>3</v>
      </c>
      <c r="I362" s="7">
        <v>0</v>
      </c>
      <c r="J362" s="7">
        <v>2</v>
      </c>
      <c r="K362" s="7">
        <v>3</v>
      </c>
      <c r="L362" s="7">
        <v>0</v>
      </c>
      <c r="M362" s="7">
        <v>9</v>
      </c>
      <c r="Q362"/>
      <c r="R362"/>
      <c r="S362"/>
      <c r="T362"/>
      <c r="U362"/>
      <c r="V362"/>
      <c r="W362"/>
      <c r="X362"/>
    </row>
    <row r="363" spans="1:24">
      <c r="A363" s="7" t="s">
        <v>360</v>
      </c>
      <c r="B363" s="3">
        <v>0</v>
      </c>
      <c r="C363" s="7">
        <v>0</v>
      </c>
      <c r="D363" s="7">
        <v>2</v>
      </c>
      <c r="E363" s="7">
        <v>0</v>
      </c>
      <c r="F363" s="7">
        <v>0</v>
      </c>
      <c r="G363" s="7">
        <v>0</v>
      </c>
      <c r="H363" s="7">
        <v>7</v>
      </c>
      <c r="I363" s="7">
        <v>5</v>
      </c>
      <c r="J363" s="7">
        <v>8</v>
      </c>
      <c r="K363" s="7">
        <v>12</v>
      </c>
      <c r="L363" s="7">
        <v>0</v>
      </c>
      <c r="M363" s="7">
        <v>18</v>
      </c>
      <c r="Q363"/>
      <c r="R363"/>
      <c r="S363"/>
      <c r="T363"/>
      <c r="U363"/>
      <c r="V363"/>
      <c r="W363"/>
      <c r="X363"/>
    </row>
    <row r="364" spans="1:24">
      <c r="A364" s="7" t="s">
        <v>361</v>
      </c>
      <c r="B364" s="3">
        <v>0</v>
      </c>
      <c r="C364" s="7">
        <v>0</v>
      </c>
      <c r="D364" s="7">
        <v>1</v>
      </c>
      <c r="E364" s="7">
        <v>4</v>
      </c>
      <c r="F364" s="7">
        <v>0</v>
      </c>
      <c r="G364" s="7">
        <v>0</v>
      </c>
      <c r="H364" s="7">
        <v>6</v>
      </c>
      <c r="I364" s="7">
        <v>0</v>
      </c>
      <c r="J364" s="7">
        <v>9</v>
      </c>
      <c r="K364" s="7">
        <v>12</v>
      </c>
      <c r="L364" s="7">
        <v>0</v>
      </c>
      <c r="M364" s="7">
        <v>26</v>
      </c>
      <c r="Q364"/>
      <c r="R364"/>
      <c r="S364"/>
      <c r="T364"/>
      <c r="U364"/>
      <c r="V364"/>
      <c r="W364"/>
      <c r="X364"/>
    </row>
    <row r="365" spans="1:24">
      <c r="A365" s="7" t="s">
        <v>2631</v>
      </c>
      <c r="B365" s="3">
        <v>0</v>
      </c>
      <c r="C365" s="7">
        <v>1</v>
      </c>
      <c r="D365" s="7">
        <v>4</v>
      </c>
      <c r="E365" s="7">
        <v>3</v>
      </c>
      <c r="F365" s="7">
        <v>0</v>
      </c>
      <c r="G365" s="7">
        <v>0</v>
      </c>
      <c r="H365" s="7">
        <v>9</v>
      </c>
      <c r="I365" s="7">
        <v>1</v>
      </c>
      <c r="J365" s="7">
        <v>3</v>
      </c>
      <c r="K365" s="7">
        <v>5</v>
      </c>
      <c r="L365" s="7">
        <v>0</v>
      </c>
      <c r="M365" s="7">
        <v>17</v>
      </c>
      <c r="Q365"/>
      <c r="R365"/>
      <c r="S365"/>
      <c r="T365"/>
      <c r="U365"/>
      <c r="V365"/>
      <c r="W365"/>
      <c r="X365"/>
    </row>
    <row r="366" spans="1:24">
      <c r="A366" s="7" t="s">
        <v>362</v>
      </c>
      <c r="B366" s="3">
        <v>0</v>
      </c>
      <c r="C366" s="7">
        <v>0</v>
      </c>
      <c r="D366" s="7">
        <v>1</v>
      </c>
      <c r="E366" s="7">
        <v>1</v>
      </c>
      <c r="F366" s="7">
        <v>0</v>
      </c>
      <c r="G366" s="7">
        <v>0</v>
      </c>
      <c r="H366" s="7">
        <v>2</v>
      </c>
      <c r="I366" s="7">
        <v>0</v>
      </c>
      <c r="J366" s="7">
        <v>6</v>
      </c>
      <c r="K366" s="7">
        <v>5</v>
      </c>
      <c r="L366" s="7">
        <v>0</v>
      </c>
      <c r="M366" s="7">
        <v>17</v>
      </c>
      <c r="Q366"/>
      <c r="R366"/>
      <c r="S366"/>
      <c r="T366"/>
      <c r="U366"/>
      <c r="V366"/>
      <c r="W366"/>
      <c r="X366"/>
    </row>
    <row r="367" spans="1:24">
      <c r="A367" s="7" t="s">
        <v>363</v>
      </c>
      <c r="B367" s="3">
        <v>0</v>
      </c>
      <c r="C367" s="7">
        <v>0</v>
      </c>
      <c r="D367" s="7">
        <v>1</v>
      </c>
      <c r="E367" s="7">
        <v>4</v>
      </c>
      <c r="F367" s="7">
        <v>0</v>
      </c>
      <c r="G367" s="7">
        <v>0</v>
      </c>
      <c r="H367" s="7">
        <v>5</v>
      </c>
      <c r="I367" s="7">
        <v>1</v>
      </c>
      <c r="J367" s="7">
        <v>7</v>
      </c>
      <c r="K367" s="7">
        <v>5</v>
      </c>
      <c r="L367" s="7">
        <v>0</v>
      </c>
      <c r="M367" s="7">
        <v>14</v>
      </c>
      <c r="Q367"/>
      <c r="R367"/>
      <c r="S367"/>
      <c r="T367"/>
      <c r="U367"/>
      <c r="V367"/>
      <c r="W367"/>
      <c r="X367"/>
    </row>
    <row r="368" spans="1:24">
      <c r="A368" s="7" t="s">
        <v>364</v>
      </c>
      <c r="B368" s="3">
        <v>0</v>
      </c>
      <c r="C368" s="7">
        <v>0</v>
      </c>
      <c r="D368" s="7">
        <v>1</v>
      </c>
      <c r="E368" s="7">
        <v>3</v>
      </c>
      <c r="F368" s="7">
        <v>0</v>
      </c>
      <c r="G368" s="7">
        <v>0</v>
      </c>
      <c r="H368" s="7">
        <v>6</v>
      </c>
      <c r="I368" s="7">
        <v>3</v>
      </c>
      <c r="J368" s="7">
        <v>5</v>
      </c>
      <c r="K368" s="7">
        <v>8</v>
      </c>
      <c r="L368" s="7">
        <v>0</v>
      </c>
      <c r="M368" s="7">
        <v>26</v>
      </c>
      <c r="Q368"/>
      <c r="R368"/>
      <c r="S368"/>
      <c r="T368"/>
      <c r="U368"/>
      <c r="V368"/>
      <c r="W368"/>
      <c r="X368"/>
    </row>
    <row r="369" spans="1:24">
      <c r="A369" s="7" t="s">
        <v>365</v>
      </c>
      <c r="B369" s="3">
        <v>0</v>
      </c>
      <c r="C369" s="7">
        <v>0</v>
      </c>
      <c r="D369" s="7">
        <v>1</v>
      </c>
      <c r="E369" s="7">
        <v>0</v>
      </c>
      <c r="F369" s="7">
        <v>0</v>
      </c>
      <c r="G369" s="7">
        <v>0</v>
      </c>
      <c r="H369" s="7">
        <v>4</v>
      </c>
      <c r="I369" s="7">
        <v>1</v>
      </c>
      <c r="J369" s="7">
        <v>7</v>
      </c>
      <c r="K369" s="7">
        <v>12</v>
      </c>
      <c r="L369" s="7">
        <v>0</v>
      </c>
      <c r="M369" s="7">
        <v>21</v>
      </c>
      <c r="Q369"/>
      <c r="R369"/>
      <c r="S369"/>
      <c r="T369"/>
      <c r="U369"/>
      <c r="V369"/>
      <c r="W369"/>
      <c r="X369"/>
    </row>
    <row r="370" spans="1:24">
      <c r="A370" s="7" t="s">
        <v>366</v>
      </c>
      <c r="B370" s="3">
        <v>0</v>
      </c>
      <c r="C370" s="7">
        <v>0</v>
      </c>
      <c r="D370" s="7">
        <v>1</v>
      </c>
      <c r="E370" s="7">
        <v>1</v>
      </c>
      <c r="F370" s="7">
        <v>0</v>
      </c>
      <c r="G370" s="7">
        <v>0</v>
      </c>
      <c r="H370" s="7">
        <v>4</v>
      </c>
      <c r="I370" s="7">
        <v>2</v>
      </c>
      <c r="J370" s="7">
        <v>5</v>
      </c>
      <c r="K370" s="7">
        <v>4</v>
      </c>
      <c r="L370" s="7">
        <v>0</v>
      </c>
      <c r="M370" s="7">
        <v>19</v>
      </c>
      <c r="Q370"/>
      <c r="R370"/>
      <c r="S370"/>
      <c r="T370"/>
      <c r="U370"/>
      <c r="V370"/>
      <c r="W370"/>
      <c r="X370"/>
    </row>
    <row r="371" spans="1:24">
      <c r="A371" s="7" t="s">
        <v>367</v>
      </c>
      <c r="B371" s="3">
        <v>0</v>
      </c>
      <c r="C371" s="7">
        <v>0</v>
      </c>
      <c r="D371" s="7">
        <v>2</v>
      </c>
      <c r="E371" s="7">
        <v>2</v>
      </c>
      <c r="F371" s="7">
        <v>0</v>
      </c>
      <c r="G371" s="7">
        <v>0</v>
      </c>
      <c r="H371" s="7">
        <v>7</v>
      </c>
      <c r="I371" s="7">
        <v>0</v>
      </c>
      <c r="J371" s="7">
        <v>9</v>
      </c>
      <c r="K371" s="7">
        <v>6</v>
      </c>
      <c r="L371" s="7">
        <v>0</v>
      </c>
      <c r="M371" s="7">
        <v>17</v>
      </c>
      <c r="Q371"/>
      <c r="R371"/>
      <c r="S371"/>
      <c r="T371"/>
      <c r="U371"/>
      <c r="V371"/>
      <c r="W371"/>
      <c r="X371"/>
    </row>
    <row r="372" spans="1:24">
      <c r="A372" s="7" t="s">
        <v>368</v>
      </c>
      <c r="B372" s="3">
        <v>0</v>
      </c>
      <c r="C372" s="7">
        <v>0</v>
      </c>
      <c r="D372" s="7">
        <v>3</v>
      </c>
      <c r="E372" s="7">
        <v>1</v>
      </c>
      <c r="F372" s="7">
        <v>0</v>
      </c>
      <c r="G372" s="7">
        <v>0</v>
      </c>
      <c r="H372" s="7">
        <v>5</v>
      </c>
      <c r="I372" s="7">
        <v>1</v>
      </c>
      <c r="J372" s="7">
        <v>3</v>
      </c>
      <c r="K372" s="7">
        <v>3</v>
      </c>
      <c r="L372" s="7">
        <v>0</v>
      </c>
      <c r="M372" s="7">
        <v>15</v>
      </c>
      <c r="Q372"/>
      <c r="R372"/>
      <c r="S372"/>
      <c r="T372"/>
      <c r="U372"/>
      <c r="V372"/>
      <c r="W372"/>
      <c r="X372"/>
    </row>
    <row r="373" spans="1:24">
      <c r="A373" s="7" t="s">
        <v>369</v>
      </c>
      <c r="B373" s="3">
        <v>0</v>
      </c>
      <c r="C373" s="7">
        <v>0</v>
      </c>
      <c r="D373" s="7">
        <v>1</v>
      </c>
      <c r="E373" s="7">
        <v>4</v>
      </c>
      <c r="F373" s="7">
        <v>0</v>
      </c>
      <c r="G373" s="7">
        <v>0</v>
      </c>
      <c r="H373" s="7">
        <v>5</v>
      </c>
      <c r="I373" s="7">
        <v>0</v>
      </c>
      <c r="J373" s="7">
        <v>1</v>
      </c>
      <c r="K373" s="7">
        <v>7</v>
      </c>
      <c r="L373" s="7">
        <v>0</v>
      </c>
      <c r="M373" s="7">
        <v>19</v>
      </c>
      <c r="Q373"/>
      <c r="R373"/>
      <c r="S373"/>
      <c r="T373"/>
      <c r="U373"/>
      <c r="V373"/>
      <c r="W373"/>
      <c r="X373"/>
    </row>
    <row r="374" spans="1:24">
      <c r="A374" s="7" t="s">
        <v>370</v>
      </c>
      <c r="B374" s="3">
        <v>0</v>
      </c>
      <c r="C374" s="7">
        <v>0</v>
      </c>
      <c r="D374" s="7">
        <v>1</v>
      </c>
      <c r="E374" s="7">
        <v>1</v>
      </c>
      <c r="F374" s="7">
        <v>0</v>
      </c>
      <c r="G374" s="7">
        <v>0</v>
      </c>
      <c r="H374" s="7">
        <v>7</v>
      </c>
      <c r="I374" s="7">
        <v>1</v>
      </c>
      <c r="J374" s="7">
        <v>6</v>
      </c>
      <c r="K374" s="7">
        <v>1</v>
      </c>
      <c r="L374" s="7">
        <v>0</v>
      </c>
      <c r="M374" s="7">
        <v>10</v>
      </c>
      <c r="Q374"/>
      <c r="R374"/>
      <c r="S374"/>
      <c r="T374"/>
      <c r="U374"/>
      <c r="V374"/>
      <c r="W374"/>
      <c r="X374"/>
    </row>
    <row r="375" spans="1:24">
      <c r="A375" s="7" t="s">
        <v>371</v>
      </c>
      <c r="B375" s="3">
        <v>0</v>
      </c>
      <c r="C375" s="7">
        <v>0</v>
      </c>
      <c r="D375" s="7">
        <v>1</v>
      </c>
      <c r="E375" s="7">
        <v>5</v>
      </c>
      <c r="F375" s="7">
        <v>0</v>
      </c>
      <c r="G375" s="7">
        <v>0</v>
      </c>
      <c r="H375" s="7">
        <v>6</v>
      </c>
      <c r="I375" s="7">
        <v>1</v>
      </c>
      <c r="J375" s="7">
        <v>5</v>
      </c>
      <c r="K375" s="7">
        <v>2</v>
      </c>
      <c r="L375" s="7">
        <v>0</v>
      </c>
      <c r="M375" s="7">
        <v>11</v>
      </c>
      <c r="Q375"/>
      <c r="R375"/>
      <c r="S375"/>
      <c r="T375"/>
      <c r="U375"/>
      <c r="V375"/>
      <c r="W375"/>
      <c r="X375"/>
    </row>
    <row r="376" spans="1:24">
      <c r="A376" s="7" t="s">
        <v>372</v>
      </c>
      <c r="B376" s="3">
        <v>0</v>
      </c>
      <c r="C376" s="7">
        <v>0</v>
      </c>
      <c r="D376" s="7">
        <v>3</v>
      </c>
      <c r="E376" s="7">
        <v>5</v>
      </c>
      <c r="F376" s="7">
        <v>0</v>
      </c>
      <c r="G376" s="7">
        <v>0</v>
      </c>
      <c r="H376" s="7">
        <v>14</v>
      </c>
      <c r="I376" s="7">
        <v>0</v>
      </c>
      <c r="J376" s="7">
        <v>13</v>
      </c>
      <c r="K376" s="7">
        <v>7</v>
      </c>
      <c r="L376" s="7">
        <v>0</v>
      </c>
      <c r="M376" s="7">
        <v>4</v>
      </c>
      <c r="Q376"/>
      <c r="R376"/>
      <c r="S376"/>
      <c r="T376"/>
      <c r="U376"/>
      <c r="V376"/>
      <c r="W376"/>
      <c r="X376"/>
    </row>
    <row r="377" spans="1:24">
      <c r="A377" s="7" t="s">
        <v>373</v>
      </c>
      <c r="B377" s="3">
        <v>0</v>
      </c>
      <c r="C377" s="7">
        <v>0</v>
      </c>
      <c r="D377" s="7">
        <v>2</v>
      </c>
      <c r="E377" s="7">
        <v>3</v>
      </c>
      <c r="F377" s="7">
        <v>0</v>
      </c>
      <c r="G377" s="7">
        <v>0</v>
      </c>
      <c r="H377" s="7">
        <v>12</v>
      </c>
      <c r="I377" s="7">
        <v>1</v>
      </c>
      <c r="J377" s="7">
        <v>5</v>
      </c>
      <c r="K377" s="7">
        <v>6</v>
      </c>
      <c r="L377" s="7">
        <v>0</v>
      </c>
      <c r="M377" s="7">
        <v>10</v>
      </c>
      <c r="Q377"/>
      <c r="R377"/>
      <c r="S377"/>
      <c r="T377"/>
      <c r="U377"/>
      <c r="V377"/>
      <c r="W377"/>
      <c r="X377"/>
    </row>
    <row r="378" spans="1:24">
      <c r="A378" s="7" t="s">
        <v>374</v>
      </c>
      <c r="B378" s="3">
        <v>0</v>
      </c>
      <c r="C378" s="7">
        <v>0</v>
      </c>
      <c r="D378" s="7">
        <v>1</v>
      </c>
      <c r="E378" s="7">
        <v>2</v>
      </c>
      <c r="F378" s="7">
        <v>0</v>
      </c>
      <c r="G378" s="7">
        <v>0</v>
      </c>
      <c r="H378" s="7">
        <v>9</v>
      </c>
      <c r="I378" s="7">
        <v>2</v>
      </c>
      <c r="J378" s="7">
        <v>5</v>
      </c>
      <c r="K378" s="7">
        <v>7</v>
      </c>
      <c r="L378" s="7">
        <v>0</v>
      </c>
      <c r="M378" s="7">
        <v>13</v>
      </c>
      <c r="Q378"/>
      <c r="R378"/>
      <c r="S378"/>
      <c r="T378"/>
      <c r="U378"/>
      <c r="V378"/>
      <c r="W378"/>
      <c r="X378"/>
    </row>
    <row r="379" spans="1:24">
      <c r="A379" s="7" t="s">
        <v>375</v>
      </c>
      <c r="B379" s="3">
        <v>0</v>
      </c>
      <c r="C379" s="7">
        <v>0</v>
      </c>
      <c r="D379" s="7">
        <v>1</v>
      </c>
      <c r="E379" s="7">
        <v>2</v>
      </c>
      <c r="F379" s="7">
        <v>0</v>
      </c>
      <c r="G379" s="7">
        <v>0</v>
      </c>
      <c r="H379" s="7">
        <v>5</v>
      </c>
      <c r="I379" s="7">
        <v>2</v>
      </c>
      <c r="J379" s="7">
        <v>9</v>
      </c>
      <c r="K379" s="7">
        <v>3</v>
      </c>
      <c r="L379" s="7">
        <v>0</v>
      </c>
      <c r="M379" s="7">
        <v>9</v>
      </c>
      <c r="Q379"/>
      <c r="R379"/>
      <c r="S379"/>
      <c r="T379"/>
      <c r="U379"/>
      <c r="V379"/>
      <c r="W379"/>
      <c r="X379"/>
    </row>
    <row r="380" spans="1:24">
      <c r="A380" s="7" t="s">
        <v>483</v>
      </c>
      <c r="B380" s="3">
        <v>0</v>
      </c>
      <c r="C380" s="7">
        <v>0</v>
      </c>
      <c r="D380" s="7">
        <v>4</v>
      </c>
      <c r="E380" s="7">
        <v>6</v>
      </c>
      <c r="F380" s="7">
        <v>0</v>
      </c>
      <c r="G380" s="7">
        <v>0</v>
      </c>
      <c r="H380" s="7">
        <v>10</v>
      </c>
      <c r="I380" s="7">
        <v>2</v>
      </c>
      <c r="J380" s="7">
        <v>9</v>
      </c>
      <c r="K380" s="7">
        <v>6</v>
      </c>
      <c r="L380" s="7">
        <v>0</v>
      </c>
      <c r="M380" s="7">
        <v>19</v>
      </c>
      <c r="Q380"/>
      <c r="R380"/>
      <c r="S380"/>
      <c r="T380"/>
      <c r="U380"/>
      <c r="V380"/>
      <c r="W380"/>
      <c r="X380"/>
    </row>
    <row r="381" spans="1:24">
      <c r="A381" s="7" t="s">
        <v>376</v>
      </c>
      <c r="B381" s="3">
        <v>0</v>
      </c>
      <c r="C381" s="7">
        <v>1</v>
      </c>
      <c r="D381" s="7">
        <v>0</v>
      </c>
      <c r="E381" s="7">
        <v>1</v>
      </c>
      <c r="F381" s="7">
        <v>0</v>
      </c>
      <c r="G381" s="7">
        <v>0</v>
      </c>
      <c r="H381" s="7">
        <v>2</v>
      </c>
      <c r="I381" s="7">
        <v>1</v>
      </c>
      <c r="J381" s="7">
        <v>4</v>
      </c>
      <c r="K381" s="7">
        <v>4</v>
      </c>
      <c r="L381" s="7">
        <v>0</v>
      </c>
      <c r="M381" s="7">
        <v>17</v>
      </c>
      <c r="Q381"/>
      <c r="R381"/>
      <c r="S381"/>
      <c r="T381"/>
      <c r="U381"/>
      <c r="V381"/>
      <c r="W381"/>
      <c r="X381"/>
    </row>
    <row r="382" spans="1:24">
      <c r="A382" s="7" t="s">
        <v>377</v>
      </c>
      <c r="B382" s="3">
        <v>0</v>
      </c>
      <c r="C382" s="7">
        <v>0</v>
      </c>
      <c r="D382" s="7">
        <v>1</v>
      </c>
      <c r="E382" s="7">
        <v>0</v>
      </c>
      <c r="F382" s="7">
        <v>0</v>
      </c>
      <c r="G382" s="7">
        <v>0</v>
      </c>
      <c r="H382" s="7">
        <v>1</v>
      </c>
      <c r="I382" s="7">
        <v>0</v>
      </c>
      <c r="J382" s="7">
        <v>3</v>
      </c>
      <c r="K382" s="7">
        <v>5</v>
      </c>
      <c r="L382" s="7">
        <v>0</v>
      </c>
      <c r="M382" s="7">
        <v>7</v>
      </c>
      <c r="Q382"/>
      <c r="R382"/>
      <c r="S382"/>
      <c r="T382"/>
      <c r="U382"/>
      <c r="V382"/>
      <c r="W382"/>
      <c r="X382"/>
    </row>
    <row r="383" spans="1:24">
      <c r="A383" s="7" t="s">
        <v>378</v>
      </c>
      <c r="B383" s="3">
        <v>0</v>
      </c>
      <c r="C383" s="7">
        <v>0</v>
      </c>
      <c r="D383" s="7">
        <v>3</v>
      </c>
      <c r="E383" s="7">
        <v>2</v>
      </c>
      <c r="F383" s="7">
        <v>0</v>
      </c>
      <c r="G383" s="7">
        <v>0</v>
      </c>
      <c r="H383" s="7">
        <v>5</v>
      </c>
      <c r="I383" s="7">
        <v>0</v>
      </c>
      <c r="J383" s="7">
        <v>7</v>
      </c>
      <c r="K383" s="7">
        <v>0</v>
      </c>
      <c r="L383" s="7">
        <v>0</v>
      </c>
      <c r="M383" s="7">
        <v>5</v>
      </c>
      <c r="Q383"/>
      <c r="R383"/>
      <c r="S383"/>
      <c r="T383"/>
      <c r="U383"/>
      <c r="V383"/>
      <c r="W383"/>
      <c r="X383"/>
    </row>
    <row r="384" spans="1:24">
      <c r="A384" s="7" t="s">
        <v>379</v>
      </c>
      <c r="B384" s="3">
        <v>0</v>
      </c>
      <c r="C384" s="7">
        <v>0</v>
      </c>
      <c r="D384" s="7">
        <v>0</v>
      </c>
      <c r="E384" s="7">
        <v>4</v>
      </c>
      <c r="F384" s="7">
        <v>0</v>
      </c>
      <c r="G384" s="7">
        <v>0</v>
      </c>
      <c r="H384" s="7">
        <v>4</v>
      </c>
      <c r="I384" s="7">
        <v>1</v>
      </c>
      <c r="J384" s="7">
        <v>2</v>
      </c>
      <c r="K384" s="7">
        <v>0</v>
      </c>
      <c r="L384" s="7">
        <v>0</v>
      </c>
      <c r="M384" s="7">
        <v>0</v>
      </c>
      <c r="Q384"/>
      <c r="R384"/>
      <c r="S384"/>
      <c r="T384"/>
      <c r="U384"/>
      <c r="V384"/>
      <c r="W384"/>
      <c r="X384"/>
    </row>
    <row r="385" spans="1:24">
      <c r="A385" s="7" t="s">
        <v>380</v>
      </c>
      <c r="B385" s="3">
        <v>1</v>
      </c>
      <c r="C385" s="7">
        <v>1</v>
      </c>
      <c r="D385" s="7">
        <v>2</v>
      </c>
      <c r="E385" s="7">
        <v>0</v>
      </c>
      <c r="F385" s="7">
        <v>0</v>
      </c>
      <c r="G385" s="7">
        <v>0</v>
      </c>
      <c r="H385" s="7">
        <v>4</v>
      </c>
      <c r="I385" s="7">
        <v>2</v>
      </c>
      <c r="J385" s="7">
        <v>11</v>
      </c>
      <c r="K385" s="7">
        <v>4</v>
      </c>
      <c r="L385" s="7">
        <v>0</v>
      </c>
      <c r="M385" s="7">
        <v>8</v>
      </c>
      <c r="Q385"/>
      <c r="R385"/>
      <c r="S385"/>
      <c r="T385"/>
      <c r="U385"/>
      <c r="V385"/>
      <c r="W385"/>
      <c r="X385"/>
    </row>
    <row r="386" spans="1:24">
      <c r="A386" s="7" t="s">
        <v>1474</v>
      </c>
      <c r="B386" s="3">
        <v>0</v>
      </c>
      <c r="C386" s="7">
        <v>0</v>
      </c>
      <c r="D386" s="7">
        <v>1</v>
      </c>
      <c r="E386" s="7">
        <v>2</v>
      </c>
      <c r="F386" s="7">
        <v>0</v>
      </c>
      <c r="G386" s="7">
        <v>0</v>
      </c>
      <c r="H386" s="7">
        <v>3</v>
      </c>
      <c r="I386" s="7">
        <v>0</v>
      </c>
      <c r="J386" s="7">
        <v>5</v>
      </c>
      <c r="K386" s="7">
        <v>4</v>
      </c>
      <c r="L386" s="7">
        <v>0</v>
      </c>
      <c r="M386" s="7">
        <v>7</v>
      </c>
      <c r="Q386"/>
      <c r="R386"/>
      <c r="S386"/>
      <c r="T386"/>
      <c r="U386"/>
      <c r="V386"/>
      <c r="W386"/>
      <c r="X386"/>
    </row>
    <row r="387" spans="1:24">
      <c r="A387" s="7" t="s">
        <v>381</v>
      </c>
      <c r="B387" s="3">
        <v>0</v>
      </c>
      <c r="C387" s="7">
        <v>0</v>
      </c>
      <c r="D387" s="7">
        <v>2</v>
      </c>
      <c r="E387" s="7">
        <v>3</v>
      </c>
      <c r="F387" s="7">
        <v>0</v>
      </c>
      <c r="G387" s="7">
        <v>0</v>
      </c>
      <c r="H387" s="7">
        <v>7</v>
      </c>
      <c r="I387" s="7">
        <v>2</v>
      </c>
      <c r="J387" s="7">
        <v>13</v>
      </c>
      <c r="K387" s="7">
        <v>3</v>
      </c>
      <c r="L387" s="7">
        <v>0</v>
      </c>
      <c r="M387" s="7">
        <v>10</v>
      </c>
      <c r="Q387"/>
      <c r="R387"/>
      <c r="S387"/>
      <c r="T387"/>
      <c r="U387"/>
      <c r="V387"/>
      <c r="W387"/>
      <c r="X387"/>
    </row>
    <row r="388" spans="1:24">
      <c r="A388" s="7" t="s">
        <v>484</v>
      </c>
      <c r="B388" s="3">
        <v>1</v>
      </c>
      <c r="C388" s="7">
        <v>1</v>
      </c>
      <c r="D388" s="7">
        <v>0</v>
      </c>
      <c r="E388" s="7">
        <v>2</v>
      </c>
      <c r="F388" s="7">
        <v>0</v>
      </c>
      <c r="G388" s="7">
        <v>0</v>
      </c>
      <c r="H388" s="7">
        <v>4</v>
      </c>
      <c r="I388" s="7">
        <v>2</v>
      </c>
      <c r="J388" s="7">
        <v>7</v>
      </c>
      <c r="K388" s="7">
        <v>0</v>
      </c>
      <c r="L388" s="7">
        <v>0</v>
      </c>
      <c r="M388" s="7">
        <v>1</v>
      </c>
      <c r="Q388"/>
      <c r="R388"/>
      <c r="S388"/>
      <c r="T388"/>
      <c r="U388"/>
      <c r="V388"/>
      <c r="W388"/>
      <c r="X388"/>
    </row>
    <row r="389" spans="1:24">
      <c r="A389" s="7" t="s">
        <v>502</v>
      </c>
      <c r="B389" s="3">
        <v>0</v>
      </c>
      <c r="C389" s="7">
        <v>0</v>
      </c>
      <c r="D389" s="7">
        <v>2</v>
      </c>
      <c r="E389" s="7">
        <v>4</v>
      </c>
      <c r="F389" s="7">
        <v>0</v>
      </c>
      <c r="G389" s="7">
        <v>0</v>
      </c>
      <c r="H389" s="7">
        <v>7</v>
      </c>
      <c r="I389" s="7">
        <v>2</v>
      </c>
      <c r="J389" s="7">
        <v>10</v>
      </c>
      <c r="K389" s="7">
        <v>9</v>
      </c>
      <c r="L389" s="7">
        <v>0</v>
      </c>
      <c r="M389" s="7">
        <v>10</v>
      </c>
      <c r="Q389"/>
      <c r="R389"/>
    </row>
    <row r="390" spans="1:24">
      <c r="A390" s="7" t="s">
        <v>568</v>
      </c>
      <c r="B390" s="3">
        <v>0</v>
      </c>
      <c r="C390" s="7">
        <v>0</v>
      </c>
      <c r="D390" s="7">
        <v>6</v>
      </c>
      <c r="E390" s="7">
        <v>6</v>
      </c>
      <c r="F390" s="7">
        <v>0</v>
      </c>
      <c r="G390" s="7">
        <v>0</v>
      </c>
      <c r="H390" s="7">
        <v>18</v>
      </c>
      <c r="I390" s="7">
        <v>5</v>
      </c>
      <c r="J390" s="7">
        <v>4</v>
      </c>
      <c r="K390" s="7">
        <v>7</v>
      </c>
      <c r="L390" s="7">
        <v>3</v>
      </c>
      <c r="M390" s="7">
        <v>8</v>
      </c>
      <c r="Q390"/>
      <c r="R390"/>
    </row>
    <row r="391" spans="1:24">
      <c r="A391" s="7" t="s">
        <v>485</v>
      </c>
      <c r="B391" s="3">
        <v>0</v>
      </c>
      <c r="C391" s="7">
        <v>0</v>
      </c>
      <c r="D391" s="7">
        <v>0</v>
      </c>
      <c r="E391" s="7">
        <v>2</v>
      </c>
      <c r="F391" s="7">
        <v>0</v>
      </c>
      <c r="G391" s="7">
        <v>0</v>
      </c>
      <c r="H391" s="7">
        <v>6</v>
      </c>
      <c r="I391" s="7">
        <v>2</v>
      </c>
      <c r="J391" s="7">
        <v>3</v>
      </c>
      <c r="K391" s="7">
        <v>4</v>
      </c>
      <c r="L391" s="7">
        <v>2</v>
      </c>
      <c r="M391" s="7">
        <v>6</v>
      </c>
      <c r="Q391"/>
      <c r="R391"/>
    </row>
    <row r="392" spans="1:24">
      <c r="A392" s="7" t="s">
        <v>503</v>
      </c>
      <c r="B392" s="3">
        <v>0</v>
      </c>
      <c r="C392" s="7">
        <v>0</v>
      </c>
      <c r="D392" s="7">
        <v>0</v>
      </c>
      <c r="E392" s="7">
        <v>2</v>
      </c>
      <c r="F392" s="7">
        <v>0</v>
      </c>
      <c r="G392" s="7">
        <v>1</v>
      </c>
      <c r="H392" s="7">
        <v>5</v>
      </c>
      <c r="I392" s="7">
        <v>1</v>
      </c>
      <c r="J392" s="7">
        <v>8</v>
      </c>
      <c r="K392" s="7">
        <v>3</v>
      </c>
      <c r="L392" s="7">
        <v>0</v>
      </c>
      <c r="M392" s="7">
        <v>2</v>
      </c>
      <c r="Q392"/>
      <c r="R392"/>
    </row>
    <row r="393" spans="1:24">
      <c r="A393" s="7" t="s">
        <v>569</v>
      </c>
      <c r="B393" s="3">
        <v>1</v>
      </c>
      <c r="C393" s="7">
        <v>0</v>
      </c>
      <c r="D393" s="7">
        <v>0</v>
      </c>
      <c r="E393" s="7">
        <v>7</v>
      </c>
      <c r="F393" s="7">
        <v>1</v>
      </c>
      <c r="G393" s="7">
        <v>0</v>
      </c>
      <c r="H393" s="7">
        <v>8</v>
      </c>
      <c r="I393" s="7">
        <v>7</v>
      </c>
      <c r="J393" s="7">
        <v>4</v>
      </c>
      <c r="K393" s="7">
        <v>11</v>
      </c>
      <c r="L393" s="7">
        <v>0</v>
      </c>
      <c r="M393" s="7">
        <v>10</v>
      </c>
      <c r="Q393"/>
      <c r="R393"/>
    </row>
    <row r="394" spans="1:24">
      <c r="A394" s="7" t="s">
        <v>504</v>
      </c>
      <c r="B394" s="3">
        <v>0</v>
      </c>
      <c r="C394" s="7">
        <v>0</v>
      </c>
      <c r="D394" s="7">
        <v>1</v>
      </c>
      <c r="E394" s="7">
        <v>1</v>
      </c>
      <c r="F394" s="7">
        <v>0</v>
      </c>
      <c r="G394" s="7">
        <v>0</v>
      </c>
      <c r="H394" s="7">
        <v>2</v>
      </c>
      <c r="I394" s="7">
        <v>3</v>
      </c>
      <c r="J394" s="7">
        <v>0</v>
      </c>
      <c r="K394" s="7">
        <v>1</v>
      </c>
      <c r="L394" s="7">
        <v>0</v>
      </c>
      <c r="M394" s="7">
        <v>7</v>
      </c>
      <c r="Q394"/>
      <c r="R394"/>
    </row>
    <row r="395" spans="1:24">
      <c r="A395" s="7" t="s">
        <v>505</v>
      </c>
      <c r="B395" s="3">
        <v>0</v>
      </c>
      <c r="C395" s="7">
        <v>0</v>
      </c>
      <c r="D395" s="7">
        <v>2</v>
      </c>
      <c r="E395" s="7">
        <v>3</v>
      </c>
      <c r="F395" s="7">
        <v>0</v>
      </c>
      <c r="G395" s="7">
        <v>0</v>
      </c>
      <c r="H395" s="7">
        <v>5</v>
      </c>
      <c r="I395" s="7">
        <v>1</v>
      </c>
      <c r="J395" s="7">
        <v>4</v>
      </c>
      <c r="K395" s="7">
        <v>4</v>
      </c>
      <c r="L395" s="7">
        <v>0</v>
      </c>
      <c r="M395" s="7">
        <v>12</v>
      </c>
      <c r="Q395"/>
      <c r="R395"/>
    </row>
    <row r="396" spans="1:24">
      <c r="A396" s="7" t="s">
        <v>496</v>
      </c>
      <c r="B396" s="3">
        <v>0</v>
      </c>
      <c r="C396" s="7">
        <v>1</v>
      </c>
      <c r="D396" s="7">
        <v>0</v>
      </c>
      <c r="E396" s="7">
        <v>1</v>
      </c>
      <c r="F396" s="7">
        <v>0</v>
      </c>
      <c r="G396" s="7">
        <v>0</v>
      </c>
      <c r="H396" s="7">
        <v>4</v>
      </c>
      <c r="I396" s="7">
        <v>2</v>
      </c>
      <c r="J396" s="7">
        <v>5</v>
      </c>
      <c r="K396" s="7">
        <v>7</v>
      </c>
      <c r="L396" s="7">
        <v>0</v>
      </c>
      <c r="M396" s="7">
        <v>11</v>
      </c>
      <c r="Q396"/>
      <c r="R396"/>
    </row>
    <row r="397" spans="1:24">
      <c r="A397" s="7" t="s">
        <v>506</v>
      </c>
      <c r="B397" s="3">
        <v>0</v>
      </c>
      <c r="C397" s="7">
        <v>1</v>
      </c>
      <c r="D397" s="7">
        <v>3</v>
      </c>
      <c r="E397" s="7">
        <v>3</v>
      </c>
      <c r="F397" s="7">
        <v>0</v>
      </c>
      <c r="G397" s="7">
        <v>0</v>
      </c>
      <c r="H397" s="7">
        <v>7</v>
      </c>
      <c r="I397" s="7">
        <v>1</v>
      </c>
      <c r="J397" s="7">
        <v>1</v>
      </c>
      <c r="K397" s="7">
        <v>0</v>
      </c>
      <c r="L397" s="7">
        <v>0</v>
      </c>
      <c r="M397" s="7">
        <v>1</v>
      </c>
      <c r="Q397"/>
      <c r="R397"/>
    </row>
    <row r="398" spans="1:24">
      <c r="A398" s="7" t="s">
        <v>507</v>
      </c>
      <c r="B398" s="3">
        <v>1</v>
      </c>
      <c r="C398" s="7">
        <v>2</v>
      </c>
      <c r="D398" s="7">
        <v>0</v>
      </c>
      <c r="E398" s="7">
        <v>2</v>
      </c>
      <c r="F398" s="7">
        <v>0</v>
      </c>
      <c r="G398" s="7">
        <v>0</v>
      </c>
      <c r="H398" s="7">
        <v>5</v>
      </c>
      <c r="I398" s="7">
        <v>4</v>
      </c>
      <c r="J398" s="7">
        <v>7</v>
      </c>
      <c r="K398" s="7">
        <v>0</v>
      </c>
      <c r="L398" s="7">
        <v>1</v>
      </c>
      <c r="M398" s="7">
        <v>1</v>
      </c>
      <c r="Q398"/>
      <c r="R398"/>
    </row>
    <row r="399" spans="1:24">
      <c r="A399" s="7" t="s">
        <v>508</v>
      </c>
      <c r="B399" s="3">
        <v>1</v>
      </c>
      <c r="C399" s="7">
        <v>1</v>
      </c>
      <c r="D399" s="7">
        <v>2</v>
      </c>
      <c r="E399" s="7">
        <v>1</v>
      </c>
      <c r="F399" s="7">
        <v>0</v>
      </c>
      <c r="G399" s="7">
        <v>0</v>
      </c>
      <c r="H399" s="7">
        <v>8</v>
      </c>
      <c r="I399" s="7">
        <v>2</v>
      </c>
      <c r="J399" s="7">
        <v>9</v>
      </c>
      <c r="K399" s="7">
        <v>4</v>
      </c>
      <c r="L399" s="7">
        <v>3</v>
      </c>
      <c r="M399" s="7">
        <v>6</v>
      </c>
      <c r="Q399"/>
      <c r="R399"/>
    </row>
    <row r="400" spans="1:24">
      <c r="A400" s="7" t="s">
        <v>486</v>
      </c>
      <c r="B400" s="3">
        <v>0</v>
      </c>
      <c r="C400" s="7">
        <v>0</v>
      </c>
      <c r="D400" s="7">
        <v>0</v>
      </c>
      <c r="E400" s="7">
        <v>1</v>
      </c>
      <c r="F400" s="7">
        <v>0</v>
      </c>
      <c r="G400" s="7">
        <v>0</v>
      </c>
      <c r="H400" s="7">
        <v>4</v>
      </c>
      <c r="I400" s="7">
        <v>0</v>
      </c>
      <c r="J400" s="7">
        <v>3</v>
      </c>
      <c r="K400" s="7">
        <v>6</v>
      </c>
      <c r="L400" s="7">
        <v>0</v>
      </c>
      <c r="M400" s="7">
        <v>17</v>
      </c>
      <c r="Q400"/>
      <c r="R400"/>
    </row>
    <row r="401" spans="1:18">
      <c r="A401" s="7" t="s">
        <v>509</v>
      </c>
      <c r="B401" s="3">
        <v>0</v>
      </c>
      <c r="C401" s="7">
        <v>1</v>
      </c>
      <c r="D401" s="7">
        <v>1</v>
      </c>
      <c r="E401" s="7">
        <v>8</v>
      </c>
      <c r="F401" s="7">
        <v>1</v>
      </c>
      <c r="G401" s="7">
        <v>0</v>
      </c>
      <c r="H401" s="7">
        <v>11</v>
      </c>
      <c r="I401" s="7">
        <v>2</v>
      </c>
      <c r="J401" s="7">
        <v>9</v>
      </c>
      <c r="K401" s="7">
        <v>2</v>
      </c>
      <c r="L401" s="7">
        <v>0</v>
      </c>
      <c r="M401" s="7">
        <v>10</v>
      </c>
      <c r="Q401"/>
      <c r="R401"/>
    </row>
    <row r="402" spans="1:18">
      <c r="A402" s="7" t="s">
        <v>510</v>
      </c>
      <c r="B402" s="3">
        <v>1</v>
      </c>
      <c r="C402" s="7">
        <v>0</v>
      </c>
      <c r="D402" s="7">
        <v>1</v>
      </c>
      <c r="E402" s="7">
        <v>2</v>
      </c>
      <c r="F402" s="7">
        <v>1</v>
      </c>
      <c r="G402" s="7">
        <v>0</v>
      </c>
      <c r="H402" s="7">
        <v>7</v>
      </c>
      <c r="I402" s="7">
        <v>2</v>
      </c>
      <c r="J402" s="7">
        <v>8</v>
      </c>
      <c r="K402" s="7">
        <v>3</v>
      </c>
      <c r="L402" s="7">
        <v>0</v>
      </c>
      <c r="M402" s="7">
        <v>13</v>
      </c>
      <c r="Q402"/>
      <c r="R402"/>
    </row>
    <row r="403" spans="1:18">
      <c r="A403" s="7" t="s">
        <v>1496</v>
      </c>
      <c r="B403" s="3">
        <v>0</v>
      </c>
      <c r="C403" s="7">
        <v>0</v>
      </c>
      <c r="D403" s="7">
        <v>4</v>
      </c>
      <c r="E403" s="7">
        <v>0</v>
      </c>
      <c r="F403" s="7">
        <v>0</v>
      </c>
      <c r="G403" s="7">
        <v>0</v>
      </c>
      <c r="H403" s="7">
        <v>7</v>
      </c>
      <c r="I403" s="7">
        <v>3</v>
      </c>
      <c r="J403" s="7">
        <v>8</v>
      </c>
      <c r="K403" s="7">
        <v>8</v>
      </c>
      <c r="L403" s="7">
        <v>4</v>
      </c>
      <c r="M403" s="7">
        <v>11</v>
      </c>
      <c r="Q403"/>
      <c r="R403"/>
    </row>
    <row r="404" spans="1:18">
      <c r="A404" s="7" t="s">
        <v>511</v>
      </c>
      <c r="B404" s="3">
        <v>0</v>
      </c>
      <c r="C404" s="7">
        <v>0</v>
      </c>
      <c r="D404" s="7">
        <v>3</v>
      </c>
      <c r="E404" s="7">
        <v>1</v>
      </c>
      <c r="F404" s="7">
        <v>0</v>
      </c>
      <c r="G404" s="7">
        <v>0</v>
      </c>
      <c r="H404" s="7">
        <v>4</v>
      </c>
      <c r="I404" s="7">
        <v>0</v>
      </c>
      <c r="J404" s="7">
        <v>2</v>
      </c>
      <c r="K404" s="7">
        <v>2</v>
      </c>
      <c r="L404" s="7">
        <v>0</v>
      </c>
      <c r="M404" s="7">
        <v>11</v>
      </c>
      <c r="Q404"/>
      <c r="R404"/>
    </row>
    <row r="405" spans="1:18">
      <c r="A405" s="7" t="s">
        <v>512</v>
      </c>
      <c r="B405" s="3">
        <v>0</v>
      </c>
      <c r="C405" s="7">
        <v>1</v>
      </c>
      <c r="D405" s="7">
        <v>3</v>
      </c>
      <c r="E405" s="7">
        <v>3</v>
      </c>
      <c r="F405" s="7">
        <v>0</v>
      </c>
      <c r="G405" s="7">
        <v>0</v>
      </c>
      <c r="H405" s="7">
        <v>7</v>
      </c>
      <c r="I405" s="7">
        <v>3</v>
      </c>
      <c r="J405" s="7">
        <v>8</v>
      </c>
      <c r="K405" s="7">
        <v>9</v>
      </c>
      <c r="L405" s="7">
        <v>0</v>
      </c>
      <c r="M405" s="7">
        <v>4</v>
      </c>
      <c r="Q405"/>
      <c r="R405"/>
    </row>
    <row r="406" spans="1:18">
      <c r="A406" s="7" t="s">
        <v>513</v>
      </c>
      <c r="B406" s="3">
        <v>0</v>
      </c>
      <c r="C406" s="7">
        <v>0</v>
      </c>
      <c r="D406" s="7">
        <v>1</v>
      </c>
      <c r="E406" s="7">
        <v>0</v>
      </c>
      <c r="F406" s="7">
        <v>0</v>
      </c>
      <c r="G406" s="7">
        <v>0</v>
      </c>
      <c r="H406" s="7">
        <v>1</v>
      </c>
      <c r="I406" s="7">
        <v>2</v>
      </c>
      <c r="J406" s="7">
        <v>2</v>
      </c>
      <c r="K406" s="7">
        <v>2</v>
      </c>
      <c r="L406" s="7">
        <v>0</v>
      </c>
      <c r="M406" s="7">
        <v>3</v>
      </c>
      <c r="Q406"/>
      <c r="R406"/>
    </row>
    <row r="407" spans="1:18">
      <c r="A407" s="7" t="s">
        <v>570</v>
      </c>
      <c r="B407" s="3">
        <v>0</v>
      </c>
      <c r="C407" s="7">
        <v>1</v>
      </c>
      <c r="D407" s="7">
        <v>1</v>
      </c>
      <c r="E407" s="7">
        <v>4</v>
      </c>
      <c r="F407" s="7">
        <v>1</v>
      </c>
      <c r="G407" s="7">
        <v>0</v>
      </c>
      <c r="H407" s="7">
        <v>6</v>
      </c>
      <c r="I407" s="7">
        <v>3</v>
      </c>
      <c r="J407" s="7">
        <v>5</v>
      </c>
      <c r="K407" s="7">
        <v>3</v>
      </c>
      <c r="L407" s="7">
        <v>0</v>
      </c>
      <c r="M407" s="7">
        <v>6</v>
      </c>
      <c r="Q407"/>
      <c r="R407"/>
    </row>
    <row r="408" spans="1:18">
      <c r="A408" s="7" t="s">
        <v>514</v>
      </c>
      <c r="B408" s="3">
        <v>0</v>
      </c>
      <c r="C408" s="7">
        <v>0</v>
      </c>
      <c r="D408" s="7">
        <v>0</v>
      </c>
      <c r="E408" s="7">
        <v>6</v>
      </c>
      <c r="F408" s="7">
        <v>0</v>
      </c>
      <c r="G408" s="7">
        <v>0</v>
      </c>
      <c r="H408" s="7">
        <v>6</v>
      </c>
      <c r="I408" s="7">
        <v>3</v>
      </c>
      <c r="J408" s="7">
        <v>5</v>
      </c>
      <c r="K408" s="7">
        <v>2</v>
      </c>
      <c r="L408" s="7">
        <v>0</v>
      </c>
      <c r="M408" s="7">
        <v>4</v>
      </c>
      <c r="Q408"/>
      <c r="R408"/>
    </row>
    <row r="409" spans="1:18">
      <c r="A409" s="7" t="s">
        <v>515</v>
      </c>
      <c r="B409" s="3">
        <v>0</v>
      </c>
      <c r="C409" s="7">
        <v>0</v>
      </c>
      <c r="D409" s="7">
        <v>1</v>
      </c>
      <c r="E409" s="7">
        <v>0</v>
      </c>
      <c r="F409" s="7">
        <v>0</v>
      </c>
      <c r="G409" s="7">
        <v>0</v>
      </c>
      <c r="H409" s="7">
        <v>1</v>
      </c>
      <c r="I409" s="7">
        <v>1</v>
      </c>
      <c r="J409" s="7">
        <v>3</v>
      </c>
      <c r="K409" s="7">
        <v>1</v>
      </c>
      <c r="L409" s="7">
        <v>0</v>
      </c>
      <c r="M409" s="7">
        <v>9</v>
      </c>
      <c r="Q409"/>
      <c r="R409"/>
    </row>
    <row r="410" spans="1:18">
      <c r="A410" s="7" t="s">
        <v>2632</v>
      </c>
      <c r="B410" s="3">
        <v>0</v>
      </c>
      <c r="C410" s="7">
        <v>0</v>
      </c>
      <c r="D410" s="7">
        <v>5</v>
      </c>
      <c r="E410" s="7">
        <v>1</v>
      </c>
      <c r="F410" s="7">
        <v>0</v>
      </c>
      <c r="G410" s="7">
        <v>0</v>
      </c>
      <c r="H410" s="7">
        <v>11</v>
      </c>
      <c r="I410" s="7">
        <v>4</v>
      </c>
      <c r="J410" s="7">
        <v>7</v>
      </c>
      <c r="K410" s="7">
        <v>8</v>
      </c>
      <c r="L410" s="7">
        <v>0</v>
      </c>
      <c r="M410" s="7">
        <v>7</v>
      </c>
      <c r="Q410"/>
      <c r="R410"/>
    </row>
    <row r="411" spans="1:18">
      <c r="A411" s="7" t="s">
        <v>2633</v>
      </c>
      <c r="B411" s="3">
        <v>0</v>
      </c>
      <c r="C411" s="7">
        <v>1</v>
      </c>
      <c r="D411" s="7">
        <v>3</v>
      </c>
      <c r="E411" s="7">
        <v>5</v>
      </c>
      <c r="F411" s="7">
        <v>0</v>
      </c>
      <c r="G411" s="7">
        <v>0</v>
      </c>
      <c r="H411" s="7">
        <v>16</v>
      </c>
      <c r="I411" s="7">
        <v>1</v>
      </c>
      <c r="J411" s="7">
        <v>7</v>
      </c>
      <c r="K411" s="7">
        <v>10</v>
      </c>
      <c r="L411" s="7">
        <v>0</v>
      </c>
      <c r="M411" s="7">
        <v>20</v>
      </c>
      <c r="Q411"/>
      <c r="R411"/>
    </row>
    <row r="412" spans="1:18">
      <c r="A412" s="7" t="s">
        <v>516</v>
      </c>
      <c r="B412" s="3">
        <v>0</v>
      </c>
      <c r="C412" s="7">
        <v>0</v>
      </c>
      <c r="D412" s="7">
        <v>0</v>
      </c>
      <c r="E412" s="7">
        <v>2</v>
      </c>
      <c r="F412" s="7">
        <v>0</v>
      </c>
      <c r="G412" s="7">
        <v>0</v>
      </c>
      <c r="H412" s="7">
        <v>4</v>
      </c>
      <c r="I412" s="7">
        <v>3</v>
      </c>
      <c r="J412" s="7">
        <v>5</v>
      </c>
      <c r="K412" s="7">
        <v>1</v>
      </c>
      <c r="L412" s="7">
        <v>0</v>
      </c>
      <c r="M412" s="7">
        <v>3</v>
      </c>
      <c r="Q412"/>
      <c r="R412"/>
    </row>
    <row r="413" spans="1:18">
      <c r="A413" s="7" t="s">
        <v>517</v>
      </c>
      <c r="B413" s="3">
        <v>0</v>
      </c>
      <c r="C413" s="7">
        <v>0</v>
      </c>
      <c r="D413" s="7">
        <v>0</v>
      </c>
      <c r="E413" s="7">
        <v>1</v>
      </c>
      <c r="F413" s="7">
        <v>0</v>
      </c>
      <c r="G413" s="7">
        <v>0</v>
      </c>
      <c r="H413" s="7">
        <v>2</v>
      </c>
      <c r="I413" s="7">
        <v>1</v>
      </c>
      <c r="J413" s="7">
        <v>4</v>
      </c>
      <c r="K413" s="7">
        <v>4</v>
      </c>
      <c r="L413" s="7">
        <v>0</v>
      </c>
      <c r="M413" s="7">
        <v>9</v>
      </c>
      <c r="Q413"/>
      <c r="R413"/>
    </row>
    <row r="414" spans="1:18">
      <c r="A414" s="7" t="s">
        <v>518</v>
      </c>
      <c r="B414" s="3">
        <v>0</v>
      </c>
      <c r="C414" s="7">
        <v>0</v>
      </c>
      <c r="D414" s="7">
        <v>0</v>
      </c>
      <c r="E414" s="7">
        <v>3</v>
      </c>
      <c r="F414" s="7">
        <v>0</v>
      </c>
      <c r="G414" s="7">
        <v>1</v>
      </c>
      <c r="H414" s="7">
        <v>5</v>
      </c>
      <c r="I414" s="7">
        <v>2</v>
      </c>
      <c r="J414" s="7">
        <v>1</v>
      </c>
      <c r="K414" s="7">
        <v>4</v>
      </c>
      <c r="L414" s="7">
        <v>0</v>
      </c>
      <c r="M414" s="7">
        <v>12</v>
      </c>
      <c r="Q414"/>
      <c r="R414"/>
    </row>
    <row r="415" spans="1:18">
      <c r="A415" s="7" t="s">
        <v>497</v>
      </c>
      <c r="B415" s="3">
        <v>0</v>
      </c>
      <c r="C415" s="7">
        <v>0</v>
      </c>
      <c r="D415" s="7">
        <v>1</v>
      </c>
      <c r="E415" s="7">
        <v>3</v>
      </c>
      <c r="F415" s="7">
        <v>0</v>
      </c>
      <c r="G415" s="7">
        <v>0</v>
      </c>
      <c r="H415" s="7">
        <v>4</v>
      </c>
      <c r="I415" s="7">
        <v>1</v>
      </c>
      <c r="J415" s="7">
        <v>4</v>
      </c>
      <c r="K415" s="7">
        <v>4</v>
      </c>
      <c r="L415" s="7">
        <v>1</v>
      </c>
      <c r="M415" s="7">
        <v>10</v>
      </c>
      <c r="Q415"/>
      <c r="R415"/>
    </row>
    <row r="416" spans="1:18">
      <c r="A416" s="7" t="s">
        <v>519</v>
      </c>
      <c r="B416" s="3">
        <v>0</v>
      </c>
      <c r="C416" s="7">
        <v>0</v>
      </c>
      <c r="D416" s="7">
        <v>1</v>
      </c>
      <c r="E416" s="7">
        <v>3</v>
      </c>
      <c r="F416" s="7">
        <v>0</v>
      </c>
      <c r="G416" s="7">
        <v>0</v>
      </c>
      <c r="H416" s="7">
        <v>7</v>
      </c>
      <c r="I416" s="7">
        <v>0</v>
      </c>
      <c r="J416" s="7">
        <v>2</v>
      </c>
      <c r="K416" s="7">
        <v>7</v>
      </c>
      <c r="L416" s="7">
        <v>0</v>
      </c>
      <c r="M416" s="7">
        <v>16</v>
      </c>
      <c r="Q416"/>
      <c r="R416"/>
    </row>
    <row r="417" spans="1:18">
      <c r="A417" s="7" t="s">
        <v>498</v>
      </c>
      <c r="B417" s="3">
        <v>0</v>
      </c>
      <c r="C417" s="7">
        <v>1</v>
      </c>
      <c r="D417" s="7">
        <v>1</v>
      </c>
      <c r="E417" s="7">
        <v>0</v>
      </c>
      <c r="F417" s="7">
        <v>0</v>
      </c>
      <c r="G417" s="7">
        <v>0</v>
      </c>
      <c r="H417" s="7">
        <v>3</v>
      </c>
      <c r="I417" s="7">
        <v>2</v>
      </c>
      <c r="J417" s="7">
        <v>5</v>
      </c>
      <c r="K417" s="7">
        <v>2</v>
      </c>
      <c r="L417" s="7">
        <v>0</v>
      </c>
      <c r="M417" s="7">
        <v>3</v>
      </c>
      <c r="Q417"/>
      <c r="R417"/>
    </row>
    <row r="418" spans="1:18">
      <c r="A418" s="7" t="s">
        <v>520</v>
      </c>
      <c r="B418" s="3">
        <v>0</v>
      </c>
      <c r="C418" s="7">
        <v>0</v>
      </c>
      <c r="D418" s="7">
        <v>1</v>
      </c>
      <c r="E418" s="7">
        <v>0</v>
      </c>
      <c r="F418" s="7">
        <v>0</v>
      </c>
      <c r="G418" s="7">
        <v>0</v>
      </c>
      <c r="H418" s="7">
        <v>1</v>
      </c>
      <c r="I418" s="7">
        <v>3</v>
      </c>
      <c r="J418" s="7">
        <v>6</v>
      </c>
      <c r="K418" s="7">
        <v>4</v>
      </c>
      <c r="L418" s="7">
        <v>1</v>
      </c>
      <c r="M418" s="7">
        <v>2</v>
      </c>
      <c r="Q418"/>
      <c r="R418"/>
    </row>
    <row r="419" spans="1:18">
      <c r="A419" s="7" t="s">
        <v>521</v>
      </c>
      <c r="B419" s="3">
        <v>0</v>
      </c>
      <c r="C419" s="7">
        <v>0</v>
      </c>
      <c r="D419" s="7">
        <v>2</v>
      </c>
      <c r="E419" s="7">
        <v>6</v>
      </c>
      <c r="F419" s="7">
        <v>0</v>
      </c>
      <c r="G419" s="7">
        <v>0</v>
      </c>
      <c r="H419" s="7">
        <v>11</v>
      </c>
      <c r="I419" s="7">
        <v>3</v>
      </c>
      <c r="J419" s="7">
        <v>10</v>
      </c>
      <c r="K419" s="7">
        <v>7</v>
      </c>
      <c r="L419" s="7">
        <v>0</v>
      </c>
      <c r="M419" s="7">
        <v>9</v>
      </c>
      <c r="Q419"/>
      <c r="R419"/>
    </row>
    <row r="420" spans="1:18">
      <c r="A420" s="7" t="s">
        <v>571</v>
      </c>
      <c r="B420" s="3">
        <v>0</v>
      </c>
      <c r="C420" s="7">
        <v>1</v>
      </c>
      <c r="D420" s="7">
        <v>1</v>
      </c>
      <c r="E420" s="7">
        <v>3</v>
      </c>
      <c r="F420" s="7">
        <v>1</v>
      </c>
      <c r="G420" s="7">
        <v>0</v>
      </c>
      <c r="H420" s="7">
        <v>5</v>
      </c>
      <c r="I420" s="7">
        <v>6</v>
      </c>
      <c r="J420" s="7">
        <v>10</v>
      </c>
      <c r="K420" s="7">
        <v>6</v>
      </c>
      <c r="L420" s="7">
        <v>0</v>
      </c>
      <c r="M420" s="7">
        <v>9</v>
      </c>
      <c r="Q420"/>
      <c r="R420"/>
    </row>
    <row r="421" spans="1:18">
      <c r="A421" s="7" t="s">
        <v>522</v>
      </c>
      <c r="B421" s="3">
        <v>0</v>
      </c>
      <c r="C421" s="7">
        <v>0</v>
      </c>
      <c r="D421" s="7">
        <v>1</v>
      </c>
      <c r="E421" s="7">
        <v>2</v>
      </c>
      <c r="F421" s="7">
        <v>0</v>
      </c>
      <c r="G421" s="7">
        <v>0</v>
      </c>
      <c r="H421" s="7">
        <v>3</v>
      </c>
      <c r="I421" s="7">
        <v>1</v>
      </c>
      <c r="J421" s="7">
        <v>6</v>
      </c>
      <c r="K421" s="7">
        <v>3</v>
      </c>
      <c r="L421" s="7">
        <v>0</v>
      </c>
      <c r="M421" s="7">
        <v>6</v>
      </c>
      <c r="Q421"/>
      <c r="R421"/>
    </row>
    <row r="422" spans="1:18">
      <c r="A422" s="7" t="s">
        <v>523</v>
      </c>
      <c r="B422" s="3">
        <v>0</v>
      </c>
      <c r="C422" s="7">
        <v>0</v>
      </c>
      <c r="D422" s="7">
        <v>1</v>
      </c>
      <c r="E422" s="7">
        <v>2</v>
      </c>
      <c r="F422" s="7">
        <v>0</v>
      </c>
      <c r="G422" s="7">
        <v>0</v>
      </c>
      <c r="H422" s="7">
        <v>3</v>
      </c>
      <c r="I422" s="7">
        <v>1</v>
      </c>
      <c r="J422" s="7">
        <v>1</v>
      </c>
      <c r="K422" s="7">
        <v>1</v>
      </c>
      <c r="L422" s="7">
        <v>0</v>
      </c>
      <c r="M422" s="7">
        <v>8</v>
      </c>
      <c r="Q422"/>
      <c r="R422"/>
    </row>
    <row r="423" spans="1:18">
      <c r="A423" s="7" t="s">
        <v>499</v>
      </c>
      <c r="B423" s="3">
        <v>0</v>
      </c>
      <c r="C423" s="7">
        <v>0</v>
      </c>
      <c r="D423" s="7">
        <v>0</v>
      </c>
      <c r="E423" s="7">
        <v>0</v>
      </c>
      <c r="F423" s="7">
        <v>0</v>
      </c>
      <c r="G423" s="7">
        <v>0</v>
      </c>
      <c r="H423" s="7">
        <v>2</v>
      </c>
      <c r="I423" s="7">
        <v>1</v>
      </c>
      <c r="J423" s="7">
        <v>2</v>
      </c>
      <c r="K423" s="7">
        <v>0</v>
      </c>
      <c r="L423" s="7">
        <v>0</v>
      </c>
      <c r="M423" s="7">
        <v>0</v>
      </c>
      <c r="Q423"/>
      <c r="R423"/>
    </row>
    <row r="424" spans="1:18">
      <c r="A424" s="7" t="s">
        <v>487</v>
      </c>
      <c r="B424" s="3">
        <v>0</v>
      </c>
      <c r="C424" s="7">
        <v>1</v>
      </c>
      <c r="D424" s="7">
        <v>2</v>
      </c>
      <c r="E424" s="7">
        <v>1</v>
      </c>
      <c r="F424" s="7">
        <v>0</v>
      </c>
      <c r="G424" s="7">
        <v>0</v>
      </c>
      <c r="H424" s="7">
        <v>4</v>
      </c>
      <c r="I424" s="7">
        <v>4</v>
      </c>
      <c r="J424" s="7">
        <v>11</v>
      </c>
      <c r="K424" s="7">
        <v>4</v>
      </c>
      <c r="L424" s="7">
        <v>0</v>
      </c>
      <c r="M424" s="7">
        <v>5</v>
      </c>
      <c r="Q424"/>
      <c r="R424"/>
    </row>
    <row r="425" spans="1:18">
      <c r="A425" s="7" t="s">
        <v>488</v>
      </c>
      <c r="B425" s="3">
        <v>0</v>
      </c>
      <c r="C425" s="7">
        <v>0</v>
      </c>
      <c r="D425" s="7">
        <v>0</v>
      </c>
      <c r="E425" s="7">
        <v>0</v>
      </c>
      <c r="F425" s="7">
        <v>0</v>
      </c>
      <c r="G425" s="7">
        <v>0</v>
      </c>
      <c r="H425" s="7">
        <v>4</v>
      </c>
      <c r="I425" s="7">
        <v>1</v>
      </c>
      <c r="J425" s="7">
        <v>9</v>
      </c>
      <c r="K425" s="7">
        <v>4</v>
      </c>
      <c r="L425" s="7">
        <v>0</v>
      </c>
      <c r="M425" s="7">
        <v>5</v>
      </c>
      <c r="Q425"/>
      <c r="R425"/>
    </row>
    <row r="426" spans="1:18">
      <c r="A426" s="7" t="s">
        <v>2634</v>
      </c>
      <c r="B426" s="3">
        <v>0</v>
      </c>
      <c r="C426" s="7">
        <v>0</v>
      </c>
      <c r="D426" s="7">
        <v>2</v>
      </c>
      <c r="E426" s="7">
        <v>2</v>
      </c>
      <c r="F426" s="7">
        <v>0</v>
      </c>
      <c r="G426" s="7">
        <v>0</v>
      </c>
      <c r="H426" s="7">
        <v>4</v>
      </c>
      <c r="I426" s="7">
        <v>5</v>
      </c>
      <c r="J426" s="7">
        <v>4</v>
      </c>
      <c r="K426" s="7">
        <v>4</v>
      </c>
      <c r="L426" s="7">
        <v>0</v>
      </c>
      <c r="M426" s="7">
        <v>8</v>
      </c>
      <c r="Q426"/>
      <c r="R426"/>
    </row>
    <row r="427" spans="1:18">
      <c r="A427" s="7" t="s">
        <v>2635</v>
      </c>
      <c r="B427" s="3">
        <v>0</v>
      </c>
      <c r="C427" s="7">
        <v>0</v>
      </c>
      <c r="D427" s="7">
        <v>0</v>
      </c>
      <c r="E427" s="7">
        <v>3</v>
      </c>
      <c r="F427" s="7">
        <v>0</v>
      </c>
      <c r="G427" s="7">
        <v>0</v>
      </c>
      <c r="H427" s="7">
        <v>5</v>
      </c>
      <c r="I427" s="7">
        <v>2</v>
      </c>
      <c r="J427" s="7">
        <v>1</v>
      </c>
      <c r="K427" s="7">
        <v>4</v>
      </c>
      <c r="L427" s="7">
        <v>0</v>
      </c>
      <c r="M427" s="7">
        <v>5</v>
      </c>
      <c r="Q427"/>
      <c r="R427"/>
    </row>
    <row r="428" spans="1:18">
      <c r="A428" s="7" t="s">
        <v>524</v>
      </c>
      <c r="B428" s="3">
        <v>0</v>
      </c>
      <c r="C428" s="7">
        <v>0</v>
      </c>
      <c r="D428" s="7">
        <v>0</v>
      </c>
      <c r="E428" s="7">
        <v>2</v>
      </c>
      <c r="F428" s="7">
        <v>0</v>
      </c>
      <c r="G428" s="7">
        <v>0</v>
      </c>
      <c r="H428" s="7">
        <v>2</v>
      </c>
      <c r="I428" s="7">
        <v>1</v>
      </c>
      <c r="J428" s="7">
        <v>4</v>
      </c>
      <c r="K428" s="7">
        <v>5</v>
      </c>
      <c r="L428" s="7">
        <v>1</v>
      </c>
      <c r="M428" s="7">
        <v>9</v>
      </c>
      <c r="Q428"/>
      <c r="R428"/>
    </row>
    <row r="429" spans="1:18">
      <c r="A429" s="7" t="s">
        <v>2636</v>
      </c>
      <c r="B429" s="3">
        <v>0</v>
      </c>
      <c r="C429" s="7">
        <v>0</v>
      </c>
      <c r="D429" s="7">
        <v>0</v>
      </c>
      <c r="E429" s="7">
        <v>0</v>
      </c>
      <c r="F429" s="7">
        <v>0</v>
      </c>
      <c r="G429" s="7">
        <v>0</v>
      </c>
      <c r="H429" s="7">
        <v>4</v>
      </c>
      <c r="I429" s="7">
        <v>1</v>
      </c>
      <c r="J429" s="7">
        <v>6</v>
      </c>
      <c r="K429" s="7">
        <v>5</v>
      </c>
      <c r="L429" s="7">
        <v>0</v>
      </c>
      <c r="M429" s="7">
        <v>14</v>
      </c>
      <c r="Q429"/>
      <c r="R429"/>
    </row>
    <row r="430" spans="1:18">
      <c r="A430" s="7" t="s">
        <v>572</v>
      </c>
      <c r="B430" s="3">
        <v>0</v>
      </c>
      <c r="C430" s="7">
        <v>0</v>
      </c>
      <c r="D430" s="7">
        <v>1</v>
      </c>
      <c r="E430" s="7">
        <v>1</v>
      </c>
      <c r="F430" s="7">
        <v>0</v>
      </c>
      <c r="G430" s="7">
        <v>0</v>
      </c>
      <c r="H430" s="7">
        <v>5</v>
      </c>
      <c r="I430" s="7">
        <v>1</v>
      </c>
      <c r="J430" s="7">
        <v>3</v>
      </c>
      <c r="K430" s="7">
        <v>8</v>
      </c>
      <c r="L430" s="7">
        <v>0</v>
      </c>
      <c r="M430" s="7">
        <v>12</v>
      </c>
      <c r="Q430"/>
      <c r="R430"/>
    </row>
    <row r="431" spans="1:18">
      <c r="A431" s="7" t="s">
        <v>525</v>
      </c>
      <c r="B431" s="3">
        <v>0</v>
      </c>
      <c r="C431" s="7">
        <v>0</v>
      </c>
      <c r="D431" s="7">
        <v>2</v>
      </c>
      <c r="E431" s="7">
        <v>4</v>
      </c>
      <c r="F431" s="7">
        <v>0</v>
      </c>
      <c r="G431" s="7">
        <v>0</v>
      </c>
      <c r="H431" s="7">
        <v>7</v>
      </c>
      <c r="I431" s="7">
        <v>3</v>
      </c>
      <c r="J431" s="7">
        <v>9</v>
      </c>
      <c r="K431" s="7">
        <v>2</v>
      </c>
      <c r="L431" s="7">
        <v>1</v>
      </c>
      <c r="M431" s="7">
        <v>5</v>
      </c>
      <c r="Q431"/>
      <c r="R431"/>
    </row>
    <row r="432" spans="1:18">
      <c r="A432" s="7" t="s">
        <v>2637</v>
      </c>
      <c r="B432" s="3">
        <v>0</v>
      </c>
      <c r="C432" s="7">
        <v>0</v>
      </c>
      <c r="D432" s="7">
        <v>5</v>
      </c>
      <c r="E432" s="7">
        <v>5</v>
      </c>
      <c r="F432" s="7">
        <v>0</v>
      </c>
      <c r="G432" s="7">
        <v>0</v>
      </c>
      <c r="H432" s="7">
        <v>10</v>
      </c>
      <c r="I432" s="7">
        <v>2</v>
      </c>
      <c r="J432" s="7">
        <v>7</v>
      </c>
      <c r="K432" s="7">
        <v>8</v>
      </c>
      <c r="L432" s="7">
        <v>1</v>
      </c>
      <c r="M432" s="7">
        <v>12</v>
      </c>
      <c r="Q432"/>
      <c r="R432"/>
    </row>
    <row r="433" spans="1:18">
      <c r="A433" s="7" t="s">
        <v>573</v>
      </c>
      <c r="B433" s="3">
        <v>0</v>
      </c>
      <c r="C433" s="7">
        <v>0</v>
      </c>
      <c r="D433" s="7">
        <v>0</v>
      </c>
      <c r="E433" s="7">
        <v>3</v>
      </c>
      <c r="F433" s="7">
        <v>0</v>
      </c>
      <c r="G433" s="7">
        <v>0</v>
      </c>
      <c r="H433" s="7">
        <v>5</v>
      </c>
      <c r="I433" s="7">
        <v>1</v>
      </c>
      <c r="J433" s="7">
        <v>7</v>
      </c>
      <c r="K433" s="7">
        <v>6</v>
      </c>
      <c r="L433" s="7">
        <v>1</v>
      </c>
      <c r="M433" s="7">
        <v>7</v>
      </c>
      <c r="Q433"/>
      <c r="R433"/>
    </row>
    <row r="434" spans="1:18">
      <c r="A434" s="7" t="s">
        <v>526</v>
      </c>
      <c r="B434" s="3">
        <v>0</v>
      </c>
      <c r="C434" s="7">
        <v>0</v>
      </c>
      <c r="D434" s="7">
        <v>0</v>
      </c>
      <c r="E434" s="7">
        <v>0</v>
      </c>
      <c r="F434" s="7">
        <v>0</v>
      </c>
      <c r="G434" s="7">
        <v>0</v>
      </c>
      <c r="H434" s="7">
        <v>2</v>
      </c>
      <c r="I434" s="7">
        <v>1</v>
      </c>
      <c r="J434" s="7">
        <v>1</v>
      </c>
      <c r="K434" s="7">
        <v>4</v>
      </c>
      <c r="L434" s="7">
        <v>0</v>
      </c>
      <c r="M434" s="7">
        <v>10</v>
      </c>
      <c r="Q434"/>
      <c r="R434"/>
    </row>
    <row r="435" spans="1:18">
      <c r="A435" s="7" t="s">
        <v>527</v>
      </c>
      <c r="B435" s="3">
        <v>0</v>
      </c>
      <c r="C435" s="7">
        <v>0</v>
      </c>
      <c r="D435" s="7">
        <v>2</v>
      </c>
      <c r="E435" s="7">
        <v>4</v>
      </c>
      <c r="F435" s="7">
        <v>0</v>
      </c>
      <c r="G435" s="7">
        <v>0</v>
      </c>
      <c r="H435" s="7">
        <v>6</v>
      </c>
      <c r="I435" s="7">
        <v>0</v>
      </c>
      <c r="J435" s="7">
        <v>5</v>
      </c>
      <c r="K435" s="7">
        <v>4</v>
      </c>
      <c r="L435" s="7">
        <v>0</v>
      </c>
      <c r="M435" s="7">
        <v>7</v>
      </c>
      <c r="Q435"/>
      <c r="R435"/>
    </row>
    <row r="436" spans="1:18">
      <c r="A436" s="7" t="s">
        <v>2638</v>
      </c>
      <c r="B436" s="3">
        <v>1</v>
      </c>
      <c r="C436" s="7">
        <v>0</v>
      </c>
      <c r="D436" s="7">
        <v>4</v>
      </c>
      <c r="E436" s="7">
        <v>5</v>
      </c>
      <c r="F436" s="7">
        <v>1</v>
      </c>
      <c r="G436" s="7">
        <v>0</v>
      </c>
      <c r="H436" s="7">
        <v>10</v>
      </c>
      <c r="I436" s="7">
        <v>2</v>
      </c>
      <c r="J436" s="7">
        <v>4</v>
      </c>
      <c r="K436" s="7">
        <v>4</v>
      </c>
      <c r="L436" s="7">
        <v>3</v>
      </c>
      <c r="M436" s="7">
        <v>13</v>
      </c>
      <c r="Q436"/>
      <c r="R436"/>
    </row>
    <row r="437" spans="1:18">
      <c r="A437" s="7" t="s">
        <v>574</v>
      </c>
      <c r="B437" s="3">
        <v>1</v>
      </c>
      <c r="C437" s="7">
        <v>2</v>
      </c>
      <c r="D437" s="7">
        <v>3</v>
      </c>
      <c r="E437" s="7">
        <v>1</v>
      </c>
      <c r="F437" s="7">
        <v>1</v>
      </c>
      <c r="G437" s="7">
        <v>0</v>
      </c>
      <c r="H437" s="7">
        <v>7</v>
      </c>
      <c r="I437" s="7">
        <v>4</v>
      </c>
      <c r="J437" s="7">
        <v>5</v>
      </c>
      <c r="K437" s="7">
        <v>1</v>
      </c>
      <c r="L437" s="7">
        <v>0</v>
      </c>
      <c r="M437" s="7">
        <v>5</v>
      </c>
      <c r="Q437"/>
      <c r="R437"/>
    </row>
    <row r="438" spans="1:18">
      <c r="A438" s="7" t="s">
        <v>528</v>
      </c>
      <c r="B438" s="3">
        <v>0</v>
      </c>
      <c r="C438" s="7">
        <v>1</v>
      </c>
      <c r="D438" s="7">
        <v>1</v>
      </c>
      <c r="E438" s="7">
        <v>0</v>
      </c>
      <c r="F438" s="7">
        <v>0</v>
      </c>
      <c r="G438" s="7">
        <v>0</v>
      </c>
      <c r="H438" s="7">
        <v>2</v>
      </c>
      <c r="I438" s="7">
        <v>2</v>
      </c>
      <c r="J438" s="7">
        <v>1</v>
      </c>
      <c r="K438" s="7">
        <v>0</v>
      </c>
      <c r="L438" s="7">
        <v>0</v>
      </c>
      <c r="M438" s="7">
        <v>3</v>
      </c>
      <c r="Q438"/>
      <c r="R438"/>
    </row>
    <row r="439" spans="1:18">
      <c r="A439" s="7" t="s">
        <v>529</v>
      </c>
      <c r="B439" s="3">
        <v>0</v>
      </c>
      <c r="C439" s="7">
        <v>0</v>
      </c>
      <c r="D439" s="7">
        <v>0</v>
      </c>
      <c r="E439" s="7">
        <v>0</v>
      </c>
      <c r="F439" s="7">
        <v>0</v>
      </c>
      <c r="G439" s="7">
        <v>0</v>
      </c>
      <c r="H439" s="7">
        <v>0</v>
      </c>
      <c r="I439" s="7">
        <v>1</v>
      </c>
      <c r="J439" s="7">
        <v>3</v>
      </c>
      <c r="K439" s="7">
        <v>4</v>
      </c>
      <c r="L439" s="7">
        <v>0</v>
      </c>
      <c r="M439" s="7">
        <v>6</v>
      </c>
      <c r="Q439"/>
      <c r="R439"/>
    </row>
    <row r="440" spans="1:18">
      <c r="A440" s="7" t="s">
        <v>530</v>
      </c>
      <c r="B440" s="3">
        <v>1</v>
      </c>
      <c r="C440" s="7">
        <v>0</v>
      </c>
      <c r="D440" s="7">
        <v>2</v>
      </c>
      <c r="E440" s="7">
        <v>2</v>
      </c>
      <c r="F440" s="7">
        <v>0</v>
      </c>
      <c r="G440" s="7">
        <v>0</v>
      </c>
      <c r="H440" s="7">
        <v>5</v>
      </c>
      <c r="I440" s="7">
        <v>5</v>
      </c>
      <c r="J440" s="7">
        <v>8</v>
      </c>
      <c r="K440" s="7">
        <v>3</v>
      </c>
      <c r="L440" s="7">
        <v>2</v>
      </c>
      <c r="M440" s="7">
        <v>8</v>
      </c>
      <c r="Q440"/>
      <c r="R440"/>
    </row>
    <row r="441" spans="1:18">
      <c r="A441" s="7" t="s">
        <v>531</v>
      </c>
      <c r="B441" s="3">
        <v>0</v>
      </c>
      <c r="C441" s="7">
        <v>0</v>
      </c>
      <c r="D441" s="7">
        <v>1</v>
      </c>
      <c r="E441" s="7">
        <v>0</v>
      </c>
      <c r="F441" s="7">
        <v>0</v>
      </c>
      <c r="G441" s="7">
        <v>0</v>
      </c>
      <c r="H441" s="7">
        <v>7</v>
      </c>
      <c r="I441" s="7">
        <v>1</v>
      </c>
      <c r="J441" s="7">
        <v>4</v>
      </c>
      <c r="K441" s="7">
        <v>0</v>
      </c>
      <c r="L441" s="7">
        <v>0</v>
      </c>
      <c r="M441" s="7">
        <v>10</v>
      </c>
      <c r="Q441"/>
      <c r="R441"/>
    </row>
    <row r="442" spans="1:18">
      <c r="A442" s="7" t="s">
        <v>532</v>
      </c>
      <c r="B442" s="3">
        <v>0</v>
      </c>
      <c r="C442" s="7">
        <v>0</v>
      </c>
      <c r="D442" s="7">
        <v>0</v>
      </c>
      <c r="E442" s="7">
        <v>2</v>
      </c>
      <c r="F442" s="7">
        <v>0</v>
      </c>
      <c r="G442" s="7">
        <v>0</v>
      </c>
      <c r="H442" s="7">
        <v>2</v>
      </c>
      <c r="I442" s="7">
        <v>1</v>
      </c>
      <c r="J442" s="7">
        <v>1</v>
      </c>
      <c r="K442" s="7">
        <v>2</v>
      </c>
      <c r="L442" s="7">
        <v>0</v>
      </c>
      <c r="M442" s="7">
        <v>3</v>
      </c>
      <c r="Q442"/>
      <c r="R442"/>
    </row>
    <row r="443" spans="1:18">
      <c r="A443" s="7" t="s">
        <v>533</v>
      </c>
      <c r="B443" s="3">
        <v>0</v>
      </c>
      <c r="C443" s="7">
        <v>0</v>
      </c>
      <c r="D443" s="7">
        <v>1</v>
      </c>
      <c r="E443" s="7">
        <v>3</v>
      </c>
      <c r="F443" s="7">
        <v>0</v>
      </c>
      <c r="G443" s="7">
        <v>0</v>
      </c>
      <c r="H443" s="7">
        <v>6</v>
      </c>
      <c r="I443" s="7">
        <v>1</v>
      </c>
      <c r="J443" s="7">
        <v>2</v>
      </c>
      <c r="K443" s="7">
        <v>7</v>
      </c>
      <c r="L443" s="7">
        <v>0</v>
      </c>
      <c r="M443" s="7">
        <v>17</v>
      </c>
      <c r="Q443"/>
      <c r="R443"/>
    </row>
    <row r="444" spans="1:18">
      <c r="A444" s="7" t="s">
        <v>534</v>
      </c>
      <c r="B444" s="3">
        <v>0</v>
      </c>
      <c r="C444" s="7">
        <v>0</v>
      </c>
      <c r="D444" s="7">
        <v>1</v>
      </c>
      <c r="E444" s="7">
        <v>7</v>
      </c>
      <c r="F444" s="7">
        <v>0</v>
      </c>
      <c r="G444" s="7">
        <v>0</v>
      </c>
      <c r="H444" s="7">
        <v>8</v>
      </c>
      <c r="I444" s="7">
        <v>1</v>
      </c>
      <c r="J444" s="7">
        <v>2</v>
      </c>
      <c r="K444" s="7">
        <v>3</v>
      </c>
      <c r="L444" s="7">
        <v>0</v>
      </c>
      <c r="M444" s="7">
        <v>8</v>
      </c>
      <c r="Q444"/>
      <c r="R444"/>
    </row>
    <row r="445" spans="1:18">
      <c r="A445" s="7" t="s">
        <v>535</v>
      </c>
      <c r="B445" s="3">
        <v>0</v>
      </c>
      <c r="C445" s="7">
        <v>0</v>
      </c>
      <c r="D445" s="7">
        <v>1</v>
      </c>
      <c r="E445" s="7">
        <v>2</v>
      </c>
      <c r="F445" s="7">
        <v>0</v>
      </c>
      <c r="G445" s="7">
        <v>0</v>
      </c>
      <c r="H445" s="7">
        <v>5</v>
      </c>
      <c r="I445" s="7">
        <v>0</v>
      </c>
      <c r="J445" s="7">
        <v>3</v>
      </c>
      <c r="K445" s="7">
        <v>10</v>
      </c>
      <c r="L445" s="7">
        <v>0</v>
      </c>
      <c r="M445" s="7">
        <v>32</v>
      </c>
      <c r="Q445"/>
      <c r="R445"/>
    </row>
    <row r="446" spans="1:18">
      <c r="A446" s="7" t="s">
        <v>536</v>
      </c>
      <c r="B446" s="3">
        <v>0</v>
      </c>
      <c r="C446" s="7">
        <v>0</v>
      </c>
      <c r="D446" s="7">
        <v>0</v>
      </c>
      <c r="E446" s="7">
        <v>0</v>
      </c>
      <c r="F446" s="7">
        <v>0</v>
      </c>
      <c r="G446" s="7">
        <v>0</v>
      </c>
      <c r="H446" s="7">
        <v>0</v>
      </c>
      <c r="I446" s="7">
        <v>2</v>
      </c>
      <c r="J446" s="7">
        <v>1</v>
      </c>
      <c r="K446" s="7">
        <v>5</v>
      </c>
      <c r="L446" s="7">
        <v>0</v>
      </c>
      <c r="M446" s="7">
        <v>11</v>
      </c>
      <c r="Q446"/>
      <c r="R446"/>
    </row>
    <row r="447" spans="1:18">
      <c r="A447" s="7" t="s">
        <v>537</v>
      </c>
      <c r="B447" s="3">
        <v>0</v>
      </c>
      <c r="C447" s="7">
        <v>0</v>
      </c>
      <c r="D447" s="7">
        <v>1</v>
      </c>
      <c r="E447" s="7">
        <v>2</v>
      </c>
      <c r="F447" s="7">
        <v>0</v>
      </c>
      <c r="G447" s="7">
        <v>1</v>
      </c>
      <c r="H447" s="7">
        <v>4</v>
      </c>
      <c r="I447" s="7">
        <v>1</v>
      </c>
      <c r="J447" s="7">
        <v>4</v>
      </c>
      <c r="K447" s="7">
        <v>2</v>
      </c>
      <c r="L447" s="7">
        <v>0</v>
      </c>
      <c r="M447" s="7">
        <v>20</v>
      </c>
      <c r="Q447"/>
      <c r="R447"/>
    </row>
    <row r="448" spans="1:18">
      <c r="A448" s="7" t="s">
        <v>575</v>
      </c>
      <c r="B448" s="3">
        <v>0</v>
      </c>
      <c r="C448" s="7">
        <v>0</v>
      </c>
      <c r="D448" s="7">
        <v>3</v>
      </c>
      <c r="E448" s="7">
        <v>0</v>
      </c>
      <c r="F448" s="7">
        <v>1</v>
      </c>
      <c r="G448" s="7">
        <v>0</v>
      </c>
      <c r="H448" s="7">
        <v>3</v>
      </c>
      <c r="I448" s="7">
        <v>3</v>
      </c>
      <c r="J448" s="7">
        <v>11</v>
      </c>
      <c r="K448" s="7">
        <v>8</v>
      </c>
      <c r="L448" s="7">
        <v>1</v>
      </c>
      <c r="M448" s="7">
        <v>18</v>
      </c>
      <c r="Q448"/>
      <c r="R448"/>
    </row>
    <row r="449" spans="1:18">
      <c r="A449" s="7" t="s">
        <v>489</v>
      </c>
      <c r="B449" s="3">
        <v>0</v>
      </c>
      <c r="C449" s="7">
        <v>0</v>
      </c>
      <c r="D449" s="7">
        <v>1</v>
      </c>
      <c r="E449" s="7">
        <v>4</v>
      </c>
      <c r="F449" s="7">
        <v>0</v>
      </c>
      <c r="G449" s="7">
        <v>0</v>
      </c>
      <c r="H449" s="7">
        <v>5</v>
      </c>
      <c r="I449" s="7">
        <v>3</v>
      </c>
      <c r="J449" s="7">
        <v>3</v>
      </c>
      <c r="K449" s="7">
        <v>2</v>
      </c>
      <c r="L449" s="7">
        <v>0</v>
      </c>
      <c r="M449" s="7">
        <v>5</v>
      </c>
      <c r="Q449"/>
      <c r="R449"/>
    </row>
    <row r="450" spans="1:18">
      <c r="A450" s="7" t="s">
        <v>2639</v>
      </c>
      <c r="B450" s="3">
        <v>0</v>
      </c>
      <c r="C450" s="7">
        <v>0</v>
      </c>
      <c r="D450" s="7">
        <v>0</v>
      </c>
      <c r="E450" s="7">
        <v>0</v>
      </c>
      <c r="F450" s="7">
        <v>0</v>
      </c>
      <c r="G450" s="7">
        <v>0</v>
      </c>
      <c r="H450" s="7">
        <v>1</v>
      </c>
      <c r="I450" s="7">
        <v>1</v>
      </c>
      <c r="J450" s="7">
        <v>4</v>
      </c>
      <c r="K450" s="7">
        <v>3</v>
      </c>
      <c r="L450" s="7">
        <v>0</v>
      </c>
      <c r="M450" s="7">
        <v>5</v>
      </c>
      <c r="Q450"/>
      <c r="R450"/>
    </row>
    <row r="451" spans="1:18">
      <c r="A451" s="7" t="s">
        <v>2640</v>
      </c>
      <c r="B451" s="3">
        <v>0</v>
      </c>
      <c r="C451" s="7">
        <v>1</v>
      </c>
      <c r="D451" s="7">
        <v>3</v>
      </c>
      <c r="E451" s="7">
        <v>2</v>
      </c>
      <c r="F451" s="7">
        <v>1</v>
      </c>
      <c r="G451" s="7">
        <v>0</v>
      </c>
      <c r="H451" s="7">
        <v>9</v>
      </c>
      <c r="I451" s="7">
        <v>2</v>
      </c>
      <c r="J451" s="7">
        <v>7</v>
      </c>
      <c r="K451" s="7">
        <v>4</v>
      </c>
      <c r="L451" s="7">
        <v>2</v>
      </c>
      <c r="M451" s="7">
        <v>4</v>
      </c>
      <c r="Q451"/>
      <c r="R451"/>
    </row>
    <row r="452" spans="1:18">
      <c r="A452" s="7" t="s">
        <v>538</v>
      </c>
      <c r="B452" s="3">
        <v>0</v>
      </c>
      <c r="C452" s="7">
        <v>0</v>
      </c>
      <c r="D452" s="7">
        <v>0</v>
      </c>
      <c r="E452" s="7">
        <v>4</v>
      </c>
      <c r="F452" s="7">
        <v>0</v>
      </c>
      <c r="G452" s="7">
        <v>0</v>
      </c>
      <c r="H452" s="7">
        <v>5</v>
      </c>
      <c r="I452" s="7">
        <v>1</v>
      </c>
      <c r="J452" s="7">
        <v>6</v>
      </c>
      <c r="K452" s="7">
        <v>3</v>
      </c>
      <c r="L452" s="7">
        <v>1</v>
      </c>
      <c r="M452" s="7">
        <v>12</v>
      </c>
      <c r="Q452"/>
      <c r="R452"/>
    </row>
    <row r="453" spans="1:18">
      <c r="A453" s="7" t="s">
        <v>539</v>
      </c>
      <c r="B453" s="3">
        <v>0</v>
      </c>
      <c r="C453" s="7">
        <v>0</v>
      </c>
      <c r="D453" s="7">
        <v>1</v>
      </c>
      <c r="E453" s="7">
        <v>0</v>
      </c>
      <c r="F453" s="7">
        <v>0</v>
      </c>
      <c r="G453" s="7">
        <v>0</v>
      </c>
      <c r="H453" s="7">
        <v>1</v>
      </c>
      <c r="I453" s="7">
        <v>0</v>
      </c>
      <c r="J453" s="7">
        <v>6</v>
      </c>
      <c r="K453" s="7">
        <v>2</v>
      </c>
      <c r="L453" s="7">
        <v>0</v>
      </c>
      <c r="M453" s="7">
        <v>5</v>
      </c>
      <c r="Q453"/>
      <c r="R453"/>
    </row>
    <row r="454" spans="1:18">
      <c r="A454" s="7" t="s">
        <v>576</v>
      </c>
      <c r="B454" s="3">
        <v>0</v>
      </c>
      <c r="C454" s="7">
        <v>0</v>
      </c>
      <c r="D454" s="7">
        <v>2</v>
      </c>
      <c r="E454" s="7">
        <v>3</v>
      </c>
      <c r="F454" s="7">
        <v>0</v>
      </c>
      <c r="G454" s="7">
        <v>0</v>
      </c>
      <c r="H454" s="7">
        <v>8</v>
      </c>
      <c r="I454" s="7">
        <v>2</v>
      </c>
      <c r="J454" s="7">
        <v>7</v>
      </c>
      <c r="K454" s="7">
        <v>6</v>
      </c>
      <c r="L454" s="7">
        <v>2</v>
      </c>
      <c r="M454" s="7">
        <v>11</v>
      </c>
      <c r="Q454"/>
      <c r="R454"/>
    </row>
    <row r="455" spans="1:18">
      <c r="A455" s="7" t="s">
        <v>500</v>
      </c>
      <c r="B455" s="3">
        <v>0</v>
      </c>
      <c r="C455" s="7">
        <v>0</v>
      </c>
      <c r="D455" s="7">
        <v>0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3</v>
      </c>
      <c r="K455" s="7">
        <v>1</v>
      </c>
      <c r="L455" s="7">
        <v>0</v>
      </c>
      <c r="M455" s="7">
        <v>6</v>
      </c>
      <c r="Q455"/>
      <c r="R455"/>
    </row>
    <row r="456" spans="1:18">
      <c r="A456" s="7" t="s">
        <v>540</v>
      </c>
      <c r="B456" s="3">
        <v>0</v>
      </c>
      <c r="C456" s="7">
        <v>0</v>
      </c>
      <c r="D456" s="7">
        <v>1</v>
      </c>
      <c r="E456" s="7">
        <v>0</v>
      </c>
      <c r="F456" s="7">
        <v>0</v>
      </c>
      <c r="G456" s="7">
        <v>0</v>
      </c>
      <c r="H456" s="7">
        <v>2</v>
      </c>
      <c r="I456" s="7">
        <v>1</v>
      </c>
      <c r="J456" s="7">
        <v>8</v>
      </c>
      <c r="K456" s="7">
        <v>6</v>
      </c>
      <c r="L456" s="7">
        <v>0</v>
      </c>
      <c r="M456" s="7">
        <v>19</v>
      </c>
      <c r="Q456"/>
      <c r="R456"/>
    </row>
    <row r="457" spans="1:18">
      <c r="A457" s="7" t="s">
        <v>541</v>
      </c>
      <c r="B457" s="3">
        <v>0</v>
      </c>
      <c r="C457" s="7">
        <v>0</v>
      </c>
      <c r="D457" s="7">
        <v>3</v>
      </c>
      <c r="E457" s="7">
        <v>1</v>
      </c>
      <c r="F457" s="7">
        <v>0</v>
      </c>
      <c r="G457" s="7">
        <v>0</v>
      </c>
      <c r="H457" s="7">
        <v>9</v>
      </c>
      <c r="I457" s="7">
        <v>3</v>
      </c>
      <c r="J457" s="7">
        <v>7</v>
      </c>
      <c r="K457" s="7">
        <v>8</v>
      </c>
      <c r="L457" s="7">
        <v>0</v>
      </c>
      <c r="M457" s="7">
        <v>10</v>
      </c>
      <c r="Q457"/>
      <c r="R457"/>
    </row>
    <row r="458" spans="1:18">
      <c r="A458" s="7" t="s">
        <v>542</v>
      </c>
      <c r="B458" s="3">
        <v>1</v>
      </c>
      <c r="C458" s="7">
        <v>1</v>
      </c>
      <c r="D458" s="7">
        <v>1</v>
      </c>
      <c r="E458" s="7">
        <v>3</v>
      </c>
      <c r="F458" s="7">
        <v>0</v>
      </c>
      <c r="G458" s="7">
        <v>0</v>
      </c>
      <c r="H458" s="7">
        <v>10</v>
      </c>
      <c r="I458" s="7">
        <v>3</v>
      </c>
      <c r="J458" s="7">
        <v>6</v>
      </c>
      <c r="K458" s="7">
        <v>3</v>
      </c>
      <c r="L458" s="7">
        <v>0</v>
      </c>
      <c r="M458" s="7">
        <v>11</v>
      </c>
      <c r="Q458"/>
      <c r="R458"/>
    </row>
    <row r="459" spans="1:18">
      <c r="A459" s="7" t="s">
        <v>543</v>
      </c>
      <c r="B459" s="3">
        <v>0</v>
      </c>
      <c r="C459" s="7">
        <v>0</v>
      </c>
      <c r="D459" s="7">
        <v>2</v>
      </c>
      <c r="E459" s="7">
        <v>1</v>
      </c>
      <c r="F459" s="7">
        <v>0</v>
      </c>
      <c r="G459" s="7">
        <v>0</v>
      </c>
      <c r="H459" s="7">
        <v>4</v>
      </c>
      <c r="I459" s="7">
        <v>2</v>
      </c>
      <c r="J459" s="7">
        <v>7</v>
      </c>
      <c r="K459" s="7">
        <v>6</v>
      </c>
      <c r="L459" s="7">
        <v>1</v>
      </c>
      <c r="M459" s="7">
        <v>13</v>
      </c>
      <c r="Q459"/>
      <c r="R459"/>
    </row>
    <row r="460" spans="1:18">
      <c r="A460" s="7" t="s">
        <v>544</v>
      </c>
      <c r="B460" s="3">
        <v>0</v>
      </c>
      <c r="C460" s="7">
        <v>1</v>
      </c>
      <c r="D460" s="7">
        <v>4</v>
      </c>
      <c r="E460" s="7">
        <v>4</v>
      </c>
      <c r="F460" s="7">
        <v>1</v>
      </c>
      <c r="G460" s="7">
        <v>0</v>
      </c>
      <c r="H460" s="7">
        <v>9</v>
      </c>
      <c r="I460" s="7">
        <v>3</v>
      </c>
      <c r="J460" s="7">
        <v>12</v>
      </c>
      <c r="K460" s="7">
        <v>8</v>
      </c>
      <c r="L460" s="7">
        <v>0</v>
      </c>
      <c r="M460" s="7">
        <v>11</v>
      </c>
      <c r="Q460"/>
      <c r="R460"/>
    </row>
    <row r="461" spans="1:18">
      <c r="A461" s="7" t="s">
        <v>577</v>
      </c>
      <c r="B461" s="3">
        <v>0</v>
      </c>
      <c r="C461" s="7">
        <v>1</v>
      </c>
      <c r="D461" s="7">
        <v>1</v>
      </c>
      <c r="E461" s="7">
        <v>3</v>
      </c>
      <c r="F461" s="7">
        <v>0</v>
      </c>
      <c r="G461" s="7">
        <v>0</v>
      </c>
      <c r="H461" s="7">
        <v>5</v>
      </c>
      <c r="I461" s="7">
        <v>3</v>
      </c>
      <c r="J461" s="7">
        <v>7</v>
      </c>
      <c r="K461" s="7">
        <v>4</v>
      </c>
      <c r="L461" s="7">
        <v>0</v>
      </c>
      <c r="M461" s="7">
        <v>5</v>
      </c>
      <c r="Q461"/>
      <c r="R461"/>
    </row>
    <row r="462" spans="1:18">
      <c r="A462" s="7" t="s">
        <v>578</v>
      </c>
      <c r="B462" s="3">
        <v>0</v>
      </c>
      <c r="C462" s="7">
        <v>1</v>
      </c>
      <c r="D462" s="7">
        <v>2</v>
      </c>
      <c r="E462" s="7">
        <v>2</v>
      </c>
      <c r="F462" s="7">
        <v>0</v>
      </c>
      <c r="G462" s="7">
        <v>0</v>
      </c>
      <c r="H462" s="7">
        <v>5</v>
      </c>
      <c r="I462" s="7">
        <v>0</v>
      </c>
      <c r="J462" s="7">
        <v>4</v>
      </c>
      <c r="K462" s="7">
        <v>0</v>
      </c>
      <c r="L462" s="7">
        <v>1</v>
      </c>
      <c r="M462" s="7">
        <v>3</v>
      </c>
      <c r="Q462"/>
      <c r="R462"/>
    </row>
    <row r="463" spans="1:18">
      <c r="A463" s="7" t="s">
        <v>579</v>
      </c>
      <c r="B463" s="3">
        <v>0</v>
      </c>
      <c r="C463" s="7">
        <v>0</v>
      </c>
      <c r="D463" s="7">
        <v>1</v>
      </c>
      <c r="E463" s="7">
        <v>2</v>
      </c>
      <c r="F463" s="7">
        <v>0</v>
      </c>
      <c r="G463" s="7">
        <v>0</v>
      </c>
      <c r="H463" s="7">
        <v>3</v>
      </c>
      <c r="I463" s="7">
        <v>2</v>
      </c>
      <c r="J463" s="7">
        <v>3</v>
      </c>
      <c r="K463" s="7">
        <v>4</v>
      </c>
      <c r="L463" s="7">
        <v>0</v>
      </c>
      <c r="M463" s="7">
        <v>7</v>
      </c>
      <c r="Q463"/>
      <c r="R463"/>
    </row>
    <row r="464" spans="1:18">
      <c r="A464" s="7" t="s">
        <v>545</v>
      </c>
      <c r="B464" s="3">
        <v>0</v>
      </c>
      <c r="C464" s="7">
        <v>1</v>
      </c>
      <c r="D464" s="7">
        <v>1</v>
      </c>
      <c r="E464" s="7">
        <v>0</v>
      </c>
      <c r="F464" s="7">
        <v>1</v>
      </c>
      <c r="G464" s="7">
        <v>0</v>
      </c>
      <c r="H464" s="7">
        <v>5</v>
      </c>
      <c r="I464" s="7">
        <v>3</v>
      </c>
      <c r="J464" s="7">
        <v>4</v>
      </c>
      <c r="K464" s="7">
        <v>8</v>
      </c>
      <c r="L464" s="7">
        <v>0</v>
      </c>
      <c r="M464" s="7">
        <v>13</v>
      </c>
      <c r="Q464"/>
      <c r="R464"/>
    </row>
    <row r="465" spans="1:18">
      <c r="A465" s="7" t="s">
        <v>580</v>
      </c>
      <c r="B465" s="3">
        <v>0</v>
      </c>
      <c r="C465" s="7">
        <v>0</v>
      </c>
      <c r="D465" s="7">
        <v>0</v>
      </c>
      <c r="E465" s="7">
        <v>4</v>
      </c>
      <c r="F465" s="7">
        <v>0</v>
      </c>
      <c r="G465" s="7">
        <v>0</v>
      </c>
      <c r="H465" s="7">
        <v>5</v>
      </c>
      <c r="I465" s="7">
        <v>2</v>
      </c>
      <c r="J465" s="7">
        <v>1</v>
      </c>
      <c r="K465" s="7">
        <v>5</v>
      </c>
      <c r="L465" s="7">
        <v>0</v>
      </c>
      <c r="M465" s="7">
        <v>18</v>
      </c>
      <c r="Q465"/>
      <c r="R465"/>
    </row>
    <row r="466" spans="1:18">
      <c r="A466" s="7" t="s">
        <v>2641</v>
      </c>
      <c r="B466" s="3">
        <v>0</v>
      </c>
      <c r="C466" s="7">
        <v>1</v>
      </c>
      <c r="D466" s="7">
        <v>3</v>
      </c>
      <c r="E466" s="7">
        <v>3</v>
      </c>
      <c r="F466" s="7">
        <v>0</v>
      </c>
      <c r="G466" s="7">
        <v>0</v>
      </c>
      <c r="H466" s="7">
        <v>7</v>
      </c>
      <c r="I466" s="7">
        <v>2</v>
      </c>
      <c r="J466" s="7">
        <v>2</v>
      </c>
      <c r="K466" s="7">
        <v>3</v>
      </c>
      <c r="L466" s="7">
        <v>1</v>
      </c>
      <c r="M466" s="7">
        <v>10</v>
      </c>
      <c r="Q466"/>
      <c r="R466"/>
    </row>
    <row r="467" spans="1:18">
      <c r="A467" s="7" t="s">
        <v>546</v>
      </c>
      <c r="B467" s="3">
        <v>0</v>
      </c>
      <c r="C467" s="7">
        <v>0</v>
      </c>
      <c r="D467" s="7">
        <v>1</v>
      </c>
      <c r="E467" s="7">
        <v>1</v>
      </c>
      <c r="F467" s="7">
        <v>0</v>
      </c>
      <c r="G467" s="7">
        <v>0</v>
      </c>
      <c r="H467" s="7">
        <v>4</v>
      </c>
      <c r="I467" s="7">
        <v>1</v>
      </c>
      <c r="J467" s="7">
        <v>6</v>
      </c>
      <c r="K467" s="7">
        <v>3</v>
      </c>
      <c r="L467" s="7">
        <v>0</v>
      </c>
      <c r="M467" s="7">
        <v>8</v>
      </c>
      <c r="Q467"/>
      <c r="R467"/>
    </row>
    <row r="468" spans="1:18">
      <c r="A468" s="7" t="s">
        <v>547</v>
      </c>
      <c r="B468" s="3">
        <v>0</v>
      </c>
      <c r="C468" s="7">
        <v>0</v>
      </c>
      <c r="D468" s="7">
        <v>1</v>
      </c>
      <c r="E468" s="7">
        <v>3</v>
      </c>
      <c r="F468" s="7">
        <v>0</v>
      </c>
      <c r="G468" s="7">
        <v>0</v>
      </c>
      <c r="H468" s="7">
        <v>5</v>
      </c>
      <c r="I468" s="7">
        <v>1</v>
      </c>
      <c r="J468" s="7">
        <v>4</v>
      </c>
      <c r="K468" s="7">
        <v>5</v>
      </c>
      <c r="L468" s="7">
        <v>0</v>
      </c>
      <c r="M468" s="7">
        <v>14</v>
      </c>
      <c r="Q468"/>
      <c r="R468"/>
    </row>
    <row r="469" spans="1:18">
      <c r="A469" s="7" t="s">
        <v>548</v>
      </c>
      <c r="B469" s="3">
        <v>0</v>
      </c>
      <c r="C469" s="7">
        <v>1</v>
      </c>
      <c r="D469" s="7">
        <v>0</v>
      </c>
      <c r="E469" s="7">
        <v>1</v>
      </c>
      <c r="F469" s="7">
        <v>1</v>
      </c>
      <c r="G469" s="7">
        <v>0</v>
      </c>
      <c r="H469" s="7">
        <v>6</v>
      </c>
      <c r="I469" s="7">
        <v>1</v>
      </c>
      <c r="J469" s="7">
        <v>4</v>
      </c>
      <c r="K469" s="7">
        <v>5</v>
      </c>
      <c r="L469" s="7">
        <v>0</v>
      </c>
      <c r="M469" s="7">
        <v>19</v>
      </c>
      <c r="Q469"/>
      <c r="R469"/>
    </row>
    <row r="470" spans="1:18">
      <c r="A470" s="7" t="s">
        <v>581</v>
      </c>
      <c r="B470" s="3">
        <v>0</v>
      </c>
      <c r="C470" s="7">
        <v>0</v>
      </c>
      <c r="D470" s="7">
        <v>1</v>
      </c>
      <c r="E470" s="7">
        <v>1</v>
      </c>
      <c r="F470" s="7">
        <v>0</v>
      </c>
      <c r="G470" s="7">
        <v>0</v>
      </c>
      <c r="H470" s="7">
        <v>4</v>
      </c>
      <c r="I470" s="7">
        <v>0</v>
      </c>
      <c r="J470" s="7">
        <v>2</v>
      </c>
      <c r="K470" s="7">
        <v>2</v>
      </c>
      <c r="L470" s="7">
        <v>0</v>
      </c>
      <c r="M470" s="7">
        <v>19</v>
      </c>
      <c r="Q470"/>
      <c r="R470"/>
    </row>
    <row r="471" spans="1:18">
      <c r="A471" s="7" t="s">
        <v>582</v>
      </c>
      <c r="B471" s="3">
        <v>0</v>
      </c>
      <c r="C471" s="7">
        <v>0</v>
      </c>
      <c r="D471" s="7">
        <v>1</v>
      </c>
      <c r="E471" s="7">
        <v>1</v>
      </c>
      <c r="F471" s="7">
        <v>0</v>
      </c>
      <c r="G471" s="7">
        <v>0</v>
      </c>
      <c r="H471" s="7">
        <v>2</v>
      </c>
      <c r="I471" s="7">
        <v>2</v>
      </c>
      <c r="J471" s="7">
        <v>3</v>
      </c>
      <c r="K471" s="7">
        <v>5</v>
      </c>
      <c r="L471" s="7">
        <v>0</v>
      </c>
      <c r="M471" s="7">
        <v>13</v>
      </c>
      <c r="Q471"/>
      <c r="R471"/>
    </row>
    <row r="472" spans="1:18">
      <c r="A472" s="7" t="s">
        <v>549</v>
      </c>
      <c r="B472" s="3">
        <v>0</v>
      </c>
      <c r="C472" s="7">
        <v>0</v>
      </c>
      <c r="D472" s="7">
        <v>3</v>
      </c>
      <c r="E472" s="7">
        <v>2</v>
      </c>
      <c r="F472" s="7">
        <v>0</v>
      </c>
      <c r="G472" s="7">
        <v>0</v>
      </c>
      <c r="H472" s="7">
        <v>8</v>
      </c>
      <c r="I472" s="7">
        <v>7</v>
      </c>
      <c r="J472" s="7">
        <v>10</v>
      </c>
      <c r="K472" s="7">
        <v>13</v>
      </c>
      <c r="L472" s="7">
        <v>0</v>
      </c>
      <c r="M472" s="7">
        <v>31</v>
      </c>
      <c r="Q472"/>
      <c r="R472"/>
    </row>
    <row r="473" spans="1:18">
      <c r="A473" s="7" t="s">
        <v>550</v>
      </c>
      <c r="B473" s="3">
        <v>0</v>
      </c>
      <c r="C473" s="7">
        <v>0</v>
      </c>
      <c r="D473" s="7">
        <v>3</v>
      </c>
      <c r="E473" s="7">
        <v>2</v>
      </c>
      <c r="F473" s="7">
        <v>0</v>
      </c>
      <c r="G473" s="7">
        <v>0</v>
      </c>
      <c r="H473" s="7">
        <v>6</v>
      </c>
      <c r="I473" s="7">
        <v>1</v>
      </c>
      <c r="J473" s="7">
        <v>2</v>
      </c>
      <c r="K473" s="7">
        <v>6</v>
      </c>
      <c r="L473" s="7">
        <v>0</v>
      </c>
      <c r="M473" s="7">
        <v>13</v>
      </c>
      <c r="Q473"/>
      <c r="R473"/>
    </row>
    <row r="474" spans="1:18">
      <c r="A474" s="7" t="s">
        <v>551</v>
      </c>
      <c r="B474" s="3">
        <v>0</v>
      </c>
      <c r="C474" s="7">
        <v>0</v>
      </c>
      <c r="D474" s="7">
        <v>1</v>
      </c>
      <c r="E474" s="7">
        <v>3</v>
      </c>
      <c r="F474" s="7">
        <v>0</v>
      </c>
      <c r="G474" s="7">
        <v>0</v>
      </c>
      <c r="H474" s="7">
        <v>4</v>
      </c>
      <c r="I474" s="7">
        <v>0</v>
      </c>
      <c r="J474" s="7">
        <v>2</v>
      </c>
      <c r="K474" s="7">
        <v>7</v>
      </c>
      <c r="L474" s="7">
        <v>0</v>
      </c>
      <c r="M474" s="7">
        <v>10</v>
      </c>
      <c r="Q474"/>
      <c r="R474"/>
    </row>
    <row r="475" spans="1:18">
      <c r="A475" s="7" t="s">
        <v>552</v>
      </c>
      <c r="B475" s="3">
        <v>0</v>
      </c>
      <c r="C475" s="7">
        <v>0</v>
      </c>
      <c r="D475" s="7">
        <v>1</v>
      </c>
      <c r="E475" s="7">
        <v>1</v>
      </c>
      <c r="F475" s="7">
        <v>0</v>
      </c>
      <c r="G475" s="7">
        <v>0</v>
      </c>
      <c r="H475" s="7">
        <v>6</v>
      </c>
      <c r="I475" s="7">
        <v>1</v>
      </c>
      <c r="J475" s="7">
        <v>7</v>
      </c>
      <c r="K475" s="7">
        <v>6</v>
      </c>
      <c r="L475" s="7">
        <v>0</v>
      </c>
      <c r="M475" s="7">
        <v>6</v>
      </c>
      <c r="Q475"/>
      <c r="R475"/>
    </row>
    <row r="476" spans="1:18">
      <c r="A476" s="7" t="s">
        <v>553</v>
      </c>
      <c r="B476" s="3">
        <v>0</v>
      </c>
      <c r="C476" s="7">
        <v>0</v>
      </c>
      <c r="D476" s="7">
        <v>4</v>
      </c>
      <c r="E476" s="7">
        <v>1</v>
      </c>
      <c r="F476" s="7">
        <v>0</v>
      </c>
      <c r="G476" s="7">
        <v>0</v>
      </c>
      <c r="H476" s="7">
        <v>5</v>
      </c>
      <c r="I476" s="7">
        <v>3</v>
      </c>
      <c r="J476" s="7">
        <v>4</v>
      </c>
      <c r="K476" s="7">
        <v>5</v>
      </c>
      <c r="L476" s="7">
        <v>1</v>
      </c>
      <c r="M476" s="7">
        <v>13</v>
      </c>
      <c r="Q476"/>
      <c r="R476"/>
    </row>
    <row r="477" spans="1:18">
      <c r="A477" s="7" t="s">
        <v>554</v>
      </c>
      <c r="B477" s="3">
        <v>0</v>
      </c>
      <c r="C477" s="7">
        <v>0</v>
      </c>
      <c r="D477" s="7">
        <v>4</v>
      </c>
      <c r="E477" s="7">
        <v>4</v>
      </c>
      <c r="F477" s="7">
        <v>0</v>
      </c>
      <c r="G477" s="7">
        <v>0</v>
      </c>
      <c r="H477" s="7">
        <v>13</v>
      </c>
      <c r="I477" s="7">
        <v>2</v>
      </c>
      <c r="J477" s="7">
        <v>10</v>
      </c>
      <c r="K477" s="7">
        <v>6</v>
      </c>
      <c r="L477" s="7">
        <v>0</v>
      </c>
      <c r="M477" s="7">
        <v>7</v>
      </c>
      <c r="Q477"/>
      <c r="R477"/>
    </row>
    <row r="478" spans="1:18">
      <c r="A478" s="7" t="s">
        <v>555</v>
      </c>
      <c r="B478" s="3">
        <v>0</v>
      </c>
      <c r="C478" s="7">
        <v>0</v>
      </c>
      <c r="D478" s="7">
        <v>2</v>
      </c>
      <c r="E478" s="7">
        <v>2</v>
      </c>
      <c r="F478" s="7">
        <v>0</v>
      </c>
      <c r="G478" s="7">
        <v>0</v>
      </c>
      <c r="H478" s="7">
        <v>13</v>
      </c>
      <c r="I478" s="7">
        <v>0</v>
      </c>
      <c r="J478" s="7">
        <v>3</v>
      </c>
      <c r="K478" s="7">
        <v>5</v>
      </c>
      <c r="L478" s="7">
        <v>0</v>
      </c>
      <c r="M478" s="7">
        <v>3</v>
      </c>
      <c r="Q478"/>
      <c r="R478"/>
    </row>
    <row r="479" spans="1:18">
      <c r="A479" s="7" t="s">
        <v>556</v>
      </c>
      <c r="B479" s="3">
        <v>0</v>
      </c>
      <c r="C479" s="7">
        <v>0</v>
      </c>
      <c r="D479" s="7">
        <v>0</v>
      </c>
      <c r="E479" s="7">
        <v>1</v>
      </c>
      <c r="F479" s="7">
        <v>0</v>
      </c>
      <c r="G479" s="7">
        <v>0</v>
      </c>
      <c r="H479" s="7">
        <v>2</v>
      </c>
      <c r="I479" s="7">
        <v>2</v>
      </c>
      <c r="J479" s="7">
        <v>2</v>
      </c>
      <c r="K479" s="7">
        <v>7</v>
      </c>
      <c r="L479" s="7">
        <v>1</v>
      </c>
      <c r="M479" s="7">
        <v>11</v>
      </c>
      <c r="Q479"/>
      <c r="R479"/>
    </row>
    <row r="480" spans="1:18">
      <c r="A480" s="7" t="s">
        <v>557</v>
      </c>
      <c r="B480" s="3">
        <v>0</v>
      </c>
      <c r="C480" s="7">
        <v>0</v>
      </c>
      <c r="D480" s="7">
        <v>0</v>
      </c>
      <c r="E480" s="7">
        <v>2</v>
      </c>
      <c r="F480" s="7">
        <v>0</v>
      </c>
      <c r="G480" s="7">
        <v>0</v>
      </c>
      <c r="H480" s="7">
        <v>3</v>
      </c>
      <c r="I480" s="7">
        <v>1</v>
      </c>
      <c r="J480" s="7">
        <v>5</v>
      </c>
      <c r="K480" s="7">
        <v>2</v>
      </c>
      <c r="L480" s="7">
        <v>0</v>
      </c>
      <c r="M480" s="7">
        <v>6</v>
      </c>
      <c r="Q480"/>
      <c r="R480"/>
    </row>
    <row r="481" spans="1:18">
      <c r="A481" s="7" t="s">
        <v>558</v>
      </c>
      <c r="B481" s="3">
        <v>0</v>
      </c>
      <c r="C481" s="7">
        <v>1</v>
      </c>
      <c r="D481" s="7">
        <v>1</v>
      </c>
      <c r="E481" s="7">
        <v>3</v>
      </c>
      <c r="F481" s="7">
        <v>0</v>
      </c>
      <c r="G481" s="7">
        <v>0</v>
      </c>
      <c r="H481" s="7">
        <v>5</v>
      </c>
      <c r="I481" s="7">
        <v>1</v>
      </c>
      <c r="J481" s="7">
        <v>3</v>
      </c>
      <c r="K481" s="7">
        <v>5</v>
      </c>
      <c r="L481" s="7">
        <v>0</v>
      </c>
      <c r="M481" s="7">
        <v>7</v>
      </c>
      <c r="Q481"/>
      <c r="R481"/>
    </row>
    <row r="482" spans="1:18">
      <c r="A482" s="7" t="s">
        <v>559</v>
      </c>
      <c r="B482" s="3">
        <v>0</v>
      </c>
      <c r="C482" s="7">
        <v>1</v>
      </c>
      <c r="D482" s="7">
        <v>0</v>
      </c>
      <c r="E482" s="7">
        <v>1</v>
      </c>
      <c r="F482" s="7">
        <v>0</v>
      </c>
      <c r="G482" s="7">
        <v>0</v>
      </c>
      <c r="H482" s="7">
        <v>2</v>
      </c>
      <c r="I482" s="7">
        <v>1</v>
      </c>
      <c r="J482" s="7">
        <v>6</v>
      </c>
      <c r="K482" s="7">
        <v>1</v>
      </c>
      <c r="L482" s="7">
        <v>0</v>
      </c>
      <c r="M482" s="7">
        <v>7</v>
      </c>
      <c r="Q482"/>
      <c r="R482"/>
    </row>
    <row r="483" spans="1:18">
      <c r="A483" s="7" t="s">
        <v>583</v>
      </c>
      <c r="B483" s="3">
        <v>1</v>
      </c>
      <c r="C483" s="7">
        <v>0</v>
      </c>
      <c r="D483" s="7">
        <v>0</v>
      </c>
      <c r="E483" s="7">
        <v>1</v>
      </c>
      <c r="F483" s="7">
        <v>1</v>
      </c>
      <c r="G483" s="7">
        <v>0</v>
      </c>
      <c r="H483" s="7">
        <v>2</v>
      </c>
      <c r="I483" s="7">
        <v>0</v>
      </c>
      <c r="J483" s="7">
        <v>4</v>
      </c>
      <c r="K483" s="7">
        <v>3</v>
      </c>
      <c r="L483" s="7">
        <v>1</v>
      </c>
      <c r="M483" s="7">
        <v>6</v>
      </c>
      <c r="Q483"/>
      <c r="R483"/>
    </row>
    <row r="484" spans="1:18">
      <c r="A484" s="7" t="s">
        <v>560</v>
      </c>
      <c r="B484" s="3">
        <v>0</v>
      </c>
      <c r="C484" s="7">
        <v>0</v>
      </c>
      <c r="D484" s="7">
        <v>4</v>
      </c>
      <c r="E484" s="7">
        <v>4</v>
      </c>
      <c r="F484" s="7">
        <v>0</v>
      </c>
      <c r="G484" s="7">
        <v>0</v>
      </c>
      <c r="H484" s="7">
        <v>8</v>
      </c>
      <c r="I484" s="7">
        <v>4</v>
      </c>
      <c r="J484" s="7">
        <v>4</v>
      </c>
      <c r="K484" s="7">
        <v>2</v>
      </c>
      <c r="L484" s="7">
        <v>0</v>
      </c>
      <c r="M484" s="7">
        <v>8</v>
      </c>
      <c r="Q484"/>
      <c r="R484"/>
    </row>
    <row r="485" spans="1:18">
      <c r="A485" s="7" t="s">
        <v>561</v>
      </c>
      <c r="B485" s="3">
        <v>0</v>
      </c>
      <c r="C485" s="7">
        <v>0</v>
      </c>
      <c r="D485" s="7">
        <v>0</v>
      </c>
      <c r="E485" s="7">
        <v>4</v>
      </c>
      <c r="F485" s="7">
        <v>0</v>
      </c>
      <c r="G485" s="7">
        <v>0</v>
      </c>
      <c r="H485" s="7">
        <v>4</v>
      </c>
      <c r="I485" s="7">
        <v>2</v>
      </c>
      <c r="J485" s="7">
        <v>3</v>
      </c>
      <c r="K485" s="7">
        <v>1</v>
      </c>
      <c r="L485" s="7">
        <v>1</v>
      </c>
      <c r="M485" s="7">
        <v>4</v>
      </c>
      <c r="Q485"/>
      <c r="R485"/>
    </row>
    <row r="486" spans="1:18">
      <c r="A486" s="7" t="s">
        <v>501</v>
      </c>
      <c r="B486" s="3">
        <v>1</v>
      </c>
      <c r="C486" s="7">
        <v>0</v>
      </c>
      <c r="D486" s="7">
        <v>2</v>
      </c>
      <c r="E486" s="7">
        <v>0</v>
      </c>
      <c r="F486" s="7">
        <v>1</v>
      </c>
      <c r="G486" s="7">
        <v>0</v>
      </c>
      <c r="H486" s="7">
        <v>3</v>
      </c>
      <c r="I486" s="7">
        <v>1</v>
      </c>
      <c r="J486" s="7">
        <v>14</v>
      </c>
      <c r="K486" s="7">
        <v>2</v>
      </c>
      <c r="L486" s="7">
        <v>1</v>
      </c>
      <c r="M486" s="7">
        <v>6</v>
      </c>
      <c r="Q486"/>
      <c r="R486"/>
    </row>
    <row r="487" spans="1:18">
      <c r="A487" s="7" t="s">
        <v>1475</v>
      </c>
      <c r="B487" s="3">
        <v>0</v>
      </c>
      <c r="C487" s="7">
        <v>0</v>
      </c>
      <c r="D487" s="7">
        <v>1</v>
      </c>
      <c r="E487" s="7">
        <v>0</v>
      </c>
      <c r="F487" s="7">
        <v>0</v>
      </c>
      <c r="G487" s="7">
        <v>0</v>
      </c>
      <c r="H487" s="7">
        <v>2</v>
      </c>
      <c r="I487" s="7">
        <v>0</v>
      </c>
      <c r="J487" s="7">
        <v>6</v>
      </c>
      <c r="K487" s="7">
        <v>3</v>
      </c>
      <c r="L487" s="7">
        <v>0</v>
      </c>
      <c r="M487" s="7">
        <v>11</v>
      </c>
      <c r="Q487"/>
      <c r="R487"/>
    </row>
    <row r="488" spans="1:18">
      <c r="A488" s="7" t="s">
        <v>490</v>
      </c>
      <c r="B488" s="3">
        <v>0</v>
      </c>
      <c r="C488" s="7">
        <v>1</v>
      </c>
      <c r="D488" s="7">
        <v>0</v>
      </c>
      <c r="E488" s="7">
        <v>0</v>
      </c>
      <c r="F488" s="7">
        <v>1</v>
      </c>
      <c r="G488" s="7">
        <v>1</v>
      </c>
      <c r="H488" s="7">
        <v>1</v>
      </c>
      <c r="I488" s="7">
        <v>2</v>
      </c>
      <c r="J488" s="7">
        <v>8</v>
      </c>
      <c r="K488" s="7">
        <v>3</v>
      </c>
      <c r="L488" s="7">
        <v>3</v>
      </c>
      <c r="M488" s="7">
        <v>8</v>
      </c>
      <c r="Q488"/>
      <c r="R488"/>
    </row>
    <row r="489" spans="1:18">
      <c r="A489" s="7" t="s">
        <v>1024</v>
      </c>
      <c r="B489" s="3">
        <v>0</v>
      </c>
      <c r="C489" s="7">
        <v>1</v>
      </c>
      <c r="D489" s="7">
        <v>1</v>
      </c>
      <c r="E489" s="7">
        <v>3</v>
      </c>
      <c r="F489" s="7">
        <v>1</v>
      </c>
      <c r="G489" s="7">
        <v>0</v>
      </c>
      <c r="H489" s="7">
        <v>6</v>
      </c>
      <c r="I489" s="7">
        <v>6</v>
      </c>
      <c r="J489" s="7">
        <v>6</v>
      </c>
      <c r="K489" s="7">
        <v>3</v>
      </c>
      <c r="L489" s="7">
        <v>0</v>
      </c>
      <c r="M489" s="7">
        <v>7</v>
      </c>
      <c r="Q489"/>
      <c r="R489"/>
    </row>
    <row r="490" spans="1:18">
      <c r="A490" s="7" t="s">
        <v>1137</v>
      </c>
      <c r="B490" s="3">
        <v>0</v>
      </c>
      <c r="C490" s="7">
        <v>0</v>
      </c>
      <c r="D490" s="7">
        <v>10</v>
      </c>
      <c r="E490" s="7">
        <v>11</v>
      </c>
      <c r="F490" s="7">
        <v>0</v>
      </c>
      <c r="G490" s="7">
        <v>0</v>
      </c>
      <c r="H490" s="7">
        <v>25</v>
      </c>
      <c r="I490" s="7">
        <v>5</v>
      </c>
      <c r="J490" s="7">
        <v>7</v>
      </c>
      <c r="K490" s="7">
        <v>8</v>
      </c>
      <c r="L490" s="7">
        <v>3</v>
      </c>
      <c r="M490" s="7">
        <v>13</v>
      </c>
      <c r="Q490"/>
      <c r="R490"/>
    </row>
    <row r="491" spans="1:18">
      <c r="A491" s="7" t="s">
        <v>1025</v>
      </c>
      <c r="B491" s="3">
        <v>0</v>
      </c>
      <c r="C491" s="7">
        <v>0</v>
      </c>
      <c r="D491" s="7">
        <v>1</v>
      </c>
      <c r="E491" s="7">
        <v>0</v>
      </c>
      <c r="F491" s="7">
        <v>0</v>
      </c>
      <c r="G491" s="7">
        <v>0</v>
      </c>
      <c r="H491" s="7">
        <v>1</v>
      </c>
      <c r="I491" s="7">
        <v>2</v>
      </c>
      <c r="J491" s="7">
        <v>5</v>
      </c>
      <c r="K491" s="7">
        <v>7</v>
      </c>
      <c r="L491" s="7">
        <v>0</v>
      </c>
      <c r="M491" s="7">
        <v>4</v>
      </c>
      <c r="Q491"/>
      <c r="R491"/>
    </row>
    <row r="492" spans="1:18">
      <c r="A492" s="7" t="s">
        <v>1026</v>
      </c>
      <c r="B492" s="3">
        <v>0</v>
      </c>
      <c r="C492" s="7">
        <v>0</v>
      </c>
      <c r="D492" s="7">
        <v>1</v>
      </c>
      <c r="E492" s="7">
        <v>0</v>
      </c>
      <c r="F492" s="7">
        <v>0</v>
      </c>
      <c r="G492" s="7">
        <v>0</v>
      </c>
      <c r="H492" s="7">
        <v>3</v>
      </c>
      <c r="I492" s="7">
        <v>1</v>
      </c>
      <c r="J492" s="7">
        <v>4</v>
      </c>
      <c r="K492" s="7">
        <v>4</v>
      </c>
      <c r="L492" s="7">
        <v>0</v>
      </c>
      <c r="M492" s="7">
        <v>5</v>
      </c>
      <c r="Q492"/>
      <c r="R492"/>
    </row>
    <row r="493" spans="1:18">
      <c r="A493" s="7" t="s">
        <v>1112</v>
      </c>
      <c r="B493" s="3">
        <v>0</v>
      </c>
      <c r="C493" s="7">
        <v>0</v>
      </c>
      <c r="D493" s="7">
        <v>1</v>
      </c>
      <c r="E493" s="7">
        <v>8</v>
      </c>
      <c r="F493" s="7">
        <v>0</v>
      </c>
      <c r="G493" s="7">
        <v>1</v>
      </c>
      <c r="H493" s="7">
        <v>10</v>
      </c>
      <c r="I493" s="7">
        <v>7</v>
      </c>
      <c r="J493" s="7">
        <v>12</v>
      </c>
      <c r="K493" s="7">
        <v>6</v>
      </c>
      <c r="L493" s="7">
        <v>0</v>
      </c>
      <c r="M493" s="7">
        <v>0</v>
      </c>
      <c r="Q493"/>
      <c r="R493"/>
    </row>
    <row r="494" spans="1:18">
      <c r="A494" s="7" t="s">
        <v>1027</v>
      </c>
      <c r="B494" s="3">
        <v>0</v>
      </c>
      <c r="C494" s="7">
        <v>0</v>
      </c>
      <c r="D494" s="7">
        <v>1</v>
      </c>
      <c r="E494" s="7">
        <v>1</v>
      </c>
      <c r="F494" s="7">
        <v>0</v>
      </c>
      <c r="G494" s="7">
        <v>0</v>
      </c>
      <c r="H494" s="7">
        <v>4</v>
      </c>
      <c r="I494" s="7">
        <v>2</v>
      </c>
      <c r="J494" s="7">
        <v>0</v>
      </c>
      <c r="K494" s="7">
        <v>1</v>
      </c>
      <c r="L494" s="7">
        <v>1</v>
      </c>
      <c r="M494" s="7">
        <v>8</v>
      </c>
      <c r="Q494"/>
      <c r="R494"/>
    </row>
    <row r="495" spans="1:18">
      <c r="A495" s="7" t="s">
        <v>1028</v>
      </c>
      <c r="B495" s="3">
        <v>0</v>
      </c>
      <c r="C495" s="7">
        <v>0</v>
      </c>
      <c r="D495" s="7">
        <v>3</v>
      </c>
      <c r="E495" s="7">
        <v>0</v>
      </c>
      <c r="F495" s="7">
        <v>0</v>
      </c>
      <c r="G495" s="7">
        <v>0</v>
      </c>
      <c r="H495" s="7">
        <v>3</v>
      </c>
      <c r="I495" s="7">
        <v>7</v>
      </c>
      <c r="J495" s="7">
        <v>4</v>
      </c>
      <c r="K495" s="7">
        <v>7</v>
      </c>
      <c r="L495" s="7">
        <v>0</v>
      </c>
      <c r="M495" s="7">
        <v>11</v>
      </c>
      <c r="Q495"/>
      <c r="R495"/>
    </row>
    <row r="496" spans="1:18">
      <c r="A496" s="7" t="s">
        <v>1029</v>
      </c>
      <c r="B496" s="3">
        <v>0</v>
      </c>
      <c r="C496" s="7">
        <v>0</v>
      </c>
      <c r="D496" s="7">
        <v>0</v>
      </c>
      <c r="E496" s="7">
        <v>2</v>
      </c>
      <c r="F496" s="7">
        <v>0</v>
      </c>
      <c r="G496" s="7">
        <v>0</v>
      </c>
      <c r="H496" s="7">
        <v>5</v>
      </c>
      <c r="I496" s="7">
        <v>0</v>
      </c>
      <c r="J496" s="7">
        <v>10</v>
      </c>
      <c r="K496" s="7">
        <v>8</v>
      </c>
      <c r="L496" s="7">
        <v>0</v>
      </c>
      <c r="M496" s="7">
        <v>13</v>
      </c>
      <c r="Q496"/>
      <c r="R496"/>
    </row>
    <row r="497" spans="1:18">
      <c r="A497" s="7" t="s">
        <v>1113</v>
      </c>
      <c r="B497" s="3">
        <v>0</v>
      </c>
      <c r="C497" s="7">
        <v>1</v>
      </c>
      <c r="D497" s="7">
        <v>3</v>
      </c>
      <c r="E497" s="7">
        <v>1</v>
      </c>
      <c r="F497" s="7">
        <v>0</v>
      </c>
      <c r="G497" s="7">
        <v>0</v>
      </c>
      <c r="H497" s="7">
        <v>5</v>
      </c>
      <c r="I497" s="7">
        <v>3</v>
      </c>
      <c r="J497" s="7">
        <v>7</v>
      </c>
      <c r="K497" s="7">
        <v>1</v>
      </c>
      <c r="L497" s="7">
        <v>0</v>
      </c>
      <c r="M497" s="7">
        <v>2</v>
      </c>
      <c r="Q497"/>
      <c r="R497"/>
    </row>
    <row r="498" spans="1:18">
      <c r="A498" s="7" t="s">
        <v>1114</v>
      </c>
      <c r="B498" s="3">
        <v>1</v>
      </c>
      <c r="C498" s="7">
        <v>1</v>
      </c>
      <c r="D498" s="7">
        <v>0</v>
      </c>
      <c r="E498" s="7">
        <v>1</v>
      </c>
      <c r="F498" s="7">
        <v>0</v>
      </c>
      <c r="G498" s="7">
        <v>0</v>
      </c>
      <c r="H498" s="7">
        <v>3</v>
      </c>
      <c r="I498" s="7">
        <v>1</v>
      </c>
      <c r="J498" s="7">
        <v>8</v>
      </c>
      <c r="K498" s="7">
        <v>3</v>
      </c>
      <c r="L498" s="7">
        <v>0</v>
      </c>
      <c r="M498" s="7">
        <v>5</v>
      </c>
      <c r="Q498"/>
      <c r="R498"/>
    </row>
    <row r="499" spans="1:18">
      <c r="A499" s="7" t="s">
        <v>1014</v>
      </c>
      <c r="B499" s="3">
        <v>1</v>
      </c>
      <c r="C499" s="7">
        <v>2</v>
      </c>
      <c r="D499" s="7">
        <v>1</v>
      </c>
      <c r="E499" s="7">
        <v>1</v>
      </c>
      <c r="F499" s="7">
        <v>0</v>
      </c>
      <c r="G499" s="7">
        <v>0</v>
      </c>
      <c r="H499" s="7">
        <v>7</v>
      </c>
      <c r="I499" s="7">
        <v>1</v>
      </c>
      <c r="J499" s="7">
        <v>10</v>
      </c>
      <c r="K499" s="7">
        <v>4</v>
      </c>
      <c r="L499" s="7">
        <v>0</v>
      </c>
      <c r="M499" s="7">
        <v>6</v>
      </c>
      <c r="Q499"/>
      <c r="R499"/>
    </row>
    <row r="500" spans="1:18">
      <c r="A500" s="7" t="s">
        <v>1115</v>
      </c>
      <c r="B500" s="3">
        <v>0</v>
      </c>
      <c r="C500" s="7">
        <v>0</v>
      </c>
      <c r="D500" s="7">
        <v>1</v>
      </c>
      <c r="E500" s="7">
        <v>1</v>
      </c>
      <c r="F500" s="7">
        <v>0</v>
      </c>
      <c r="G500" s="7">
        <v>0</v>
      </c>
      <c r="H500" s="7">
        <v>3</v>
      </c>
      <c r="I500" s="7">
        <v>3</v>
      </c>
      <c r="J500" s="7">
        <v>8</v>
      </c>
      <c r="K500" s="7">
        <v>9</v>
      </c>
      <c r="L500" s="7">
        <v>0</v>
      </c>
      <c r="M500" s="7">
        <v>14</v>
      </c>
      <c r="Q500"/>
      <c r="R500"/>
    </row>
    <row r="501" spans="1:18">
      <c r="A501" s="7" t="s">
        <v>1030</v>
      </c>
      <c r="B501" s="3">
        <v>0</v>
      </c>
      <c r="C501" s="7">
        <v>0</v>
      </c>
      <c r="D501" s="7">
        <v>1</v>
      </c>
      <c r="E501" s="7">
        <v>4</v>
      </c>
      <c r="F501" s="7">
        <v>0</v>
      </c>
      <c r="G501" s="7">
        <v>1</v>
      </c>
      <c r="H501" s="7">
        <v>7</v>
      </c>
      <c r="I501" s="7">
        <v>1</v>
      </c>
      <c r="J501" s="7">
        <v>5</v>
      </c>
      <c r="K501" s="7">
        <v>3</v>
      </c>
      <c r="L501" s="7">
        <v>0</v>
      </c>
      <c r="M501" s="7">
        <v>10</v>
      </c>
      <c r="Q501"/>
      <c r="R501"/>
    </row>
    <row r="502" spans="1:18">
      <c r="A502" s="7" t="s">
        <v>1031</v>
      </c>
      <c r="B502" s="3">
        <v>0</v>
      </c>
      <c r="C502" s="7">
        <v>1</v>
      </c>
      <c r="D502" s="7">
        <v>1</v>
      </c>
      <c r="E502" s="7">
        <v>2</v>
      </c>
      <c r="F502" s="7">
        <v>0</v>
      </c>
      <c r="G502" s="7">
        <v>1</v>
      </c>
      <c r="H502" s="7">
        <v>6</v>
      </c>
      <c r="I502" s="7">
        <v>3</v>
      </c>
      <c r="J502" s="7">
        <v>10</v>
      </c>
      <c r="K502" s="7">
        <v>6</v>
      </c>
      <c r="L502" s="7">
        <v>0</v>
      </c>
      <c r="M502" s="7">
        <v>25</v>
      </c>
      <c r="Q502"/>
      <c r="R502"/>
    </row>
    <row r="503" spans="1:18">
      <c r="A503" s="7" t="s">
        <v>1497</v>
      </c>
      <c r="B503" s="3">
        <v>0</v>
      </c>
      <c r="C503" s="7">
        <v>1</v>
      </c>
      <c r="D503" s="7">
        <v>3</v>
      </c>
      <c r="E503" s="7">
        <v>1</v>
      </c>
      <c r="F503" s="7">
        <v>1</v>
      </c>
      <c r="G503" s="7">
        <v>0</v>
      </c>
      <c r="H503" s="7">
        <v>10</v>
      </c>
      <c r="I503" s="7">
        <v>5</v>
      </c>
      <c r="J503" s="7">
        <v>7</v>
      </c>
      <c r="K503" s="7">
        <v>10</v>
      </c>
      <c r="L503" s="7">
        <v>0</v>
      </c>
      <c r="M503" s="7">
        <v>13</v>
      </c>
      <c r="Q503"/>
      <c r="R503"/>
    </row>
    <row r="504" spans="1:18">
      <c r="A504" s="7" t="s">
        <v>1032</v>
      </c>
      <c r="B504" s="3">
        <v>0</v>
      </c>
      <c r="C504" s="7">
        <v>0</v>
      </c>
      <c r="D504" s="7">
        <v>2</v>
      </c>
      <c r="E504" s="7">
        <v>0</v>
      </c>
      <c r="F504" s="7">
        <v>0</v>
      </c>
      <c r="G504" s="7">
        <v>0</v>
      </c>
      <c r="H504" s="7">
        <v>3</v>
      </c>
      <c r="I504" s="7">
        <v>0</v>
      </c>
      <c r="J504" s="7">
        <v>6</v>
      </c>
      <c r="K504" s="7">
        <v>7</v>
      </c>
      <c r="L504" s="7">
        <v>0</v>
      </c>
      <c r="M504" s="7">
        <v>8</v>
      </c>
      <c r="Q504"/>
      <c r="R504"/>
    </row>
    <row r="505" spans="1:18">
      <c r="A505" s="7" t="s">
        <v>1116</v>
      </c>
      <c r="B505" s="3">
        <v>1</v>
      </c>
      <c r="C505" s="7">
        <v>0</v>
      </c>
      <c r="D505" s="7">
        <v>3</v>
      </c>
      <c r="E505" s="7">
        <v>5</v>
      </c>
      <c r="F505" s="7">
        <v>0</v>
      </c>
      <c r="G505" s="7">
        <v>0</v>
      </c>
      <c r="H505" s="7">
        <v>9</v>
      </c>
      <c r="I505" s="7">
        <v>0</v>
      </c>
      <c r="J505" s="7">
        <v>6</v>
      </c>
      <c r="K505" s="7">
        <v>8</v>
      </c>
      <c r="L505" s="7">
        <v>1</v>
      </c>
      <c r="M505" s="7">
        <v>7</v>
      </c>
      <c r="Q505"/>
      <c r="R505"/>
    </row>
    <row r="506" spans="1:18">
      <c r="A506" s="7" t="s">
        <v>1033</v>
      </c>
      <c r="B506" s="3">
        <v>0</v>
      </c>
      <c r="C506" s="7">
        <v>0</v>
      </c>
      <c r="D506" s="7">
        <v>0</v>
      </c>
      <c r="E506" s="7">
        <v>3</v>
      </c>
      <c r="F506" s="7">
        <v>0</v>
      </c>
      <c r="G506" s="7">
        <v>0</v>
      </c>
      <c r="H506" s="7">
        <v>5</v>
      </c>
      <c r="I506" s="7">
        <v>1</v>
      </c>
      <c r="J506" s="7">
        <v>5</v>
      </c>
      <c r="K506" s="7">
        <v>6</v>
      </c>
      <c r="L506" s="7">
        <v>0</v>
      </c>
      <c r="M506" s="7">
        <v>16</v>
      </c>
      <c r="Q506"/>
      <c r="R506"/>
    </row>
    <row r="507" spans="1:18">
      <c r="A507" s="7" t="s">
        <v>1034</v>
      </c>
      <c r="B507" s="3">
        <v>0</v>
      </c>
      <c r="C507" s="7">
        <v>0</v>
      </c>
      <c r="D507" s="7">
        <v>2</v>
      </c>
      <c r="E507" s="7">
        <v>5</v>
      </c>
      <c r="F507" s="7">
        <v>0</v>
      </c>
      <c r="G507" s="7">
        <v>1</v>
      </c>
      <c r="H507" s="7">
        <v>7</v>
      </c>
      <c r="I507" s="7">
        <v>3</v>
      </c>
      <c r="J507" s="7">
        <v>8</v>
      </c>
      <c r="K507" s="7">
        <v>5</v>
      </c>
      <c r="L507" s="7">
        <v>0</v>
      </c>
      <c r="M507" s="7">
        <v>8</v>
      </c>
      <c r="Q507"/>
      <c r="R507"/>
    </row>
    <row r="508" spans="1:18">
      <c r="A508" s="7" t="s">
        <v>1125</v>
      </c>
      <c r="B508" s="3">
        <v>0</v>
      </c>
      <c r="C508" s="7">
        <v>0</v>
      </c>
      <c r="D508" s="7">
        <v>0</v>
      </c>
      <c r="E508" s="7">
        <v>6</v>
      </c>
      <c r="F508" s="7">
        <v>0</v>
      </c>
      <c r="G508" s="7">
        <v>0</v>
      </c>
      <c r="H508" s="7">
        <v>6</v>
      </c>
      <c r="I508" s="7">
        <v>3</v>
      </c>
      <c r="J508" s="7">
        <v>10</v>
      </c>
      <c r="K508" s="7">
        <v>3</v>
      </c>
      <c r="L508" s="7">
        <v>0</v>
      </c>
      <c r="M508" s="7">
        <v>7</v>
      </c>
      <c r="Q508"/>
      <c r="R508"/>
    </row>
    <row r="509" spans="1:18">
      <c r="A509" s="7" t="s">
        <v>1035</v>
      </c>
      <c r="B509" s="3">
        <v>0</v>
      </c>
      <c r="C509" s="7">
        <v>1</v>
      </c>
      <c r="D509" s="7">
        <v>0</v>
      </c>
      <c r="E509" s="7">
        <v>0</v>
      </c>
      <c r="F509" s="7">
        <v>1</v>
      </c>
      <c r="G509" s="7">
        <v>0</v>
      </c>
      <c r="H509" s="7">
        <v>1</v>
      </c>
      <c r="I509" s="7">
        <v>2</v>
      </c>
      <c r="J509" s="7">
        <v>7</v>
      </c>
      <c r="K509" s="7">
        <v>2</v>
      </c>
      <c r="L509" s="7">
        <v>0</v>
      </c>
      <c r="M509" s="7">
        <v>4</v>
      </c>
      <c r="Q509"/>
      <c r="R509"/>
    </row>
    <row r="510" spans="1:18">
      <c r="A510" s="7" t="s">
        <v>2642</v>
      </c>
      <c r="B510" s="3">
        <v>0</v>
      </c>
      <c r="C510" s="7">
        <v>0</v>
      </c>
      <c r="D510" s="7">
        <v>3</v>
      </c>
      <c r="E510" s="7">
        <v>3</v>
      </c>
      <c r="F510" s="7">
        <v>0</v>
      </c>
      <c r="G510" s="7">
        <v>0</v>
      </c>
      <c r="H510" s="7">
        <v>11</v>
      </c>
      <c r="I510" s="7">
        <v>3</v>
      </c>
      <c r="J510" s="7">
        <v>14</v>
      </c>
      <c r="K510" s="7">
        <v>8</v>
      </c>
      <c r="L510" s="7">
        <v>0</v>
      </c>
      <c r="M510" s="7">
        <v>11</v>
      </c>
      <c r="Q510"/>
      <c r="R510"/>
    </row>
    <row r="511" spans="1:18">
      <c r="A511" s="7" t="s">
        <v>2643</v>
      </c>
      <c r="B511" s="3">
        <v>1</v>
      </c>
      <c r="C511" s="7">
        <v>1</v>
      </c>
      <c r="D511" s="7">
        <v>2</v>
      </c>
      <c r="E511" s="7">
        <v>6</v>
      </c>
      <c r="F511" s="7">
        <v>1</v>
      </c>
      <c r="G511" s="7">
        <v>0</v>
      </c>
      <c r="H511" s="7">
        <v>18</v>
      </c>
      <c r="I511" s="7">
        <v>6</v>
      </c>
      <c r="J511" s="7">
        <v>11</v>
      </c>
      <c r="K511" s="7">
        <v>10</v>
      </c>
      <c r="L511" s="7">
        <v>1</v>
      </c>
      <c r="M511" s="7">
        <v>14</v>
      </c>
      <c r="Q511"/>
      <c r="R511"/>
    </row>
    <row r="512" spans="1:18">
      <c r="A512" s="7" t="s">
        <v>1036</v>
      </c>
      <c r="B512" s="3">
        <v>0</v>
      </c>
      <c r="C512" s="7">
        <v>0</v>
      </c>
      <c r="D512" s="7">
        <v>0</v>
      </c>
      <c r="E512" s="7">
        <v>2</v>
      </c>
      <c r="F512" s="7">
        <v>0</v>
      </c>
      <c r="G512" s="7">
        <v>0</v>
      </c>
      <c r="H512" s="7">
        <v>4</v>
      </c>
      <c r="I512" s="7">
        <v>0</v>
      </c>
      <c r="J512" s="7">
        <v>4</v>
      </c>
      <c r="K512" s="7">
        <v>2</v>
      </c>
      <c r="L512" s="7">
        <v>0</v>
      </c>
      <c r="M512" s="7">
        <v>5</v>
      </c>
      <c r="Q512"/>
      <c r="R512"/>
    </row>
    <row r="513" spans="1:18">
      <c r="A513" s="7" t="s">
        <v>1037</v>
      </c>
      <c r="B513" s="3">
        <v>0</v>
      </c>
      <c r="C513" s="7">
        <v>0</v>
      </c>
      <c r="D513" s="7">
        <v>1</v>
      </c>
      <c r="E513" s="7">
        <v>0</v>
      </c>
      <c r="F513" s="7">
        <v>0</v>
      </c>
      <c r="G513" s="7">
        <v>0</v>
      </c>
      <c r="H513" s="7">
        <v>4</v>
      </c>
      <c r="I513" s="7">
        <v>2</v>
      </c>
      <c r="J513" s="7">
        <v>9</v>
      </c>
      <c r="K513" s="7">
        <v>2</v>
      </c>
      <c r="L513" s="7">
        <v>0</v>
      </c>
      <c r="M513" s="7">
        <v>3</v>
      </c>
      <c r="Q513"/>
      <c r="R513"/>
    </row>
    <row r="514" spans="1:18">
      <c r="A514" s="7" t="s">
        <v>1117</v>
      </c>
      <c r="B514" s="3">
        <v>0</v>
      </c>
      <c r="C514" s="7">
        <v>0</v>
      </c>
      <c r="D514" s="7">
        <v>0</v>
      </c>
      <c r="E514" s="7">
        <v>4</v>
      </c>
      <c r="F514" s="7">
        <v>0</v>
      </c>
      <c r="G514" s="7">
        <v>0</v>
      </c>
      <c r="H514" s="7">
        <v>5</v>
      </c>
      <c r="I514" s="7">
        <v>2</v>
      </c>
      <c r="J514" s="7">
        <v>7</v>
      </c>
      <c r="K514" s="7">
        <v>5</v>
      </c>
      <c r="L514" s="7">
        <v>0</v>
      </c>
      <c r="M514" s="7">
        <v>10</v>
      </c>
      <c r="Q514"/>
      <c r="R514"/>
    </row>
    <row r="515" spans="1:18">
      <c r="A515" s="7" t="s">
        <v>1038</v>
      </c>
      <c r="B515" s="3">
        <v>0</v>
      </c>
      <c r="C515" s="7">
        <v>0</v>
      </c>
      <c r="D515" s="7">
        <v>1</v>
      </c>
      <c r="E515" s="7">
        <v>0</v>
      </c>
      <c r="F515" s="7">
        <v>0</v>
      </c>
      <c r="G515" s="7">
        <v>0</v>
      </c>
      <c r="H515" s="7">
        <v>4</v>
      </c>
      <c r="I515" s="7">
        <v>1</v>
      </c>
      <c r="J515" s="7">
        <v>9</v>
      </c>
      <c r="K515" s="7">
        <v>6</v>
      </c>
      <c r="L515" s="7">
        <v>1</v>
      </c>
      <c r="M515" s="7">
        <v>11</v>
      </c>
      <c r="Q515"/>
      <c r="R515"/>
    </row>
    <row r="516" spans="1:18">
      <c r="A516" s="7" t="s">
        <v>1039</v>
      </c>
      <c r="B516" s="3">
        <v>0</v>
      </c>
      <c r="C516" s="7">
        <v>0</v>
      </c>
      <c r="D516" s="7">
        <v>1</v>
      </c>
      <c r="E516" s="7">
        <v>5</v>
      </c>
      <c r="F516" s="7">
        <v>0</v>
      </c>
      <c r="G516" s="7">
        <v>0</v>
      </c>
      <c r="H516" s="7">
        <v>7</v>
      </c>
      <c r="I516" s="7">
        <v>1</v>
      </c>
      <c r="J516" s="7">
        <v>6</v>
      </c>
      <c r="K516" s="7">
        <v>9</v>
      </c>
      <c r="L516" s="7">
        <v>2</v>
      </c>
      <c r="M516" s="7">
        <v>19</v>
      </c>
      <c r="Q516"/>
      <c r="R516"/>
    </row>
    <row r="517" spans="1:18">
      <c r="A517" s="7" t="s">
        <v>1015</v>
      </c>
      <c r="B517" s="3">
        <v>0</v>
      </c>
      <c r="C517" s="7">
        <v>1</v>
      </c>
      <c r="D517" s="7">
        <v>0</v>
      </c>
      <c r="E517" s="7">
        <v>1</v>
      </c>
      <c r="F517" s="7">
        <v>0</v>
      </c>
      <c r="G517" s="7">
        <v>0</v>
      </c>
      <c r="H517" s="7">
        <v>3</v>
      </c>
      <c r="I517" s="7">
        <v>2</v>
      </c>
      <c r="J517" s="7">
        <v>12</v>
      </c>
      <c r="K517" s="7">
        <v>4</v>
      </c>
      <c r="L517" s="7">
        <v>0</v>
      </c>
      <c r="M517" s="7">
        <v>4</v>
      </c>
      <c r="Q517"/>
      <c r="R517"/>
    </row>
    <row r="518" spans="1:18">
      <c r="A518" s="7" t="s">
        <v>1016</v>
      </c>
      <c r="B518" s="3">
        <v>0</v>
      </c>
      <c r="C518" s="7">
        <v>1</v>
      </c>
      <c r="D518" s="7">
        <v>0</v>
      </c>
      <c r="E518" s="7">
        <v>1</v>
      </c>
      <c r="F518" s="7">
        <v>0</v>
      </c>
      <c r="G518" s="7">
        <v>0</v>
      </c>
      <c r="H518" s="7">
        <v>2</v>
      </c>
      <c r="I518" s="7">
        <v>3</v>
      </c>
      <c r="J518" s="7">
        <v>7</v>
      </c>
      <c r="K518" s="7">
        <v>1</v>
      </c>
      <c r="L518" s="7">
        <v>0</v>
      </c>
      <c r="M518" s="7">
        <v>5</v>
      </c>
      <c r="Q518"/>
      <c r="R518"/>
    </row>
    <row r="519" spans="1:18">
      <c r="A519" s="7" t="s">
        <v>1040</v>
      </c>
      <c r="B519" s="3">
        <v>0</v>
      </c>
      <c r="C519" s="7">
        <v>1</v>
      </c>
      <c r="D519" s="7">
        <v>1</v>
      </c>
      <c r="E519" s="7">
        <v>6</v>
      </c>
      <c r="F519" s="7">
        <v>0</v>
      </c>
      <c r="G519" s="7">
        <v>0</v>
      </c>
      <c r="H519" s="7">
        <v>13</v>
      </c>
      <c r="I519" s="7">
        <v>5</v>
      </c>
      <c r="J519" s="7">
        <v>11</v>
      </c>
      <c r="K519" s="7">
        <v>10</v>
      </c>
      <c r="L519" s="7">
        <v>0</v>
      </c>
      <c r="M519" s="7">
        <v>14</v>
      </c>
      <c r="Q519"/>
      <c r="R519"/>
    </row>
    <row r="520" spans="1:18">
      <c r="A520" s="7" t="s">
        <v>1041</v>
      </c>
      <c r="B520" s="3">
        <v>1</v>
      </c>
      <c r="C520" s="7">
        <v>0</v>
      </c>
      <c r="D520" s="7">
        <v>0</v>
      </c>
      <c r="E520" s="7">
        <v>2</v>
      </c>
      <c r="F520" s="7">
        <v>1</v>
      </c>
      <c r="G520" s="7">
        <v>1</v>
      </c>
      <c r="H520" s="7">
        <v>3</v>
      </c>
      <c r="I520" s="7">
        <v>2</v>
      </c>
      <c r="J520" s="7">
        <v>5</v>
      </c>
      <c r="K520" s="7">
        <v>7</v>
      </c>
      <c r="L520" s="7">
        <v>0</v>
      </c>
      <c r="M520" s="7">
        <v>11</v>
      </c>
      <c r="Q520"/>
      <c r="R520"/>
    </row>
    <row r="521" spans="1:18">
      <c r="A521" s="7" t="s">
        <v>1118</v>
      </c>
      <c r="B521" s="3">
        <v>0</v>
      </c>
      <c r="C521" s="7">
        <v>0</v>
      </c>
      <c r="D521" s="7">
        <v>2</v>
      </c>
      <c r="E521" s="7">
        <v>1</v>
      </c>
      <c r="F521" s="7">
        <v>0</v>
      </c>
      <c r="G521" s="7">
        <v>0</v>
      </c>
      <c r="H521" s="7">
        <v>3</v>
      </c>
      <c r="I521" s="7">
        <v>1</v>
      </c>
      <c r="J521" s="7">
        <v>6</v>
      </c>
      <c r="K521" s="7">
        <v>2</v>
      </c>
      <c r="L521" s="7">
        <v>0</v>
      </c>
      <c r="M521" s="7">
        <v>6</v>
      </c>
      <c r="Q521"/>
      <c r="R521"/>
    </row>
    <row r="522" spans="1:18">
      <c r="A522" s="7" t="s">
        <v>1042</v>
      </c>
      <c r="B522" s="3">
        <v>0</v>
      </c>
      <c r="C522" s="7">
        <v>0</v>
      </c>
      <c r="D522" s="7">
        <v>1</v>
      </c>
      <c r="E522" s="7">
        <v>2</v>
      </c>
      <c r="F522" s="7">
        <v>0</v>
      </c>
      <c r="G522" s="7">
        <v>0</v>
      </c>
      <c r="H522" s="7">
        <v>3</v>
      </c>
      <c r="I522" s="7">
        <v>0</v>
      </c>
      <c r="J522" s="7">
        <v>2</v>
      </c>
      <c r="K522" s="7">
        <v>6</v>
      </c>
      <c r="L522" s="7">
        <v>0</v>
      </c>
      <c r="M522" s="7">
        <v>8</v>
      </c>
      <c r="Q522"/>
      <c r="R522"/>
    </row>
    <row r="523" spans="1:18">
      <c r="A523" s="7" t="s">
        <v>1175</v>
      </c>
      <c r="B523" s="3">
        <v>0</v>
      </c>
      <c r="C523" s="7">
        <v>0</v>
      </c>
      <c r="D523" s="7">
        <v>0</v>
      </c>
      <c r="E523" s="7">
        <v>3</v>
      </c>
      <c r="F523" s="7">
        <v>0</v>
      </c>
      <c r="G523" s="7">
        <v>0</v>
      </c>
      <c r="H523" s="7">
        <v>3</v>
      </c>
      <c r="I523" s="7">
        <v>4</v>
      </c>
      <c r="J523" s="7">
        <v>2</v>
      </c>
      <c r="K523" s="7">
        <v>0</v>
      </c>
      <c r="L523" s="7">
        <v>1</v>
      </c>
      <c r="M523" s="7">
        <v>0</v>
      </c>
      <c r="Q523"/>
      <c r="R523"/>
    </row>
    <row r="524" spans="1:18">
      <c r="A524" s="7" t="s">
        <v>1043</v>
      </c>
      <c r="B524" s="3">
        <v>0</v>
      </c>
      <c r="C524" s="7">
        <v>0</v>
      </c>
      <c r="D524" s="7">
        <v>2</v>
      </c>
      <c r="E524" s="7">
        <v>1</v>
      </c>
      <c r="F524" s="7">
        <v>1</v>
      </c>
      <c r="G524" s="7">
        <v>0</v>
      </c>
      <c r="H524" s="7">
        <v>5</v>
      </c>
      <c r="I524" s="7">
        <v>1</v>
      </c>
      <c r="J524" s="7">
        <v>12</v>
      </c>
      <c r="K524" s="7">
        <v>5</v>
      </c>
      <c r="L524" s="7">
        <v>1</v>
      </c>
      <c r="M524" s="7">
        <v>4</v>
      </c>
      <c r="Q524"/>
      <c r="R524"/>
    </row>
    <row r="525" spans="1:18">
      <c r="A525" s="7" t="s">
        <v>1044</v>
      </c>
      <c r="B525" s="3">
        <v>0</v>
      </c>
      <c r="C525" s="7">
        <v>0</v>
      </c>
      <c r="D525" s="7">
        <v>0</v>
      </c>
      <c r="E525" s="7">
        <v>1</v>
      </c>
      <c r="F525" s="7">
        <v>0</v>
      </c>
      <c r="G525" s="7">
        <v>0</v>
      </c>
      <c r="H525" s="7">
        <v>3</v>
      </c>
      <c r="I525" s="7">
        <v>0</v>
      </c>
      <c r="J525" s="7">
        <v>5</v>
      </c>
      <c r="K525" s="7">
        <v>5</v>
      </c>
      <c r="L525" s="7">
        <v>0</v>
      </c>
      <c r="M525" s="7">
        <v>11</v>
      </c>
      <c r="Q525"/>
      <c r="R525"/>
    </row>
    <row r="526" spans="1:18">
      <c r="A526" s="7" t="s">
        <v>2644</v>
      </c>
      <c r="B526" s="3">
        <v>0</v>
      </c>
      <c r="C526" s="7">
        <v>0</v>
      </c>
      <c r="D526" s="7">
        <v>2</v>
      </c>
      <c r="E526" s="7">
        <v>2</v>
      </c>
      <c r="F526" s="7">
        <v>0</v>
      </c>
      <c r="G526" s="7">
        <v>0</v>
      </c>
      <c r="H526" s="7">
        <v>4</v>
      </c>
      <c r="I526" s="7">
        <v>3</v>
      </c>
      <c r="J526" s="7">
        <v>7</v>
      </c>
      <c r="K526" s="7">
        <v>8</v>
      </c>
      <c r="L526" s="7">
        <v>1</v>
      </c>
      <c r="M526" s="7">
        <v>9</v>
      </c>
      <c r="Q526"/>
      <c r="R526"/>
    </row>
    <row r="527" spans="1:18">
      <c r="A527" s="7" t="s">
        <v>2645</v>
      </c>
      <c r="B527" s="3">
        <v>0</v>
      </c>
      <c r="C527" s="7">
        <v>0</v>
      </c>
      <c r="D527" s="7">
        <v>0</v>
      </c>
      <c r="E527" s="7">
        <v>7</v>
      </c>
      <c r="F527" s="7">
        <v>0</v>
      </c>
      <c r="G527" s="7">
        <v>0</v>
      </c>
      <c r="H527" s="7">
        <v>9</v>
      </c>
      <c r="I527" s="7">
        <v>4</v>
      </c>
      <c r="J527" s="7">
        <v>7</v>
      </c>
      <c r="K527" s="7">
        <v>6</v>
      </c>
      <c r="L527" s="7">
        <v>0</v>
      </c>
      <c r="M527" s="7">
        <v>10</v>
      </c>
      <c r="Q527"/>
      <c r="R527"/>
    </row>
    <row r="528" spans="1:18">
      <c r="A528" s="7" t="s">
        <v>1045</v>
      </c>
      <c r="B528" s="3">
        <v>0</v>
      </c>
      <c r="C528" s="7">
        <v>0</v>
      </c>
      <c r="D528" s="7">
        <v>0</v>
      </c>
      <c r="E528" s="7">
        <v>0</v>
      </c>
      <c r="F528" s="7">
        <v>0</v>
      </c>
      <c r="G528" s="7">
        <v>0</v>
      </c>
      <c r="H528" s="7">
        <v>4</v>
      </c>
      <c r="I528" s="7">
        <v>0</v>
      </c>
      <c r="J528" s="7">
        <v>4</v>
      </c>
      <c r="K528" s="7">
        <v>5</v>
      </c>
      <c r="L528" s="7">
        <v>0</v>
      </c>
      <c r="M528" s="7">
        <v>6</v>
      </c>
      <c r="Q528"/>
      <c r="R528"/>
    </row>
    <row r="529" spans="1:18">
      <c r="A529" s="7" t="s">
        <v>2646</v>
      </c>
      <c r="B529" s="3">
        <v>0</v>
      </c>
      <c r="C529" s="7">
        <v>0</v>
      </c>
      <c r="D529" s="7">
        <v>0</v>
      </c>
      <c r="E529" s="7">
        <v>1</v>
      </c>
      <c r="F529" s="7">
        <v>0</v>
      </c>
      <c r="G529" s="7">
        <v>0</v>
      </c>
      <c r="H529" s="7">
        <v>6</v>
      </c>
      <c r="I529" s="7">
        <v>1</v>
      </c>
      <c r="J529" s="7">
        <v>3</v>
      </c>
      <c r="K529" s="7">
        <v>9</v>
      </c>
      <c r="L529" s="7">
        <v>0</v>
      </c>
      <c r="M529" s="7">
        <v>17</v>
      </c>
      <c r="Q529"/>
      <c r="R529"/>
    </row>
    <row r="530" spans="1:18">
      <c r="A530" s="7" t="s">
        <v>1046</v>
      </c>
      <c r="B530" s="3">
        <v>0</v>
      </c>
      <c r="C530" s="7">
        <v>0</v>
      </c>
      <c r="D530" s="7">
        <v>1</v>
      </c>
      <c r="E530" s="7">
        <v>1</v>
      </c>
      <c r="F530" s="7">
        <v>0</v>
      </c>
      <c r="G530" s="7">
        <v>0</v>
      </c>
      <c r="H530" s="7">
        <v>3</v>
      </c>
      <c r="I530" s="7">
        <v>0</v>
      </c>
      <c r="J530" s="7">
        <v>5</v>
      </c>
      <c r="K530" s="7">
        <v>3</v>
      </c>
      <c r="L530" s="7">
        <v>0</v>
      </c>
      <c r="M530" s="7">
        <v>11</v>
      </c>
      <c r="Q530"/>
      <c r="R530"/>
    </row>
    <row r="531" spans="1:18">
      <c r="A531" s="7" t="s">
        <v>1047</v>
      </c>
      <c r="B531" s="3">
        <v>0</v>
      </c>
      <c r="C531" s="7">
        <v>0</v>
      </c>
      <c r="D531" s="7">
        <v>2</v>
      </c>
      <c r="E531" s="7">
        <v>2</v>
      </c>
      <c r="F531" s="7">
        <v>0</v>
      </c>
      <c r="G531" s="7">
        <v>0</v>
      </c>
      <c r="H531" s="7">
        <v>5</v>
      </c>
      <c r="I531" s="7">
        <v>2</v>
      </c>
      <c r="J531" s="7">
        <v>10</v>
      </c>
      <c r="K531" s="7">
        <v>6</v>
      </c>
      <c r="L531" s="7">
        <v>0</v>
      </c>
      <c r="M531" s="7">
        <v>7</v>
      </c>
      <c r="Q531"/>
      <c r="R531"/>
    </row>
    <row r="532" spans="1:18">
      <c r="A532" s="7" t="s">
        <v>2647</v>
      </c>
      <c r="B532" s="3">
        <v>0</v>
      </c>
      <c r="C532" s="7">
        <v>0</v>
      </c>
      <c r="D532" s="7">
        <v>6</v>
      </c>
      <c r="E532" s="7">
        <v>4</v>
      </c>
      <c r="F532" s="7">
        <v>0</v>
      </c>
      <c r="G532" s="7">
        <v>0</v>
      </c>
      <c r="H532" s="7">
        <v>11</v>
      </c>
      <c r="I532" s="7">
        <v>5</v>
      </c>
      <c r="J532" s="7">
        <v>13</v>
      </c>
      <c r="K532" s="7">
        <v>7</v>
      </c>
      <c r="L532" s="7">
        <v>0</v>
      </c>
      <c r="M532" s="7">
        <v>12</v>
      </c>
      <c r="Q532"/>
      <c r="R532"/>
    </row>
    <row r="533" spans="1:18">
      <c r="A533" s="7" t="s">
        <v>1048</v>
      </c>
      <c r="B533" s="3">
        <v>0</v>
      </c>
      <c r="C533" s="7">
        <v>0</v>
      </c>
      <c r="D533" s="7">
        <v>2</v>
      </c>
      <c r="E533" s="7">
        <v>1</v>
      </c>
      <c r="F533" s="7">
        <v>0</v>
      </c>
      <c r="G533" s="7">
        <v>0</v>
      </c>
      <c r="H533" s="7">
        <v>5</v>
      </c>
      <c r="I533" s="7">
        <v>3</v>
      </c>
      <c r="J533" s="7">
        <v>7</v>
      </c>
      <c r="K533" s="7">
        <v>6</v>
      </c>
      <c r="L533" s="7">
        <v>0</v>
      </c>
      <c r="M533" s="7">
        <v>16</v>
      </c>
      <c r="Q533"/>
      <c r="R533"/>
    </row>
    <row r="534" spans="1:18">
      <c r="A534" s="7" t="s">
        <v>1049</v>
      </c>
      <c r="B534" s="3">
        <v>0</v>
      </c>
      <c r="C534" s="7">
        <v>0</v>
      </c>
      <c r="D534" s="7">
        <v>0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4</v>
      </c>
      <c r="K534" s="7">
        <v>5</v>
      </c>
      <c r="L534" s="7">
        <v>0</v>
      </c>
      <c r="M534" s="7">
        <v>12</v>
      </c>
      <c r="Q534"/>
      <c r="R534"/>
    </row>
    <row r="535" spans="1:18">
      <c r="A535" s="7" t="s">
        <v>1017</v>
      </c>
      <c r="B535" s="3">
        <v>0</v>
      </c>
      <c r="C535" s="7">
        <v>0</v>
      </c>
      <c r="D535" s="7">
        <v>0</v>
      </c>
      <c r="E535" s="7">
        <v>4</v>
      </c>
      <c r="F535" s="7">
        <v>0</v>
      </c>
      <c r="G535" s="7">
        <v>0</v>
      </c>
      <c r="H535" s="7">
        <v>4</v>
      </c>
      <c r="I535" s="7">
        <v>0</v>
      </c>
      <c r="J535" s="7">
        <v>7</v>
      </c>
      <c r="K535" s="7">
        <v>7</v>
      </c>
      <c r="L535" s="7">
        <v>0</v>
      </c>
      <c r="M535" s="7">
        <v>7</v>
      </c>
      <c r="Q535"/>
      <c r="R535"/>
    </row>
    <row r="536" spans="1:18">
      <c r="A536" s="7" t="s">
        <v>2648</v>
      </c>
      <c r="B536" s="3">
        <v>0</v>
      </c>
      <c r="C536" s="7">
        <v>0</v>
      </c>
      <c r="D536" s="7">
        <v>7</v>
      </c>
      <c r="E536" s="7">
        <v>0</v>
      </c>
      <c r="F536" s="7">
        <v>1</v>
      </c>
      <c r="G536" s="7">
        <v>1</v>
      </c>
      <c r="H536" s="7">
        <v>7</v>
      </c>
      <c r="I536" s="7">
        <v>3</v>
      </c>
      <c r="J536" s="7">
        <v>14</v>
      </c>
      <c r="K536" s="7">
        <v>0</v>
      </c>
      <c r="L536" s="7">
        <v>0</v>
      </c>
      <c r="M536" s="7">
        <v>14</v>
      </c>
      <c r="Q536"/>
      <c r="R536"/>
    </row>
    <row r="537" spans="1:18">
      <c r="A537" s="7" t="s">
        <v>1050</v>
      </c>
      <c r="B537" s="3">
        <v>0</v>
      </c>
      <c r="C537" s="7">
        <v>2</v>
      </c>
      <c r="D537" s="7">
        <v>3</v>
      </c>
      <c r="E537" s="7">
        <v>0</v>
      </c>
      <c r="F537" s="7">
        <v>1</v>
      </c>
      <c r="G537" s="7">
        <v>0</v>
      </c>
      <c r="H537" s="7">
        <v>6</v>
      </c>
      <c r="I537" s="7">
        <v>4</v>
      </c>
      <c r="J537" s="7">
        <v>5</v>
      </c>
      <c r="K537" s="7">
        <v>3</v>
      </c>
      <c r="L537" s="7">
        <v>0</v>
      </c>
      <c r="M537" s="7">
        <v>13</v>
      </c>
      <c r="Q537"/>
      <c r="R537"/>
    </row>
    <row r="538" spans="1:18">
      <c r="A538" s="7" t="s">
        <v>1051</v>
      </c>
      <c r="B538" s="3">
        <v>0</v>
      </c>
      <c r="C538" s="7">
        <v>1</v>
      </c>
      <c r="D538" s="7">
        <v>1</v>
      </c>
      <c r="E538" s="7">
        <v>0</v>
      </c>
      <c r="F538" s="7">
        <v>0</v>
      </c>
      <c r="G538" s="7">
        <v>0</v>
      </c>
      <c r="H538" s="7">
        <v>2</v>
      </c>
      <c r="I538" s="7">
        <v>2</v>
      </c>
      <c r="J538" s="7">
        <v>3</v>
      </c>
      <c r="K538" s="7">
        <v>1</v>
      </c>
      <c r="L538" s="7">
        <v>0</v>
      </c>
      <c r="M538" s="7">
        <v>5</v>
      </c>
      <c r="Q538"/>
      <c r="R538"/>
    </row>
    <row r="539" spans="1:18">
      <c r="A539" s="7" t="s">
        <v>1052</v>
      </c>
      <c r="B539" s="3">
        <v>0</v>
      </c>
      <c r="C539" s="7">
        <v>1</v>
      </c>
      <c r="D539" s="7">
        <v>0</v>
      </c>
      <c r="E539" s="7">
        <v>0</v>
      </c>
      <c r="F539" s="7">
        <v>1</v>
      </c>
      <c r="G539" s="7">
        <v>0</v>
      </c>
      <c r="H539" s="7">
        <v>1</v>
      </c>
      <c r="I539" s="7">
        <v>2</v>
      </c>
      <c r="J539" s="7">
        <v>6</v>
      </c>
      <c r="K539" s="7">
        <v>3</v>
      </c>
      <c r="L539" s="7">
        <v>0</v>
      </c>
      <c r="M539" s="7">
        <v>4</v>
      </c>
      <c r="Q539"/>
      <c r="R539"/>
    </row>
    <row r="540" spans="1:18">
      <c r="A540" s="7" t="s">
        <v>1053</v>
      </c>
      <c r="B540" s="3">
        <v>0</v>
      </c>
      <c r="C540" s="7">
        <v>0</v>
      </c>
      <c r="D540" s="7">
        <v>2</v>
      </c>
      <c r="E540" s="7">
        <v>0</v>
      </c>
      <c r="F540" s="7">
        <v>0</v>
      </c>
      <c r="G540" s="7">
        <v>0</v>
      </c>
      <c r="H540" s="7">
        <v>2</v>
      </c>
      <c r="I540" s="7">
        <v>0</v>
      </c>
      <c r="J540" s="7">
        <v>4</v>
      </c>
      <c r="K540" s="7">
        <v>6</v>
      </c>
      <c r="L540" s="7">
        <v>0</v>
      </c>
      <c r="M540" s="7">
        <v>16</v>
      </c>
      <c r="Q540"/>
      <c r="R540"/>
    </row>
    <row r="541" spans="1:18">
      <c r="A541" s="7" t="s">
        <v>1018</v>
      </c>
      <c r="B541" s="3">
        <v>0</v>
      </c>
      <c r="C541" s="7">
        <v>0</v>
      </c>
      <c r="D541" s="7">
        <v>1</v>
      </c>
      <c r="E541" s="7">
        <v>0</v>
      </c>
      <c r="F541" s="7">
        <v>0</v>
      </c>
      <c r="G541" s="7">
        <v>0</v>
      </c>
      <c r="H541" s="7">
        <v>8</v>
      </c>
      <c r="I541" s="7">
        <v>1</v>
      </c>
      <c r="J541" s="7">
        <v>4</v>
      </c>
      <c r="K541" s="7">
        <v>9</v>
      </c>
      <c r="L541" s="7">
        <v>0</v>
      </c>
      <c r="M541" s="7">
        <v>10</v>
      </c>
      <c r="Q541"/>
      <c r="R541"/>
    </row>
    <row r="542" spans="1:18">
      <c r="A542" s="7" t="s">
        <v>1054</v>
      </c>
      <c r="B542" s="3">
        <v>0</v>
      </c>
      <c r="C542" s="7">
        <v>0</v>
      </c>
      <c r="D542" s="7">
        <v>0</v>
      </c>
      <c r="E542" s="7">
        <v>2</v>
      </c>
      <c r="F542" s="7">
        <v>0</v>
      </c>
      <c r="G542" s="7">
        <v>0</v>
      </c>
      <c r="H542" s="7">
        <v>3</v>
      </c>
      <c r="I542" s="7">
        <v>2</v>
      </c>
      <c r="J542" s="7">
        <v>4</v>
      </c>
      <c r="K542" s="7">
        <v>6</v>
      </c>
      <c r="L542" s="7">
        <v>0</v>
      </c>
      <c r="M542" s="7">
        <v>2</v>
      </c>
      <c r="Q542"/>
      <c r="R542"/>
    </row>
    <row r="543" spans="1:18">
      <c r="A543" s="7" t="s">
        <v>1055</v>
      </c>
      <c r="B543" s="3">
        <v>0</v>
      </c>
      <c r="C543" s="7">
        <v>0</v>
      </c>
      <c r="D543" s="7">
        <v>1</v>
      </c>
      <c r="E543" s="7">
        <v>5</v>
      </c>
      <c r="F543" s="7">
        <v>0</v>
      </c>
      <c r="G543" s="7">
        <v>0</v>
      </c>
      <c r="H543" s="7">
        <v>7</v>
      </c>
      <c r="I543" s="7">
        <v>1</v>
      </c>
      <c r="J543" s="7">
        <v>7</v>
      </c>
      <c r="K543" s="7">
        <v>8</v>
      </c>
      <c r="L543" s="7">
        <v>0</v>
      </c>
      <c r="M543" s="7">
        <v>15</v>
      </c>
      <c r="Q543"/>
      <c r="R543"/>
    </row>
    <row r="544" spans="1:18">
      <c r="A544" s="7" t="s">
        <v>1119</v>
      </c>
      <c r="B544" s="3">
        <v>0</v>
      </c>
      <c r="C544" s="7">
        <v>0</v>
      </c>
      <c r="D544" s="7">
        <v>1</v>
      </c>
      <c r="E544" s="7">
        <v>4</v>
      </c>
      <c r="F544" s="7">
        <v>0</v>
      </c>
      <c r="G544" s="7">
        <v>0</v>
      </c>
      <c r="H544" s="7">
        <v>6</v>
      </c>
      <c r="I544" s="7">
        <v>1</v>
      </c>
      <c r="J544" s="7">
        <v>3</v>
      </c>
      <c r="K544" s="7">
        <v>3</v>
      </c>
      <c r="L544" s="7">
        <v>0</v>
      </c>
      <c r="M544" s="7">
        <v>5</v>
      </c>
      <c r="Q544"/>
      <c r="R544"/>
    </row>
    <row r="545" spans="1:18">
      <c r="A545" s="7" t="s">
        <v>1056</v>
      </c>
      <c r="B545" s="3">
        <v>0</v>
      </c>
      <c r="C545" s="7">
        <v>0</v>
      </c>
      <c r="D545" s="7">
        <v>1</v>
      </c>
      <c r="E545" s="7">
        <v>3</v>
      </c>
      <c r="F545" s="7">
        <v>0</v>
      </c>
      <c r="G545" s="7">
        <v>0</v>
      </c>
      <c r="H545" s="7">
        <v>5</v>
      </c>
      <c r="I545" s="7">
        <v>4</v>
      </c>
      <c r="J545" s="7">
        <v>14</v>
      </c>
      <c r="K545" s="7">
        <v>7</v>
      </c>
      <c r="L545" s="7">
        <v>0</v>
      </c>
      <c r="M545" s="7">
        <v>19</v>
      </c>
      <c r="Q545"/>
      <c r="R545"/>
    </row>
    <row r="546" spans="1:18">
      <c r="A546" s="7" t="s">
        <v>1057</v>
      </c>
      <c r="B546" s="3">
        <v>0</v>
      </c>
      <c r="C546" s="7">
        <v>0</v>
      </c>
      <c r="D546" s="7">
        <v>0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1</v>
      </c>
      <c r="K546" s="7">
        <v>1</v>
      </c>
      <c r="L546" s="7">
        <v>0</v>
      </c>
      <c r="M546" s="7">
        <v>8</v>
      </c>
      <c r="Q546"/>
      <c r="R546"/>
    </row>
    <row r="547" spans="1:18">
      <c r="A547" s="7" t="s">
        <v>1058</v>
      </c>
      <c r="B547" s="3">
        <v>0</v>
      </c>
      <c r="C547" s="7">
        <v>0</v>
      </c>
      <c r="D547" s="7">
        <v>3</v>
      </c>
      <c r="E547" s="7">
        <v>2</v>
      </c>
      <c r="F547" s="7">
        <v>0</v>
      </c>
      <c r="G547" s="7">
        <v>0</v>
      </c>
      <c r="H547" s="7">
        <v>5</v>
      </c>
      <c r="I547" s="7">
        <v>3</v>
      </c>
      <c r="J547" s="7">
        <v>7</v>
      </c>
      <c r="K547" s="7">
        <v>6</v>
      </c>
      <c r="L547" s="7">
        <v>1</v>
      </c>
      <c r="M547" s="7">
        <v>14</v>
      </c>
      <c r="Q547"/>
      <c r="R547"/>
    </row>
    <row r="548" spans="1:18">
      <c r="A548" s="7" t="s">
        <v>1059</v>
      </c>
      <c r="B548" s="3">
        <v>0</v>
      </c>
      <c r="C548" s="7">
        <v>0</v>
      </c>
      <c r="D548" s="7">
        <v>2</v>
      </c>
      <c r="E548" s="7">
        <v>0</v>
      </c>
      <c r="F548" s="7">
        <v>0</v>
      </c>
      <c r="G548" s="7">
        <v>1</v>
      </c>
      <c r="H548" s="7">
        <v>3</v>
      </c>
      <c r="I548" s="7">
        <v>3</v>
      </c>
      <c r="J548" s="7">
        <v>17</v>
      </c>
      <c r="K548" s="7">
        <v>6</v>
      </c>
      <c r="L548" s="7">
        <v>0</v>
      </c>
      <c r="M548" s="7">
        <v>21</v>
      </c>
      <c r="Q548"/>
      <c r="R548"/>
    </row>
    <row r="549" spans="1:18">
      <c r="A549" s="7" t="s">
        <v>1060</v>
      </c>
      <c r="B549" s="3">
        <v>0</v>
      </c>
      <c r="C549" s="7">
        <v>0</v>
      </c>
      <c r="D549" s="7">
        <v>1</v>
      </c>
      <c r="E549" s="7">
        <v>4</v>
      </c>
      <c r="F549" s="7">
        <v>0</v>
      </c>
      <c r="G549" s="7">
        <v>0</v>
      </c>
      <c r="H549" s="7">
        <v>5</v>
      </c>
      <c r="I549" s="7">
        <v>2</v>
      </c>
      <c r="J549" s="7">
        <v>7</v>
      </c>
      <c r="K549" s="7">
        <v>2</v>
      </c>
      <c r="L549" s="7">
        <v>0</v>
      </c>
      <c r="M549" s="7">
        <v>1</v>
      </c>
      <c r="Q549"/>
      <c r="R549"/>
    </row>
    <row r="550" spans="1:18">
      <c r="A550" s="7" t="s">
        <v>2649</v>
      </c>
      <c r="B550" s="3">
        <v>0</v>
      </c>
      <c r="C550" s="7">
        <v>0</v>
      </c>
      <c r="D550" s="7">
        <v>0</v>
      </c>
      <c r="E550" s="7">
        <v>1</v>
      </c>
      <c r="F550" s="7">
        <v>0</v>
      </c>
      <c r="G550" s="7">
        <v>0</v>
      </c>
      <c r="H550" s="7">
        <v>7</v>
      </c>
      <c r="I550" s="7">
        <v>0</v>
      </c>
      <c r="J550" s="7">
        <v>5</v>
      </c>
      <c r="K550" s="7">
        <v>9</v>
      </c>
      <c r="L550" s="7">
        <v>0</v>
      </c>
      <c r="M550" s="7">
        <v>5</v>
      </c>
      <c r="Q550"/>
      <c r="R550"/>
    </row>
    <row r="551" spans="1:18">
      <c r="A551" s="7" t="s">
        <v>2650</v>
      </c>
      <c r="B551" s="3">
        <v>0</v>
      </c>
      <c r="C551" s="7">
        <v>0</v>
      </c>
      <c r="D551" s="7">
        <v>2</v>
      </c>
      <c r="E551" s="7">
        <v>2</v>
      </c>
      <c r="F551" s="7">
        <v>0</v>
      </c>
      <c r="G551" s="7">
        <v>1</v>
      </c>
      <c r="H551" s="7">
        <v>6</v>
      </c>
      <c r="I551" s="7">
        <v>4</v>
      </c>
      <c r="J551" s="7">
        <v>9</v>
      </c>
      <c r="K551" s="7">
        <v>8</v>
      </c>
      <c r="L551" s="7">
        <v>1</v>
      </c>
      <c r="M551" s="7">
        <v>12</v>
      </c>
      <c r="Q551"/>
      <c r="R551"/>
    </row>
    <row r="552" spans="1:18">
      <c r="A552" s="7" t="s">
        <v>1061</v>
      </c>
      <c r="B552" s="3">
        <v>0</v>
      </c>
      <c r="C552" s="7">
        <v>0</v>
      </c>
      <c r="D552" s="7">
        <v>0</v>
      </c>
      <c r="E552" s="7">
        <v>4</v>
      </c>
      <c r="F552" s="7">
        <v>0</v>
      </c>
      <c r="G552" s="7">
        <v>0</v>
      </c>
      <c r="H552" s="7">
        <v>5</v>
      </c>
      <c r="I552" s="7">
        <v>4</v>
      </c>
      <c r="J552" s="7">
        <v>7</v>
      </c>
      <c r="K552" s="7">
        <v>1</v>
      </c>
      <c r="L552" s="7">
        <v>0</v>
      </c>
      <c r="M552" s="7">
        <v>12</v>
      </c>
      <c r="Q552"/>
      <c r="R552"/>
    </row>
    <row r="553" spans="1:18">
      <c r="A553" s="7" t="s">
        <v>1120</v>
      </c>
      <c r="B553" s="3">
        <v>0</v>
      </c>
      <c r="C553" s="7">
        <v>1</v>
      </c>
      <c r="D553" s="7">
        <v>0</v>
      </c>
      <c r="E553" s="7">
        <v>0</v>
      </c>
      <c r="F553" s="7">
        <v>1</v>
      </c>
      <c r="G553" s="7">
        <v>0</v>
      </c>
      <c r="H553" s="7">
        <v>2</v>
      </c>
      <c r="I553" s="7">
        <v>1</v>
      </c>
      <c r="J553" s="7">
        <v>6</v>
      </c>
      <c r="K553" s="7">
        <v>1</v>
      </c>
      <c r="L553" s="7">
        <v>1</v>
      </c>
      <c r="M553" s="7">
        <v>11</v>
      </c>
      <c r="Q553"/>
      <c r="R553"/>
    </row>
    <row r="554" spans="1:18">
      <c r="A554" s="7" t="s">
        <v>1062</v>
      </c>
      <c r="B554" s="3">
        <v>0</v>
      </c>
      <c r="C554" s="7">
        <v>0</v>
      </c>
      <c r="D554" s="7">
        <v>2</v>
      </c>
      <c r="E554" s="7">
        <v>2</v>
      </c>
      <c r="F554" s="7">
        <v>0</v>
      </c>
      <c r="G554" s="7">
        <v>0</v>
      </c>
      <c r="H554" s="7">
        <v>8</v>
      </c>
      <c r="I554" s="7">
        <v>0</v>
      </c>
      <c r="J554" s="7">
        <v>11</v>
      </c>
      <c r="K554" s="7">
        <v>6</v>
      </c>
      <c r="L554" s="7">
        <v>0</v>
      </c>
      <c r="M554" s="7">
        <v>13</v>
      </c>
      <c r="Q554"/>
      <c r="R554"/>
    </row>
    <row r="555" spans="1:18">
      <c r="A555" s="7" t="s">
        <v>1063</v>
      </c>
      <c r="B555" s="3">
        <v>0</v>
      </c>
      <c r="C555" s="7">
        <v>0</v>
      </c>
      <c r="D555" s="7">
        <v>0</v>
      </c>
      <c r="E555" s="7">
        <v>2</v>
      </c>
      <c r="F555" s="7">
        <v>0</v>
      </c>
      <c r="G555" s="7">
        <v>0</v>
      </c>
      <c r="H555" s="7">
        <v>2</v>
      </c>
      <c r="I555" s="7">
        <v>0</v>
      </c>
      <c r="J555" s="7">
        <v>2</v>
      </c>
      <c r="K555" s="7">
        <v>6</v>
      </c>
      <c r="L555" s="7">
        <v>0</v>
      </c>
      <c r="M555" s="7">
        <v>16</v>
      </c>
      <c r="Q555"/>
      <c r="R555"/>
    </row>
    <row r="556" spans="1:18">
      <c r="A556" s="7" t="s">
        <v>1121</v>
      </c>
      <c r="B556" s="3">
        <v>0</v>
      </c>
      <c r="C556" s="7">
        <v>1</v>
      </c>
      <c r="D556" s="7">
        <v>0</v>
      </c>
      <c r="E556" s="7">
        <v>0</v>
      </c>
      <c r="F556" s="7">
        <v>0</v>
      </c>
      <c r="G556" s="7">
        <v>0</v>
      </c>
      <c r="H556" s="7">
        <v>3</v>
      </c>
      <c r="I556" s="7">
        <v>1</v>
      </c>
      <c r="J556" s="7">
        <v>7</v>
      </c>
      <c r="K556" s="7">
        <v>9</v>
      </c>
      <c r="L556" s="7">
        <v>0</v>
      </c>
      <c r="M556" s="7">
        <v>30</v>
      </c>
      <c r="Q556"/>
      <c r="R556"/>
    </row>
    <row r="557" spans="1:18">
      <c r="A557" s="7" t="s">
        <v>1064</v>
      </c>
      <c r="B557" s="3">
        <v>0</v>
      </c>
      <c r="C557" s="7">
        <v>0</v>
      </c>
      <c r="D557" s="7">
        <v>4</v>
      </c>
      <c r="E557" s="7">
        <v>2</v>
      </c>
      <c r="F557" s="7">
        <v>0</v>
      </c>
      <c r="G557" s="7">
        <v>0</v>
      </c>
      <c r="H557" s="7">
        <v>10</v>
      </c>
      <c r="I557" s="7">
        <v>3</v>
      </c>
      <c r="J557" s="7">
        <v>9</v>
      </c>
      <c r="K557" s="7">
        <v>6</v>
      </c>
      <c r="L557" s="7">
        <v>0</v>
      </c>
      <c r="M557" s="7">
        <v>23</v>
      </c>
      <c r="Q557"/>
      <c r="R557"/>
    </row>
    <row r="558" spans="1:18">
      <c r="A558" s="7" t="s">
        <v>1065</v>
      </c>
      <c r="B558" s="3">
        <v>0</v>
      </c>
      <c r="C558" s="7">
        <v>1</v>
      </c>
      <c r="D558" s="7">
        <v>0</v>
      </c>
      <c r="E558" s="7">
        <v>3</v>
      </c>
      <c r="F558" s="7">
        <v>0</v>
      </c>
      <c r="G558" s="7">
        <v>1</v>
      </c>
      <c r="H558" s="7">
        <v>7</v>
      </c>
      <c r="I558" s="7">
        <v>3</v>
      </c>
      <c r="J558" s="7">
        <v>13</v>
      </c>
      <c r="K558" s="7">
        <v>5</v>
      </c>
      <c r="L558" s="7">
        <v>1</v>
      </c>
      <c r="M558" s="7">
        <v>8</v>
      </c>
      <c r="Q558"/>
      <c r="R558"/>
    </row>
    <row r="559" spans="1:18">
      <c r="A559" s="7" t="s">
        <v>1066</v>
      </c>
      <c r="B559" s="3">
        <v>0</v>
      </c>
      <c r="C559" s="7">
        <v>0</v>
      </c>
      <c r="D559" s="7">
        <v>3</v>
      </c>
      <c r="E559" s="7">
        <v>1</v>
      </c>
      <c r="F559" s="7">
        <v>0</v>
      </c>
      <c r="G559" s="7">
        <v>0</v>
      </c>
      <c r="H559" s="7">
        <v>5</v>
      </c>
      <c r="I559" s="7">
        <v>2</v>
      </c>
      <c r="J559" s="7">
        <v>8</v>
      </c>
      <c r="K559" s="7">
        <v>6</v>
      </c>
      <c r="L559" s="7">
        <v>0</v>
      </c>
      <c r="M559" s="7">
        <v>7</v>
      </c>
      <c r="Q559"/>
      <c r="R559"/>
    </row>
    <row r="560" spans="1:18">
      <c r="A560" s="7" t="s">
        <v>1067</v>
      </c>
      <c r="B560" s="3">
        <v>0</v>
      </c>
      <c r="C560" s="7">
        <v>0</v>
      </c>
      <c r="D560" s="7">
        <v>5</v>
      </c>
      <c r="E560" s="7">
        <v>3</v>
      </c>
      <c r="F560" s="7">
        <v>0</v>
      </c>
      <c r="G560" s="7">
        <v>1</v>
      </c>
      <c r="H560" s="7">
        <v>8</v>
      </c>
      <c r="I560" s="7">
        <v>3</v>
      </c>
      <c r="J560" s="7">
        <v>14</v>
      </c>
      <c r="K560" s="7">
        <v>7</v>
      </c>
      <c r="L560" s="7">
        <v>2</v>
      </c>
      <c r="M560" s="7">
        <v>12</v>
      </c>
      <c r="Q560"/>
      <c r="R560"/>
    </row>
    <row r="561" spans="1:18">
      <c r="A561" s="7" t="s">
        <v>1068</v>
      </c>
      <c r="B561" s="3">
        <v>0</v>
      </c>
      <c r="C561" s="7">
        <v>1</v>
      </c>
      <c r="D561" s="7">
        <v>2</v>
      </c>
      <c r="E561" s="7">
        <v>3</v>
      </c>
      <c r="F561" s="7">
        <v>1</v>
      </c>
      <c r="G561" s="7">
        <v>0</v>
      </c>
      <c r="H561" s="7">
        <v>6</v>
      </c>
      <c r="I561" s="7">
        <v>3</v>
      </c>
      <c r="J561" s="7">
        <v>9</v>
      </c>
      <c r="K561" s="7">
        <v>0</v>
      </c>
      <c r="L561" s="7">
        <v>4</v>
      </c>
      <c r="M561" s="7">
        <v>2</v>
      </c>
      <c r="Q561"/>
      <c r="R561"/>
    </row>
    <row r="562" spans="1:18">
      <c r="A562" s="7" t="s">
        <v>1122</v>
      </c>
      <c r="B562" s="3">
        <v>1</v>
      </c>
      <c r="C562" s="7">
        <v>0</v>
      </c>
      <c r="D562" s="7">
        <v>2</v>
      </c>
      <c r="E562" s="7">
        <v>4</v>
      </c>
      <c r="F562" s="7">
        <v>1</v>
      </c>
      <c r="G562" s="7">
        <v>0</v>
      </c>
      <c r="H562" s="7">
        <v>12</v>
      </c>
      <c r="I562" s="7">
        <v>3</v>
      </c>
      <c r="J562" s="7">
        <v>4</v>
      </c>
      <c r="K562" s="7">
        <v>14</v>
      </c>
      <c r="L562" s="7">
        <v>0</v>
      </c>
      <c r="M562" s="7">
        <v>21</v>
      </c>
      <c r="Q562"/>
      <c r="R562"/>
    </row>
    <row r="563" spans="1:18">
      <c r="A563" s="7" t="s">
        <v>1069</v>
      </c>
      <c r="B563" s="3">
        <v>0</v>
      </c>
      <c r="C563" s="7">
        <v>0</v>
      </c>
      <c r="D563" s="7">
        <v>2</v>
      </c>
      <c r="E563" s="7">
        <v>1</v>
      </c>
      <c r="F563" s="7">
        <v>0</v>
      </c>
      <c r="G563" s="7">
        <v>0</v>
      </c>
      <c r="H563" s="7">
        <v>3</v>
      </c>
      <c r="I563" s="7">
        <v>1</v>
      </c>
      <c r="J563" s="7">
        <v>2</v>
      </c>
      <c r="K563" s="7">
        <v>7</v>
      </c>
      <c r="L563" s="7">
        <v>0</v>
      </c>
      <c r="M563" s="7">
        <v>9</v>
      </c>
      <c r="Q563"/>
      <c r="R563"/>
    </row>
    <row r="564" spans="1:18">
      <c r="A564" s="7" t="s">
        <v>1070</v>
      </c>
      <c r="B564" s="3">
        <v>0</v>
      </c>
      <c r="C564" s="7">
        <v>0</v>
      </c>
      <c r="D564" s="7">
        <v>1</v>
      </c>
      <c r="E564" s="7">
        <v>1</v>
      </c>
      <c r="F564" s="7">
        <v>0</v>
      </c>
      <c r="G564" s="7">
        <v>1</v>
      </c>
      <c r="H564" s="7">
        <v>4</v>
      </c>
      <c r="I564" s="7">
        <v>1</v>
      </c>
      <c r="J564" s="7">
        <v>9</v>
      </c>
      <c r="K564" s="7">
        <v>6</v>
      </c>
      <c r="L564" s="7">
        <v>0</v>
      </c>
      <c r="M564" s="7">
        <v>17</v>
      </c>
      <c r="Q564"/>
      <c r="R564"/>
    </row>
    <row r="565" spans="1:18">
      <c r="A565" s="7" t="s">
        <v>1071</v>
      </c>
      <c r="B565" s="3">
        <v>0</v>
      </c>
      <c r="C565" s="7">
        <v>0</v>
      </c>
      <c r="D565" s="7">
        <v>0</v>
      </c>
      <c r="E565" s="7">
        <v>6</v>
      </c>
      <c r="F565" s="7">
        <v>0</v>
      </c>
      <c r="G565" s="7">
        <v>0</v>
      </c>
      <c r="H565" s="7">
        <v>9</v>
      </c>
      <c r="I565" s="7">
        <v>5</v>
      </c>
      <c r="J565" s="7">
        <v>8</v>
      </c>
      <c r="K565" s="7">
        <v>8</v>
      </c>
      <c r="L565" s="7">
        <v>0</v>
      </c>
      <c r="M565" s="7">
        <v>9</v>
      </c>
      <c r="Q565"/>
      <c r="R565"/>
    </row>
    <row r="566" spans="1:18">
      <c r="A566" s="7" t="s">
        <v>2651</v>
      </c>
      <c r="B566" s="3">
        <v>0</v>
      </c>
      <c r="C566" s="7">
        <v>1</v>
      </c>
      <c r="D566" s="7">
        <v>4</v>
      </c>
      <c r="E566" s="7">
        <v>3</v>
      </c>
      <c r="F566" s="7">
        <v>0</v>
      </c>
      <c r="G566" s="7">
        <v>0</v>
      </c>
      <c r="H566" s="7">
        <v>8</v>
      </c>
      <c r="I566" s="7">
        <v>3</v>
      </c>
      <c r="J566" s="7">
        <v>7</v>
      </c>
      <c r="K566" s="7">
        <v>4</v>
      </c>
      <c r="L566" s="7">
        <v>0</v>
      </c>
      <c r="M566" s="7">
        <v>11</v>
      </c>
      <c r="Q566"/>
      <c r="R566"/>
    </row>
    <row r="567" spans="1:18">
      <c r="A567" s="7" t="s">
        <v>1072</v>
      </c>
      <c r="B567" s="3">
        <v>0</v>
      </c>
      <c r="C567" s="7">
        <v>0</v>
      </c>
      <c r="D567" s="7">
        <v>0</v>
      </c>
      <c r="E567" s="7">
        <v>0</v>
      </c>
      <c r="F567" s="7">
        <v>0</v>
      </c>
      <c r="G567" s="7">
        <v>0</v>
      </c>
      <c r="H567" s="7">
        <v>2</v>
      </c>
      <c r="I567" s="7">
        <v>3</v>
      </c>
      <c r="J567" s="7">
        <v>5</v>
      </c>
      <c r="K567" s="7">
        <v>4</v>
      </c>
      <c r="L567" s="7">
        <v>0</v>
      </c>
      <c r="M567" s="7">
        <v>7</v>
      </c>
      <c r="Q567"/>
      <c r="R567"/>
    </row>
    <row r="568" spans="1:18">
      <c r="A568" s="7" t="s">
        <v>1073</v>
      </c>
      <c r="B568" s="3">
        <v>0</v>
      </c>
      <c r="C568" s="7">
        <v>0</v>
      </c>
      <c r="D568" s="7">
        <v>1</v>
      </c>
      <c r="E568" s="7">
        <v>2</v>
      </c>
      <c r="F568" s="7">
        <v>0</v>
      </c>
      <c r="G568" s="7">
        <v>0</v>
      </c>
      <c r="H568" s="7">
        <v>4</v>
      </c>
      <c r="I568" s="7">
        <v>0</v>
      </c>
      <c r="J568" s="7">
        <v>8</v>
      </c>
      <c r="K568" s="7">
        <v>4</v>
      </c>
      <c r="L568" s="7">
        <v>0</v>
      </c>
      <c r="M568" s="7">
        <v>18</v>
      </c>
      <c r="Q568"/>
      <c r="R568"/>
    </row>
    <row r="569" spans="1:18">
      <c r="A569" s="7" t="s">
        <v>1074</v>
      </c>
      <c r="B569" s="3">
        <v>0</v>
      </c>
      <c r="C569" s="7">
        <v>0</v>
      </c>
      <c r="D569" s="7">
        <v>0</v>
      </c>
      <c r="E569" s="7">
        <v>1</v>
      </c>
      <c r="F569" s="7">
        <v>0</v>
      </c>
      <c r="G569" s="7">
        <v>1</v>
      </c>
      <c r="H569" s="7">
        <v>5</v>
      </c>
      <c r="I569" s="7">
        <v>1</v>
      </c>
      <c r="J569" s="7">
        <v>11</v>
      </c>
      <c r="K569" s="7">
        <v>6</v>
      </c>
      <c r="L569" s="7">
        <v>0</v>
      </c>
      <c r="M569" s="7">
        <v>9</v>
      </c>
      <c r="Q569"/>
      <c r="R569"/>
    </row>
    <row r="570" spans="1:18">
      <c r="A570" s="7" t="s">
        <v>1075</v>
      </c>
      <c r="B570" s="3">
        <v>0</v>
      </c>
      <c r="C570" s="7">
        <v>0</v>
      </c>
      <c r="D570" s="7">
        <v>1</v>
      </c>
      <c r="E570" s="7">
        <v>0</v>
      </c>
      <c r="F570" s="7">
        <v>0</v>
      </c>
      <c r="G570" s="7">
        <v>0</v>
      </c>
      <c r="H570" s="7">
        <v>3</v>
      </c>
      <c r="I570" s="7">
        <v>1</v>
      </c>
      <c r="J570" s="7">
        <v>5</v>
      </c>
      <c r="K570" s="7">
        <v>3</v>
      </c>
      <c r="L570" s="7">
        <v>0</v>
      </c>
      <c r="M570" s="7">
        <v>24</v>
      </c>
      <c r="Q570"/>
      <c r="R570"/>
    </row>
    <row r="571" spans="1:18">
      <c r="A571" s="7" t="s">
        <v>1123</v>
      </c>
      <c r="B571" s="3">
        <v>0</v>
      </c>
      <c r="C571" s="7">
        <v>1</v>
      </c>
      <c r="D571" s="7">
        <v>0</v>
      </c>
      <c r="E571" s="7">
        <v>2</v>
      </c>
      <c r="F571" s="7">
        <v>0</v>
      </c>
      <c r="G571" s="7">
        <v>0</v>
      </c>
      <c r="H571" s="7">
        <v>3</v>
      </c>
      <c r="I571" s="7">
        <v>3</v>
      </c>
      <c r="J571" s="7">
        <v>9</v>
      </c>
      <c r="K571" s="7">
        <v>6</v>
      </c>
      <c r="L571" s="7">
        <v>0</v>
      </c>
      <c r="M571" s="7">
        <v>16</v>
      </c>
      <c r="Q571"/>
      <c r="R571"/>
    </row>
    <row r="572" spans="1:18">
      <c r="A572" s="7" t="s">
        <v>1076</v>
      </c>
      <c r="B572" s="3">
        <v>0</v>
      </c>
      <c r="C572" s="7">
        <v>0</v>
      </c>
      <c r="D572" s="7">
        <v>3</v>
      </c>
      <c r="E572" s="7">
        <v>0</v>
      </c>
      <c r="F572" s="7">
        <v>0</v>
      </c>
      <c r="G572" s="7">
        <v>0</v>
      </c>
      <c r="H572" s="7">
        <v>6</v>
      </c>
      <c r="I572" s="7">
        <v>5</v>
      </c>
      <c r="J572" s="7">
        <v>22</v>
      </c>
      <c r="K572" s="7">
        <v>7</v>
      </c>
      <c r="L572" s="7">
        <v>1</v>
      </c>
      <c r="M572" s="7">
        <v>19</v>
      </c>
      <c r="Q572"/>
      <c r="R572"/>
    </row>
    <row r="573" spans="1:18">
      <c r="A573" s="7" t="s">
        <v>1077</v>
      </c>
      <c r="B573" s="3">
        <v>0</v>
      </c>
      <c r="C573" s="7">
        <v>0</v>
      </c>
      <c r="D573" s="7">
        <v>3</v>
      </c>
      <c r="E573" s="7">
        <v>2</v>
      </c>
      <c r="F573" s="7">
        <v>0</v>
      </c>
      <c r="G573" s="7">
        <v>0</v>
      </c>
      <c r="H573" s="7">
        <v>6</v>
      </c>
      <c r="I573" s="7">
        <v>1</v>
      </c>
      <c r="J573" s="7">
        <v>5</v>
      </c>
      <c r="K573" s="7">
        <v>4</v>
      </c>
      <c r="L573" s="7">
        <v>0</v>
      </c>
      <c r="M573" s="7">
        <v>9</v>
      </c>
      <c r="Q573"/>
      <c r="R573"/>
    </row>
    <row r="574" spans="1:18">
      <c r="A574" s="7" t="s">
        <v>1078</v>
      </c>
      <c r="B574" s="3">
        <v>0</v>
      </c>
      <c r="C574" s="7">
        <v>0</v>
      </c>
      <c r="D574" s="7">
        <v>1</v>
      </c>
      <c r="E574" s="7">
        <v>4</v>
      </c>
      <c r="F574" s="7">
        <v>0</v>
      </c>
      <c r="G574" s="7">
        <v>0</v>
      </c>
      <c r="H574" s="7">
        <v>4</v>
      </c>
      <c r="I574" s="7">
        <v>1</v>
      </c>
      <c r="J574" s="7">
        <v>3</v>
      </c>
      <c r="K574" s="7">
        <v>6</v>
      </c>
      <c r="L574" s="7">
        <v>0</v>
      </c>
      <c r="M574" s="7">
        <v>12</v>
      </c>
      <c r="Q574"/>
      <c r="R574"/>
    </row>
    <row r="575" spans="1:18">
      <c r="A575" s="7" t="s">
        <v>1079</v>
      </c>
      <c r="B575" s="3">
        <v>0</v>
      </c>
      <c r="C575" s="7">
        <v>0</v>
      </c>
      <c r="D575" s="7">
        <v>1</v>
      </c>
      <c r="E575" s="7">
        <v>0</v>
      </c>
      <c r="F575" s="7">
        <v>0</v>
      </c>
      <c r="G575" s="7">
        <v>0</v>
      </c>
      <c r="H575" s="7">
        <v>4</v>
      </c>
      <c r="I575" s="7">
        <v>1</v>
      </c>
      <c r="J575" s="7">
        <v>10</v>
      </c>
      <c r="K575" s="7">
        <v>4</v>
      </c>
      <c r="L575" s="7">
        <v>0</v>
      </c>
      <c r="M575" s="7">
        <v>7</v>
      </c>
      <c r="Q575"/>
      <c r="R575"/>
    </row>
    <row r="576" spans="1:18">
      <c r="A576" s="7" t="s">
        <v>1080</v>
      </c>
      <c r="B576" s="3">
        <v>0</v>
      </c>
      <c r="C576" s="7">
        <v>0</v>
      </c>
      <c r="D576" s="7">
        <v>4</v>
      </c>
      <c r="E576" s="7">
        <v>2</v>
      </c>
      <c r="F576" s="7">
        <v>0</v>
      </c>
      <c r="G576" s="7">
        <v>0</v>
      </c>
      <c r="H576" s="7">
        <v>6</v>
      </c>
      <c r="I576" s="7">
        <v>2</v>
      </c>
      <c r="J576" s="7">
        <v>8</v>
      </c>
      <c r="K576" s="7">
        <v>4</v>
      </c>
      <c r="L576" s="7">
        <v>0</v>
      </c>
      <c r="M576" s="7">
        <v>5</v>
      </c>
      <c r="Q576"/>
      <c r="R576"/>
    </row>
    <row r="577" spans="1:18">
      <c r="A577" s="7" t="s">
        <v>1081</v>
      </c>
      <c r="B577" s="3">
        <v>0</v>
      </c>
      <c r="C577" s="7">
        <v>0</v>
      </c>
      <c r="D577" s="7">
        <v>3</v>
      </c>
      <c r="E577" s="7">
        <v>3</v>
      </c>
      <c r="F577" s="7">
        <v>0</v>
      </c>
      <c r="G577" s="7">
        <v>0</v>
      </c>
      <c r="H577" s="7">
        <v>11</v>
      </c>
      <c r="I577" s="7">
        <v>3</v>
      </c>
      <c r="J577" s="7">
        <v>14</v>
      </c>
      <c r="K577" s="7">
        <v>4</v>
      </c>
      <c r="L577" s="7">
        <v>2</v>
      </c>
      <c r="M577" s="7">
        <v>3</v>
      </c>
      <c r="Q577"/>
      <c r="R577"/>
    </row>
    <row r="578" spans="1:18">
      <c r="A578" s="7" t="s">
        <v>1082</v>
      </c>
      <c r="B578" s="3">
        <v>0</v>
      </c>
      <c r="C578" s="7">
        <v>0</v>
      </c>
      <c r="D578" s="7">
        <v>2</v>
      </c>
      <c r="E578" s="7">
        <v>2</v>
      </c>
      <c r="F578" s="7">
        <v>0</v>
      </c>
      <c r="G578" s="7">
        <v>0</v>
      </c>
      <c r="H578" s="7">
        <v>16</v>
      </c>
      <c r="I578" s="7">
        <v>0</v>
      </c>
      <c r="J578" s="7">
        <v>9</v>
      </c>
      <c r="K578" s="7">
        <v>5</v>
      </c>
      <c r="L578" s="7">
        <v>1</v>
      </c>
      <c r="M578" s="7">
        <v>0</v>
      </c>
      <c r="Q578"/>
      <c r="R578"/>
    </row>
    <row r="579" spans="1:18">
      <c r="A579" s="7" t="s">
        <v>1083</v>
      </c>
      <c r="B579" s="3">
        <v>0</v>
      </c>
      <c r="C579" s="7">
        <v>0</v>
      </c>
      <c r="D579" s="7">
        <v>1</v>
      </c>
      <c r="E579" s="7">
        <v>0</v>
      </c>
      <c r="F579" s="7">
        <v>0</v>
      </c>
      <c r="G579" s="7">
        <v>0</v>
      </c>
      <c r="H579" s="7">
        <v>3</v>
      </c>
      <c r="I579" s="7">
        <v>4</v>
      </c>
      <c r="J579" s="7">
        <v>8</v>
      </c>
      <c r="K579" s="7">
        <v>2</v>
      </c>
      <c r="L579" s="7">
        <v>1</v>
      </c>
      <c r="M579" s="7">
        <v>9</v>
      </c>
      <c r="Q579"/>
      <c r="R579"/>
    </row>
    <row r="580" spans="1:18">
      <c r="A580" s="7" t="s">
        <v>1084</v>
      </c>
      <c r="B580" s="3">
        <v>0</v>
      </c>
      <c r="C580" s="7">
        <v>0</v>
      </c>
      <c r="D580" s="7">
        <v>2</v>
      </c>
      <c r="E580" s="7">
        <v>0</v>
      </c>
      <c r="F580" s="7">
        <v>0</v>
      </c>
      <c r="G580" s="7">
        <v>0</v>
      </c>
      <c r="H580" s="7">
        <v>4</v>
      </c>
      <c r="I580" s="7">
        <v>4</v>
      </c>
      <c r="J580" s="7">
        <v>9</v>
      </c>
      <c r="K580" s="7">
        <v>1</v>
      </c>
      <c r="L580" s="7">
        <v>0</v>
      </c>
      <c r="M580" s="7">
        <v>6</v>
      </c>
      <c r="Q580"/>
      <c r="R580"/>
    </row>
    <row r="581" spans="1:18">
      <c r="A581" s="7" t="s">
        <v>1085</v>
      </c>
      <c r="B581" s="3">
        <v>1</v>
      </c>
      <c r="C581" s="7">
        <v>0</v>
      </c>
      <c r="D581" s="7">
        <v>2</v>
      </c>
      <c r="E581" s="7">
        <v>3</v>
      </c>
      <c r="F581" s="7">
        <v>1</v>
      </c>
      <c r="G581" s="7">
        <v>0</v>
      </c>
      <c r="H581" s="7">
        <v>6</v>
      </c>
      <c r="I581" s="7">
        <v>3</v>
      </c>
      <c r="J581" s="7">
        <v>9</v>
      </c>
      <c r="K581" s="7">
        <v>5</v>
      </c>
      <c r="L581" s="7">
        <v>0</v>
      </c>
      <c r="M581" s="7">
        <v>10</v>
      </c>
      <c r="Q581"/>
      <c r="R581"/>
    </row>
    <row r="582" spans="1:18">
      <c r="A582" s="7" t="s">
        <v>1086</v>
      </c>
      <c r="B582" s="3">
        <v>1</v>
      </c>
      <c r="C582" s="7">
        <v>0</v>
      </c>
      <c r="D582" s="7">
        <v>0</v>
      </c>
      <c r="E582" s="7">
        <v>0</v>
      </c>
      <c r="F582" s="7">
        <v>1</v>
      </c>
      <c r="G582" s="7">
        <v>0</v>
      </c>
      <c r="H582" s="7">
        <v>1</v>
      </c>
      <c r="I582" s="7">
        <v>1</v>
      </c>
      <c r="J582" s="7">
        <v>3</v>
      </c>
      <c r="K582" s="7">
        <v>4</v>
      </c>
      <c r="L582" s="7">
        <v>0</v>
      </c>
      <c r="M582" s="7">
        <v>18</v>
      </c>
      <c r="Q582"/>
      <c r="R582"/>
    </row>
    <row r="583" spans="1:18">
      <c r="A583" s="7" t="s">
        <v>1087</v>
      </c>
      <c r="B583" s="3">
        <v>1</v>
      </c>
      <c r="C583" s="7">
        <v>0</v>
      </c>
      <c r="D583" s="7">
        <v>0</v>
      </c>
      <c r="E583" s="7">
        <v>1</v>
      </c>
      <c r="F583" s="7">
        <v>1</v>
      </c>
      <c r="G583" s="7">
        <v>0</v>
      </c>
      <c r="H583" s="7">
        <v>2</v>
      </c>
      <c r="I583" s="7">
        <v>1</v>
      </c>
      <c r="J583" s="7">
        <v>8</v>
      </c>
      <c r="K583" s="7">
        <v>8</v>
      </c>
      <c r="L583" s="7">
        <v>0</v>
      </c>
      <c r="M583" s="7">
        <v>7</v>
      </c>
      <c r="Q583"/>
      <c r="R583"/>
    </row>
    <row r="584" spans="1:18">
      <c r="A584" s="7" t="s">
        <v>1088</v>
      </c>
      <c r="B584" s="3">
        <v>0</v>
      </c>
      <c r="C584" s="7">
        <v>1</v>
      </c>
      <c r="D584" s="7">
        <v>1</v>
      </c>
      <c r="E584" s="7">
        <v>4</v>
      </c>
      <c r="F584" s="7">
        <v>1</v>
      </c>
      <c r="G584" s="7">
        <v>0</v>
      </c>
      <c r="H584" s="7">
        <v>6</v>
      </c>
      <c r="I584" s="7">
        <v>3</v>
      </c>
      <c r="J584" s="7">
        <v>11</v>
      </c>
      <c r="K584" s="7">
        <v>0</v>
      </c>
      <c r="L584" s="7">
        <v>0</v>
      </c>
      <c r="M584" s="7">
        <v>5</v>
      </c>
      <c r="Q584"/>
      <c r="R584"/>
    </row>
    <row r="585" spans="1:18">
      <c r="A585" s="7" t="s">
        <v>1089</v>
      </c>
      <c r="B585" s="3">
        <v>0</v>
      </c>
      <c r="C585" s="7">
        <v>0</v>
      </c>
      <c r="D585" s="7">
        <v>0</v>
      </c>
      <c r="E585" s="7">
        <v>4</v>
      </c>
      <c r="F585" s="7">
        <v>0</v>
      </c>
      <c r="G585" s="7">
        <v>0</v>
      </c>
      <c r="H585" s="7">
        <v>4</v>
      </c>
      <c r="I585" s="7">
        <v>1</v>
      </c>
      <c r="J585" s="7">
        <v>4</v>
      </c>
      <c r="K585" s="7">
        <v>3</v>
      </c>
      <c r="L585" s="7">
        <v>1</v>
      </c>
      <c r="M585" s="7">
        <v>3</v>
      </c>
      <c r="Q585"/>
      <c r="R585"/>
    </row>
    <row r="586" spans="1:18">
      <c r="A586" s="7" t="s">
        <v>1090</v>
      </c>
      <c r="B586" s="3">
        <v>0</v>
      </c>
      <c r="C586" s="7">
        <v>0</v>
      </c>
      <c r="D586" s="7">
        <v>2</v>
      </c>
      <c r="E586" s="7">
        <v>1</v>
      </c>
      <c r="F586" s="7">
        <v>0</v>
      </c>
      <c r="G586" s="7">
        <v>1</v>
      </c>
      <c r="H586" s="7">
        <v>3</v>
      </c>
      <c r="I586" s="7">
        <v>1</v>
      </c>
      <c r="J586" s="7">
        <v>9</v>
      </c>
      <c r="K586" s="7">
        <v>1</v>
      </c>
      <c r="L586" s="7">
        <v>0</v>
      </c>
      <c r="M586" s="7">
        <v>4</v>
      </c>
      <c r="Q586"/>
      <c r="R586"/>
    </row>
    <row r="587" spans="1:18">
      <c r="A587" s="7" t="s">
        <v>1476</v>
      </c>
      <c r="B587" s="3">
        <v>0</v>
      </c>
      <c r="C587" s="7">
        <v>0</v>
      </c>
      <c r="D587" s="7">
        <v>1</v>
      </c>
      <c r="E587" s="7">
        <v>0</v>
      </c>
      <c r="F587" s="7">
        <v>0</v>
      </c>
      <c r="G587" s="7">
        <v>0</v>
      </c>
      <c r="H587" s="7">
        <v>1</v>
      </c>
      <c r="I587" s="7">
        <v>0</v>
      </c>
      <c r="J587" s="7">
        <v>1</v>
      </c>
      <c r="K587" s="7">
        <v>1</v>
      </c>
      <c r="L587" s="7">
        <v>0</v>
      </c>
      <c r="M587" s="7">
        <v>2</v>
      </c>
      <c r="Q587"/>
      <c r="R587"/>
    </row>
    <row r="588" spans="1:18">
      <c r="A588" s="7" t="s">
        <v>1124</v>
      </c>
      <c r="B588" s="3">
        <v>0</v>
      </c>
      <c r="C588" s="7">
        <v>1</v>
      </c>
      <c r="D588" s="7">
        <v>2</v>
      </c>
      <c r="E588" s="7">
        <v>0</v>
      </c>
      <c r="F588" s="7">
        <v>1</v>
      </c>
      <c r="G588" s="7">
        <v>0</v>
      </c>
      <c r="H588" s="7">
        <v>3</v>
      </c>
      <c r="I588" s="7">
        <v>2</v>
      </c>
      <c r="J588" s="7">
        <v>7</v>
      </c>
      <c r="K588" s="7">
        <v>2</v>
      </c>
      <c r="L588" s="7">
        <v>0</v>
      </c>
      <c r="M588" s="7">
        <v>10</v>
      </c>
      <c r="Q588"/>
      <c r="R588"/>
    </row>
    <row r="589" spans="1:18">
      <c r="A589" s="7" t="s">
        <v>1199</v>
      </c>
      <c r="B589" s="3">
        <v>0</v>
      </c>
      <c r="C589" s="7">
        <v>0</v>
      </c>
      <c r="D589" s="7">
        <v>1</v>
      </c>
      <c r="E589" s="7">
        <v>3</v>
      </c>
      <c r="F589" s="7">
        <v>0</v>
      </c>
      <c r="G589" s="7">
        <v>1</v>
      </c>
      <c r="H589" s="7">
        <v>4</v>
      </c>
      <c r="I589" s="7">
        <v>3</v>
      </c>
      <c r="J589" s="7">
        <v>8</v>
      </c>
      <c r="K589" s="7">
        <v>2</v>
      </c>
      <c r="L589" s="7">
        <v>1</v>
      </c>
      <c r="M589" s="7">
        <v>5</v>
      </c>
      <c r="Q589"/>
      <c r="R589"/>
    </row>
    <row r="590" spans="1:18">
      <c r="A590" s="7" t="s">
        <v>1298</v>
      </c>
      <c r="B590" s="3">
        <v>0</v>
      </c>
      <c r="C590" s="7">
        <v>0</v>
      </c>
      <c r="D590" s="7">
        <v>11</v>
      </c>
      <c r="E590" s="7">
        <v>12</v>
      </c>
      <c r="F590" s="7">
        <v>0</v>
      </c>
      <c r="G590" s="7">
        <v>0</v>
      </c>
      <c r="H590" s="7">
        <v>23</v>
      </c>
      <c r="I590" s="7">
        <v>5</v>
      </c>
      <c r="J590" s="7">
        <v>10</v>
      </c>
      <c r="K590" s="7">
        <v>2</v>
      </c>
      <c r="L590" s="7">
        <v>2</v>
      </c>
      <c r="M590" s="7">
        <v>5</v>
      </c>
      <c r="Q590"/>
    </row>
    <row r="591" spans="1:18">
      <c r="A591" s="7" t="s">
        <v>1200</v>
      </c>
      <c r="B591" s="3">
        <v>0</v>
      </c>
      <c r="C591" s="7">
        <v>1</v>
      </c>
      <c r="D591" s="7">
        <v>1</v>
      </c>
      <c r="E591" s="7">
        <v>0</v>
      </c>
      <c r="F591" s="7">
        <v>0</v>
      </c>
      <c r="G591" s="7">
        <v>0</v>
      </c>
      <c r="H591" s="7">
        <v>3</v>
      </c>
      <c r="I591" s="7">
        <v>5</v>
      </c>
      <c r="J591" s="7">
        <v>8</v>
      </c>
      <c r="K591" s="7">
        <v>4</v>
      </c>
      <c r="L591" s="7">
        <v>1</v>
      </c>
      <c r="M591" s="7">
        <v>6</v>
      </c>
      <c r="Q591"/>
    </row>
    <row r="592" spans="1:18">
      <c r="A592" s="7" t="s">
        <v>1201</v>
      </c>
      <c r="B592" s="3">
        <v>0</v>
      </c>
      <c r="C592" s="7">
        <v>0</v>
      </c>
      <c r="D592" s="7">
        <v>1</v>
      </c>
      <c r="E592" s="7">
        <v>0</v>
      </c>
      <c r="F592" s="7">
        <v>0</v>
      </c>
      <c r="G592" s="7">
        <v>0</v>
      </c>
      <c r="H592" s="7">
        <v>3</v>
      </c>
      <c r="I592" s="7">
        <v>0</v>
      </c>
      <c r="J592" s="7">
        <v>4</v>
      </c>
      <c r="K592" s="7">
        <v>4</v>
      </c>
      <c r="L592" s="7">
        <v>1</v>
      </c>
      <c r="M592" s="7">
        <v>7</v>
      </c>
      <c r="Q592"/>
    </row>
    <row r="593" spans="1:17">
      <c r="A593" s="7" t="s">
        <v>1202</v>
      </c>
      <c r="B593" s="3">
        <v>0</v>
      </c>
      <c r="C593" s="7">
        <v>1</v>
      </c>
      <c r="D593" s="7">
        <v>1</v>
      </c>
      <c r="E593" s="7">
        <v>9</v>
      </c>
      <c r="F593" s="7">
        <v>0</v>
      </c>
      <c r="G593" s="7">
        <v>0</v>
      </c>
      <c r="H593" s="7">
        <v>14</v>
      </c>
      <c r="I593" s="7">
        <v>2</v>
      </c>
      <c r="J593" s="7">
        <v>5</v>
      </c>
      <c r="K593" s="7">
        <v>12</v>
      </c>
      <c r="L593" s="7">
        <v>0</v>
      </c>
      <c r="M593" s="7">
        <v>16</v>
      </c>
      <c r="Q593"/>
    </row>
    <row r="594" spans="1:17">
      <c r="A594" s="7" t="s">
        <v>1203</v>
      </c>
      <c r="B594" s="3">
        <v>0</v>
      </c>
      <c r="C594" s="7">
        <v>0</v>
      </c>
      <c r="D594" s="7">
        <v>1</v>
      </c>
      <c r="E594" s="7">
        <v>2</v>
      </c>
      <c r="F594" s="7">
        <v>0</v>
      </c>
      <c r="G594" s="7">
        <v>0</v>
      </c>
      <c r="H594" s="7">
        <v>3</v>
      </c>
      <c r="I594" s="7">
        <v>2</v>
      </c>
      <c r="J594" s="7">
        <v>2</v>
      </c>
      <c r="K594" s="7">
        <v>0</v>
      </c>
      <c r="L594" s="7">
        <v>1</v>
      </c>
      <c r="M594" s="7">
        <v>6</v>
      </c>
      <c r="Q594"/>
    </row>
    <row r="595" spans="1:17">
      <c r="A595" s="7" t="s">
        <v>1204</v>
      </c>
      <c r="B595" s="3">
        <v>0</v>
      </c>
      <c r="C595" s="7">
        <v>0</v>
      </c>
      <c r="D595" s="7">
        <v>1</v>
      </c>
      <c r="E595" s="7">
        <v>1</v>
      </c>
      <c r="F595" s="7">
        <v>0</v>
      </c>
      <c r="G595" s="7">
        <v>0</v>
      </c>
      <c r="H595" s="7">
        <v>3</v>
      </c>
      <c r="I595" s="7">
        <v>6</v>
      </c>
      <c r="J595" s="7">
        <v>6</v>
      </c>
      <c r="K595" s="7">
        <v>5</v>
      </c>
      <c r="L595" s="7">
        <v>0</v>
      </c>
      <c r="M595" s="7">
        <v>11</v>
      </c>
      <c r="Q595"/>
    </row>
    <row r="596" spans="1:17">
      <c r="A596" s="7" t="s">
        <v>1205</v>
      </c>
      <c r="B596" s="3">
        <v>0</v>
      </c>
      <c r="C596" s="7">
        <v>0</v>
      </c>
      <c r="D596" s="7">
        <v>0</v>
      </c>
      <c r="E596" s="7">
        <v>2</v>
      </c>
      <c r="F596" s="7">
        <v>0</v>
      </c>
      <c r="G596" s="7">
        <v>0</v>
      </c>
      <c r="H596" s="7">
        <v>3</v>
      </c>
      <c r="I596" s="7">
        <v>2</v>
      </c>
      <c r="J596" s="7">
        <v>7</v>
      </c>
      <c r="K596" s="7">
        <v>6</v>
      </c>
      <c r="L596" s="7">
        <v>0</v>
      </c>
      <c r="M596" s="7">
        <v>9</v>
      </c>
      <c r="Q596"/>
    </row>
    <row r="597" spans="1:17">
      <c r="A597" s="7" t="s">
        <v>1206</v>
      </c>
      <c r="B597" s="3">
        <v>0</v>
      </c>
      <c r="C597" s="7">
        <v>2</v>
      </c>
      <c r="D597" s="7">
        <v>2</v>
      </c>
      <c r="E597" s="7">
        <v>2</v>
      </c>
      <c r="F597" s="7">
        <v>1</v>
      </c>
      <c r="G597" s="7">
        <v>0</v>
      </c>
      <c r="H597" s="7">
        <v>6</v>
      </c>
      <c r="I597" s="7">
        <v>5</v>
      </c>
      <c r="J597" s="7">
        <v>8</v>
      </c>
      <c r="K597" s="7">
        <v>2</v>
      </c>
      <c r="L597" s="7">
        <v>1</v>
      </c>
      <c r="M597" s="7">
        <v>3</v>
      </c>
      <c r="Q597"/>
    </row>
    <row r="598" spans="1:17">
      <c r="A598" s="7" t="s">
        <v>1207</v>
      </c>
      <c r="B598" s="3">
        <v>1</v>
      </c>
      <c r="C598" s="7">
        <v>0</v>
      </c>
      <c r="D598" s="7">
        <v>0</v>
      </c>
      <c r="E598" s="7">
        <v>2</v>
      </c>
      <c r="F598" s="7">
        <v>0</v>
      </c>
      <c r="G598" s="7">
        <v>0</v>
      </c>
      <c r="H598" s="7">
        <v>3</v>
      </c>
      <c r="I598" s="7">
        <v>2</v>
      </c>
      <c r="J598" s="7">
        <v>6</v>
      </c>
      <c r="K598" s="7">
        <v>2</v>
      </c>
      <c r="L598" s="7">
        <v>0</v>
      </c>
      <c r="M598" s="7">
        <v>7</v>
      </c>
      <c r="Q598"/>
    </row>
    <row r="599" spans="1:17">
      <c r="A599" s="7" t="s">
        <v>1208</v>
      </c>
      <c r="B599" s="3">
        <v>1</v>
      </c>
      <c r="C599" s="7">
        <v>1</v>
      </c>
      <c r="D599" s="7">
        <v>2</v>
      </c>
      <c r="E599" s="7">
        <v>2</v>
      </c>
      <c r="F599" s="7">
        <v>0</v>
      </c>
      <c r="G599" s="7">
        <v>1</v>
      </c>
      <c r="H599" s="7">
        <v>6</v>
      </c>
      <c r="I599" s="7">
        <v>3</v>
      </c>
      <c r="J599" s="7">
        <v>12</v>
      </c>
      <c r="K599" s="7">
        <v>5</v>
      </c>
      <c r="L599" s="7">
        <v>0</v>
      </c>
      <c r="M599" s="7">
        <v>6</v>
      </c>
      <c r="Q599"/>
    </row>
    <row r="600" spans="1:17">
      <c r="A600" s="7" t="s">
        <v>1209</v>
      </c>
      <c r="B600" s="3">
        <v>0</v>
      </c>
      <c r="C600" s="7">
        <v>0</v>
      </c>
      <c r="D600" s="7">
        <v>2</v>
      </c>
      <c r="E600" s="7">
        <v>1</v>
      </c>
      <c r="F600" s="7">
        <v>0</v>
      </c>
      <c r="G600" s="7">
        <v>0</v>
      </c>
      <c r="H600" s="7">
        <v>3</v>
      </c>
      <c r="I600" s="7">
        <v>2</v>
      </c>
      <c r="J600" s="7">
        <v>9</v>
      </c>
      <c r="K600" s="7">
        <v>1</v>
      </c>
      <c r="L600" s="7">
        <v>0</v>
      </c>
      <c r="M600" s="7">
        <v>4</v>
      </c>
      <c r="Q600"/>
    </row>
    <row r="601" spans="1:17">
      <c r="A601" s="7" t="s">
        <v>1210</v>
      </c>
      <c r="B601" s="3">
        <v>0</v>
      </c>
      <c r="C601" s="7">
        <v>1</v>
      </c>
      <c r="D601" s="7">
        <v>1</v>
      </c>
      <c r="E601" s="7">
        <v>7</v>
      </c>
      <c r="F601" s="7">
        <v>0</v>
      </c>
      <c r="G601" s="7">
        <v>0</v>
      </c>
      <c r="H601" s="7">
        <v>10</v>
      </c>
      <c r="I601" s="7">
        <v>4</v>
      </c>
      <c r="J601" s="7">
        <v>10</v>
      </c>
      <c r="K601" s="7">
        <v>3</v>
      </c>
      <c r="L601" s="7">
        <v>1</v>
      </c>
      <c r="M601" s="7">
        <v>10</v>
      </c>
      <c r="Q601"/>
    </row>
    <row r="602" spans="1:17">
      <c r="A602" s="7" t="s">
        <v>1211</v>
      </c>
      <c r="B602" s="3">
        <v>0</v>
      </c>
      <c r="C602" s="7">
        <v>1</v>
      </c>
      <c r="D602" s="7">
        <v>0</v>
      </c>
      <c r="E602" s="7">
        <v>2</v>
      </c>
      <c r="F602" s="7">
        <v>0</v>
      </c>
      <c r="G602" s="7">
        <v>0</v>
      </c>
      <c r="H602" s="7">
        <v>3</v>
      </c>
      <c r="I602" s="7">
        <v>2</v>
      </c>
      <c r="J602" s="7">
        <v>4</v>
      </c>
      <c r="K602" s="7">
        <v>8</v>
      </c>
      <c r="L602" s="7">
        <v>1</v>
      </c>
      <c r="M602" s="7">
        <v>17</v>
      </c>
      <c r="Q602"/>
    </row>
    <row r="603" spans="1:17">
      <c r="A603" s="7" t="s">
        <v>1498</v>
      </c>
      <c r="B603" s="3">
        <v>0</v>
      </c>
      <c r="C603" s="7">
        <v>0</v>
      </c>
      <c r="D603" s="7">
        <v>3</v>
      </c>
      <c r="E603" s="7">
        <v>4</v>
      </c>
      <c r="F603" s="7">
        <v>0</v>
      </c>
      <c r="G603" s="7">
        <v>1</v>
      </c>
      <c r="H603" s="7">
        <v>7</v>
      </c>
      <c r="I603" s="7">
        <v>4</v>
      </c>
      <c r="J603" s="7">
        <v>8</v>
      </c>
      <c r="K603" s="7">
        <v>3</v>
      </c>
      <c r="L603" s="7">
        <v>1</v>
      </c>
      <c r="M603" s="7">
        <v>5</v>
      </c>
      <c r="Q603"/>
    </row>
    <row r="604" spans="1:17">
      <c r="A604" s="7" t="s">
        <v>1212</v>
      </c>
      <c r="B604" s="3">
        <v>0</v>
      </c>
      <c r="C604" s="7">
        <v>0</v>
      </c>
      <c r="D604" s="7">
        <v>3</v>
      </c>
      <c r="E604" s="7">
        <v>1</v>
      </c>
      <c r="F604" s="7">
        <v>0</v>
      </c>
      <c r="G604" s="7">
        <v>0</v>
      </c>
      <c r="H604" s="7">
        <v>6</v>
      </c>
      <c r="I604" s="7">
        <v>2</v>
      </c>
      <c r="J604" s="7">
        <v>6</v>
      </c>
      <c r="K604" s="7">
        <v>6</v>
      </c>
      <c r="L604" s="7">
        <v>2</v>
      </c>
      <c r="M604" s="7">
        <v>5</v>
      </c>
      <c r="Q604"/>
    </row>
    <row r="605" spans="1:17">
      <c r="A605" s="7" t="s">
        <v>1213</v>
      </c>
      <c r="B605" s="3">
        <v>0</v>
      </c>
      <c r="C605" s="7">
        <v>0</v>
      </c>
      <c r="D605" s="7">
        <v>2</v>
      </c>
      <c r="E605" s="7">
        <v>5</v>
      </c>
      <c r="F605" s="7">
        <v>0</v>
      </c>
      <c r="G605" s="7">
        <v>1</v>
      </c>
      <c r="H605" s="7">
        <v>7</v>
      </c>
      <c r="I605" s="7">
        <v>1</v>
      </c>
      <c r="J605" s="7">
        <v>6</v>
      </c>
      <c r="K605" s="7">
        <v>3</v>
      </c>
      <c r="L605" s="7">
        <v>0</v>
      </c>
      <c r="M605" s="7">
        <v>5</v>
      </c>
      <c r="Q605"/>
    </row>
    <row r="606" spans="1:17">
      <c r="A606" s="7" t="s">
        <v>1214</v>
      </c>
      <c r="B606" s="3">
        <v>0</v>
      </c>
      <c r="C606" s="7">
        <v>0</v>
      </c>
      <c r="D606" s="7">
        <v>0</v>
      </c>
      <c r="E606" s="7">
        <v>3</v>
      </c>
      <c r="F606" s="7">
        <v>0</v>
      </c>
      <c r="G606" s="7">
        <v>0</v>
      </c>
      <c r="H606" s="7">
        <v>9</v>
      </c>
      <c r="I606" s="7">
        <v>1</v>
      </c>
      <c r="J606" s="7">
        <v>10</v>
      </c>
      <c r="K606" s="7">
        <v>2</v>
      </c>
      <c r="L606" s="7">
        <v>0</v>
      </c>
      <c r="M606" s="7">
        <v>12</v>
      </c>
      <c r="Q606"/>
    </row>
    <row r="607" spans="1:17">
      <c r="A607" s="7" t="s">
        <v>1215</v>
      </c>
      <c r="B607" s="3">
        <v>0</v>
      </c>
      <c r="C607" s="7">
        <v>0</v>
      </c>
      <c r="D607" s="7">
        <v>3</v>
      </c>
      <c r="E607" s="7">
        <v>6</v>
      </c>
      <c r="F607" s="7">
        <v>0</v>
      </c>
      <c r="G607" s="7">
        <v>0</v>
      </c>
      <c r="H607" s="7">
        <v>9</v>
      </c>
      <c r="I607" s="7">
        <v>3</v>
      </c>
      <c r="J607" s="7">
        <v>9</v>
      </c>
      <c r="K607" s="7">
        <v>2</v>
      </c>
      <c r="L607" s="7">
        <v>2</v>
      </c>
      <c r="M607" s="7">
        <v>3</v>
      </c>
      <c r="Q607"/>
    </row>
    <row r="608" spans="1:17">
      <c r="A608" s="7" t="s">
        <v>1176</v>
      </c>
      <c r="B608" s="3">
        <v>0</v>
      </c>
      <c r="C608" s="7">
        <v>0</v>
      </c>
      <c r="D608" s="7">
        <v>0</v>
      </c>
      <c r="E608" s="7">
        <v>5</v>
      </c>
      <c r="F608" s="7">
        <v>0</v>
      </c>
      <c r="G608" s="7">
        <v>0</v>
      </c>
      <c r="H608" s="7">
        <v>5</v>
      </c>
      <c r="I608" s="7">
        <v>3</v>
      </c>
      <c r="J608" s="7">
        <v>7</v>
      </c>
      <c r="K608" s="7">
        <v>1</v>
      </c>
      <c r="L608" s="7">
        <v>0</v>
      </c>
      <c r="M608" s="7">
        <v>6</v>
      </c>
      <c r="Q608"/>
    </row>
    <row r="609" spans="1:17">
      <c r="A609" s="7" t="s">
        <v>1216</v>
      </c>
      <c r="B609" s="3">
        <v>0</v>
      </c>
      <c r="C609" s="7">
        <v>0</v>
      </c>
      <c r="D609" s="7">
        <v>0</v>
      </c>
      <c r="E609" s="7">
        <v>0</v>
      </c>
      <c r="F609" s="7">
        <v>0</v>
      </c>
      <c r="G609" s="7">
        <v>1</v>
      </c>
      <c r="H609" s="7">
        <v>0</v>
      </c>
      <c r="I609" s="7">
        <v>0</v>
      </c>
      <c r="J609" s="7">
        <v>6</v>
      </c>
      <c r="K609" s="7">
        <v>3</v>
      </c>
      <c r="L609" s="7">
        <v>0</v>
      </c>
      <c r="M609" s="7">
        <v>2</v>
      </c>
      <c r="Q609"/>
    </row>
    <row r="610" spans="1:17">
      <c r="A610" s="7" t="s">
        <v>2652</v>
      </c>
      <c r="B610" s="3">
        <v>1</v>
      </c>
      <c r="C610" s="7">
        <v>0</v>
      </c>
      <c r="D610" s="7">
        <v>0</v>
      </c>
      <c r="E610" s="7">
        <v>5</v>
      </c>
      <c r="F610" s="7">
        <v>1</v>
      </c>
      <c r="G610" s="7">
        <v>0</v>
      </c>
      <c r="H610" s="7">
        <v>12</v>
      </c>
      <c r="I610" s="7">
        <v>5</v>
      </c>
      <c r="J610" s="7">
        <v>12</v>
      </c>
      <c r="K610" s="7">
        <v>11</v>
      </c>
      <c r="L610" s="7">
        <v>0</v>
      </c>
      <c r="M610" s="7">
        <v>14</v>
      </c>
      <c r="Q610"/>
    </row>
    <row r="611" spans="1:17">
      <c r="A611" s="7" t="s">
        <v>2653</v>
      </c>
      <c r="B611" s="3">
        <v>1</v>
      </c>
      <c r="C611" s="7">
        <v>1</v>
      </c>
      <c r="D611" s="7">
        <v>2</v>
      </c>
      <c r="E611" s="7">
        <v>7</v>
      </c>
      <c r="F611" s="7">
        <v>1</v>
      </c>
      <c r="G611" s="7">
        <v>0</v>
      </c>
      <c r="H611" s="7">
        <v>14</v>
      </c>
      <c r="I611" s="7">
        <v>1</v>
      </c>
      <c r="J611" s="7">
        <v>8</v>
      </c>
      <c r="K611" s="7">
        <v>6</v>
      </c>
      <c r="L611" s="7">
        <v>2</v>
      </c>
      <c r="M611" s="7">
        <v>12</v>
      </c>
      <c r="Q611"/>
    </row>
    <row r="612" spans="1:17">
      <c r="A612" s="7" t="s">
        <v>1217</v>
      </c>
      <c r="B612" s="3">
        <v>0</v>
      </c>
      <c r="C612" s="7">
        <v>0</v>
      </c>
      <c r="D612" s="7">
        <v>0</v>
      </c>
      <c r="E612" s="7">
        <v>1</v>
      </c>
      <c r="F612" s="7">
        <v>0</v>
      </c>
      <c r="G612" s="7">
        <v>0</v>
      </c>
      <c r="H612" s="7">
        <v>2</v>
      </c>
      <c r="I612" s="7">
        <v>0</v>
      </c>
      <c r="J612" s="7">
        <v>6</v>
      </c>
      <c r="K612" s="7">
        <v>2</v>
      </c>
      <c r="L612" s="7">
        <v>0</v>
      </c>
      <c r="M612" s="7">
        <v>3</v>
      </c>
      <c r="Q612"/>
    </row>
    <row r="613" spans="1:17">
      <c r="A613" s="7" t="s">
        <v>1177</v>
      </c>
      <c r="B613" s="3">
        <v>0</v>
      </c>
      <c r="C613" s="7">
        <v>0</v>
      </c>
      <c r="D613" s="7">
        <v>0</v>
      </c>
      <c r="E613" s="7">
        <v>1</v>
      </c>
      <c r="F613" s="7">
        <v>0</v>
      </c>
      <c r="G613" s="7">
        <v>0</v>
      </c>
      <c r="H613" s="7">
        <v>6</v>
      </c>
      <c r="I613" s="7">
        <v>2</v>
      </c>
      <c r="J613" s="7">
        <v>8</v>
      </c>
      <c r="K613" s="7">
        <v>8</v>
      </c>
      <c r="L613" s="7">
        <v>0</v>
      </c>
      <c r="M613" s="7">
        <v>7</v>
      </c>
      <c r="Q613"/>
    </row>
    <row r="614" spans="1:17">
      <c r="A614" s="7" t="s">
        <v>1218</v>
      </c>
      <c r="B614" s="3">
        <v>0</v>
      </c>
      <c r="C614" s="7">
        <v>0</v>
      </c>
      <c r="D614" s="7">
        <v>0</v>
      </c>
      <c r="E614" s="7">
        <v>6</v>
      </c>
      <c r="F614" s="7">
        <v>0</v>
      </c>
      <c r="G614" s="7">
        <v>0</v>
      </c>
      <c r="H614" s="7">
        <v>8</v>
      </c>
      <c r="I614" s="7">
        <v>1</v>
      </c>
      <c r="J614" s="7">
        <v>8</v>
      </c>
      <c r="K614" s="7">
        <v>6</v>
      </c>
      <c r="L614" s="7">
        <v>0</v>
      </c>
      <c r="M614" s="7">
        <v>9</v>
      </c>
      <c r="Q614"/>
    </row>
    <row r="615" spans="1:17">
      <c r="A615" s="7" t="s">
        <v>1219</v>
      </c>
      <c r="B615" s="3">
        <v>0</v>
      </c>
      <c r="C615" s="7">
        <v>0</v>
      </c>
      <c r="D615" s="7">
        <v>2</v>
      </c>
      <c r="E615" s="7">
        <v>3</v>
      </c>
      <c r="F615" s="7">
        <v>0</v>
      </c>
      <c r="G615" s="7">
        <v>0</v>
      </c>
      <c r="H615" s="7">
        <v>5</v>
      </c>
      <c r="I615" s="7">
        <v>3</v>
      </c>
      <c r="J615" s="7">
        <v>10</v>
      </c>
      <c r="K615" s="7">
        <v>4</v>
      </c>
      <c r="L615" s="7">
        <v>1</v>
      </c>
      <c r="M615" s="7">
        <v>9</v>
      </c>
      <c r="Q615"/>
    </row>
    <row r="616" spans="1:17">
      <c r="A616" s="7" t="s">
        <v>1220</v>
      </c>
      <c r="B616" s="3">
        <v>0</v>
      </c>
      <c r="C616" s="7">
        <v>0</v>
      </c>
      <c r="D616" s="7">
        <v>2</v>
      </c>
      <c r="E616" s="7">
        <v>2</v>
      </c>
      <c r="F616" s="7">
        <v>0</v>
      </c>
      <c r="G616" s="7">
        <v>0</v>
      </c>
      <c r="H616" s="7">
        <v>8</v>
      </c>
      <c r="I616" s="7">
        <v>3</v>
      </c>
      <c r="J616" s="7">
        <v>5</v>
      </c>
      <c r="K616" s="7">
        <v>6</v>
      </c>
      <c r="L616" s="7">
        <v>1</v>
      </c>
      <c r="M616" s="7">
        <v>13</v>
      </c>
      <c r="Q616"/>
    </row>
    <row r="617" spans="1:17">
      <c r="A617" s="7" t="s">
        <v>1221</v>
      </c>
      <c r="B617" s="3">
        <v>0</v>
      </c>
      <c r="C617" s="7">
        <v>0</v>
      </c>
      <c r="D617" s="7">
        <v>0</v>
      </c>
      <c r="E617" s="7">
        <v>2</v>
      </c>
      <c r="F617" s="7">
        <v>0</v>
      </c>
      <c r="G617" s="7">
        <v>0</v>
      </c>
      <c r="H617" s="7">
        <v>2</v>
      </c>
      <c r="I617" s="7">
        <v>1</v>
      </c>
      <c r="J617" s="7">
        <v>8</v>
      </c>
      <c r="K617" s="7">
        <v>6</v>
      </c>
      <c r="L617" s="7">
        <v>0</v>
      </c>
      <c r="M617" s="7">
        <v>8</v>
      </c>
      <c r="Q617"/>
    </row>
    <row r="618" spans="1:17">
      <c r="A618" s="7" t="s">
        <v>1222</v>
      </c>
      <c r="B618" s="3">
        <v>0</v>
      </c>
      <c r="C618" s="7">
        <v>1</v>
      </c>
      <c r="D618" s="7">
        <v>0</v>
      </c>
      <c r="E618" s="7">
        <v>1</v>
      </c>
      <c r="F618" s="7">
        <v>1</v>
      </c>
      <c r="G618" s="7">
        <v>0</v>
      </c>
      <c r="H618" s="7">
        <v>4</v>
      </c>
      <c r="I618" s="7">
        <v>3</v>
      </c>
      <c r="J618" s="7">
        <v>5</v>
      </c>
      <c r="K618" s="7">
        <v>5</v>
      </c>
      <c r="L618" s="7">
        <v>0</v>
      </c>
      <c r="M618" s="7">
        <v>18</v>
      </c>
      <c r="Q618"/>
    </row>
    <row r="619" spans="1:17">
      <c r="A619" s="7" t="s">
        <v>1223</v>
      </c>
      <c r="B619" s="3">
        <v>0</v>
      </c>
      <c r="C619" s="7">
        <v>1</v>
      </c>
      <c r="D619" s="7">
        <v>1</v>
      </c>
      <c r="E619" s="7">
        <v>5</v>
      </c>
      <c r="F619" s="7">
        <v>1</v>
      </c>
      <c r="G619" s="7">
        <v>0</v>
      </c>
      <c r="H619" s="7">
        <v>10</v>
      </c>
      <c r="I619" s="7">
        <v>3</v>
      </c>
      <c r="J619" s="7">
        <v>12</v>
      </c>
      <c r="K619" s="7">
        <v>8</v>
      </c>
      <c r="L619" s="7">
        <v>0</v>
      </c>
      <c r="M619" s="7">
        <v>6</v>
      </c>
      <c r="Q619"/>
    </row>
    <row r="620" spans="1:17">
      <c r="A620" s="7" t="s">
        <v>1224</v>
      </c>
      <c r="B620" s="3">
        <v>0</v>
      </c>
      <c r="C620" s="7">
        <v>0</v>
      </c>
      <c r="D620" s="7">
        <v>0</v>
      </c>
      <c r="E620" s="7">
        <v>3</v>
      </c>
      <c r="F620" s="7">
        <v>0</v>
      </c>
      <c r="G620" s="7">
        <v>1</v>
      </c>
      <c r="H620" s="7">
        <v>3</v>
      </c>
      <c r="I620" s="7">
        <v>1</v>
      </c>
      <c r="J620" s="7">
        <v>6</v>
      </c>
      <c r="K620" s="7">
        <v>5</v>
      </c>
      <c r="L620" s="7">
        <v>0</v>
      </c>
      <c r="M620" s="7">
        <v>10</v>
      </c>
      <c r="Q620"/>
    </row>
    <row r="621" spans="1:17">
      <c r="A621" s="7" t="s">
        <v>1225</v>
      </c>
      <c r="B621" s="3">
        <v>0</v>
      </c>
      <c r="C621" s="7">
        <v>0</v>
      </c>
      <c r="D621" s="7">
        <v>0</v>
      </c>
      <c r="E621" s="7">
        <v>0</v>
      </c>
      <c r="F621" s="7">
        <v>0</v>
      </c>
      <c r="G621" s="7">
        <v>0</v>
      </c>
      <c r="H621" s="7">
        <v>4</v>
      </c>
      <c r="I621" s="7">
        <v>2</v>
      </c>
      <c r="J621" s="7">
        <v>6</v>
      </c>
      <c r="K621" s="7">
        <v>5</v>
      </c>
      <c r="L621" s="7">
        <v>1</v>
      </c>
      <c r="M621" s="7">
        <v>7</v>
      </c>
      <c r="Q621"/>
    </row>
    <row r="622" spans="1:17">
      <c r="A622" s="7" t="s">
        <v>1178</v>
      </c>
      <c r="B622" s="3">
        <v>0</v>
      </c>
      <c r="C622" s="7">
        <v>0</v>
      </c>
      <c r="D622" s="7">
        <v>0</v>
      </c>
      <c r="E622" s="7">
        <v>1</v>
      </c>
      <c r="F622" s="7">
        <v>0</v>
      </c>
      <c r="G622" s="7">
        <v>0</v>
      </c>
      <c r="H622" s="7">
        <v>1</v>
      </c>
      <c r="I622" s="7">
        <v>5</v>
      </c>
      <c r="J622" s="7">
        <v>4</v>
      </c>
      <c r="K622" s="7">
        <v>4</v>
      </c>
      <c r="L622" s="7">
        <v>0</v>
      </c>
      <c r="M622" s="7">
        <v>9</v>
      </c>
      <c r="Q622"/>
    </row>
    <row r="623" spans="1:17">
      <c r="A623" s="7" t="s">
        <v>1226</v>
      </c>
      <c r="B623" s="3">
        <v>0</v>
      </c>
      <c r="C623" s="7">
        <v>0</v>
      </c>
      <c r="D623" s="7">
        <v>0</v>
      </c>
      <c r="E623" s="7">
        <v>2</v>
      </c>
      <c r="F623" s="7">
        <v>0</v>
      </c>
      <c r="G623" s="7">
        <v>0</v>
      </c>
      <c r="H623" s="7">
        <v>2</v>
      </c>
      <c r="I623" s="7">
        <v>2</v>
      </c>
      <c r="J623" s="7">
        <v>1</v>
      </c>
      <c r="K623" s="7">
        <v>0</v>
      </c>
      <c r="L623" s="7">
        <v>0</v>
      </c>
      <c r="M623" s="7">
        <v>3</v>
      </c>
      <c r="Q623"/>
    </row>
    <row r="624" spans="1:17">
      <c r="A624" s="7" t="s">
        <v>1227</v>
      </c>
      <c r="B624" s="3">
        <v>0</v>
      </c>
      <c r="C624" s="7">
        <v>0</v>
      </c>
      <c r="D624" s="7">
        <v>2</v>
      </c>
      <c r="E624" s="7">
        <v>1</v>
      </c>
      <c r="F624" s="7">
        <v>0</v>
      </c>
      <c r="G624" s="7">
        <v>0</v>
      </c>
      <c r="H624" s="7">
        <v>5</v>
      </c>
      <c r="I624" s="7">
        <v>2</v>
      </c>
      <c r="J624" s="7">
        <v>14</v>
      </c>
      <c r="K624" s="7">
        <v>3</v>
      </c>
      <c r="L624" s="7">
        <v>0</v>
      </c>
      <c r="M624" s="7">
        <v>2</v>
      </c>
      <c r="Q624"/>
    </row>
    <row r="625" spans="1:17">
      <c r="A625" s="7" t="s">
        <v>1228</v>
      </c>
      <c r="B625" s="3">
        <v>0</v>
      </c>
      <c r="C625" s="7">
        <v>0</v>
      </c>
      <c r="D625" s="7">
        <v>0</v>
      </c>
      <c r="E625" s="7">
        <v>1</v>
      </c>
      <c r="F625" s="7">
        <v>0</v>
      </c>
      <c r="G625" s="7">
        <v>0</v>
      </c>
      <c r="H625" s="7">
        <v>2</v>
      </c>
      <c r="I625" s="7">
        <v>0</v>
      </c>
      <c r="J625" s="7">
        <v>7</v>
      </c>
      <c r="K625" s="7">
        <v>3</v>
      </c>
      <c r="L625" s="7">
        <v>0</v>
      </c>
      <c r="M625" s="7">
        <v>3</v>
      </c>
      <c r="Q625"/>
    </row>
    <row r="626" spans="1:17">
      <c r="A626" s="7" t="s">
        <v>2654</v>
      </c>
      <c r="B626" s="3">
        <v>0</v>
      </c>
      <c r="C626" s="7">
        <v>0</v>
      </c>
      <c r="D626" s="7">
        <v>2</v>
      </c>
      <c r="E626" s="7">
        <v>2</v>
      </c>
      <c r="F626" s="7">
        <v>0</v>
      </c>
      <c r="G626" s="7">
        <v>0</v>
      </c>
      <c r="H626" s="7">
        <v>4</v>
      </c>
      <c r="I626" s="7">
        <v>5</v>
      </c>
      <c r="J626" s="7">
        <v>8</v>
      </c>
      <c r="K626" s="7">
        <v>3</v>
      </c>
      <c r="L626" s="7">
        <v>1</v>
      </c>
      <c r="M626" s="7">
        <v>12</v>
      </c>
      <c r="Q626"/>
    </row>
    <row r="627" spans="1:17">
      <c r="A627" s="7" t="s">
        <v>2655</v>
      </c>
      <c r="B627" s="3">
        <v>0</v>
      </c>
      <c r="C627" s="7">
        <v>0</v>
      </c>
      <c r="D627" s="7">
        <v>0</v>
      </c>
      <c r="E627" s="7">
        <v>5</v>
      </c>
      <c r="F627" s="7">
        <v>0</v>
      </c>
      <c r="G627" s="7">
        <v>0</v>
      </c>
      <c r="H627" s="7">
        <v>5</v>
      </c>
      <c r="I627" s="7">
        <v>0</v>
      </c>
      <c r="J627" s="7">
        <v>8</v>
      </c>
      <c r="K627" s="7">
        <v>4</v>
      </c>
      <c r="L627" s="7">
        <v>0</v>
      </c>
      <c r="M627" s="7">
        <v>5</v>
      </c>
      <c r="Q627"/>
    </row>
    <row r="628" spans="1:17">
      <c r="A628" s="7" t="s">
        <v>1179</v>
      </c>
      <c r="B628" s="3">
        <v>0</v>
      </c>
      <c r="C628" s="7">
        <v>0</v>
      </c>
      <c r="D628" s="7">
        <v>0</v>
      </c>
      <c r="E628" s="7">
        <v>0</v>
      </c>
      <c r="F628" s="7">
        <v>0</v>
      </c>
      <c r="G628" s="7">
        <v>0</v>
      </c>
      <c r="H628" s="7">
        <v>1</v>
      </c>
      <c r="I628" s="7">
        <v>0</v>
      </c>
      <c r="J628" s="7">
        <v>1</v>
      </c>
      <c r="K628" s="7">
        <v>2</v>
      </c>
      <c r="L628" s="7">
        <v>0</v>
      </c>
      <c r="M628" s="7">
        <v>6</v>
      </c>
      <c r="Q628"/>
    </row>
    <row r="629" spans="1:17">
      <c r="A629" s="7" t="s">
        <v>2656</v>
      </c>
      <c r="B629" s="3">
        <v>0</v>
      </c>
      <c r="C629" s="7">
        <v>0</v>
      </c>
      <c r="D629" s="7">
        <v>0</v>
      </c>
      <c r="E629" s="7">
        <v>1</v>
      </c>
      <c r="F629" s="7">
        <v>0</v>
      </c>
      <c r="G629" s="7">
        <v>0</v>
      </c>
      <c r="H629" s="7">
        <v>4</v>
      </c>
      <c r="I629" s="7">
        <v>1</v>
      </c>
      <c r="J629" s="7">
        <v>4</v>
      </c>
      <c r="K629" s="7">
        <v>2</v>
      </c>
      <c r="L629" s="7">
        <v>0</v>
      </c>
      <c r="M629" s="7">
        <v>11</v>
      </c>
      <c r="Q629"/>
    </row>
    <row r="630" spans="1:17">
      <c r="A630" s="7" t="s">
        <v>1229</v>
      </c>
      <c r="B630" s="3">
        <v>0</v>
      </c>
      <c r="C630" s="7">
        <v>0</v>
      </c>
      <c r="D630" s="7">
        <v>1</v>
      </c>
      <c r="E630" s="7">
        <v>3</v>
      </c>
      <c r="F630" s="7">
        <v>0</v>
      </c>
      <c r="G630" s="7">
        <v>0</v>
      </c>
      <c r="H630" s="7">
        <v>5</v>
      </c>
      <c r="I630" s="7">
        <v>1</v>
      </c>
      <c r="J630" s="7">
        <v>8</v>
      </c>
      <c r="K630" s="7">
        <v>5</v>
      </c>
      <c r="L630" s="7">
        <v>1</v>
      </c>
      <c r="M630" s="7">
        <v>9</v>
      </c>
      <c r="Q630"/>
    </row>
    <row r="631" spans="1:17">
      <c r="A631" s="7" t="s">
        <v>1230</v>
      </c>
      <c r="B631" s="3">
        <v>0</v>
      </c>
      <c r="C631" s="7">
        <v>0</v>
      </c>
      <c r="D631" s="7">
        <v>3</v>
      </c>
      <c r="E631" s="7">
        <v>2</v>
      </c>
      <c r="F631" s="7">
        <v>0</v>
      </c>
      <c r="G631" s="7">
        <v>0</v>
      </c>
      <c r="H631" s="7">
        <v>7</v>
      </c>
      <c r="I631" s="7">
        <v>2</v>
      </c>
      <c r="J631" s="7">
        <v>10</v>
      </c>
      <c r="K631" s="7">
        <v>4</v>
      </c>
      <c r="L631" s="7">
        <v>0</v>
      </c>
      <c r="M631" s="7">
        <v>3</v>
      </c>
      <c r="Q631"/>
    </row>
    <row r="632" spans="1:17">
      <c r="A632" s="7" t="s">
        <v>2657</v>
      </c>
      <c r="B632" s="3">
        <v>0</v>
      </c>
      <c r="C632" s="7">
        <v>0</v>
      </c>
      <c r="D632" s="7">
        <v>7</v>
      </c>
      <c r="E632" s="7">
        <v>4</v>
      </c>
      <c r="F632" s="7">
        <v>0</v>
      </c>
      <c r="G632" s="7">
        <v>0</v>
      </c>
      <c r="H632" s="7">
        <v>12</v>
      </c>
      <c r="I632" s="7">
        <v>5</v>
      </c>
      <c r="J632" s="7">
        <v>14</v>
      </c>
      <c r="K632" s="7">
        <v>3</v>
      </c>
      <c r="L632" s="7">
        <v>2</v>
      </c>
      <c r="M632" s="7">
        <v>11</v>
      </c>
      <c r="Q632"/>
    </row>
    <row r="633" spans="1:17">
      <c r="A633" s="7" t="s">
        <v>1231</v>
      </c>
      <c r="B633" s="3">
        <v>0</v>
      </c>
      <c r="C633" s="7">
        <v>0</v>
      </c>
      <c r="D633" s="7">
        <v>3</v>
      </c>
      <c r="E633" s="7">
        <v>2</v>
      </c>
      <c r="F633" s="7">
        <v>0</v>
      </c>
      <c r="G633" s="7">
        <v>0</v>
      </c>
      <c r="H633" s="7">
        <v>6</v>
      </c>
      <c r="I633" s="7">
        <v>5</v>
      </c>
      <c r="J633" s="7">
        <v>9</v>
      </c>
      <c r="K633" s="7">
        <v>3</v>
      </c>
      <c r="L633" s="7">
        <v>0</v>
      </c>
      <c r="M633" s="7">
        <v>9</v>
      </c>
      <c r="Q633"/>
    </row>
    <row r="634" spans="1:17">
      <c r="A634" s="7" t="s">
        <v>1232</v>
      </c>
      <c r="B634" s="3">
        <v>0</v>
      </c>
      <c r="C634" s="7">
        <v>0</v>
      </c>
      <c r="D634" s="7">
        <v>0</v>
      </c>
      <c r="E634" s="7">
        <v>0</v>
      </c>
      <c r="F634" s="7">
        <v>0</v>
      </c>
      <c r="G634" s="7">
        <v>0</v>
      </c>
      <c r="H634" s="7">
        <v>0</v>
      </c>
      <c r="I634" s="7">
        <v>1</v>
      </c>
      <c r="J634" s="7">
        <v>3</v>
      </c>
      <c r="K634" s="7">
        <v>6</v>
      </c>
      <c r="L634" s="7">
        <v>0</v>
      </c>
      <c r="M634" s="7">
        <v>10</v>
      </c>
      <c r="Q634"/>
    </row>
    <row r="635" spans="1:17">
      <c r="A635" s="7" t="s">
        <v>1233</v>
      </c>
      <c r="B635" s="3">
        <v>0</v>
      </c>
      <c r="C635" s="7">
        <v>0</v>
      </c>
      <c r="D635" s="7">
        <v>0</v>
      </c>
      <c r="E635" s="7">
        <v>3</v>
      </c>
      <c r="F635" s="7">
        <v>0</v>
      </c>
      <c r="G635" s="7">
        <v>0</v>
      </c>
      <c r="H635" s="7">
        <v>5</v>
      </c>
      <c r="I635" s="7">
        <v>2</v>
      </c>
      <c r="J635" s="7">
        <v>7</v>
      </c>
      <c r="K635" s="7">
        <v>4</v>
      </c>
      <c r="L635" s="7">
        <v>2</v>
      </c>
      <c r="M635" s="7">
        <v>7</v>
      </c>
      <c r="Q635"/>
    </row>
    <row r="636" spans="1:17">
      <c r="A636" s="7" t="s">
        <v>2658</v>
      </c>
      <c r="B636" s="3">
        <v>0</v>
      </c>
      <c r="C636" s="7">
        <v>0</v>
      </c>
      <c r="D636" s="7">
        <v>7</v>
      </c>
      <c r="E636" s="7">
        <v>0</v>
      </c>
      <c r="F636" s="7">
        <v>0</v>
      </c>
      <c r="G636" s="7">
        <v>1</v>
      </c>
      <c r="H636" s="7">
        <v>7</v>
      </c>
      <c r="I636" s="7">
        <v>4</v>
      </c>
      <c r="J636" s="7">
        <v>10</v>
      </c>
      <c r="K636" s="7">
        <v>1</v>
      </c>
      <c r="L636" s="7">
        <v>1</v>
      </c>
      <c r="M636" s="7">
        <v>8</v>
      </c>
      <c r="Q636"/>
    </row>
    <row r="637" spans="1:17">
      <c r="A637" s="7" t="s">
        <v>1234</v>
      </c>
      <c r="B637" s="3">
        <v>0</v>
      </c>
      <c r="C637" s="7">
        <v>2</v>
      </c>
      <c r="D637" s="7">
        <v>2</v>
      </c>
      <c r="E637" s="7">
        <v>1</v>
      </c>
      <c r="F637" s="7">
        <v>2</v>
      </c>
      <c r="G637" s="7">
        <v>1</v>
      </c>
      <c r="H637" s="7">
        <v>6</v>
      </c>
      <c r="I637" s="7">
        <v>6</v>
      </c>
      <c r="J637" s="7">
        <v>2</v>
      </c>
      <c r="K637" s="7">
        <v>3</v>
      </c>
      <c r="L637" s="7">
        <v>1</v>
      </c>
      <c r="M637" s="7">
        <v>12</v>
      </c>
      <c r="Q637"/>
    </row>
    <row r="638" spans="1:17">
      <c r="A638" s="7" t="s">
        <v>1235</v>
      </c>
      <c r="B638" s="3">
        <v>1</v>
      </c>
      <c r="C638" s="7">
        <v>0</v>
      </c>
      <c r="D638" s="7">
        <v>0</v>
      </c>
      <c r="E638" s="7">
        <v>0</v>
      </c>
      <c r="F638" s="7">
        <v>1</v>
      </c>
      <c r="G638" s="7">
        <v>0</v>
      </c>
      <c r="H638" s="7">
        <v>2</v>
      </c>
      <c r="I638" s="7">
        <v>1</v>
      </c>
      <c r="J638" s="7">
        <v>6</v>
      </c>
      <c r="K638" s="7">
        <v>2</v>
      </c>
      <c r="L638" s="7">
        <v>1</v>
      </c>
      <c r="M638" s="7">
        <v>3</v>
      </c>
      <c r="Q638"/>
    </row>
    <row r="639" spans="1:17">
      <c r="A639" s="7" t="s">
        <v>1236</v>
      </c>
      <c r="B639" s="3">
        <v>0</v>
      </c>
      <c r="C639" s="7">
        <v>0</v>
      </c>
      <c r="D639" s="7">
        <v>0</v>
      </c>
      <c r="E639" s="7">
        <v>0</v>
      </c>
      <c r="F639" s="7">
        <v>0</v>
      </c>
      <c r="G639" s="7">
        <v>1</v>
      </c>
      <c r="H639" s="7">
        <v>1</v>
      </c>
      <c r="I639" s="7">
        <v>0</v>
      </c>
      <c r="J639" s="7">
        <v>3</v>
      </c>
      <c r="K639" s="7">
        <v>0</v>
      </c>
      <c r="L639" s="7">
        <v>1</v>
      </c>
      <c r="M639" s="7">
        <v>3</v>
      </c>
      <c r="Q639"/>
    </row>
    <row r="640" spans="1:17">
      <c r="A640" s="7" t="s">
        <v>1237</v>
      </c>
      <c r="B640" s="3">
        <v>0</v>
      </c>
      <c r="C640" s="7">
        <v>1</v>
      </c>
      <c r="D640" s="7">
        <v>1</v>
      </c>
      <c r="E640" s="7">
        <v>1</v>
      </c>
      <c r="F640" s="7">
        <v>1</v>
      </c>
      <c r="G640" s="7">
        <v>0</v>
      </c>
      <c r="H640" s="7">
        <v>3</v>
      </c>
      <c r="I640" s="7">
        <v>5</v>
      </c>
      <c r="J640" s="7">
        <v>7</v>
      </c>
      <c r="K640" s="7">
        <v>3</v>
      </c>
      <c r="L640" s="7">
        <v>0</v>
      </c>
      <c r="M640" s="7">
        <v>9</v>
      </c>
      <c r="Q640"/>
    </row>
    <row r="641" spans="1:17">
      <c r="A641" s="7" t="s">
        <v>1238</v>
      </c>
      <c r="B641" s="3">
        <v>0</v>
      </c>
      <c r="C641" s="7">
        <v>0</v>
      </c>
      <c r="D641" s="7">
        <v>2</v>
      </c>
      <c r="E641" s="7">
        <v>0</v>
      </c>
      <c r="F641" s="7">
        <v>0</v>
      </c>
      <c r="G641" s="7">
        <v>0</v>
      </c>
      <c r="H641" s="7">
        <v>6</v>
      </c>
      <c r="I641" s="7">
        <v>6</v>
      </c>
      <c r="J641" s="7">
        <v>5</v>
      </c>
      <c r="K641" s="7">
        <v>8</v>
      </c>
      <c r="L641" s="7">
        <v>3</v>
      </c>
      <c r="M641" s="7">
        <v>6</v>
      </c>
      <c r="Q641"/>
    </row>
    <row r="642" spans="1:17">
      <c r="A642" s="7" t="s">
        <v>1239</v>
      </c>
      <c r="B642" s="3">
        <v>0</v>
      </c>
      <c r="C642" s="7">
        <v>0</v>
      </c>
      <c r="D642" s="7">
        <v>0</v>
      </c>
      <c r="E642" s="7">
        <v>2</v>
      </c>
      <c r="F642" s="7">
        <v>0</v>
      </c>
      <c r="G642" s="7">
        <v>0</v>
      </c>
      <c r="H642" s="7">
        <v>3</v>
      </c>
      <c r="I642" s="7">
        <v>0</v>
      </c>
      <c r="J642" s="7">
        <v>5</v>
      </c>
      <c r="K642" s="7">
        <v>1</v>
      </c>
      <c r="L642" s="7">
        <v>0</v>
      </c>
      <c r="M642" s="7">
        <v>3</v>
      </c>
      <c r="Q642"/>
    </row>
    <row r="643" spans="1:17">
      <c r="A643" s="7" t="s">
        <v>1240</v>
      </c>
      <c r="B643" s="3">
        <v>0</v>
      </c>
      <c r="C643" s="7">
        <v>0</v>
      </c>
      <c r="D643" s="7">
        <v>1</v>
      </c>
      <c r="E643" s="7">
        <v>4</v>
      </c>
      <c r="F643" s="7">
        <v>0</v>
      </c>
      <c r="G643" s="7">
        <v>0</v>
      </c>
      <c r="H643" s="7">
        <v>7</v>
      </c>
      <c r="I643" s="7">
        <v>1</v>
      </c>
      <c r="J643" s="7">
        <v>5</v>
      </c>
      <c r="K643" s="7">
        <v>7</v>
      </c>
      <c r="L643" s="7">
        <v>1</v>
      </c>
      <c r="M643" s="7">
        <v>13</v>
      </c>
      <c r="Q643"/>
    </row>
    <row r="644" spans="1:17">
      <c r="A644" s="7" t="s">
        <v>1241</v>
      </c>
      <c r="B644" s="3">
        <v>0</v>
      </c>
      <c r="C644" s="7">
        <v>0</v>
      </c>
      <c r="D644" s="7">
        <v>1</v>
      </c>
      <c r="E644" s="7">
        <v>4</v>
      </c>
      <c r="F644" s="7">
        <v>0</v>
      </c>
      <c r="G644" s="7">
        <v>0</v>
      </c>
      <c r="H644" s="7">
        <v>6</v>
      </c>
      <c r="I644" s="7">
        <v>3</v>
      </c>
      <c r="J644" s="7">
        <v>7</v>
      </c>
      <c r="K644" s="7">
        <v>5</v>
      </c>
      <c r="L644" s="7">
        <v>0</v>
      </c>
      <c r="M644" s="7">
        <v>8</v>
      </c>
      <c r="Q644"/>
    </row>
    <row r="645" spans="1:17">
      <c r="A645" s="7" t="s">
        <v>1242</v>
      </c>
      <c r="B645" s="3">
        <v>0</v>
      </c>
      <c r="C645" s="7">
        <v>0</v>
      </c>
      <c r="D645" s="7">
        <v>0</v>
      </c>
      <c r="E645" s="7">
        <v>2</v>
      </c>
      <c r="F645" s="7">
        <v>0</v>
      </c>
      <c r="G645" s="7">
        <v>0</v>
      </c>
      <c r="H645" s="7">
        <v>3</v>
      </c>
      <c r="I645" s="7">
        <v>0</v>
      </c>
      <c r="J645" s="7">
        <v>3</v>
      </c>
      <c r="K645" s="7">
        <v>8</v>
      </c>
      <c r="L645" s="7">
        <v>0</v>
      </c>
      <c r="M645" s="7">
        <v>25</v>
      </c>
      <c r="Q645"/>
    </row>
    <row r="646" spans="1:17">
      <c r="A646" s="7" t="s">
        <v>1243</v>
      </c>
      <c r="B646" s="3">
        <v>0</v>
      </c>
      <c r="C646" s="7">
        <v>0</v>
      </c>
      <c r="D646" s="7">
        <v>0</v>
      </c>
      <c r="E646" s="7">
        <v>0</v>
      </c>
      <c r="F646" s="7">
        <v>0</v>
      </c>
      <c r="G646" s="7">
        <v>0</v>
      </c>
      <c r="H646" s="7">
        <v>1</v>
      </c>
      <c r="I646" s="7">
        <v>0</v>
      </c>
      <c r="J646" s="7">
        <v>2</v>
      </c>
      <c r="K646" s="7">
        <v>2</v>
      </c>
      <c r="L646" s="7">
        <v>1</v>
      </c>
      <c r="M646" s="7">
        <v>5</v>
      </c>
      <c r="Q646"/>
    </row>
    <row r="647" spans="1:17">
      <c r="A647" s="7" t="s">
        <v>1244</v>
      </c>
      <c r="B647" s="3">
        <v>0</v>
      </c>
      <c r="C647" s="7">
        <v>0</v>
      </c>
      <c r="D647" s="7">
        <v>3</v>
      </c>
      <c r="E647" s="7">
        <v>3</v>
      </c>
      <c r="F647" s="7">
        <v>0</v>
      </c>
      <c r="G647" s="7">
        <v>0</v>
      </c>
      <c r="H647" s="7">
        <v>6</v>
      </c>
      <c r="I647" s="7">
        <v>0</v>
      </c>
      <c r="J647" s="7">
        <v>8</v>
      </c>
      <c r="K647" s="7">
        <v>7</v>
      </c>
      <c r="L647" s="7">
        <v>0</v>
      </c>
      <c r="M647" s="7">
        <v>8</v>
      </c>
      <c r="Q647"/>
    </row>
    <row r="648" spans="1:17">
      <c r="A648" s="7" t="s">
        <v>1245</v>
      </c>
      <c r="B648" s="3">
        <v>0</v>
      </c>
      <c r="C648" s="7">
        <v>1</v>
      </c>
      <c r="D648" s="7">
        <v>1</v>
      </c>
      <c r="E648" s="7">
        <v>2</v>
      </c>
      <c r="F648" s="7">
        <v>1</v>
      </c>
      <c r="G648" s="7">
        <v>0</v>
      </c>
      <c r="H648" s="7">
        <v>4</v>
      </c>
      <c r="I648" s="7">
        <v>2</v>
      </c>
      <c r="J648" s="7">
        <v>9</v>
      </c>
      <c r="K648" s="7">
        <v>2</v>
      </c>
      <c r="L648" s="7">
        <v>0</v>
      </c>
      <c r="M648" s="7">
        <v>14</v>
      </c>
      <c r="Q648"/>
    </row>
    <row r="649" spans="1:17">
      <c r="A649" s="7" t="s">
        <v>1246</v>
      </c>
      <c r="B649" s="3">
        <v>0</v>
      </c>
      <c r="C649" s="7">
        <v>0</v>
      </c>
      <c r="D649" s="7">
        <v>1</v>
      </c>
      <c r="E649" s="7">
        <v>4</v>
      </c>
      <c r="F649" s="7">
        <v>0</v>
      </c>
      <c r="G649" s="7">
        <v>0</v>
      </c>
      <c r="H649" s="7">
        <v>5</v>
      </c>
      <c r="I649" s="7">
        <v>1</v>
      </c>
      <c r="J649" s="7">
        <v>5</v>
      </c>
      <c r="K649" s="7">
        <v>2</v>
      </c>
      <c r="L649" s="7">
        <v>0</v>
      </c>
      <c r="M649" s="7">
        <v>11</v>
      </c>
      <c r="Q649"/>
    </row>
    <row r="650" spans="1:17">
      <c r="A650" s="7" t="s">
        <v>2659</v>
      </c>
      <c r="B650" s="3">
        <v>0</v>
      </c>
      <c r="C650" s="7">
        <v>0</v>
      </c>
      <c r="D650" s="7">
        <v>0</v>
      </c>
      <c r="E650" s="7">
        <v>0</v>
      </c>
      <c r="F650" s="7">
        <v>0</v>
      </c>
      <c r="G650" s="7">
        <v>0</v>
      </c>
      <c r="H650" s="7">
        <v>6</v>
      </c>
      <c r="I650" s="7">
        <v>0</v>
      </c>
      <c r="J650" s="7">
        <v>6</v>
      </c>
      <c r="K650" s="7">
        <v>4</v>
      </c>
      <c r="L650" s="7">
        <v>0</v>
      </c>
      <c r="M650" s="7">
        <v>4</v>
      </c>
      <c r="Q650"/>
    </row>
    <row r="651" spans="1:17">
      <c r="A651" s="7" t="s">
        <v>2660</v>
      </c>
      <c r="B651" s="3">
        <v>0</v>
      </c>
      <c r="C651" s="7">
        <v>0</v>
      </c>
      <c r="D651" s="7">
        <v>3</v>
      </c>
      <c r="E651" s="7">
        <v>1</v>
      </c>
      <c r="F651" s="7">
        <v>0</v>
      </c>
      <c r="G651" s="7">
        <v>0</v>
      </c>
      <c r="H651" s="7">
        <v>6</v>
      </c>
      <c r="I651" s="7">
        <v>1</v>
      </c>
      <c r="J651" s="7">
        <v>8</v>
      </c>
      <c r="K651" s="7">
        <v>7</v>
      </c>
      <c r="L651" s="7">
        <v>0</v>
      </c>
      <c r="M651" s="7">
        <v>15</v>
      </c>
      <c r="Q651"/>
    </row>
    <row r="652" spans="1:17">
      <c r="A652" s="7" t="s">
        <v>1247</v>
      </c>
      <c r="B652" s="3">
        <v>0</v>
      </c>
      <c r="C652" s="7">
        <v>0</v>
      </c>
      <c r="D652" s="7">
        <v>3</v>
      </c>
      <c r="E652" s="7">
        <v>0</v>
      </c>
      <c r="F652" s="7">
        <v>0</v>
      </c>
      <c r="G652" s="7">
        <v>0</v>
      </c>
      <c r="H652" s="7">
        <v>6</v>
      </c>
      <c r="I652" s="7">
        <v>4</v>
      </c>
      <c r="J652" s="7">
        <v>9</v>
      </c>
      <c r="K652" s="7">
        <v>8</v>
      </c>
      <c r="L652" s="7">
        <v>1</v>
      </c>
      <c r="M652" s="7">
        <v>11</v>
      </c>
      <c r="Q652"/>
    </row>
    <row r="653" spans="1:17">
      <c r="A653" s="7" t="s">
        <v>1248</v>
      </c>
      <c r="B653" s="3">
        <v>1</v>
      </c>
      <c r="C653" s="7">
        <v>0</v>
      </c>
      <c r="D653" s="7">
        <v>0</v>
      </c>
      <c r="E653" s="7">
        <v>0</v>
      </c>
      <c r="F653" s="7">
        <v>0</v>
      </c>
      <c r="G653" s="7">
        <v>1</v>
      </c>
      <c r="H653" s="7">
        <v>1</v>
      </c>
      <c r="I653" s="7">
        <v>1</v>
      </c>
      <c r="J653" s="7">
        <v>7</v>
      </c>
      <c r="K653" s="7">
        <v>5</v>
      </c>
      <c r="L653" s="7">
        <v>0</v>
      </c>
      <c r="M653" s="7">
        <v>9</v>
      </c>
      <c r="Q653"/>
    </row>
    <row r="654" spans="1:17">
      <c r="A654" s="7" t="s">
        <v>1249</v>
      </c>
      <c r="B654" s="3">
        <v>0</v>
      </c>
      <c r="C654" s="7">
        <v>0</v>
      </c>
      <c r="D654" s="7">
        <v>4</v>
      </c>
      <c r="E654" s="7">
        <v>1</v>
      </c>
      <c r="F654" s="7">
        <v>0</v>
      </c>
      <c r="G654" s="7">
        <v>0</v>
      </c>
      <c r="H654" s="7">
        <v>7</v>
      </c>
      <c r="I654" s="7">
        <v>3</v>
      </c>
      <c r="J654" s="7">
        <v>5</v>
      </c>
      <c r="K654" s="7">
        <v>5</v>
      </c>
      <c r="L654" s="7">
        <v>0</v>
      </c>
      <c r="M654" s="7">
        <v>14</v>
      </c>
      <c r="Q654"/>
    </row>
    <row r="655" spans="1:17">
      <c r="A655" s="7" t="s">
        <v>1250</v>
      </c>
      <c r="B655" s="3">
        <v>0</v>
      </c>
      <c r="C655" s="7">
        <v>0</v>
      </c>
      <c r="D655" s="7">
        <v>0</v>
      </c>
      <c r="E655" s="7">
        <v>3</v>
      </c>
      <c r="F655" s="7">
        <v>0</v>
      </c>
      <c r="G655" s="7">
        <v>0</v>
      </c>
      <c r="H655" s="7">
        <v>3</v>
      </c>
      <c r="I655" s="7">
        <v>0</v>
      </c>
      <c r="J655" s="7">
        <v>2</v>
      </c>
      <c r="K655" s="7">
        <v>2</v>
      </c>
      <c r="L655" s="7">
        <v>1</v>
      </c>
      <c r="M655" s="7">
        <v>6</v>
      </c>
      <c r="Q655"/>
    </row>
    <row r="656" spans="1:17">
      <c r="A656" s="7" t="s">
        <v>1299</v>
      </c>
      <c r="B656" s="3">
        <v>0</v>
      </c>
      <c r="C656" s="7">
        <v>1</v>
      </c>
      <c r="D656" s="7">
        <v>2</v>
      </c>
      <c r="E656" s="7">
        <v>0</v>
      </c>
      <c r="F656" s="7">
        <v>0</v>
      </c>
      <c r="G656" s="7">
        <v>0</v>
      </c>
      <c r="H656" s="7">
        <v>4</v>
      </c>
      <c r="I656" s="7">
        <v>5</v>
      </c>
      <c r="J656" s="7">
        <v>10</v>
      </c>
      <c r="K656" s="7">
        <v>4</v>
      </c>
      <c r="L656" s="7">
        <v>1</v>
      </c>
      <c r="M656" s="7">
        <v>9</v>
      </c>
      <c r="Q656"/>
    </row>
    <row r="657" spans="1:17">
      <c r="A657" s="7" t="s">
        <v>1251</v>
      </c>
      <c r="B657" s="3">
        <v>0</v>
      </c>
      <c r="C657" s="7">
        <v>1</v>
      </c>
      <c r="D657" s="7">
        <v>3</v>
      </c>
      <c r="E657" s="7">
        <v>2</v>
      </c>
      <c r="F657" s="7">
        <v>0</v>
      </c>
      <c r="G657" s="7">
        <v>0</v>
      </c>
      <c r="H657" s="7">
        <v>11</v>
      </c>
      <c r="I657" s="7">
        <v>5</v>
      </c>
      <c r="J657" s="7">
        <v>6</v>
      </c>
      <c r="K657" s="7">
        <v>3</v>
      </c>
      <c r="L657" s="7">
        <v>0</v>
      </c>
      <c r="M657" s="7">
        <v>11</v>
      </c>
      <c r="Q657"/>
    </row>
    <row r="658" spans="1:17">
      <c r="A658" s="7" t="s">
        <v>1252</v>
      </c>
      <c r="B658" s="3">
        <v>0</v>
      </c>
      <c r="C658" s="7">
        <v>1</v>
      </c>
      <c r="D658" s="7">
        <v>0</v>
      </c>
      <c r="E658" s="7">
        <v>2</v>
      </c>
      <c r="F658" s="7">
        <v>0</v>
      </c>
      <c r="G658" s="7">
        <v>0</v>
      </c>
      <c r="H658" s="7">
        <v>3</v>
      </c>
      <c r="I658" s="7">
        <v>3</v>
      </c>
      <c r="J658" s="7">
        <v>5</v>
      </c>
      <c r="K658" s="7">
        <v>2</v>
      </c>
      <c r="L658" s="7">
        <v>2</v>
      </c>
      <c r="M658" s="7">
        <v>6</v>
      </c>
      <c r="Q658"/>
    </row>
    <row r="659" spans="1:17">
      <c r="A659" s="7" t="s">
        <v>1180</v>
      </c>
      <c r="B659" s="3">
        <v>0</v>
      </c>
      <c r="C659" s="7">
        <v>0</v>
      </c>
      <c r="D659" s="7">
        <v>2</v>
      </c>
      <c r="E659" s="7">
        <v>1</v>
      </c>
      <c r="F659" s="7">
        <v>0</v>
      </c>
      <c r="G659" s="7">
        <v>0</v>
      </c>
      <c r="H659" s="7">
        <v>4</v>
      </c>
      <c r="I659" s="7">
        <v>3</v>
      </c>
      <c r="J659" s="7">
        <v>9</v>
      </c>
      <c r="K659" s="7">
        <v>5</v>
      </c>
      <c r="L659" s="7">
        <v>1</v>
      </c>
      <c r="M659" s="7">
        <v>5</v>
      </c>
      <c r="Q659"/>
    </row>
    <row r="660" spans="1:17">
      <c r="A660" s="7" t="s">
        <v>1253</v>
      </c>
      <c r="B660" s="3">
        <v>0</v>
      </c>
      <c r="C660" s="7">
        <v>0</v>
      </c>
      <c r="D660" s="7">
        <v>4</v>
      </c>
      <c r="E660" s="7">
        <v>1</v>
      </c>
      <c r="F660" s="7">
        <v>0</v>
      </c>
      <c r="G660" s="7">
        <v>0</v>
      </c>
      <c r="H660" s="7">
        <v>8</v>
      </c>
      <c r="I660" s="7">
        <v>5</v>
      </c>
      <c r="J660" s="7">
        <v>9</v>
      </c>
      <c r="K660" s="7">
        <v>4</v>
      </c>
      <c r="L660" s="7">
        <v>1</v>
      </c>
      <c r="M660" s="7">
        <v>10</v>
      </c>
      <c r="Q660"/>
    </row>
    <row r="661" spans="1:17">
      <c r="A661" s="7" t="s">
        <v>1254</v>
      </c>
      <c r="B661" s="3">
        <v>0</v>
      </c>
      <c r="C661" s="7">
        <v>0</v>
      </c>
      <c r="D661" s="7">
        <v>3</v>
      </c>
      <c r="E661" s="7">
        <v>1</v>
      </c>
      <c r="F661" s="7">
        <v>0</v>
      </c>
      <c r="G661" s="7">
        <v>1</v>
      </c>
      <c r="H661" s="7">
        <v>4</v>
      </c>
      <c r="I661" s="7">
        <v>2</v>
      </c>
      <c r="J661" s="7">
        <v>5</v>
      </c>
      <c r="K661" s="7">
        <v>3</v>
      </c>
      <c r="L661" s="7">
        <v>0</v>
      </c>
      <c r="M661" s="7">
        <v>8</v>
      </c>
      <c r="Q661"/>
    </row>
    <row r="662" spans="1:17">
      <c r="A662" s="7" t="s">
        <v>1255</v>
      </c>
      <c r="B662" s="3">
        <v>1</v>
      </c>
      <c r="C662" s="7">
        <v>0</v>
      </c>
      <c r="D662" s="7">
        <v>1</v>
      </c>
      <c r="E662" s="7">
        <v>7</v>
      </c>
      <c r="F662" s="7">
        <v>0</v>
      </c>
      <c r="G662" s="7">
        <v>0</v>
      </c>
      <c r="H662" s="7">
        <v>13</v>
      </c>
      <c r="I662" s="7">
        <v>3</v>
      </c>
      <c r="J662" s="7">
        <v>8</v>
      </c>
      <c r="K662" s="7">
        <v>6</v>
      </c>
      <c r="L662" s="7">
        <v>2</v>
      </c>
      <c r="M662" s="7">
        <v>15</v>
      </c>
      <c r="Q662"/>
    </row>
    <row r="663" spans="1:17">
      <c r="A663" s="7" t="s">
        <v>1256</v>
      </c>
      <c r="B663" s="3">
        <v>0</v>
      </c>
      <c r="C663" s="7">
        <v>0</v>
      </c>
      <c r="D663" s="7">
        <v>3</v>
      </c>
      <c r="E663" s="7">
        <v>1</v>
      </c>
      <c r="F663" s="7">
        <v>0</v>
      </c>
      <c r="G663" s="7">
        <v>0</v>
      </c>
      <c r="H663" s="7">
        <v>4</v>
      </c>
      <c r="I663" s="7">
        <v>1</v>
      </c>
      <c r="J663" s="7">
        <v>4</v>
      </c>
      <c r="K663" s="7">
        <v>7</v>
      </c>
      <c r="L663" s="7">
        <v>0</v>
      </c>
      <c r="M663" s="7">
        <v>14</v>
      </c>
      <c r="Q663"/>
    </row>
    <row r="664" spans="1:17">
      <c r="A664" s="7" t="s">
        <v>1257</v>
      </c>
      <c r="B664" s="3">
        <v>0</v>
      </c>
      <c r="C664" s="7">
        <v>1</v>
      </c>
      <c r="D664" s="7">
        <v>0</v>
      </c>
      <c r="E664" s="7">
        <v>2</v>
      </c>
      <c r="F664" s="7">
        <v>1</v>
      </c>
      <c r="G664" s="7">
        <v>0</v>
      </c>
      <c r="H664" s="7">
        <v>4</v>
      </c>
      <c r="I664" s="7">
        <v>1</v>
      </c>
      <c r="J664" s="7">
        <v>8</v>
      </c>
      <c r="K664" s="7">
        <v>11</v>
      </c>
      <c r="L664" s="7">
        <v>1</v>
      </c>
      <c r="M664" s="7">
        <v>15</v>
      </c>
      <c r="Q664"/>
    </row>
    <row r="665" spans="1:17">
      <c r="A665" s="7" t="s">
        <v>1258</v>
      </c>
      <c r="B665" s="3">
        <v>0</v>
      </c>
      <c r="C665" s="7">
        <v>0</v>
      </c>
      <c r="D665" s="7">
        <v>1</v>
      </c>
      <c r="E665" s="7">
        <v>5</v>
      </c>
      <c r="F665" s="7">
        <v>0</v>
      </c>
      <c r="G665" s="7">
        <v>0</v>
      </c>
      <c r="H665" s="7">
        <v>5</v>
      </c>
      <c r="I665" s="7">
        <v>0</v>
      </c>
      <c r="J665" s="7">
        <v>5</v>
      </c>
      <c r="K665" s="7">
        <v>3</v>
      </c>
      <c r="L665" s="7">
        <v>0</v>
      </c>
      <c r="M665" s="7">
        <v>8</v>
      </c>
      <c r="Q665"/>
    </row>
    <row r="666" spans="1:17">
      <c r="A666" s="7" t="s">
        <v>2661</v>
      </c>
      <c r="B666" s="3">
        <v>0</v>
      </c>
      <c r="C666" s="7">
        <v>2</v>
      </c>
      <c r="D666" s="7">
        <v>2</v>
      </c>
      <c r="E666" s="7">
        <v>2</v>
      </c>
      <c r="F666" s="7">
        <v>0</v>
      </c>
      <c r="G666" s="7">
        <v>0</v>
      </c>
      <c r="H666" s="7">
        <v>6</v>
      </c>
      <c r="I666" s="7">
        <v>1</v>
      </c>
      <c r="J666" s="7">
        <v>7</v>
      </c>
      <c r="K666" s="7">
        <v>4</v>
      </c>
      <c r="L666" s="7">
        <v>0</v>
      </c>
      <c r="M666" s="7">
        <v>6</v>
      </c>
      <c r="Q666"/>
    </row>
    <row r="667" spans="1:17">
      <c r="A667" s="7" t="s">
        <v>1259</v>
      </c>
      <c r="B667" s="3">
        <v>0</v>
      </c>
      <c r="C667" s="7">
        <v>0</v>
      </c>
      <c r="D667" s="7">
        <v>0</v>
      </c>
      <c r="E667" s="7">
        <v>0</v>
      </c>
      <c r="F667" s="7">
        <v>0</v>
      </c>
      <c r="G667" s="7">
        <v>0</v>
      </c>
      <c r="H667" s="7">
        <v>1</v>
      </c>
      <c r="I667" s="7">
        <v>3</v>
      </c>
      <c r="J667" s="7">
        <v>8</v>
      </c>
      <c r="K667" s="7">
        <v>3</v>
      </c>
      <c r="L667" s="7">
        <v>0</v>
      </c>
      <c r="M667" s="7">
        <v>11</v>
      </c>
      <c r="Q667"/>
    </row>
    <row r="668" spans="1:17">
      <c r="A668" s="7" t="s">
        <v>1260</v>
      </c>
      <c r="B668" s="3">
        <v>0</v>
      </c>
      <c r="C668" s="7">
        <v>0</v>
      </c>
      <c r="D668" s="7">
        <v>2</v>
      </c>
      <c r="E668" s="7">
        <v>1</v>
      </c>
      <c r="F668" s="7">
        <v>0</v>
      </c>
      <c r="G668" s="7">
        <v>0</v>
      </c>
      <c r="H668" s="7">
        <v>4</v>
      </c>
      <c r="I668" s="7">
        <v>2</v>
      </c>
      <c r="J668" s="7">
        <v>4</v>
      </c>
      <c r="K668" s="7">
        <v>10</v>
      </c>
      <c r="L668" s="7">
        <v>0</v>
      </c>
      <c r="M668" s="7">
        <v>18</v>
      </c>
      <c r="Q668"/>
    </row>
    <row r="669" spans="1:17">
      <c r="A669" s="7" t="s">
        <v>1261</v>
      </c>
      <c r="B669" s="3">
        <v>0</v>
      </c>
      <c r="C669" s="7">
        <v>0</v>
      </c>
      <c r="D669" s="7">
        <v>0</v>
      </c>
      <c r="E669" s="7">
        <v>2</v>
      </c>
      <c r="F669" s="7">
        <v>0</v>
      </c>
      <c r="G669" s="7">
        <v>0</v>
      </c>
      <c r="H669" s="7">
        <v>5</v>
      </c>
      <c r="I669" s="7">
        <v>3</v>
      </c>
      <c r="J669" s="7">
        <v>8</v>
      </c>
      <c r="K669" s="7">
        <v>4</v>
      </c>
      <c r="L669" s="7">
        <v>0</v>
      </c>
      <c r="M669" s="7">
        <v>4</v>
      </c>
      <c r="Q669"/>
    </row>
    <row r="670" spans="1:17">
      <c r="A670" s="7" t="s">
        <v>1262</v>
      </c>
      <c r="B670" s="3">
        <v>0</v>
      </c>
      <c r="C670" s="7">
        <v>0</v>
      </c>
      <c r="D670" s="7">
        <v>1</v>
      </c>
      <c r="E670" s="7">
        <v>0</v>
      </c>
      <c r="F670" s="7">
        <v>0</v>
      </c>
      <c r="G670" s="7">
        <v>0</v>
      </c>
      <c r="H670" s="7">
        <v>3</v>
      </c>
      <c r="I670" s="7">
        <v>1</v>
      </c>
      <c r="J670" s="7">
        <v>6</v>
      </c>
      <c r="K670" s="7">
        <v>6</v>
      </c>
      <c r="L670" s="7">
        <v>0</v>
      </c>
      <c r="M670" s="7">
        <v>15</v>
      </c>
      <c r="Q670"/>
    </row>
    <row r="671" spans="1:17">
      <c r="A671" s="7" t="s">
        <v>1263</v>
      </c>
      <c r="B671" s="3">
        <v>0</v>
      </c>
      <c r="C671" s="7">
        <v>0</v>
      </c>
      <c r="D671" s="7">
        <v>1</v>
      </c>
      <c r="E671" s="7">
        <v>2</v>
      </c>
      <c r="F671" s="7">
        <v>0</v>
      </c>
      <c r="G671" s="7">
        <v>0</v>
      </c>
      <c r="H671" s="7">
        <v>3</v>
      </c>
      <c r="I671" s="7">
        <v>2</v>
      </c>
      <c r="J671" s="7">
        <v>5</v>
      </c>
      <c r="K671" s="7">
        <v>5</v>
      </c>
      <c r="L671" s="7">
        <v>0</v>
      </c>
      <c r="M671" s="7">
        <v>14</v>
      </c>
      <c r="Q671"/>
    </row>
    <row r="672" spans="1:17">
      <c r="A672" s="7" t="s">
        <v>1264</v>
      </c>
      <c r="B672" s="3">
        <v>0</v>
      </c>
      <c r="C672" s="7">
        <v>1</v>
      </c>
      <c r="D672" s="7">
        <v>2</v>
      </c>
      <c r="E672" s="7">
        <v>2</v>
      </c>
      <c r="F672" s="7">
        <v>1</v>
      </c>
      <c r="G672" s="7">
        <v>0</v>
      </c>
      <c r="H672" s="7">
        <v>8</v>
      </c>
      <c r="I672" s="7">
        <v>5</v>
      </c>
      <c r="J672" s="7">
        <v>17</v>
      </c>
      <c r="K672" s="7">
        <v>10</v>
      </c>
      <c r="L672" s="7">
        <v>4</v>
      </c>
      <c r="M672" s="7">
        <v>17</v>
      </c>
      <c r="Q672"/>
    </row>
    <row r="673" spans="1:17">
      <c r="A673" s="7" t="s">
        <v>1181</v>
      </c>
      <c r="B673" s="3">
        <v>0</v>
      </c>
      <c r="C673" s="7">
        <v>0</v>
      </c>
      <c r="D673" s="7">
        <v>1</v>
      </c>
      <c r="E673" s="7">
        <v>0</v>
      </c>
      <c r="F673" s="7">
        <v>0</v>
      </c>
      <c r="G673" s="7">
        <v>0</v>
      </c>
      <c r="H673" s="7">
        <v>1</v>
      </c>
      <c r="I673" s="7">
        <v>1</v>
      </c>
      <c r="J673" s="7">
        <v>5</v>
      </c>
      <c r="K673" s="7">
        <v>3</v>
      </c>
      <c r="L673" s="7">
        <v>0</v>
      </c>
      <c r="M673" s="7">
        <v>12</v>
      </c>
      <c r="Q673"/>
    </row>
    <row r="674" spans="1:17">
      <c r="A674" s="7" t="s">
        <v>1265</v>
      </c>
      <c r="B674" s="3">
        <v>0</v>
      </c>
      <c r="C674" s="7">
        <v>0</v>
      </c>
      <c r="D674" s="7">
        <v>1</v>
      </c>
      <c r="E674" s="7">
        <v>4</v>
      </c>
      <c r="F674" s="7">
        <v>0</v>
      </c>
      <c r="G674" s="7">
        <v>0</v>
      </c>
      <c r="H674" s="7">
        <v>5</v>
      </c>
      <c r="I674" s="7">
        <v>0</v>
      </c>
      <c r="J674" s="7">
        <v>2</v>
      </c>
      <c r="K674" s="7">
        <v>7</v>
      </c>
      <c r="L674" s="7">
        <v>0</v>
      </c>
      <c r="M674" s="7">
        <v>17</v>
      </c>
      <c r="Q674"/>
    </row>
    <row r="675" spans="1:17">
      <c r="A675" s="7" t="s">
        <v>1182</v>
      </c>
      <c r="B675" s="3">
        <v>0</v>
      </c>
      <c r="C675" s="7">
        <v>0</v>
      </c>
      <c r="D675" s="7">
        <v>2</v>
      </c>
      <c r="E675" s="7">
        <v>0</v>
      </c>
      <c r="F675" s="7">
        <v>0</v>
      </c>
      <c r="G675" s="7">
        <v>0</v>
      </c>
      <c r="H675" s="7">
        <v>6</v>
      </c>
      <c r="I675" s="7">
        <v>7</v>
      </c>
      <c r="J675" s="7">
        <v>8</v>
      </c>
      <c r="K675" s="7">
        <v>8</v>
      </c>
      <c r="L675" s="7">
        <v>1</v>
      </c>
      <c r="M675" s="7">
        <v>10</v>
      </c>
      <c r="Q675"/>
    </row>
    <row r="676" spans="1:17">
      <c r="A676" s="7" t="s">
        <v>1183</v>
      </c>
      <c r="B676" s="3">
        <v>0</v>
      </c>
      <c r="C676" s="7">
        <v>0</v>
      </c>
      <c r="D676" s="7">
        <v>5</v>
      </c>
      <c r="E676" s="7">
        <v>3</v>
      </c>
      <c r="F676" s="7">
        <v>1</v>
      </c>
      <c r="G676" s="7">
        <v>0</v>
      </c>
      <c r="H676" s="7">
        <v>8</v>
      </c>
      <c r="I676" s="7">
        <v>2</v>
      </c>
      <c r="J676" s="7">
        <v>6</v>
      </c>
      <c r="K676" s="7">
        <v>7</v>
      </c>
      <c r="L676" s="7">
        <v>1</v>
      </c>
      <c r="M676" s="7">
        <v>7</v>
      </c>
      <c r="Q676"/>
    </row>
    <row r="677" spans="1:17">
      <c r="A677" s="7" t="s">
        <v>1266</v>
      </c>
      <c r="B677" s="3">
        <v>0</v>
      </c>
      <c r="C677" s="7">
        <v>0</v>
      </c>
      <c r="D677" s="7">
        <v>4</v>
      </c>
      <c r="E677" s="7">
        <v>2</v>
      </c>
      <c r="F677" s="7">
        <v>0</v>
      </c>
      <c r="G677" s="7">
        <v>0</v>
      </c>
      <c r="H677" s="7">
        <v>11</v>
      </c>
      <c r="I677" s="7">
        <v>2</v>
      </c>
      <c r="J677" s="7">
        <v>18</v>
      </c>
      <c r="K677" s="7">
        <v>4</v>
      </c>
      <c r="L677" s="7">
        <v>0</v>
      </c>
      <c r="M677" s="7">
        <v>5</v>
      </c>
      <c r="Q677"/>
    </row>
    <row r="678" spans="1:17">
      <c r="A678" s="7" t="s">
        <v>1267</v>
      </c>
      <c r="B678" s="3">
        <v>0</v>
      </c>
      <c r="C678" s="7">
        <v>0</v>
      </c>
      <c r="D678" s="7">
        <v>2</v>
      </c>
      <c r="E678" s="7">
        <v>2</v>
      </c>
      <c r="F678" s="7">
        <v>0</v>
      </c>
      <c r="G678" s="7">
        <v>0</v>
      </c>
      <c r="H678" s="7">
        <v>13</v>
      </c>
      <c r="I678" s="7">
        <v>1</v>
      </c>
      <c r="J678" s="7">
        <v>4</v>
      </c>
      <c r="K678" s="7">
        <v>1</v>
      </c>
      <c r="L678" s="7">
        <v>0</v>
      </c>
      <c r="M678" s="7">
        <v>5</v>
      </c>
      <c r="Q678"/>
    </row>
    <row r="679" spans="1:17">
      <c r="A679" s="7" t="s">
        <v>1300</v>
      </c>
      <c r="B679" s="3">
        <v>0</v>
      </c>
      <c r="C679" s="7">
        <v>0</v>
      </c>
      <c r="D679" s="7">
        <v>0</v>
      </c>
      <c r="E679" s="7">
        <v>1</v>
      </c>
      <c r="F679" s="7">
        <v>0</v>
      </c>
      <c r="G679" s="7">
        <v>0</v>
      </c>
      <c r="H679" s="7">
        <v>3</v>
      </c>
      <c r="I679" s="7">
        <v>2</v>
      </c>
      <c r="J679" s="7">
        <v>2</v>
      </c>
      <c r="K679" s="7">
        <v>0</v>
      </c>
      <c r="L679" s="7">
        <v>0</v>
      </c>
      <c r="M679" s="7">
        <v>4</v>
      </c>
      <c r="Q679"/>
    </row>
    <row r="680" spans="1:17">
      <c r="A680" s="7" t="s">
        <v>1268</v>
      </c>
      <c r="B680" s="3">
        <v>1</v>
      </c>
      <c r="C680" s="7">
        <v>0</v>
      </c>
      <c r="D680" s="7">
        <v>0</v>
      </c>
      <c r="E680" s="7">
        <v>3</v>
      </c>
      <c r="F680" s="7">
        <v>0</v>
      </c>
      <c r="G680" s="7">
        <v>0</v>
      </c>
      <c r="H680" s="7">
        <v>7</v>
      </c>
      <c r="I680" s="7">
        <v>2</v>
      </c>
      <c r="J680" s="7">
        <v>7</v>
      </c>
      <c r="K680" s="7">
        <v>5</v>
      </c>
      <c r="L680" s="7">
        <v>0</v>
      </c>
      <c r="M680" s="7">
        <v>5</v>
      </c>
      <c r="Q680"/>
    </row>
    <row r="681" spans="1:17">
      <c r="A681" s="7" t="s">
        <v>1269</v>
      </c>
      <c r="B681" s="3">
        <v>0</v>
      </c>
      <c r="C681" s="7">
        <v>1</v>
      </c>
      <c r="D681" s="7">
        <v>2</v>
      </c>
      <c r="E681" s="7">
        <v>2</v>
      </c>
      <c r="F681" s="7">
        <v>1</v>
      </c>
      <c r="G681" s="7">
        <v>1</v>
      </c>
      <c r="H681" s="7">
        <v>5</v>
      </c>
      <c r="I681" s="7">
        <v>3</v>
      </c>
      <c r="J681" s="7">
        <v>5</v>
      </c>
      <c r="K681" s="7">
        <v>8</v>
      </c>
      <c r="L681" s="7">
        <v>0</v>
      </c>
      <c r="M681" s="7">
        <v>10</v>
      </c>
      <c r="Q681"/>
    </row>
    <row r="682" spans="1:17">
      <c r="A682" s="7" t="s">
        <v>1184</v>
      </c>
      <c r="B682" s="3">
        <v>0</v>
      </c>
      <c r="C682" s="7">
        <v>0</v>
      </c>
      <c r="D682" s="7">
        <v>0</v>
      </c>
      <c r="E682" s="7">
        <v>0</v>
      </c>
      <c r="F682" s="7">
        <v>0</v>
      </c>
      <c r="G682" s="7">
        <v>0</v>
      </c>
      <c r="H682" s="7">
        <v>0</v>
      </c>
      <c r="I682" s="7">
        <v>1</v>
      </c>
      <c r="J682" s="7">
        <v>6</v>
      </c>
      <c r="K682" s="7">
        <v>5</v>
      </c>
      <c r="L682" s="7">
        <v>1</v>
      </c>
      <c r="M682" s="7">
        <v>7</v>
      </c>
      <c r="Q682"/>
    </row>
    <row r="683" spans="1:17">
      <c r="A683" s="7" t="s">
        <v>1270</v>
      </c>
      <c r="B683" s="3">
        <v>0</v>
      </c>
      <c r="C683" s="7">
        <v>0</v>
      </c>
      <c r="D683" s="7">
        <v>1</v>
      </c>
      <c r="E683" s="7">
        <v>1</v>
      </c>
      <c r="F683" s="7">
        <v>0</v>
      </c>
      <c r="G683" s="7">
        <v>1</v>
      </c>
      <c r="H683" s="7">
        <v>2</v>
      </c>
      <c r="I683" s="7">
        <v>2</v>
      </c>
      <c r="J683" s="7">
        <v>4</v>
      </c>
      <c r="K683" s="7">
        <v>1</v>
      </c>
      <c r="L683" s="7">
        <v>0</v>
      </c>
      <c r="M683" s="7">
        <v>2</v>
      </c>
      <c r="Q683"/>
    </row>
    <row r="684" spans="1:17">
      <c r="A684" s="7" t="s">
        <v>1271</v>
      </c>
      <c r="B684" s="3">
        <v>0</v>
      </c>
      <c r="C684" s="7">
        <v>0</v>
      </c>
      <c r="D684" s="7">
        <v>0</v>
      </c>
      <c r="E684" s="7">
        <v>2</v>
      </c>
      <c r="F684" s="7">
        <v>0</v>
      </c>
      <c r="G684" s="7">
        <v>1</v>
      </c>
      <c r="H684" s="7">
        <v>2</v>
      </c>
      <c r="I684" s="7">
        <v>2</v>
      </c>
      <c r="J684" s="7">
        <v>11</v>
      </c>
      <c r="K684" s="7">
        <v>3</v>
      </c>
      <c r="L684" s="7">
        <v>0</v>
      </c>
      <c r="M684" s="7">
        <v>7</v>
      </c>
      <c r="Q684"/>
    </row>
    <row r="685" spans="1:17">
      <c r="A685" s="7" t="s">
        <v>1272</v>
      </c>
      <c r="B685" s="3">
        <v>0</v>
      </c>
      <c r="C685" s="7">
        <v>0</v>
      </c>
      <c r="D685" s="7">
        <v>1</v>
      </c>
      <c r="E685" s="7">
        <v>1</v>
      </c>
      <c r="F685" s="7">
        <v>0</v>
      </c>
      <c r="G685" s="7">
        <v>0</v>
      </c>
      <c r="H685" s="7">
        <v>2</v>
      </c>
      <c r="I685" s="7">
        <v>3</v>
      </c>
      <c r="J685" s="7">
        <v>6</v>
      </c>
      <c r="K685" s="7">
        <v>2</v>
      </c>
      <c r="L685" s="7">
        <v>0</v>
      </c>
      <c r="M685" s="7">
        <v>9</v>
      </c>
      <c r="Q685"/>
    </row>
    <row r="686" spans="1:17">
      <c r="A686" s="7" t="s">
        <v>1273</v>
      </c>
      <c r="B686" s="3">
        <v>0</v>
      </c>
      <c r="C686" s="7">
        <v>0</v>
      </c>
      <c r="D686" s="7">
        <v>1</v>
      </c>
      <c r="E686" s="7">
        <v>1</v>
      </c>
      <c r="F686" s="7">
        <v>0</v>
      </c>
      <c r="G686" s="7">
        <v>0</v>
      </c>
      <c r="H686" s="7">
        <v>2</v>
      </c>
      <c r="I686" s="7">
        <v>2</v>
      </c>
      <c r="J686" s="7">
        <v>8</v>
      </c>
      <c r="K686" s="7">
        <v>6</v>
      </c>
      <c r="L686" s="7">
        <v>0</v>
      </c>
      <c r="M686" s="7">
        <v>8</v>
      </c>
      <c r="Q686"/>
    </row>
    <row r="687" spans="1:17">
      <c r="A687" s="7" t="s">
        <v>1477</v>
      </c>
      <c r="B687" s="3">
        <v>0</v>
      </c>
      <c r="C687" s="7">
        <v>0</v>
      </c>
      <c r="D687" s="7">
        <v>1</v>
      </c>
      <c r="E687" s="7">
        <v>1</v>
      </c>
      <c r="F687" s="7">
        <v>0</v>
      </c>
      <c r="G687" s="7">
        <v>0</v>
      </c>
      <c r="H687" s="7">
        <v>3</v>
      </c>
      <c r="I687" s="7">
        <v>1</v>
      </c>
      <c r="J687" s="7">
        <v>3</v>
      </c>
      <c r="K687" s="7">
        <v>5</v>
      </c>
      <c r="L687" s="7">
        <v>0</v>
      </c>
      <c r="M687" s="7">
        <v>8</v>
      </c>
      <c r="Q687"/>
    </row>
    <row r="688" spans="1:17">
      <c r="A688" s="7" t="s">
        <v>1274</v>
      </c>
      <c r="B688" s="3">
        <v>0</v>
      </c>
      <c r="C688" s="7">
        <v>0</v>
      </c>
      <c r="D688" s="7">
        <v>0</v>
      </c>
      <c r="E688" s="7">
        <v>4</v>
      </c>
      <c r="F688" s="7">
        <v>1</v>
      </c>
      <c r="G688" s="7">
        <v>1</v>
      </c>
      <c r="H688" s="7">
        <v>6</v>
      </c>
      <c r="I688" s="7">
        <v>2</v>
      </c>
      <c r="J688" s="7">
        <v>14</v>
      </c>
      <c r="K688" s="7">
        <v>6</v>
      </c>
      <c r="L688" s="7">
        <v>3</v>
      </c>
      <c r="M688" s="7">
        <v>12</v>
      </c>
      <c r="Q688"/>
    </row>
    <row r="689" spans="1:17">
      <c r="A689" s="7" t="s">
        <v>1301</v>
      </c>
      <c r="B689" s="3">
        <v>0</v>
      </c>
      <c r="C689" s="7">
        <v>0</v>
      </c>
      <c r="D689" s="7">
        <v>4</v>
      </c>
      <c r="E689" s="7">
        <v>0</v>
      </c>
      <c r="F689" s="7">
        <v>0</v>
      </c>
      <c r="G689" s="7">
        <v>0</v>
      </c>
      <c r="H689" s="7">
        <v>4</v>
      </c>
      <c r="I689" s="7">
        <v>7</v>
      </c>
      <c r="J689" s="7">
        <v>9</v>
      </c>
      <c r="K689" s="7">
        <v>5</v>
      </c>
      <c r="L689" s="7">
        <v>0</v>
      </c>
      <c r="M689" s="7">
        <v>2</v>
      </c>
      <c r="Q689"/>
    </row>
    <row r="690" spans="1:17">
      <c r="A690" s="7" t="s">
        <v>1302</v>
      </c>
      <c r="B690" s="3">
        <v>0</v>
      </c>
      <c r="C690" s="7">
        <v>2</v>
      </c>
      <c r="D690" s="7">
        <v>7</v>
      </c>
      <c r="E690" s="7">
        <v>10</v>
      </c>
      <c r="F690" s="7">
        <v>0</v>
      </c>
      <c r="G690" s="7">
        <v>0</v>
      </c>
      <c r="H690" s="7">
        <v>25</v>
      </c>
      <c r="I690" s="7">
        <v>5</v>
      </c>
      <c r="J690" s="7">
        <v>6</v>
      </c>
      <c r="K690" s="7">
        <v>8</v>
      </c>
      <c r="L690" s="7">
        <v>0</v>
      </c>
      <c r="M690" s="7">
        <v>17</v>
      </c>
      <c r="Q690"/>
    </row>
    <row r="691" spans="1:17">
      <c r="A691" s="7" t="s">
        <v>1303</v>
      </c>
      <c r="B691" s="3">
        <v>0</v>
      </c>
      <c r="C691" s="7">
        <v>2</v>
      </c>
      <c r="D691" s="7">
        <v>0</v>
      </c>
      <c r="E691" s="7">
        <v>0</v>
      </c>
      <c r="F691" s="7">
        <v>2</v>
      </c>
      <c r="G691" s="7">
        <v>0</v>
      </c>
      <c r="H691" s="7">
        <v>4</v>
      </c>
      <c r="I691" s="7">
        <v>3</v>
      </c>
      <c r="J691" s="7">
        <v>7</v>
      </c>
      <c r="K691" s="7">
        <v>5</v>
      </c>
      <c r="L691" s="7">
        <v>0</v>
      </c>
      <c r="M691" s="7">
        <v>5</v>
      </c>
      <c r="Q691"/>
    </row>
    <row r="692" spans="1:17">
      <c r="A692" s="7" t="s">
        <v>1304</v>
      </c>
      <c r="B692" s="3">
        <v>0</v>
      </c>
      <c r="C692" s="7">
        <v>0</v>
      </c>
      <c r="D692" s="7">
        <v>2</v>
      </c>
      <c r="E692" s="7">
        <v>1</v>
      </c>
      <c r="F692" s="7">
        <v>0</v>
      </c>
      <c r="G692" s="7">
        <v>0</v>
      </c>
      <c r="H692" s="7">
        <v>3</v>
      </c>
      <c r="I692" s="7">
        <v>1</v>
      </c>
      <c r="J692" s="7">
        <v>5</v>
      </c>
      <c r="K692" s="7">
        <v>4</v>
      </c>
      <c r="L692" s="7">
        <v>0</v>
      </c>
      <c r="M692" s="7">
        <v>6</v>
      </c>
      <c r="Q692"/>
    </row>
    <row r="693" spans="1:17">
      <c r="A693" s="7" t="s">
        <v>1305</v>
      </c>
      <c r="B693" s="3">
        <v>0</v>
      </c>
      <c r="C693" s="7">
        <v>0</v>
      </c>
      <c r="D693" s="7">
        <v>1</v>
      </c>
      <c r="E693" s="7">
        <v>9</v>
      </c>
      <c r="F693" s="7">
        <v>0</v>
      </c>
      <c r="G693" s="7">
        <v>0</v>
      </c>
      <c r="H693" s="7">
        <v>19</v>
      </c>
      <c r="I693" s="7">
        <v>4</v>
      </c>
      <c r="J693" s="7">
        <v>6</v>
      </c>
      <c r="K693" s="7">
        <v>9</v>
      </c>
      <c r="L693" s="7">
        <v>0</v>
      </c>
      <c r="M693" s="7">
        <v>10</v>
      </c>
      <c r="Q693"/>
    </row>
    <row r="694" spans="1:17">
      <c r="A694" s="7" t="s">
        <v>1306</v>
      </c>
      <c r="B694" s="3">
        <v>0</v>
      </c>
      <c r="C694" s="7">
        <v>0</v>
      </c>
      <c r="D694" s="7">
        <v>1</v>
      </c>
      <c r="E694" s="7">
        <v>1</v>
      </c>
      <c r="F694" s="7">
        <v>0</v>
      </c>
      <c r="G694" s="7">
        <v>0</v>
      </c>
      <c r="H694" s="7">
        <v>2</v>
      </c>
      <c r="I694" s="7">
        <v>0</v>
      </c>
      <c r="J694" s="7">
        <v>5</v>
      </c>
      <c r="K694" s="7">
        <v>0</v>
      </c>
      <c r="L694" s="7">
        <v>0</v>
      </c>
      <c r="M694" s="7">
        <v>5</v>
      </c>
      <c r="Q694"/>
    </row>
    <row r="695" spans="1:17">
      <c r="A695" s="7" t="s">
        <v>1307</v>
      </c>
      <c r="B695" s="3">
        <v>0</v>
      </c>
      <c r="C695" s="7">
        <v>0</v>
      </c>
      <c r="D695" s="7">
        <v>2</v>
      </c>
      <c r="E695" s="7">
        <v>2</v>
      </c>
      <c r="F695" s="7">
        <v>0</v>
      </c>
      <c r="G695" s="7">
        <v>0</v>
      </c>
      <c r="H695" s="7">
        <v>4</v>
      </c>
      <c r="I695" s="7">
        <v>6</v>
      </c>
      <c r="J695" s="7">
        <v>14</v>
      </c>
      <c r="K695" s="7">
        <v>7</v>
      </c>
      <c r="L695" s="7">
        <v>1</v>
      </c>
      <c r="M695" s="7">
        <v>7</v>
      </c>
      <c r="Q695"/>
    </row>
    <row r="696" spans="1:17">
      <c r="A696" s="7" t="s">
        <v>1308</v>
      </c>
      <c r="B696" s="3">
        <v>0</v>
      </c>
      <c r="C696" s="7">
        <v>0</v>
      </c>
      <c r="D696" s="7">
        <v>0</v>
      </c>
      <c r="E696" s="7">
        <v>2</v>
      </c>
      <c r="F696" s="7">
        <v>0</v>
      </c>
      <c r="G696" s="7">
        <v>0</v>
      </c>
      <c r="H696" s="7">
        <v>3</v>
      </c>
      <c r="I696" s="7">
        <v>1</v>
      </c>
      <c r="J696" s="7">
        <v>13</v>
      </c>
      <c r="K696" s="7">
        <v>5</v>
      </c>
      <c r="L696" s="7">
        <v>1</v>
      </c>
      <c r="M696" s="7">
        <v>7</v>
      </c>
      <c r="Q696"/>
    </row>
    <row r="697" spans="1:17">
      <c r="A697" s="7" t="s">
        <v>1309</v>
      </c>
      <c r="B697" s="3">
        <v>0</v>
      </c>
      <c r="C697" s="7">
        <v>3</v>
      </c>
      <c r="D697" s="7">
        <v>1</v>
      </c>
      <c r="E697" s="7">
        <v>2</v>
      </c>
      <c r="F697" s="7">
        <v>1</v>
      </c>
      <c r="G697" s="7">
        <v>0</v>
      </c>
      <c r="H697" s="7">
        <v>6</v>
      </c>
      <c r="I697" s="7">
        <v>2</v>
      </c>
      <c r="J697" s="7">
        <v>6</v>
      </c>
      <c r="K697" s="7">
        <v>3</v>
      </c>
      <c r="L697" s="7">
        <v>0</v>
      </c>
      <c r="M697" s="7">
        <v>2</v>
      </c>
      <c r="Q697"/>
    </row>
    <row r="698" spans="1:17">
      <c r="A698" s="7" t="s">
        <v>1310</v>
      </c>
      <c r="B698" s="3">
        <v>0</v>
      </c>
      <c r="C698" s="7">
        <v>1</v>
      </c>
      <c r="D698" s="7">
        <v>0</v>
      </c>
      <c r="E698" s="7">
        <v>1</v>
      </c>
      <c r="F698" s="7">
        <v>0</v>
      </c>
      <c r="G698" s="7">
        <v>0</v>
      </c>
      <c r="H698" s="7">
        <v>3</v>
      </c>
      <c r="I698" s="7">
        <v>2</v>
      </c>
      <c r="J698" s="7">
        <v>9</v>
      </c>
      <c r="K698" s="7">
        <v>2</v>
      </c>
      <c r="L698" s="7">
        <v>2</v>
      </c>
      <c r="M698" s="7">
        <v>5</v>
      </c>
      <c r="Q698"/>
    </row>
    <row r="699" spans="1:17">
      <c r="A699" s="7" t="s">
        <v>1311</v>
      </c>
      <c r="B699" s="3">
        <v>0</v>
      </c>
      <c r="C699" s="7">
        <v>2</v>
      </c>
      <c r="D699" s="7">
        <v>2</v>
      </c>
      <c r="E699" s="7">
        <v>1</v>
      </c>
      <c r="F699" s="7">
        <v>0</v>
      </c>
      <c r="G699" s="7">
        <v>0</v>
      </c>
      <c r="H699" s="7">
        <v>5</v>
      </c>
      <c r="I699" s="7">
        <v>1</v>
      </c>
      <c r="J699" s="7">
        <v>9</v>
      </c>
      <c r="K699" s="7">
        <v>3</v>
      </c>
      <c r="L699" s="7">
        <v>0</v>
      </c>
      <c r="M699" s="7">
        <v>6</v>
      </c>
      <c r="Q699"/>
    </row>
    <row r="700" spans="1:17">
      <c r="A700" s="7" t="s">
        <v>1312</v>
      </c>
      <c r="B700" s="3">
        <v>0</v>
      </c>
      <c r="C700" s="7">
        <v>0</v>
      </c>
      <c r="D700" s="7">
        <v>2</v>
      </c>
      <c r="E700" s="7">
        <v>1</v>
      </c>
      <c r="F700" s="7">
        <v>0</v>
      </c>
      <c r="G700" s="7">
        <v>0</v>
      </c>
      <c r="H700" s="7">
        <v>4</v>
      </c>
      <c r="I700" s="7">
        <v>3</v>
      </c>
      <c r="J700" s="7">
        <v>6</v>
      </c>
      <c r="K700" s="7">
        <v>3</v>
      </c>
      <c r="L700" s="7">
        <v>1</v>
      </c>
      <c r="M700" s="7">
        <v>8</v>
      </c>
      <c r="Q700"/>
    </row>
    <row r="701" spans="1:17">
      <c r="A701" s="7" t="s">
        <v>1313</v>
      </c>
      <c r="B701" s="3">
        <v>0</v>
      </c>
      <c r="C701" s="7">
        <v>1</v>
      </c>
      <c r="D701" s="7">
        <v>1</v>
      </c>
      <c r="E701" s="7">
        <v>4</v>
      </c>
      <c r="F701" s="7">
        <v>0</v>
      </c>
      <c r="G701" s="7">
        <v>0</v>
      </c>
      <c r="H701" s="7">
        <v>6</v>
      </c>
      <c r="I701" s="7">
        <v>1</v>
      </c>
      <c r="J701" s="7">
        <v>10</v>
      </c>
      <c r="K701" s="7">
        <v>3</v>
      </c>
      <c r="L701" s="7">
        <v>0</v>
      </c>
      <c r="M701" s="7">
        <v>9</v>
      </c>
      <c r="Q701"/>
    </row>
    <row r="702" spans="1:17">
      <c r="A702" s="7" t="s">
        <v>1314</v>
      </c>
      <c r="B702" s="3">
        <v>1</v>
      </c>
      <c r="C702" s="7">
        <v>0</v>
      </c>
      <c r="D702" s="7">
        <v>0</v>
      </c>
      <c r="E702" s="7">
        <v>1</v>
      </c>
      <c r="F702" s="7">
        <v>1</v>
      </c>
      <c r="G702" s="7">
        <v>0</v>
      </c>
      <c r="H702" s="7">
        <v>7</v>
      </c>
      <c r="I702" s="7">
        <v>1</v>
      </c>
      <c r="J702" s="7">
        <v>10</v>
      </c>
      <c r="K702" s="7">
        <v>9</v>
      </c>
      <c r="L702" s="7">
        <v>0</v>
      </c>
      <c r="M702" s="7">
        <v>23</v>
      </c>
      <c r="Q702"/>
    </row>
    <row r="703" spans="1:17">
      <c r="A703" s="7" t="s">
        <v>1499</v>
      </c>
      <c r="B703" s="3">
        <v>0</v>
      </c>
      <c r="C703" s="7">
        <v>0</v>
      </c>
      <c r="D703" s="7">
        <v>1</v>
      </c>
      <c r="E703" s="7">
        <v>1</v>
      </c>
      <c r="F703" s="7">
        <v>0</v>
      </c>
      <c r="G703" s="7">
        <v>0</v>
      </c>
      <c r="H703" s="7">
        <v>4</v>
      </c>
      <c r="I703" s="7">
        <v>2</v>
      </c>
      <c r="J703" s="7">
        <v>9</v>
      </c>
      <c r="K703" s="7">
        <v>5</v>
      </c>
      <c r="L703" s="7">
        <v>1</v>
      </c>
      <c r="M703" s="7">
        <v>6</v>
      </c>
      <c r="Q703"/>
    </row>
    <row r="704" spans="1:17">
      <c r="A704" s="7" t="s">
        <v>1315</v>
      </c>
      <c r="B704" s="3">
        <v>0</v>
      </c>
      <c r="C704" s="7">
        <v>0</v>
      </c>
      <c r="D704" s="7">
        <v>4</v>
      </c>
      <c r="E704" s="7">
        <v>1</v>
      </c>
      <c r="F704" s="7">
        <v>0</v>
      </c>
      <c r="G704" s="7">
        <v>0</v>
      </c>
      <c r="H704" s="7">
        <v>6</v>
      </c>
      <c r="I704" s="7">
        <v>0</v>
      </c>
      <c r="J704" s="7">
        <v>3</v>
      </c>
      <c r="K704" s="7">
        <v>4</v>
      </c>
      <c r="L704" s="7">
        <v>0</v>
      </c>
      <c r="M704" s="7">
        <v>5</v>
      </c>
      <c r="Q704"/>
    </row>
    <row r="705" spans="1:17">
      <c r="A705" s="7" t="s">
        <v>1316</v>
      </c>
      <c r="B705" s="3">
        <v>0</v>
      </c>
      <c r="C705" s="7">
        <v>0</v>
      </c>
      <c r="D705" s="7">
        <v>2</v>
      </c>
      <c r="E705" s="7">
        <v>4</v>
      </c>
      <c r="F705" s="7">
        <v>0</v>
      </c>
      <c r="G705" s="7">
        <v>0</v>
      </c>
      <c r="H705" s="7">
        <v>6</v>
      </c>
      <c r="I705" s="7">
        <v>0</v>
      </c>
      <c r="J705" s="7">
        <v>5</v>
      </c>
      <c r="K705" s="7">
        <v>3</v>
      </c>
      <c r="L705" s="7">
        <v>0</v>
      </c>
      <c r="M705" s="7">
        <v>7</v>
      </c>
      <c r="Q705"/>
    </row>
    <row r="706" spans="1:17">
      <c r="A706" s="7" t="s">
        <v>1317</v>
      </c>
      <c r="B706" s="3">
        <v>0</v>
      </c>
      <c r="C706" s="7">
        <v>0</v>
      </c>
      <c r="D706" s="7">
        <v>0</v>
      </c>
      <c r="E706" s="7">
        <v>1</v>
      </c>
      <c r="F706" s="7">
        <v>0</v>
      </c>
      <c r="G706" s="7">
        <v>0</v>
      </c>
      <c r="H706" s="7">
        <v>11</v>
      </c>
      <c r="I706" s="7">
        <v>4</v>
      </c>
      <c r="J706" s="7">
        <v>5</v>
      </c>
      <c r="K706" s="7">
        <v>5</v>
      </c>
      <c r="L706" s="7">
        <v>0</v>
      </c>
      <c r="M706" s="7">
        <v>7</v>
      </c>
      <c r="Q706"/>
    </row>
    <row r="707" spans="1:17">
      <c r="A707" s="7" t="s">
        <v>1318</v>
      </c>
      <c r="B707" s="3">
        <v>0</v>
      </c>
      <c r="C707" s="7">
        <v>0</v>
      </c>
      <c r="D707" s="7">
        <v>4</v>
      </c>
      <c r="E707" s="7">
        <v>5</v>
      </c>
      <c r="F707" s="7">
        <v>0</v>
      </c>
      <c r="G707" s="7">
        <v>0</v>
      </c>
      <c r="H707" s="7">
        <v>9</v>
      </c>
      <c r="I707" s="7">
        <v>2</v>
      </c>
      <c r="J707" s="7">
        <v>7</v>
      </c>
      <c r="K707" s="7">
        <v>3</v>
      </c>
      <c r="L707" s="7">
        <v>1</v>
      </c>
      <c r="M707" s="7">
        <v>7</v>
      </c>
      <c r="Q707"/>
    </row>
    <row r="708" spans="1:17">
      <c r="A708" s="7" t="s">
        <v>1319</v>
      </c>
      <c r="B708" s="3">
        <v>0</v>
      </c>
      <c r="C708" s="7">
        <v>0</v>
      </c>
      <c r="D708" s="7">
        <v>1</v>
      </c>
      <c r="E708" s="7">
        <v>3</v>
      </c>
      <c r="F708" s="7">
        <v>0</v>
      </c>
      <c r="G708" s="7">
        <v>0</v>
      </c>
      <c r="H708" s="7">
        <v>4</v>
      </c>
      <c r="I708" s="7">
        <v>4</v>
      </c>
      <c r="J708" s="7">
        <v>12</v>
      </c>
      <c r="K708" s="7">
        <v>3</v>
      </c>
      <c r="L708" s="7">
        <v>0</v>
      </c>
      <c r="M708" s="7">
        <v>3</v>
      </c>
      <c r="Q708"/>
    </row>
    <row r="709" spans="1:17">
      <c r="A709" s="7" t="s">
        <v>1320</v>
      </c>
      <c r="B709" s="3">
        <v>0</v>
      </c>
      <c r="C709" s="7">
        <v>0</v>
      </c>
      <c r="D709" s="7">
        <v>0</v>
      </c>
      <c r="E709" s="7">
        <v>0</v>
      </c>
      <c r="F709" s="7">
        <v>0</v>
      </c>
      <c r="G709" s="7">
        <v>0</v>
      </c>
      <c r="H709" s="7">
        <v>0</v>
      </c>
      <c r="I709" s="7">
        <v>3</v>
      </c>
      <c r="J709" s="7">
        <v>5</v>
      </c>
      <c r="K709" s="7">
        <v>0</v>
      </c>
      <c r="L709" s="7">
        <v>0</v>
      </c>
      <c r="M709" s="7">
        <v>2</v>
      </c>
      <c r="Q709"/>
    </row>
    <row r="710" spans="1:17">
      <c r="A710" s="7" t="s">
        <v>2662</v>
      </c>
      <c r="B710" s="3">
        <v>0</v>
      </c>
      <c r="C710" s="7">
        <v>0</v>
      </c>
      <c r="D710" s="7">
        <v>2</v>
      </c>
      <c r="E710" s="7">
        <v>3</v>
      </c>
      <c r="F710" s="7">
        <v>0</v>
      </c>
      <c r="G710" s="7">
        <v>1</v>
      </c>
      <c r="H710" s="7">
        <v>10</v>
      </c>
      <c r="I710" s="7">
        <v>5</v>
      </c>
      <c r="J710" s="7">
        <v>11</v>
      </c>
      <c r="K710" s="7">
        <v>8</v>
      </c>
      <c r="L710" s="7">
        <v>0</v>
      </c>
      <c r="M710" s="7">
        <v>11</v>
      </c>
      <c r="Q710"/>
    </row>
    <row r="711" spans="1:17">
      <c r="A711" s="7" t="s">
        <v>2663</v>
      </c>
      <c r="B711" s="3">
        <v>2</v>
      </c>
      <c r="C711" s="7">
        <v>0</v>
      </c>
      <c r="D711" s="7">
        <v>2</v>
      </c>
      <c r="E711" s="7">
        <v>7</v>
      </c>
      <c r="F711" s="7">
        <v>2</v>
      </c>
      <c r="G711" s="7">
        <v>0</v>
      </c>
      <c r="H711" s="7">
        <v>12</v>
      </c>
      <c r="I711" s="7">
        <v>1</v>
      </c>
      <c r="J711" s="7">
        <v>10</v>
      </c>
      <c r="K711" s="7">
        <v>5</v>
      </c>
      <c r="L711" s="7">
        <v>0</v>
      </c>
      <c r="M711" s="7">
        <v>11</v>
      </c>
      <c r="Q711"/>
    </row>
    <row r="712" spans="1:17">
      <c r="A712" s="7" t="s">
        <v>1321</v>
      </c>
      <c r="B712" s="3">
        <v>0</v>
      </c>
      <c r="C712" s="7">
        <v>0</v>
      </c>
      <c r="D712" s="7">
        <v>1</v>
      </c>
      <c r="E712" s="7">
        <v>0</v>
      </c>
      <c r="F712" s="7">
        <v>0</v>
      </c>
      <c r="G712" s="7">
        <v>0</v>
      </c>
      <c r="H712" s="7">
        <v>3</v>
      </c>
      <c r="I712" s="7">
        <v>1</v>
      </c>
      <c r="J712" s="7">
        <v>10</v>
      </c>
      <c r="K712" s="7">
        <v>3</v>
      </c>
      <c r="L712" s="7">
        <v>0</v>
      </c>
      <c r="M712" s="7">
        <v>3</v>
      </c>
      <c r="Q712"/>
    </row>
    <row r="713" spans="1:17">
      <c r="A713" s="7" t="s">
        <v>1322</v>
      </c>
      <c r="B713" s="3">
        <v>0</v>
      </c>
      <c r="C713" s="7">
        <v>0</v>
      </c>
      <c r="D713" s="7">
        <v>0</v>
      </c>
      <c r="E713" s="7">
        <v>1</v>
      </c>
      <c r="F713" s="7">
        <v>0</v>
      </c>
      <c r="G713" s="7">
        <v>0</v>
      </c>
      <c r="H713" s="7">
        <v>5</v>
      </c>
      <c r="I713" s="7">
        <v>2</v>
      </c>
      <c r="J713" s="7">
        <v>10</v>
      </c>
      <c r="K713" s="7">
        <v>5</v>
      </c>
      <c r="L713" s="7">
        <v>0</v>
      </c>
      <c r="M713" s="7">
        <v>5</v>
      </c>
      <c r="Q713"/>
    </row>
    <row r="714" spans="1:17">
      <c r="A714" s="7" t="s">
        <v>1323</v>
      </c>
      <c r="B714" s="3">
        <v>0</v>
      </c>
      <c r="C714" s="7">
        <v>0</v>
      </c>
      <c r="D714" s="7">
        <v>0</v>
      </c>
      <c r="E714" s="7">
        <v>4</v>
      </c>
      <c r="F714" s="7">
        <v>0</v>
      </c>
      <c r="G714" s="7">
        <v>0</v>
      </c>
      <c r="H714" s="7">
        <v>6</v>
      </c>
      <c r="I714" s="7">
        <v>0</v>
      </c>
      <c r="J714" s="7">
        <v>4</v>
      </c>
      <c r="K714" s="7">
        <v>0</v>
      </c>
      <c r="L714" s="7">
        <v>0</v>
      </c>
      <c r="M714" s="7">
        <v>7</v>
      </c>
      <c r="Q714"/>
    </row>
    <row r="715" spans="1:17">
      <c r="A715" s="7" t="s">
        <v>1324</v>
      </c>
      <c r="B715" s="3">
        <v>0</v>
      </c>
      <c r="C715" s="7">
        <v>0</v>
      </c>
      <c r="D715" s="7">
        <v>2</v>
      </c>
      <c r="E715" s="7">
        <v>2</v>
      </c>
      <c r="F715" s="7">
        <v>0</v>
      </c>
      <c r="G715" s="7">
        <v>0</v>
      </c>
      <c r="H715" s="7">
        <v>4</v>
      </c>
      <c r="I715" s="7">
        <v>1</v>
      </c>
      <c r="J715" s="7">
        <v>5</v>
      </c>
      <c r="K715" s="7">
        <v>2</v>
      </c>
      <c r="L715" s="7">
        <v>0</v>
      </c>
      <c r="M715" s="7">
        <v>10</v>
      </c>
      <c r="Q715"/>
    </row>
    <row r="716" spans="1:17">
      <c r="A716" s="7" t="s">
        <v>1325</v>
      </c>
      <c r="B716" s="3">
        <v>0</v>
      </c>
      <c r="C716" s="7">
        <v>0</v>
      </c>
      <c r="D716" s="7">
        <v>3</v>
      </c>
      <c r="E716" s="7">
        <v>2</v>
      </c>
      <c r="F716" s="7">
        <v>0</v>
      </c>
      <c r="G716" s="7">
        <v>0</v>
      </c>
      <c r="H716" s="7">
        <v>6</v>
      </c>
      <c r="I716" s="7">
        <v>2</v>
      </c>
      <c r="J716" s="7">
        <v>6</v>
      </c>
      <c r="K716" s="7">
        <v>3</v>
      </c>
      <c r="L716" s="7">
        <v>0</v>
      </c>
      <c r="M716" s="7">
        <v>7</v>
      </c>
      <c r="Q716"/>
    </row>
    <row r="717" spans="1:17">
      <c r="A717" s="7" t="s">
        <v>1326</v>
      </c>
      <c r="B717" s="3">
        <v>0</v>
      </c>
      <c r="C717" s="7">
        <v>1</v>
      </c>
      <c r="D717" s="7">
        <v>1</v>
      </c>
      <c r="E717" s="7">
        <v>3</v>
      </c>
      <c r="F717" s="7">
        <v>0</v>
      </c>
      <c r="G717" s="7">
        <v>0</v>
      </c>
      <c r="H717" s="7">
        <v>6</v>
      </c>
      <c r="I717" s="7">
        <v>5</v>
      </c>
      <c r="J717" s="7">
        <v>7</v>
      </c>
      <c r="K717" s="7">
        <v>2</v>
      </c>
      <c r="L717" s="7">
        <v>0</v>
      </c>
      <c r="M717" s="7">
        <v>9</v>
      </c>
      <c r="Q717"/>
    </row>
    <row r="718" spans="1:17">
      <c r="A718" s="7" t="s">
        <v>1327</v>
      </c>
      <c r="B718" s="3">
        <v>0</v>
      </c>
      <c r="C718" s="7">
        <v>0</v>
      </c>
      <c r="D718" s="7">
        <v>3</v>
      </c>
      <c r="E718" s="7">
        <v>1</v>
      </c>
      <c r="F718" s="7">
        <v>0</v>
      </c>
      <c r="G718" s="7">
        <v>1</v>
      </c>
      <c r="H718" s="7">
        <v>6</v>
      </c>
      <c r="I718" s="7">
        <v>4</v>
      </c>
      <c r="J718" s="7">
        <v>9</v>
      </c>
      <c r="K718" s="7">
        <v>5</v>
      </c>
      <c r="L718" s="7">
        <v>0</v>
      </c>
      <c r="M718" s="7">
        <v>8</v>
      </c>
      <c r="Q718"/>
    </row>
    <row r="719" spans="1:17">
      <c r="A719" s="7" t="s">
        <v>1328</v>
      </c>
      <c r="B719" s="3">
        <v>0</v>
      </c>
      <c r="C719" s="7">
        <v>0</v>
      </c>
      <c r="D719" s="7">
        <v>0</v>
      </c>
      <c r="E719" s="7">
        <v>4</v>
      </c>
      <c r="F719" s="7">
        <v>0</v>
      </c>
      <c r="G719" s="7">
        <v>0</v>
      </c>
      <c r="H719" s="7">
        <v>4</v>
      </c>
      <c r="I719" s="7">
        <v>0</v>
      </c>
      <c r="J719" s="7">
        <v>4</v>
      </c>
      <c r="K719" s="7">
        <v>7</v>
      </c>
      <c r="L719" s="7">
        <v>0</v>
      </c>
      <c r="M719" s="7">
        <v>12</v>
      </c>
      <c r="Q719"/>
    </row>
    <row r="720" spans="1:17">
      <c r="A720" s="7" t="s">
        <v>1329</v>
      </c>
      <c r="B720" s="3">
        <v>0</v>
      </c>
      <c r="C720" s="7">
        <v>1</v>
      </c>
      <c r="D720" s="7">
        <v>1</v>
      </c>
      <c r="E720" s="7">
        <v>0</v>
      </c>
      <c r="F720" s="7">
        <v>0</v>
      </c>
      <c r="G720" s="7">
        <v>0</v>
      </c>
      <c r="H720" s="7">
        <v>2</v>
      </c>
      <c r="I720" s="7">
        <v>2</v>
      </c>
      <c r="J720" s="7">
        <v>7</v>
      </c>
      <c r="K720" s="7">
        <v>3</v>
      </c>
      <c r="L720" s="7">
        <v>1</v>
      </c>
      <c r="M720" s="7">
        <v>6</v>
      </c>
      <c r="Q720"/>
    </row>
    <row r="721" spans="1:17">
      <c r="A721" s="7" t="s">
        <v>1330</v>
      </c>
      <c r="B721" s="3">
        <v>0</v>
      </c>
      <c r="C721" s="7">
        <v>0</v>
      </c>
      <c r="D721" s="7">
        <v>0</v>
      </c>
      <c r="E721" s="7">
        <v>4</v>
      </c>
      <c r="F721" s="7">
        <v>0</v>
      </c>
      <c r="G721" s="7">
        <v>0</v>
      </c>
      <c r="H721" s="7">
        <v>4</v>
      </c>
      <c r="I721" s="7">
        <v>1</v>
      </c>
      <c r="J721" s="7">
        <v>4</v>
      </c>
      <c r="K721" s="7">
        <v>5</v>
      </c>
      <c r="L721" s="7">
        <v>0</v>
      </c>
      <c r="M721" s="7">
        <v>10</v>
      </c>
      <c r="Q721"/>
    </row>
    <row r="722" spans="1:17">
      <c r="A722" s="7" t="s">
        <v>1331</v>
      </c>
      <c r="B722" s="3">
        <v>0</v>
      </c>
      <c r="C722" s="7">
        <v>0</v>
      </c>
      <c r="D722" s="7">
        <v>1</v>
      </c>
      <c r="E722" s="7">
        <v>1</v>
      </c>
      <c r="F722" s="7">
        <v>0</v>
      </c>
      <c r="G722" s="7">
        <v>0</v>
      </c>
      <c r="H722" s="7">
        <v>2</v>
      </c>
      <c r="I722" s="7">
        <v>1</v>
      </c>
      <c r="J722" s="7">
        <v>5</v>
      </c>
      <c r="K722" s="7">
        <v>0</v>
      </c>
      <c r="L722" s="7">
        <v>0</v>
      </c>
      <c r="M722" s="7">
        <v>0</v>
      </c>
      <c r="Q722"/>
    </row>
    <row r="723" spans="1:17">
      <c r="A723" s="7" t="s">
        <v>1332</v>
      </c>
      <c r="B723" s="3">
        <v>0</v>
      </c>
      <c r="C723" s="7">
        <v>0</v>
      </c>
      <c r="D723" s="7">
        <v>3</v>
      </c>
      <c r="E723" s="7">
        <v>1</v>
      </c>
      <c r="F723" s="7">
        <v>2</v>
      </c>
      <c r="G723" s="7">
        <v>0</v>
      </c>
      <c r="H723" s="7">
        <v>6</v>
      </c>
      <c r="I723" s="7">
        <v>6</v>
      </c>
      <c r="J723" s="7">
        <v>10</v>
      </c>
      <c r="K723" s="7">
        <v>2</v>
      </c>
      <c r="L723" s="7">
        <v>0</v>
      </c>
      <c r="M723" s="7">
        <v>4</v>
      </c>
      <c r="Q723"/>
    </row>
    <row r="724" spans="1:17">
      <c r="A724" s="7" t="s">
        <v>1333</v>
      </c>
      <c r="B724" s="3">
        <v>0</v>
      </c>
      <c r="C724" s="7">
        <v>0</v>
      </c>
      <c r="D724" s="7">
        <v>1</v>
      </c>
      <c r="E724" s="7">
        <v>2</v>
      </c>
      <c r="F724" s="7">
        <v>0</v>
      </c>
      <c r="G724" s="7">
        <v>0</v>
      </c>
      <c r="H724" s="7">
        <v>3</v>
      </c>
      <c r="I724" s="7">
        <v>4</v>
      </c>
      <c r="J724" s="7">
        <v>10</v>
      </c>
      <c r="K724" s="7">
        <v>2</v>
      </c>
      <c r="L724" s="7">
        <v>4</v>
      </c>
      <c r="M724" s="7">
        <v>8</v>
      </c>
      <c r="Q724"/>
    </row>
    <row r="725" spans="1:17">
      <c r="A725" s="7" t="s">
        <v>2664</v>
      </c>
      <c r="B725" s="3">
        <v>0</v>
      </c>
      <c r="C725" s="7">
        <v>0</v>
      </c>
      <c r="D725" s="7">
        <v>1</v>
      </c>
      <c r="E725" s="7">
        <v>2</v>
      </c>
      <c r="F725" s="7">
        <v>0</v>
      </c>
      <c r="G725" s="7">
        <v>0</v>
      </c>
      <c r="H725" s="7">
        <v>4</v>
      </c>
      <c r="I725" s="7">
        <v>2</v>
      </c>
      <c r="J725" s="7">
        <v>11</v>
      </c>
      <c r="K725" s="7">
        <v>3</v>
      </c>
      <c r="L725" s="7">
        <v>2</v>
      </c>
      <c r="M725" s="7">
        <v>7</v>
      </c>
      <c r="Q725"/>
    </row>
    <row r="726" spans="1:17">
      <c r="A726" s="7" t="s">
        <v>2665</v>
      </c>
      <c r="B726" s="3">
        <v>0</v>
      </c>
      <c r="C726" s="7">
        <v>0</v>
      </c>
      <c r="D726" s="7">
        <v>0</v>
      </c>
      <c r="E726" s="7">
        <v>4</v>
      </c>
      <c r="F726" s="7">
        <v>0</v>
      </c>
      <c r="G726" s="7">
        <v>0</v>
      </c>
      <c r="H726" s="7">
        <v>5</v>
      </c>
      <c r="I726" s="7">
        <v>0</v>
      </c>
      <c r="J726" s="7">
        <v>4</v>
      </c>
      <c r="K726" s="7">
        <v>3</v>
      </c>
      <c r="L726" s="7">
        <v>0</v>
      </c>
      <c r="M726" s="7">
        <v>7</v>
      </c>
      <c r="Q726"/>
    </row>
    <row r="727" spans="1:17">
      <c r="A727" s="7" t="s">
        <v>1334</v>
      </c>
      <c r="B727" s="3">
        <v>0</v>
      </c>
      <c r="C727" s="7">
        <v>0</v>
      </c>
      <c r="D727" s="7">
        <v>0</v>
      </c>
      <c r="E727" s="7">
        <v>0</v>
      </c>
      <c r="F727" s="7">
        <v>0</v>
      </c>
      <c r="G727" s="7">
        <v>0</v>
      </c>
      <c r="H727" s="7">
        <v>1</v>
      </c>
      <c r="I727" s="7">
        <v>0</v>
      </c>
      <c r="J727" s="7">
        <v>2</v>
      </c>
      <c r="K727" s="7">
        <v>5</v>
      </c>
      <c r="L727" s="7">
        <v>0</v>
      </c>
      <c r="M727" s="7">
        <v>8</v>
      </c>
      <c r="Q727"/>
    </row>
    <row r="728" spans="1:17">
      <c r="A728" s="7" t="s">
        <v>2666</v>
      </c>
      <c r="B728" s="3">
        <v>0</v>
      </c>
      <c r="C728" s="7">
        <v>0</v>
      </c>
      <c r="D728" s="7">
        <v>0</v>
      </c>
      <c r="E728" s="7">
        <v>1</v>
      </c>
      <c r="F728" s="7">
        <v>0</v>
      </c>
      <c r="G728" s="7">
        <v>0</v>
      </c>
      <c r="H728" s="7">
        <v>2</v>
      </c>
      <c r="I728" s="7">
        <v>1</v>
      </c>
      <c r="J728" s="7">
        <v>6</v>
      </c>
      <c r="K728" s="7">
        <v>4</v>
      </c>
      <c r="L728" s="7">
        <v>0</v>
      </c>
      <c r="M728" s="7">
        <v>11</v>
      </c>
      <c r="Q728"/>
    </row>
    <row r="729" spans="1:17">
      <c r="A729" s="7" t="s">
        <v>1335</v>
      </c>
      <c r="B729" s="3">
        <v>0</v>
      </c>
      <c r="C729" s="7">
        <v>0</v>
      </c>
      <c r="D729" s="7">
        <v>1</v>
      </c>
      <c r="E729" s="7">
        <v>2</v>
      </c>
      <c r="F729" s="7">
        <v>0</v>
      </c>
      <c r="G729" s="7">
        <v>0</v>
      </c>
      <c r="H729" s="7">
        <v>3</v>
      </c>
      <c r="I729" s="7">
        <v>0</v>
      </c>
      <c r="J729" s="7">
        <v>9</v>
      </c>
      <c r="K729" s="7">
        <v>5</v>
      </c>
      <c r="L729" s="7">
        <v>0</v>
      </c>
      <c r="M729" s="7">
        <v>12</v>
      </c>
      <c r="Q729"/>
    </row>
    <row r="730" spans="1:17">
      <c r="A730" s="7" t="s">
        <v>1336</v>
      </c>
      <c r="B730" s="3">
        <v>0</v>
      </c>
      <c r="C730" s="7">
        <v>1</v>
      </c>
      <c r="D730" s="7">
        <v>2</v>
      </c>
      <c r="E730" s="7">
        <v>1</v>
      </c>
      <c r="F730" s="7">
        <v>0</v>
      </c>
      <c r="G730" s="7">
        <v>0</v>
      </c>
      <c r="H730" s="7">
        <v>4</v>
      </c>
      <c r="I730" s="7">
        <v>2</v>
      </c>
      <c r="J730" s="7">
        <v>9</v>
      </c>
      <c r="K730" s="7">
        <v>5</v>
      </c>
      <c r="L730" s="7">
        <v>0</v>
      </c>
      <c r="M730" s="7">
        <v>3</v>
      </c>
      <c r="Q730"/>
    </row>
    <row r="731" spans="1:17">
      <c r="A731" s="7" t="s">
        <v>2667</v>
      </c>
      <c r="B731" s="3">
        <v>0</v>
      </c>
      <c r="C731" s="7">
        <v>0</v>
      </c>
      <c r="D731" s="7">
        <v>7</v>
      </c>
      <c r="E731" s="7">
        <v>2</v>
      </c>
      <c r="F731" s="7">
        <v>0</v>
      </c>
      <c r="G731" s="7">
        <v>0</v>
      </c>
      <c r="H731" s="7">
        <v>9</v>
      </c>
      <c r="I731" s="7">
        <v>11</v>
      </c>
      <c r="J731" s="7">
        <v>9</v>
      </c>
      <c r="K731" s="7">
        <v>6</v>
      </c>
      <c r="L731" s="7">
        <v>0</v>
      </c>
      <c r="M731" s="7">
        <v>14</v>
      </c>
      <c r="Q731"/>
    </row>
    <row r="732" spans="1:17">
      <c r="A732" s="7" t="s">
        <v>1337</v>
      </c>
      <c r="B732" s="3">
        <v>0</v>
      </c>
      <c r="C732" s="7">
        <v>1</v>
      </c>
      <c r="D732" s="7">
        <v>3</v>
      </c>
      <c r="E732" s="7">
        <v>2</v>
      </c>
      <c r="F732" s="7">
        <v>0</v>
      </c>
      <c r="G732" s="7">
        <v>0</v>
      </c>
      <c r="H732" s="7">
        <v>9</v>
      </c>
      <c r="I732" s="7">
        <v>6</v>
      </c>
      <c r="J732" s="7">
        <v>12</v>
      </c>
      <c r="K732" s="7">
        <v>6</v>
      </c>
      <c r="L732" s="7">
        <v>0</v>
      </c>
      <c r="M732" s="7">
        <v>10</v>
      </c>
      <c r="Q732"/>
    </row>
    <row r="733" spans="1:17">
      <c r="A733" s="7" t="s">
        <v>1338</v>
      </c>
      <c r="B733" s="3">
        <v>0</v>
      </c>
      <c r="C733" s="7">
        <v>0</v>
      </c>
      <c r="D733" s="7">
        <v>0</v>
      </c>
      <c r="E733" s="7">
        <v>1</v>
      </c>
      <c r="F733" s="7">
        <v>0</v>
      </c>
      <c r="G733" s="7">
        <v>0</v>
      </c>
      <c r="H733" s="7">
        <v>2</v>
      </c>
      <c r="I733" s="7">
        <v>0</v>
      </c>
      <c r="J733" s="7">
        <v>3</v>
      </c>
      <c r="K733" s="7">
        <v>3</v>
      </c>
      <c r="L733" s="7">
        <v>0</v>
      </c>
      <c r="M733" s="7">
        <v>13</v>
      </c>
      <c r="Q733"/>
    </row>
    <row r="734" spans="1:17">
      <c r="A734" s="7" t="s">
        <v>1339</v>
      </c>
      <c r="B734" s="3">
        <v>0</v>
      </c>
      <c r="C734" s="7">
        <v>0</v>
      </c>
      <c r="D734" s="7">
        <v>0</v>
      </c>
      <c r="E734" s="7">
        <v>4</v>
      </c>
      <c r="F734" s="7">
        <v>0</v>
      </c>
      <c r="G734" s="7">
        <v>0</v>
      </c>
      <c r="H734" s="7">
        <v>5</v>
      </c>
      <c r="I734" s="7">
        <v>5</v>
      </c>
      <c r="J734" s="7">
        <v>9</v>
      </c>
      <c r="K734" s="7">
        <v>5</v>
      </c>
      <c r="L734" s="7">
        <v>0</v>
      </c>
      <c r="M734" s="7">
        <v>7</v>
      </c>
      <c r="Q734"/>
    </row>
    <row r="735" spans="1:17">
      <c r="A735" s="7" t="s">
        <v>2668</v>
      </c>
      <c r="B735" s="3">
        <v>0</v>
      </c>
      <c r="C735" s="7">
        <v>0</v>
      </c>
      <c r="D735" s="7">
        <v>5</v>
      </c>
      <c r="E735" s="7">
        <v>2</v>
      </c>
      <c r="F735" s="7">
        <v>0</v>
      </c>
      <c r="G735" s="7">
        <v>0</v>
      </c>
      <c r="H735" s="7">
        <v>7</v>
      </c>
      <c r="I735" s="7">
        <v>7</v>
      </c>
      <c r="J735" s="7">
        <v>11</v>
      </c>
      <c r="K735" s="7">
        <v>1</v>
      </c>
      <c r="L735" s="7">
        <v>4</v>
      </c>
      <c r="M735" s="7">
        <v>7</v>
      </c>
      <c r="Q735"/>
    </row>
    <row r="736" spans="1:17">
      <c r="A736" s="7" t="s">
        <v>1340</v>
      </c>
      <c r="B736" s="3">
        <v>0</v>
      </c>
      <c r="C736" s="7">
        <v>0</v>
      </c>
      <c r="D736" s="7">
        <v>3</v>
      </c>
      <c r="E736" s="7">
        <v>2</v>
      </c>
      <c r="F736" s="7">
        <v>0</v>
      </c>
      <c r="G736" s="7">
        <v>2</v>
      </c>
      <c r="H736" s="7">
        <v>5</v>
      </c>
      <c r="I736" s="7">
        <v>4</v>
      </c>
      <c r="J736" s="7">
        <v>5</v>
      </c>
      <c r="K736" s="7">
        <v>3</v>
      </c>
      <c r="L736" s="7">
        <v>0</v>
      </c>
      <c r="M736" s="7">
        <v>16</v>
      </c>
      <c r="Q736"/>
    </row>
    <row r="737" spans="1:17">
      <c r="A737" s="7" t="s">
        <v>1341</v>
      </c>
      <c r="B737" s="3">
        <v>0</v>
      </c>
      <c r="C737" s="7">
        <v>0</v>
      </c>
      <c r="D737" s="7">
        <v>0</v>
      </c>
      <c r="E737" s="7">
        <v>0</v>
      </c>
      <c r="F737" s="7">
        <v>0</v>
      </c>
      <c r="G737" s="7">
        <v>1</v>
      </c>
      <c r="H737" s="7">
        <v>0</v>
      </c>
      <c r="I737" s="7">
        <v>0</v>
      </c>
      <c r="J737" s="7">
        <v>6</v>
      </c>
      <c r="K737" s="7">
        <v>0</v>
      </c>
      <c r="L737" s="7">
        <v>0</v>
      </c>
      <c r="M737" s="7">
        <v>3</v>
      </c>
      <c r="Q737"/>
    </row>
    <row r="738" spans="1:17">
      <c r="A738" s="7" t="s">
        <v>1342</v>
      </c>
      <c r="B738" s="3">
        <v>0</v>
      </c>
      <c r="C738" s="7">
        <v>0</v>
      </c>
      <c r="D738" s="7">
        <v>0</v>
      </c>
      <c r="E738" s="7">
        <v>0</v>
      </c>
      <c r="F738" s="7">
        <v>0</v>
      </c>
      <c r="G738" s="7">
        <v>0</v>
      </c>
      <c r="H738" s="7">
        <v>0</v>
      </c>
      <c r="I738" s="7">
        <v>0</v>
      </c>
      <c r="J738" s="7">
        <v>5</v>
      </c>
      <c r="K738" s="7">
        <v>2</v>
      </c>
      <c r="L738" s="7">
        <v>1</v>
      </c>
      <c r="M738" s="7">
        <v>0</v>
      </c>
      <c r="Q738"/>
    </row>
    <row r="739" spans="1:17">
      <c r="A739" s="7" t="s">
        <v>1343</v>
      </c>
      <c r="B739" s="3">
        <v>0</v>
      </c>
      <c r="C739" s="7">
        <v>0</v>
      </c>
      <c r="D739" s="7">
        <v>1</v>
      </c>
      <c r="E739" s="7">
        <v>2</v>
      </c>
      <c r="F739" s="7">
        <v>0</v>
      </c>
      <c r="G739" s="7">
        <v>1</v>
      </c>
      <c r="H739" s="7">
        <v>3</v>
      </c>
      <c r="I739" s="7">
        <v>5</v>
      </c>
      <c r="J739" s="7">
        <v>6</v>
      </c>
      <c r="K739" s="7">
        <v>4</v>
      </c>
      <c r="L739" s="7">
        <v>0</v>
      </c>
      <c r="M739" s="7">
        <v>7</v>
      </c>
      <c r="Q739"/>
    </row>
    <row r="740" spans="1:17">
      <c r="A740" s="7" t="s">
        <v>1344</v>
      </c>
      <c r="B740" s="3">
        <v>0</v>
      </c>
      <c r="C740" s="7">
        <v>0</v>
      </c>
      <c r="D740" s="7">
        <v>2</v>
      </c>
      <c r="E740" s="7">
        <v>1</v>
      </c>
      <c r="F740" s="7">
        <v>0</v>
      </c>
      <c r="G740" s="7">
        <v>0</v>
      </c>
      <c r="H740" s="7">
        <v>6</v>
      </c>
      <c r="I740" s="7">
        <v>5</v>
      </c>
      <c r="J740" s="7">
        <v>10</v>
      </c>
      <c r="K740" s="7">
        <v>4</v>
      </c>
      <c r="L740" s="7">
        <v>1</v>
      </c>
      <c r="M740" s="7">
        <v>4</v>
      </c>
      <c r="Q740"/>
    </row>
    <row r="741" spans="1:17">
      <c r="A741" s="7" t="s">
        <v>1345</v>
      </c>
      <c r="B741" s="3">
        <v>0</v>
      </c>
      <c r="C741" s="7">
        <v>0</v>
      </c>
      <c r="D741" s="7">
        <v>0</v>
      </c>
      <c r="E741" s="7">
        <v>1</v>
      </c>
      <c r="F741" s="7">
        <v>0</v>
      </c>
      <c r="G741" s="7">
        <v>0</v>
      </c>
      <c r="H741" s="7">
        <v>3</v>
      </c>
      <c r="I741" s="7">
        <v>1</v>
      </c>
      <c r="J741" s="7">
        <v>4</v>
      </c>
      <c r="K741" s="7">
        <v>3</v>
      </c>
      <c r="L741" s="7">
        <v>0</v>
      </c>
      <c r="M741" s="7">
        <v>3</v>
      </c>
      <c r="Q741"/>
    </row>
    <row r="742" spans="1:17">
      <c r="A742" s="7" t="s">
        <v>1346</v>
      </c>
      <c r="B742" s="3">
        <v>0</v>
      </c>
      <c r="C742" s="7">
        <v>0</v>
      </c>
      <c r="D742" s="7">
        <v>1</v>
      </c>
      <c r="E742" s="7">
        <v>8</v>
      </c>
      <c r="F742" s="7">
        <v>0</v>
      </c>
      <c r="G742" s="7">
        <v>0</v>
      </c>
      <c r="H742" s="7">
        <v>10</v>
      </c>
      <c r="I742" s="7">
        <v>2</v>
      </c>
      <c r="J742" s="7">
        <v>3</v>
      </c>
      <c r="K742" s="7">
        <v>9</v>
      </c>
      <c r="L742" s="7">
        <v>2</v>
      </c>
      <c r="M742" s="7">
        <v>16</v>
      </c>
      <c r="Q742"/>
    </row>
    <row r="743" spans="1:17">
      <c r="A743" s="7" t="s">
        <v>1347</v>
      </c>
      <c r="B743" s="3">
        <v>0</v>
      </c>
      <c r="C743" s="7">
        <v>0</v>
      </c>
      <c r="D743" s="7">
        <v>1</v>
      </c>
      <c r="E743" s="7">
        <v>4</v>
      </c>
      <c r="F743" s="7">
        <v>0</v>
      </c>
      <c r="G743" s="7">
        <v>0</v>
      </c>
      <c r="H743" s="7">
        <v>6</v>
      </c>
      <c r="I743" s="7">
        <v>1</v>
      </c>
      <c r="J743" s="7">
        <v>4</v>
      </c>
      <c r="K743" s="7">
        <v>3</v>
      </c>
      <c r="L743" s="7">
        <v>0</v>
      </c>
      <c r="M743" s="7">
        <v>4</v>
      </c>
      <c r="Q743"/>
    </row>
    <row r="744" spans="1:17">
      <c r="A744" s="7" t="s">
        <v>1348</v>
      </c>
      <c r="B744" s="3">
        <v>0</v>
      </c>
      <c r="C744" s="7">
        <v>0</v>
      </c>
      <c r="D744" s="7">
        <v>0</v>
      </c>
      <c r="E744" s="7">
        <v>1</v>
      </c>
      <c r="F744" s="7">
        <v>0</v>
      </c>
      <c r="G744" s="7">
        <v>0</v>
      </c>
      <c r="H744" s="7">
        <v>2</v>
      </c>
      <c r="I744" s="7">
        <v>3</v>
      </c>
      <c r="J744" s="7">
        <v>8</v>
      </c>
      <c r="K744" s="7">
        <v>7</v>
      </c>
      <c r="L744" s="7">
        <v>1</v>
      </c>
      <c r="M744" s="7">
        <v>17</v>
      </c>
      <c r="Q744"/>
    </row>
    <row r="745" spans="1:17">
      <c r="A745" s="7" t="s">
        <v>1349</v>
      </c>
      <c r="B745" s="3">
        <v>0</v>
      </c>
      <c r="C745" s="7">
        <v>0</v>
      </c>
      <c r="D745" s="7">
        <v>0</v>
      </c>
      <c r="E745" s="7">
        <v>0</v>
      </c>
      <c r="F745" s="7">
        <v>0</v>
      </c>
      <c r="G745" s="7">
        <v>0</v>
      </c>
      <c r="H745" s="7">
        <v>2</v>
      </c>
      <c r="I745" s="7">
        <v>2</v>
      </c>
      <c r="J745" s="7">
        <v>6</v>
      </c>
      <c r="K745" s="7">
        <v>7</v>
      </c>
      <c r="L745" s="7">
        <v>1</v>
      </c>
      <c r="M745" s="7">
        <v>17</v>
      </c>
      <c r="Q745"/>
    </row>
    <row r="746" spans="1:17">
      <c r="A746" s="7" t="s">
        <v>1350</v>
      </c>
      <c r="B746" s="3">
        <v>0</v>
      </c>
      <c r="C746" s="7">
        <v>0</v>
      </c>
      <c r="D746" s="7">
        <v>2</v>
      </c>
      <c r="E746" s="7">
        <v>5</v>
      </c>
      <c r="F746" s="7">
        <v>0</v>
      </c>
      <c r="G746" s="7">
        <v>0</v>
      </c>
      <c r="H746" s="7">
        <v>8</v>
      </c>
      <c r="I746" s="7">
        <v>3</v>
      </c>
      <c r="J746" s="7">
        <v>9</v>
      </c>
      <c r="K746" s="7">
        <v>6</v>
      </c>
      <c r="L746" s="7">
        <v>0</v>
      </c>
      <c r="M746" s="7">
        <v>10</v>
      </c>
      <c r="Q746"/>
    </row>
    <row r="747" spans="1:17">
      <c r="A747" s="7" t="s">
        <v>1351</v>
      </c>
      <c r="B747" s="3">
        <v>0</v>
      </c>
      <c r="C747" s="7">
        <v>1</v>
      </c>
      <c r="D747" s="7">
        <v>0</v>
      </c>
      <c r="E747" s="7">
        <v>2</v>
      </c>
      <c r="F747" s="7">
        <v>0</v>
      </c>
      <c r="G747" s="7">
        <v>0</v>
      </c>
      <c r="H747" s="7">
        <v>4</v>
      </c>
      <c r="I747" s="7">
        <v>4</v>
      </c>
      <c r="J747" s="7">
        <v>9</v>
      </c>
      <c r="K747" s="7">
        <v>12</v>
      </c>
      <c r="L747" s="7">
        <v>0</v>
      </c>
      <c r="M747" s="7">
        <v>25</v>
      </c>
      <c r="Q747"/>
    </row>
    <row r="748" spans="1:17">
      <c r="A748" s="7" t="s">
        <v>1352</v>
      </c>
      <c r="B748" s="3">
        <v>0</v>
      </c>
      <c r="C748" s="7">
        <v>0</v>
      </c>
      <c r="D748" s="7">
        <v>1</v>
      </c>
      <c r="E748" s="7">
        <v>6</v>
      </c>
      <c r="F748" s="7">
        <v>0</v>
      </c>
      <c r="G748" s="7">
        <v>0</v>
      </c>
      <c r="H748" s="7">
        <v>7</v>
      </c>
      <c r="I748" s="7">
        <v>2</v>
      </c>
      <c r="J748" s="7">
        <v>9</v>
      </c>
      <c r="K748" s="7">
        <v>6</v>
      </c>
      <c r="L748" s="7">
        <v>0</v>
      </c>
      <c r="M748" s="7">
        <v>12</v>
      </c>
      <c r="Q748"/>
    </row>
    <row r="749" spans="1:17">
      <c r="A749" s="7" t="s">
        <v>2669</v>
      </c>
      <c r="B749" s="3">
        <v>0</v>
      </c>
      <c r="C749" s="7">
        <v>0</v>
      </c>
      <c r="D749" s="7">
        <v>1</v>
      </c>
      <c r="E749" s="7">
        <v>4</v>
      </c>
      <c r="F749" s="7">
        <v>0</v>
      </c>
      <c r="G749" s="7">
        <v>0</v>
      </c>
      <c r="H749" s="7">
        <v>6</v>
      </c>
      <c r="I749" s="7">
        <v>1</v>
      </c>
      <c r="J749" s="7">
        <v>6</v>
      </c>
      <c r="K749" s="7">
        <v>3</v>
      </c>
      <c r="L749" s="7">
        <v>0</v>
      </c>
      <c r="M749" s="7">
        <v>1</v>
      </c>
      <c r="Q749"/>
    </row>
    <row r="750" spans="1:17">
      <c r="A750" s="7" t="s">
        <v>2670</v>
      </c>
      <c r="B750" s="3">
        <v>0</v>
      </c>
      <c r="C750" s="7">
        <v>0</v>
      </c>
      <c r="D750" s="7">
        <v>1</v>
      </c>
      <c r="E750" s="7">
        <v>1</v>
      </c>
      <c r="F750" s="7">
        <v>0</v>
      </c>
      <c r="G750" s="7">
        <v>0</v>
      </c>
      <c r="H750" s="7">
        <v>2</v>
      </c>
      <c r="I750" s="7">
        <v>3</v>
      </c>
      <c r="J750" s="7">
        <v>9</v>
      </c>
      <c r="K750" s="7">
        <v>6</v>
      </c>
      <c r="L750" s="7">
        <v>1</v>
      </c>
      <c r="M750" s="7">
        <v>7</v>
      </c>
      <c r="Q750"/>
    </row>
    <row r="751" spans="1:17">
      <c r="A751" s="7" t="s">
        <v>1353</v>
      </c>
      <c r="B751" s="3">
        <v>0</v>
      </c>
      <c r="C751" s="7">
        <v>1</v>
      </c>
      <c r="D751" s="7">
        <v>2</v>
      </c>
      <c r="E751" s="7">
        <v>1</v>
      </c>
      <c r="F751" s="7">
        <v>0</v>
      </c>
      <c r="G751" s="7">
        <v>0</v>
      </c>
      <c r="H751" s="7">
        <v>6</v>
      </c>
      <c r="I751" s="7">
        <v>5</v>
      </c>
      <c r="J751" s="7">
        <v>8</v>
      </c>
      <c r="K751" s="7">
        <v>5</v>
      </c>
      <c r="L751" s="7">
        <v>0</v>
      </c>
      <c r="M751" s="7">
        <v>15</v>
      </c>
      <c r="Q751"/>
    </row>
    <row r="752" spans="1:17">
      <c r="A752" s="7" t="s">
        <v>1354</v>
      </c>
      <c r="B752" s="3">
        <v>0</v>
      </c>
      <c r="C752" s="7">
        <v>0</v>
      </c>
      <c r="D752" s="7">
        <v>1</v>
      </c>
      <c r="E752" s="7">
        <v>0</v>
      </c>
      <c r="F752" s="7">
        <v>0</v>
      </c>
      <c r="G752" s="7">
        <v>0</v>
      </c>
      <c r="H752" s="7">
        <v>1</v>
      </c>
      <c r="I752" s="7">
        <v>0</v>
      </c>
      <c r="J752" s="7">
        <v>8</v>
      </c>
      <c r="K752" s="7">
        <v>4</v>
      </c>
      <c r="L752" s="7">
        <v>0</v>
      </c>
      <c r="M752" s="7">
        <v>5</v>
      </c>
      <c r="Q752"/>
    </row>
    <row r="753" spans="1:17">
      <c r="A753" s="7" t="s">
        <v>1355</v>
      </c>
      <c r="B753" s="3">
        <v>0</v>
      </c>
      <c r="C753" s="7">
        <v>0</v>
      </c>
      <c r="D753" s="7">
        <v>4</v>
      </c>
      <c r="E753" s="7">
        <v>1</v>
      </c>
      <c r="F753" s="7">
        <v>0</v>
      </c>
      <c r="G753" s="7">
        <v>0</v>
      </c>
      <c r="H753" s="7">
        <v>7</v>
      </c>
      <c r="I753" s="7">
        <v>3</v>
      </c>
      <c r="J753" s="7">
        <v>13</v>
      </c>
      <c r="K753" s="7">
        <v>3</v>
      </c>
      <c r="L753" s="7">
        <v>0</v>
      </c>
      <c r="M753" s="7">
        <v>14</v>
      </c>
      <c r="Q753"/>
    </row>
    <row r="754" spans="1:17">
      <c r="A754" s="7" t="s">
        <v>1356</v>
      </c>
      <c r="B754" s="3">
        <v>0</v>
      </c>
      <c r="C754" s="7">
        <v>0</v>
      </c>
      <c r="D754" s="7">
        <v>0</v>
      </c>
      <c r="E754" s="7">
        <v>1</v>
      </c>
      <c r="F754" s="7">
        <v>0</v>
      </c>
      <c r="G754" s="7">
        <v>0</v>
      </c>
      <c r="H754" s="7">
        <v>1</v>
      </c>
      <c r="I754" s="7">
        <v>0</v>
      </c>
      <c r="J754" s="7">
        <v>4</v>
      </c>
      <c r="K754" s="7">
        <v>8</v>
      </c>
      <c r="L754" s="7">
        <v>0</v>
      </c>
      <c r="M754" s="7">
        <v>10</v>
      </c>
      <c r="Q754"/>
    </row>
    <row r="755" spans="1:17">
      <c r="A755" s="7" t="s">
        <v>1357</v>
      </c>
      <c r="B755" s="3">
        <v>0</v>
      </c>
      <c r="C755" s="7">
        <v>0</v>
      </c>
      <c r="D755" s="7">
        <v>3</v>
      </c>
      <c r="E755" s="7">
        <v>1</v>
      </c>
      <c r="F755" s="7">
        <v>0</v>
      </c>
      <c r="G755" s="7">
        <v>1</v>
      </c>
      <c r="H755" s="7">
        <v>4</v>
      </c>
      <c r="I755" s="7">
        <v>3</v>
      </c>
      <c r="J755" s="7">
        <v>8</v>
      </c>
      <c r="K755" s="7">
        <v>4</v>
      </c>
      <c r="L755" s="7">
        <v>0</v>
      </c>
      <c r="M755" s="7">
        <v>11</v>
      </c>
      <c r="Q755"/>
    </row>
    <row r="756" spans="1:17">
      <c r="A756" s="7" t="s">
        <v>1358</v>
      </c>
      <c r="B756" s="3">
        <v>0</v>
      </c>
      <c r="C756" s="7">
        <v>0</v>
      </c>
      <c r="D756" s="7">
        <v>3</v>
      </c>
      <c r="E756" s="7">
        <v>4</v>
      </c>
      <c r="F756" s="7">
        <v>0</v>
      </c>
      <c r="G756" s="7">
        <v>0</v>
      </c>
      <c r="H756" s="7">
        <v>9</v>
      </c>
      <c r="I756" s="7">
        <v>4</v>
      </c>
      <c r="J756" s="7">
        <v>8</v>
      </c>
      <c r="K756" s="7">
        <v>7</v>
      </c>
      <c r="L756" s="7">
        <v>2</v>
      </c>
      <c r="M756" s="7">
        <v>10</v>
      </c>
      <c r="Q756"/>
    </row>
    <row r="757" spans="1:17">
      <c r="A757" s="7" t="s">
        <v>1359</v>
      </c>
      <c r="B757" s="3">
        <v>0</v>
      </c>
      <c r="C757" s="7">
        <v>1</v>
      </c>
      <c r="D757" s="7">
        <v>1</v>
      </c>
      <c r="E757" s="7">
        <v>3</v>
      </c>
      <c r="F757" s="7">
        <v>0</v>
      </c>
      <c r="G757" s="7">
        <v>0</v>
      </c>
      <c r="H757" s="7">
        <v>6</v>
      </c>
      <c r="I757" s="7">
        <v>1</v>
      </c>
      <c r="J757" s="7">
        <v>6</v>
      </c>
      <c r="K757" s="7">
        <v>4</v>
      </c>
      <c r="L757" s="7">
        <v>2</v>
      </c>
      <c r="M757" s="7">
        <v>10</v>
      </c>
      <c r="Q757"/>
    </row>
    <row r="758" spans="1:17">
      <c r="A758" s="7" t="s">
        <v>1360</v>
      </c>
      <c r="B758" s="3">
        <v>0</v>
      </c>
      <c r="C758" s="7">
        <v>0</v>
      </c>
      <c r="D758" s="7">
        <v>2</v>
      </c>
      <c r="E758" s="7">
        <v>1</v>
      </c>
      <c r="F758" s="7">
        <v>0</v>
      </c>
      <c r="G758" s="7">
        <v>0</v>
      </c>
      <c r="H758" s="7">
        <v>3</v>
      </c>
      <c r="I758" s="7">
        <v>0</v>
      </c>
      <c r="J758" s="7">
        <v>7</v>
      </c>
      <c r="K758" s="7">
        <v>3</v>
      </c>
      <c r="L758" s="7">
        <v>0</v>
      </c>
      <c r="M758" s="7">
        <v>11</v>
      </c>
      <c r="Q758"/>
    </row>
    <row r="759" spans="1:17">
      <c r="A759" s="7" t="s">
        <v>1361</v>
      </c>
      <c r="B759" s="3">
        <v>0</v>
      </c>
      <c r="C759" s="7">
        <v>0</v>
      </c>
      <c r="D759" s="7">
        <v>4</v>
      </c>
      <c r="E759" s="7">
        <v>1</v>
      </c>
      <c r="F759" s="7">
        <v>0</v>
      </c>
      <c r="G759" s="7">
        <v>0</v>
      </c>
      <c r="H759" s="7">
        <v>7</v>
      </c>
      <c r="I759" s="7">
        <v>3</v>
      </c>
      <c r="J759" s="7">
        <v>9</v>
      </c>
      <c r="K759" s="7">
        <v>10</v>
      </c>
      <c r="L759" s="7">
        <v>0</v>
      </c>
      <c r="M759" s="7">
        <v>10</v>
      </c>
      <c r="Q759"/>
    </row>
    <row r="760" spans="1:17">
      <c r="A760" s="7" t="s">
        <v>1362</v>
      </c>
      <c r="B760" s="3">
        <v>0</v>
      </c>
      <c r="C760" s="7">
        <v>0</v>
      </c>
      <c r="D760" s="7">
        <v>3</v>
      </c>
      <c r="E760" s="7">
        <v>0</v>
      </c>
      <c r="F760" s="7">
        <v>0</v>
      </c>
      <c r="G760" s="7">
        <v>0</v>
      </c>
      <c r="H760" s="7">
        <v>3</v>
      </c>
      <c r="I760" s="7">
        <v>2</v>
      </c>
      <c r="J760" s="7">
        <v>5</v>
      </c>
      <c r="K760" s="7">
        <v>3</v>
      </c>
      <c r="L760" s="7">
        <v>0</v>
      </c>
      <c r="M760" s="7">
        <v>8</v>
      </c>
      <c r="Q760"/>
    </row>
    <row r="761" spans="1:17">
      <c r="A761" s="7" t="s">
        <v>1363</v>
      </c>
      <c r="B761" s="3">
        <v>1</v>
      </c>
      <c r="C761" s="7">
        <v>0</v>
      </c>
      <c r="D761" s="7">
        <v>3</v>
      </c>
      <c r="E761" s="7">
        <v>4</v>
      </c>
      <c r="F761" s="7">
        <v>0</v>
      </c>
      <c r="G761" s="7">
        <v>0</v>
      </c>
      <c r="H761" s="7">
        <v>13</v>
      </c>
      <c r="I761" s="7">
        <v>2</v>
      </c>
      <c r="J761" s="7">
        <v>13</v>
      </c>
      <c r="K761" s="7">
        <v>5</v>
      </c>
      <c r="L761" s="7">
        <v>1</v>
      </c>
      <c r="M761" s="7">
        <v>8</v>
      </c>
      <c r="Q761"/>
    </row>
    <row r="762" spans="1:17">
      <c r="A762" s="7" t="s">
        <v>1364</v>
      </c>
      <c r="B762" s="3">
        <v>0</v>
      </c>
      <c r="C762" s="7">
        <v>0</v>
      </c>
      <c r="D762" s="7">
        <v>3</v>
      </c>
      <c r="E762" s="7">
        <v>1</v>
      </c>
      <c r="F762" s="7">
        <v>0</v>
      </c>
      <c r="G762" s="7">
        <v>0</v>
      </c>
      <c r="H762" s="7">
        <v>5</v>
      </c>
      <c r="I762" s="7">
        <v>1</v>
      </c>
      <c r="J762" s="7">
        <v>6</v>
      </c>
      <c r="K762" s="7">
        <v>5</v>
      </c>
      <c r="L762" s="7">
        <v>0</v>
      </c>
      <c r="M762" s="7">
        <v>10</v>
      </c>
      <c r="Q762"/>
    </row>
    <row r="763" spans="1:17">
      <c r="A763" s="7" t="s">
        <v>1365</v>
      </c>
      <c r="B763" s="3">
        <v>0</v>
      </c>
      <c r="C763" s="7">
        <v>0</v>
      </c>
      <c r="D763" s="7">
        <v>3</v>
      </c>
      <c r="E763" s="7">
        <v>0</v>
      </c>
      <c r="F763" s="7">
        <v>0</v>
      </c>
      <c r="G763" s="7">
        <v>0</v>
      </c>
      <c r="H763" s="7">
        <v>4</v>
      </c>
      <c r="I763" s="7">
        <v>4</v>
      </c>
      <c r="J763" s="7">
        <v>8</v>
      </c>
      <c r="K763" s="7">
        <v>5</v>
      </c>
      <c r="L763" s="7">
        <v>0</v>
      </c>
      <c r="M763" s="7">
        <v>10</v>
      </c>
      <c r="Q763"/>
    </row>
    <row r="764" spans="1:17">
      <c r="A764" s="7" t="s">
        <v>1366</v>
      </c>
      <c r="B764" s="3">
        <v>0</v>
      </c>
      <c r="C764" s="7">
        <v>0</v>
      </c>
      <c r="D764" s="7">
        <v>0</v>
      </c>
      <c r="E764" s="7">
        <v>1</v>
      </c>
      <c r="F764" s="7">
        <v>0</v>
      </c>
      <c r="G764" s="7">
        <v>0</v>
      </c>
      <c r="H764" s="7">
        <v>6</v>
      </c>
      <c r="I764" s="7">
        <v>0</v>
      </c>
      <c r="J764" s="7">
        <v>7</v>
      </c>
      <c r="K764" s="7">
        <v>10</v>
      </c>
      <c r="L764" s="7">
        <v>0</v>
      </c>
      <c r="M764" s="7">
        <v>20</v>
      </c>
      <c r="Q764"/>
    </row>
    <row r="765" spans="1:17">
      <c r="A765" s="7" t="s">
        <v>2671</v>
      </c>
      <c r="B765" s="3">
        <v>1</v>
      </c>
      <c r="C765" s="7">
        <v>1</v>
      </c>
      <c r="D765" s="7">
        <v>2</v>
      </c>
      <c r="E765" s="7">
        <v>1</v>
      </c>
      <c r="F765" s="7">
        <v>1</v>
      </c>
      <c r="G765" s="7">
        <v>0</v>
      </c>
      <c r="H765" s="7">
        <v>5</v>
      </c>
      <c r="I765" s="7">
        <v>3</v>
      </c>
      <c r="J765" s="7">
        <v>9</v>
      </c>
      <c r="K765" s="7">
        <v>6</v>
      </c>
      <c r="L765" s="7">
        <v>0</v>
      </c>
      <c r="M765" s="7">
        <v>12</v>
      </c>
      <c r="Q765"/>
    </row>
    <row r="766" spans="1:17">
      <c r="A766" s="7" t="s">
        <v>1367</v>
      </c>
      <c r="B766" s="3">
        <v>0</v>
      </c>
      <c r="C766" s="7">
        <v>0</v>
      </c>
      <c r="D766" s="7">
        <v>0</v>
      </c>
      <c r="E766" s="7">
        <v>4</v>
      </c>
      <c r="F766" s="7">
        <v>0</v>
      </c>
      <c r="G766" s="7">
        <v>0</v>
      </c>
      <c r="H766" s="7">
        <v>4</v>
      </c>
      <c r="I766" s="7">
        <v>1</v>
      </c>
      <c r="J766" s="7">
        <v>5</v>
      </c>
      <c r="K766" s="7">
        <v>4</v>
      </c>
      <c r="L766" s="7">
        <v>0</v>
      </c>
      <c r="M766" s="7">
        <v>8</v>
      </c>
      <c r="Q766"/>
    </row>
    <row r="767" spans="1:17">
      <c r="A767" s="7" t="s">
        <v>1368</v>
      </c>
      <c r="B767" s="3">
        <v>0</v>
      </c>
      <c r="C767" s="7">
        <v>0</v>
      </c>
      <c r="D767" s="7">
        <v>2</v>
      </c>
      <c r="E767" s="7">
        <v>1</v>
      </c>
      <c r="F767" s="7">
        <v>0</v>
      </c>
      <c r="G767" s="7">
        <v>0</v>
      </c>
      <c r="H767" s="7">
        <v>4</v>
      </c>
      <c r="I767" s="7">
        <v>1</v>
      </c>
      <c r="J767" s="7">
        <v>3</v>
      </c>
      <c r="K767" s="7">
        <v>7</v>
      </c>
      <c r="L767" s="7">
        <v>0</v>
      </c>
      <c r="M767" s="7">
        <v>22</v>
      </c>
      <c r="Q767"/>
    </row>
    <row r="768" spans="1:17">
      <c r="A768" s="7" t="s">
        <v>1369</v>
      </c>
      <c r="B768" s="3">
        <v>0</v>
      </c>
      <c r="C768" s="7">
        <v>0</v>
      </c>
      <c r="D768" s="7">
        <v>2</v>
      </c>
      <c r="E768" s="7">
        <v>1</v>
      </c>
      <c r="F768" s="7">
        <v>0</v>
      </c>
      <c r="G768" s="7">
        <v>0</v>
      </c>
      <c r="H768" s="7">
        <v>5</v>
      </c>
      <c r="I768" s="7">
        <v>2</v>
      </c>
      <c r="J768" s="7">
        <v>4</v>
      </c>
      <c r="K768" s="7">
        <v>2</v>
      </c>
      <c r="L768" s="7">
        <v>0</v>
      </c>
      <c r="M768" s="7">
        <v>4</v>
      </c>
      <c r="Q768"/>
    </row>
    <row r="769" spans="1:17">
      <c r="A769" s="7" t="s">
        <v>1370</v>
      </c>
      <c r="B769" s="3">
        <v>0</v>
      </c>
      <c r="C769" s="7">
        <v>0</v>
      </c>
      <c r="D769" s="7">
        <v>1</v>
      </c>
      <c r="E769" s="7">
        <v>0</v>
      </c>
      <c r="F769" s="7">
        <v>0</v>
      </c>
      <c r="G769" s="7">
        <v>0</v>
      </c>
      <c r="H769" s="7">
        <v>5</v>
      </c>
      <c r="I769" s="7">
        <v>1</v>
      </c>
      <c r="J769" s="7">
        <v>9</v>
      </c>
      <c r="K769" s="7">
        <v>4</v>
      </c>
      <c r="L769" s="7">
        <v>1</v>
      </c>
      <c r="M769" s="7">
        <v>19</v>
      </c>
      <c r="Q769"/>
    </row>
    <row r="770" spans="1:17">
      <c r="A770" s="7" t="s">
        <v>1371</v>
      </c>
      <c r="B770" s="3">
        <v>0</v>
      </c>
      <c r="C770" s="7">
        <v>0</v>
      </c>
      <c r="D770" s="7">
        <v>1</v>
      </c>
      <c r="E770" s="7">
        <v>1</v>
      </c>
      <c r="F770" s="7">
        <v>0</v>
      </c>
      <c r="G770" s="7">
        <v>0</v>
      </c>
      <c r="H770" s="7">
        <v>4</v>
      </c>
      <c r="I770" s="7">
        <v>2</v>
      </c>
      <c r="J770" s="7">
        <v>4</v>
      </c>
      <c r="K770" s="7">
        <v>4</v>
      </c>
      <c r="L770" s="7">
        <v>0</v>
      </c>
      <c r="M770" s="7">
        <v>6</v>
      </c>
      <c r="Q770"/>
    </row>
    <row r="771" spans="1:17">
      <c r="A771" s="7" t="s">
        <v>1372</v>
      </c>
      <c r="B771" s="3">
        <v>0</v>
      </c>
      <c r="C771" s="7">
        <v>0</v>
      </c>
      <c r="D771" s="7">
        <v>2</v>
      </c>
      <c r="E771" s="7">
        <v>5</v>
      </c>
      <c r="F771" s="7">
        <v>0</v>
      </c>
      <c r="G771" s="7">
        <v>1</v>
      </c>
      <c r="H771" s="7">
        <v>8</v>
      </c>
      <c r="I771" s="7">
        <v>5</v>
      </c>
      <c r="J771" s="7">
        <v>12</v>
      </c>
      <c r="K771" s="7">
        <v>10</v>
      </c>
      <c r="L771" s="7">
        <v>0</v>
      </c>
      <c r="M771" s="7">
        <v>15</v>
      </c>
      <c r="Q771"/>
    </row>
    <row r="772" spans="1:17">
      <c r="A772" s="7" t="s">
        <v>1373</v>
      </c>
      <c r="B772" s="3">
        <v>0</v>
      </c>
      <c r="C772" s="7">
        <v>0</v>
      </c>
      <c r="D772" s="7">
        <v>1</v>
      </c>
      <c r="E772" s="7">
        <v>3</v>
      </c>
      <c r="F772" s="7">
        <v>0</v>
      </c>
      <c r="G772" s="7">
        <v>0</v>
      </c>
      <c r="H772" s="7">
        <v>4</v>
      </c>
      <c r="I772" s="7">
        <v>0</v>
      </c>
      <c r="J772" s="7">
        <v>3</v>
      </c>
      <c r="K772" s="7">
        <v>5</v>
      </c>
      <c r="L772" s="7">
        <v>0</v>
      </c>
      <c r="M772" s="7">
        <v>16</v>
      </c>
      <c r="Q772"/>
    </row>
    <row r="773" spans="1:17">
      <c r="A773" s="7" t="s">
        <v>1374</v>
      </c>
      <c r="B773" s="3">
        <v>0</v>
      </c>
      <c r="C773" s="7">
        <v>0</v>
      </c>
      <c r="D773" s="7">
        <v>1</v>
      </c>
      <c r="E773" s="7">
        <v>4</v>
      </c>
      <c r="F773" s="7">
        <v>0</v>
      </c>
      <c r="G773" s="7">
        <v>0</v>
      </c>
      <c r="H773" s="7">
        <v>5</v>
      </c>
      <c r="I773" s="7">
        <v>1</v>
      </c>
      <c r="J773" s="7">
        <v>5</v>
      </c>
      <c r="K773" s="7">
        <v>2</v>
      </c>
      <c r="L773" s="7">
        <v>0</v>
      </c>
      <c r="M773" s="7">
        <v>9</v>
      </c>
      <c r="Q773"/>
    </row>
    <row r="774" spans="1:17">
      <c r="A774" s="7" t="s">
        <v>1375</v>
      </c>
      <c r="B774" s="3">
        <v>0</v>
      </c>
      <c r="C774" s="7">
        <v>0</v>
      </c>
      <c r="D774" s="7">
        <v>2</v>
      </c>
      <c r="E774" s="7">
        <v>2</v>
      </c>
      <c r="F774" s="7">
        <v>0</v>
      </c>
      <c r="G774" s="7">
        <v>0</v>
      </c>
      <c r="H774" s="7">
        <v>7</v>
      </c>
      <c r="I774" s="7">
        <v>2</v>
      </c>
      <c r="J774" s="7">
        <v>10</v>
      </c>
      <c r="K774" s="7">
        <v>6</v>
      </c>
      <c r="L774" s="7">
        <v>1</v>
      </c>
      <c r="M774" s="7">
        <v>6</v>
      </c>
      <c r="Q774"/>
    </row>
    <row r="775" spans="1:17">
      <c r="A775" s="7" t="s">
        <v>1376</v>
      </c>
      <c r="B775" s="3">
        <v>0</v>
      </c>
      <c r="C775" s="7">
        <v>1</v>
      </c>
      <c r="D775" s="7">
        <v>4</v>
      </c>
      <c r="E775" s="7">
        <v>2</v>
      </c>
      <c r="F775" s="7">
        <v>0</v>
      </c>
      <c r="G775" s="7">
        <v>0</v>
      </c>
      <c r="H775" s="7">
        <v>8</v>
      </c>
      <c r="I775" s="7">
        <v>4</v>
      </c>
      <c r="J775" s="7">
        <v>7</v>
      </c>
      <c r="K775" s="7">
        <v>4</v>
      </c>
      <c r="L775" s="7">
        <v>4</v>
      </c>
      <c r="M775" s="7">
        <v>6</v>
      </c>
      <c r="Q775"/>
    </row>
    <row r="776" spans="1:17">
      <c r="A776" s="7" t="s">
        <v>1377</v>
      </c>
      <c r="B776" s="3">
        <v>0</v>
      </c>
      <c r="C776" s="7">
        <v>0</v>
      </c>
      <c r="D776" s="7">
        <v>4</v>
      </c>
      <c r="E776" s="7">
        <v>2</v>
      </c>
      <c r="F776" s="7">
        <v>0</v>
      </c>
      <c r="G776" s="7">
        <v>0</v>
      </c>
      <c r="H776" s="7">
        <v>11</v>
      </c>
      <c r="I776" s="7">
        <v>2</v>
      </c>
      <c r="J776" s="7">
        <v>8</v>
      </c>
      <c r="K776" s="7">
        <v>6</v>
      </c>
      <c r="L776" s="7">
        <v>0</v>
      </c>
      <c r="M776" s="7">
        <v>7</v>
      </c>
      <c r="Q776"/>
    </row>
    <row r="777" spans="1:17">
      <c r="A777" s="7" t="s">
        <v>1378</v>
      </c>
      <c r="B777" s="3">
        <v>0</v>
      </c>
      <c r="C777" s="7">
        <v>0</v>
      </c>
      <c r="D777" s="7">
        <v>2</v>
      </c>
      <c r="E777" s="7">
        <v>2</v>
      </c>
      <c r="F777" s="7">
        <v>0</v>
      </c>
      <c r="G777" s="7">
        <v>0</v>
      </c>
      <c r="H777" s="7">
        <v>9</v>
      </c>
      <c r="I777" s="7">
        <v>0</v>
      </c>
      <c r="J777" s="7">
        <v>6</v>
      </c>
      <c r="K777" s="7">
        <v>2</v>
      </c>
      <c r="L777" s="7">
        <v>0</v>
      </c>
      <c r="M777" s="7">
        <v>3</v>
      </c>
      <c r="Q777"/>
    </row>
    <row r="778" spans="1:17">
      <c r="A778" s="7" t="s">
        <v>1379</v>
      </c>
      <c r="B778" s="3">
        <v>0</v>
      </c>
      <c r="C778" s="7">
        <v>1</v>
      </c>
      <c r="D778" s="7">
        <v>0</v>
      </c>
      <c r="E778" s="7">
        <v>1</v>
      </c>
      <c r="F778" s="7">
        <v>0</v>
      </c>
      <c r="G778" s="7">
        <v>0</v>
      </c>
      <c r="H778" s="7">
        <v>4</v>
      </c>
      <c r="I778" s="7">
        <v>3</v>
      </c>
      <c r="J778" s="7">
        <v>4</v>
      </c>
      <c r="K778" s="7">
        <v>6</v>
      </c>
      <c r="L778" s="7">
        <v>0</v>
      </c>
      <c r="M778" s="7">
        <v>8</v>
      </c>
      <c r="Q778"/>
    </row>
    <row r="779" spans="1:17">
      <c r="A779" s="7" t="s">
        <v>1380</v>
      </c>
      <c r="B779" s="3">
        <v>1</v>
      </c>
      <c r="C779" s="7">
        <v>0</v>
      </c>
      <c r="D779" s="7">
        <v>0</v>
      </c>
      <c r="E779" s="7">
        <v>3</v>
      </c>
      <c r="F779" s="7">
        <v>1</v>
      </c>
      <c r="G779" s="7">
        <v>0</v>
      </c>
      <c r="H779" s="7">
        <v>7</v>
      </c>
      <c r="I779" s="7">
        <v>3</v>
      </c>
      <c r="J779" s="7">
        <v>7</v>
      </c>
      <c r="K779" s="7">
        <v>0</v>
      </c>
      <c r="L779" s="7">
        <v>0</v>
      </c>
      <c r="M779" s="7">
        <v>2</v>
      </c>
      <c r="Q779"/>
    </row>
    <row r="780" spans="1:17">
      <c r="A780" s="7" t="s">
        <v>1381</v>
      </c>
      <c r="B780" s="3">
        <v>0</v>
      </c>
      <c r="C780" s="7">
        <v>0</v>
      </c>
      <c r="D780" s="7">
        <v>1</v>
      </c>
      <c r="E780" s="7">
        <v>1</v>
      </c>
      <c r="F780" s="7">
        <v>0</v>
      </c>
      <c r="G780" s="7">
        <v>0</v>
      </c>
      <c r="H780" s="7">
        <v>2</v>
      </c>
      <c r="I780" s="7">
        <v>5</v>
      </c>
      <c r="J780" s="7">
        <v>6</v>
      </c>
      <c r="K780" s="7">
        <v>1</v>
      </c>
      <c r="L780" s="7">
        <v>1</v>
      </c>
      <c r="M780" s="7">
        <v>8</v>
      </c>
      <c r="Q780"/>
    </row>
    <row r="781" spans="1:17">
      <c r="A781" s="7" t="s">
        <v>1382</v>
      </c>
      <c r="B781" s="3">
        <v>0</v>
      </c>
      <c r="C781" s="7">
        <v>0</v>
      </c>
      <c r="D781" s="7">
        <v>0</v>
      </c>
      <c r="E781" s="7">
        <v>0</v>
      </c>
      <c r="F781" s="7">
        <v>0</v>
      </c>
      <c r="G781" s="7">
        <v>0</v>
      </c>
      <c r="H781" s="7">
        <v>0</v>
      </c>
      <c r="I781" s="7">
        <v>1</v>
      </c>
      <c r="J781" s="7">
        <v>7</v>
      </c>
      <c r="K781" s="7">
        <v>4</v>
      </c>
      <c r="L781" s="7">
        <v>0</v>
      </c>
      <c r="M781" s="7">
        <v>10</v>
      </c>
      <c r="Q781"/>
    </row>
    <row r="782" spans="1:17">
      <c r="A782" s="7" t="s">
        <v>1383</v>
      </c>
      <c r="B782" s="3">
        <v>0</v>
      </c>
      <c r="C782" s="7">
        <v>0</v>
      </c>
      <c r="D782" s="7">
        <v>1</v>
      </c>
      <c r="E782" s="7">
        <v>1</v>
      </c>
      <c r="F782" s="7">
        <v>0</v>
      </c>
      <c r="G782" s="7">
        <v>0</v>
      </c>
      <c r="H782" s="7">
        <v>2</v>
      </c>
      <c r="I782" s="7">
        <v>1</v>
      </c>
      <c r="J782" s="7">
        <v>4</v>
      </c>
      <c r="K782" s="7">
        <v>4</v>
      </c>
      <c r="L782" s="7">
        <v>0</v>
      </c>
      <c r="M782" s="7">
        <v>8</v>
      </c>
      <c r="Q782"/>
    </row>
    <row r="783" spans="1:17">
      <c r="A783" s="7" t="s">
        <v>1384</v>
      </c>
      <c r="B783" s="3">
        <v>0</v>
      </c>
      <c r="C783" s="7">
        <v>0</v>
      </c>
      <c r="D783" s="7">
        <v>0</v>
      </c>
      <c r="E783" s="7">
        <v>2</v>
      </c>
      <c r="F783" s="7">
        <v>0</v>
      </c>
      <c r="G783" s="7">
        <v>0</v>
      </c>
      <c r="H783" s="7">
        <v>2</v>
      </c>
      <c r="I783" s="7">
        <v>0</v>
      </c>
      <c r="J783" s="7">
        <v>6</v>
      </c>
      <c r="K783" s="7">
        <v>2</v>
      </c>
      <c r="L783" s="7">
        <v>0</v>
      </c>
      <c r="M783" s="7">
        <v>5</v>
      </c>
      <c r="Q783"/>
    </row>
    <row r="784" spans="1:17">
      <c r="A784" s="7" t="s">
        <v>1385</v>
      </c>
      <c r="B784" s="3">
        <v>0</v>
      </c>
      <c r="C784" s="7">
        <v>0</v>
      </c>
      <c r="D784" s="7">
        <v>1</v>
      </c>
      <c r="E784" s="7">
        <v>1</v>
      </c>
      <c r="F784" s="7">
        <v>0</v>
      </c>
      <c r="G784" s="7">
        <v>0</v>
      </c>
      <c r="H784" s="7">
        <v>2</v>
      </c>
      <c r="I784" s="7">
        <v>4</v>
      </c>
      <c r="J784" s="7">
        <v>4</v>
      </c>
      <c r="K784" s="7">
        <v>3</v>
      </c>
      <c r="L784" s="7">
        <v>0</v>
      </c>
      <c r="M784" s="7">
        <v>8</v>
      </c>
      <c r="Q784"/>
    </row>
    <row r="785" spans="1:17">
      <c r="A785" s="7" t="s">
        <v>1386</v>
      </c>
      <c r="B785" s="3">
        <v>0</v>
      </c>
      <c r="C785" s="7">
        <v>0</v>
      </c>
      <c r="D785" s="7">
        <v>1</v>
      </c>
      <c r="E785" s="7">
        <v>2</v>
      </c>
      <c r="F785" s="7">
        <v>0</v>
      </c>
      <c r="G785" s="7">
        <v>0</v>
      </c>
      <c r="H785" s="7">
        <v>3</v>
      </c>
      <c r="I785" s="7">
        <v>1</v>
      </c>
      <c r="J785" s="7">
        <v>10</v>
      </c>
      <c r="K785" s="7">
        <v>5</v>
      </c>
      <c r="L785" s="7">
        <v>0</v>
      </c>
      <c r="M785" s="7">
        <v>6</v>
      </c>
      <c r="Q785"/>
    </row>
    <row r="786" spans="1:17">
      <c r="A786" s="7" t="s">
        <v>1478</v>
      </c>
      <c r="B786" s="3">
        <v>0</v>
      </c>
      <c r="C786" s="7">
        <v>0</v>
      </c>
      <c r="D786" s="7">
        <v>2</v>
      </c>
      <c r="E786" s="7">
        <v>3</v>
      </c>
      <c r="F786" s="7">
        <v>0</v>
      </c>
      <c r="G786" s="7">
        <v>0</v>
      </c>
      <c r="H786" s="7">
        <v>7</v>
      </c>
      <c r="I786" s="7">
        <v>0</v>
      </c>
      <c r="J786" s="7">
        <v>8</v>
      </c>
      <c r="K786" s="7">
        <v>7</v>
      </c>
      <c r="L786" s="7">
        <v>0</v>
      </c>
      <c r="M786" s="7">
        <v>10</v>
      </c>
      <c r="Q786"/>
    </row>
    <row r="787" spans="1:17">
      <c r="A787" s="7" t="s">
        <v>1387</v>
      </c>
      <c r="B787" s="3">
        <v>0</v>
      </c>
      <c r="C787" s="7">
        <v>1</v>
      </c>
      <c r="D787" s="7">
        <v>1</v>
      </c>
      <c r="E787" s="7">
        <v>5</v>
      </c>
      <c r="F787" s="7">
        <v>1</v>
      </c>
      <c r="G787" s="7">
        <v>0</v>
      </c>
      <c r="H787" s="7">
        <v>9</v>
      </c>
      <c r="I787" s="7">
        <v>5</v>
      </c>
      <c r="J787" s="7">
        <v>13</v>
      </c>
      <c r="K787" s="7">
        <v>6</v>
      </c>
      <c r="L787" s="7">
        <v>0</v>
      </c>
      <c r="M787" s="7">
        <v>6</v>
      </c>
      <c r="Q787"/>
    </row>
    <row r="788" spans="1:17">
      <c r="A788" s="7" t="s">
        <v>1500</v>
      </c>
      <c r="B788" s="3">
        <v>0</v>
      </c>
      <c r="C788" s="7">
        <v>0</v>
      </c>
      <c r="D788" s="7">
        <v>4</v>
      </c>
      <c r="E788" s="7">
        <v>0</v>
      </c>
      <c r="F788" s="7">
        <v>0</v>
      </c>
      <c r="G788" s="7">
        <v>0</v>
      </c>
      <c r="H788" s="7">
        <v>5</v>
      </c>
      <c r="I788" s="7">
        <v>6</v>
      </c>
      <c r="J788" s="7">
        <v>11</v>
      </c>
      <c r="K788" s="7">
        <v>6</v>
      </c>
      <c r="L788" s="7">
        <v>0</v>
      </c>
      <c r="M788" s="7">
        <v>8</v>
      </c>
      <c r="Q788"/>
    </row>
    <row r="789" spans="1:17">
      <c r="A789" s="7" t="s">
        <v>1501</v>
      </c>
      <c r="B789" s="3">
        <v>0</v>
      </c>
      <c r="C789" s="7">
        <v>4</v>
      </c>
      <c r="D789" s="7">
        <v>4</v>
      </c>
      <c r="E789" s="7">
        <v>10</v>
      </c>
      <c r="F789" s="7">
        <v>0</v>
      </c>
      <c r="G789" s="7">
        <v>0</v>
      </c>
      <c r="H789" s="7">
        <v>20</v>
      </c>
      <c r="I789" s="7">
        <v>7</v>
      </c>
      <c r="J789" s="7">
        <v>7</v>
      </c>
      <c r="K789" s="7">
        <v>5</v>
      </c>
      <c r="L789" s="7">
        <v>0</v>
      </c>
      <c r="M789" s="7">
        <v>7</v>
      </c>
      <c r="Q789"/>
    </row>
    <row r="790" spans="1:17">
      <c r="A790" s="7" t="s">
        <v>1502</v>
      </c>
      <c r="B790" s="3">
        <v>0</v>
      </c>
      <c r="C790" s="7">
        <v>0</v>
      </c>
      <c r="D790" s="7">
        <v>0</v>
      </c>
      <c r="E790" s="7">
        <v>0</v>
      </c>
      <c r="F790" s="7">
        <v>0</v>
      </c>
      <c r="G790" s="7">
        <v>2</v>
      </c>
      <c r="H790" s="7">
        <v>2</v>
      </c>
      <c r="I790" s="7">
        <v>4</v>
      </c>
      <c r="J790" s="7">
        <v>6</v>
      </c>
      <c r="K790" s="7">
        <v>4</v>
      </c>
      <c r="L790" s="7">
        <v>2</v>
      </c>
      <c r="M790" s="7">
        <v>5</v>
      </c>
      <c r="Q790"/>
    </row>
    <row r="791" spans="1:17">
      <c r="A791" s="7" t="s">
        <v>1503</v>
      </c>
      <c r="B791" s="3">
        <v>0</v>
      </c>
      <c r="C791" s="7">
        <v>0</v>
      </c>
      <c r="D791" s="7">
        <v>2</v>
      </c>
      <c r="E791" s="7">
        <v>1</v>
      </c>
      <c r="F791" s="7">
        <v>0</v>
      </c>
      <c r="G791" s="7">
        <v>0</v>
      </c>
      <c r="H791" s="7">
        <v>3</v>
      </c>
      <c r="I791" s="7">
        <v>1</v>
      </c>
      <c r="J791" s="7">
        <v>4</v>
      </c>
      <c r="K791" s="7">
        <v>1</v>
      </c>
      <c r="L791" s="7">
        <v>1</v>
      </c>
      <c r="M791" s="7">
        <v>2</v>
      </c>
      <c r="Q791"/>
    </row>
    <row r="792" spans="1:17">
      <c r="A792" s="7" t="s">
        <v>1504</v>
      </c>
      <c r="B792" s="3">
        <v>0</v>
      </c>
      <c r="C792" s="7">
        <v>0</v>
      </c>
      <c r="D792" s="7">
        <v>3</v>
      </c>
      <c r="E792" s="7">
        <v>7</v>
      </c>
      <c r="F792" s="7">
        <v>0</v>
      </c>
      <c r="G792" s="7">
        <v>0</v>
      </c>
      <c r="H792" s="7">
        <v>15</v>
      </c>
      <c r="I792" s="7">
        <v>2</v>
      </c>
      <c r="J792" s="7">
        <v>5</v>
      </c>
      <c r="K792" s="7">
        <v>4</v>
      </c>
      <c r="L792" s="7">
        <v>0</v>
      </c>
      <c r="M792" s="7">
        <v>6</v>
      </c>
      <c r="Q792"/>
    </row>
    <row r="793" spans="1:17">
      <c r="A793" s="7" t="s">
        <v>1505</v>
      </c>
      <c r="B793" s="3">
        <v>0</v>
      </c>
      <c r="C793" s="7">
        <v>0</v>
      </c>
      <c r="D793" s="7">
        <v>1</v>
      </c>
      <c r="E793" s="7">
        <v>2</v>
      </c>
      <c r="F793" s="7">
        <v>1</v>
      </c>
      <c r="G793" s="7">
        <v>0</v>
      </c>
      <c r="H793" s="7">
        <v>3</v>
      </c>
      <c r="I793" s="7">
        <v>1</v>
      </c>
      <c r="J793" s="7">
        <v>3</v>
      </c>
      <c r="K793" s="7">
        <v>5</v>
      </c>
      <c r="L793" s="7">
        <v>0</v>
      </c>
      <c r="M793" s="7">
        <v>7</v>
      </c>
      <c r="Q793"/>
    </row>
    <row r="794" spans="1:17">
      <c r="A794" s="7" t="s">
        <v>1506</v>
      </c>
      <c r="B794" s="3">
        <v>0</v>
      </c>
      <c r="C794" s="7">
        <v>0</v>
      </c>
      <c r="D794" s="7">
        <v>3</v>
      </c>
      <c r="E794" s="7">
        <v>1</v>
      </c>
      <c r="F794" s="7">
        <v>0</v>
      </c>
      <c r="G794" s="7">
        <v>0</v>
      </c>
      <c r="H794" s="7">
        <v>4</v>
      </c>
      <c r="I794" s="7">
        <v>3</v>
      </c>
      <c r="J794" s="7">
        <v>9</v>
      </c>
      <c r="K794" s="7">
        <v>4</v>
      </c>
      <c r="L794" s="7">
        <v>0</v>
      </c>
      <c r="M794" s="7">
        <v>7</v>
      </c>
      <c r="Q794"/>
    </row>
    <row r="795" spans="1:17">
      <c r="A795" s="7" t="s">
        <v>1507</v>
      </c>
      <c r="B795" s="3">
        <v>0</v>
      </c>
      <c r="C795" s="7">
        <v>0</v>
      </c>
      <c r="D795" s="7">
        <v>0</v>
      </c>
      <c r="E795" s="7">
        <v>5</v>
      </c>
      <c r="F795" s="7">
        <v>0</v>
      </c>
      <c r="G795" s="7">
        <v>0</v>
      </c>
      <c r="H795" s="7">
        <v>7</v>
      </c>
      <c r="I795" s="7">
        <v>1</v>
      </c>
      <c r="J795" s="7">
        <v>12</v>
      </c>
      <c r="K795" s="7">
        <v>7</v>
      </c>
      <c r="L795" s="7">
        <v>1</v>
      </c>
      <c r="M795" s="7">
        <v>8</v>
      </c>
      <c r="Q795"/>
    </row>
    <row r="796" spans="1:17">
      <c r="A796" s="7" t="s">
        <v>1508</v>
      </c>
      <c r="B796" s="3">
        <v>0</v>
      </c>
      <c r="C796" s="7">
        <v>0</v>
      </c>
      <c r="D796" s="7">
        <v>3</v>
      </c>
      <c r="E796" s="7">
        <v>1</v>
      </c>
      <c r="F796" s="7">
        <v>0</v>
      </c>
      <c r="G796" s="7">
        <v>1</v>
      </c>
      <c r="H796" s="7">
        <v>4</v>
      </c>
      <c r="I796" s="7">
        <v>2</v>
      </c>
      <c r="J796" s="7">
        <v>9</v>
      </c>
      <c r="K796" s="7">
        <v>2</v>
      </c>
      <c r="L796" s="7">
        <v>3</v>
      </c>
      <c r="M796" s="7">
        <v>6</v>
      </c>
      <c r="Q796"/>
    </row>
    <row r="797" spans="1:17">
      <c r="A797" s="7" t="s">
        <v>1509</v>
      </c>
      <c r="B797" s="3">
        <v>1</v>
      </c>
      <c r="C797" s="7">
        <v>0</v>
      </c>
      <c r="D797" s="7">
        <v>0</v>
      </c>
      <c r="E797" s="7">
        <v>1</v>
      </c>
      <c r="F797" s="7">
        <v>0</v>
      </c>
      <c r="G797" s="7">
        <v>0</v>
      </c>
      <c r="H797" s="7">
        <v>2</v>
      </c>
      <c r="I797" s="7">
        <v>2</v>
      </c>
      <c r="J797" s="7">
        <v>3</v>
      </c>
      <c r="K797" s="7">
        <v>1</v>
      </c>
      <c r="L797" s="7">
        <v>0</v>
      </c>
      <c r="M797" s="7">
        <v>6</v>
      </c>
      <c r="Q797"/>
    </row>
    <row r="798" spans="1:17">
      <c r="A798" s="7" t="s">
        <v>1510</v>
      </c>
      <c r="B798" s="3">
        <v>0</v>
      </c>
      <c r="C798" s="7">
        <v>2</v>
      </c>
      <c r="D798" s="7">
        <v>3</v>
      </c>
      <c r="E798" s="7">
        <v>0</v>
      </c>
      <c r="F798" s="7">
        <v>1</v>
      </c>
      <c r="G798" s="7">
        <v>0</v>
      </c>
      <c r="H798" s="7">
        <v>6</v>
      </c>
      <c r="I798" s="7">
        <v>2</v>
      </c>
      <c r="J798" s="7">
        <v>7</v>
      </c>
      <c r="K798" s="7">
        <v>6</v>
      </c>
      <c r="L798" s="7">
        <v>0</v>
      </c>
      <c r="M798" s="7">
        <v>2</v>
      </c>
      <c r="Q798"/>
    </row>
    <row r="799" spans="1:17">
      <c r="A799" s="7" t="s">
        <v>1511</v>
      </c>
      <c r="B799" s="3">
        <v>0</v>
      </c>
      <c r="C799" s="7">
        <v>2</v>
      </c>
      <c r="D799" s="7">
        <v>1</v>
      </c>
      <c r="E799" s="7">
        <v>1</v>
      </c>
      <c r="F799" s="7">
        <v>0</v>
      </c>
      <c r="G799" s="7">
        <v>0</v>
      </c>
      <c r="H799" s="7">
        <v>4</v>
      </c>
      <c r="I799" s="7">
        <v>2</v>
      </c>
      <c r="J799" s="7">
        <v>8</v>
      </c>
      <c r="K799" s="7">
        <v>3</v>
      </c>
      <c r="L799" s="7">
        <v>1</v>
      </c>
      <c r="M799" s="7">
        <v>4</v>
      </c>
      <c r="Q799"/>
    </row>
    <row r="800" spans="1:17">
      <c r="A800" s="7" t="s">
        <v>1512</v>
      </c>
      <c r="B800" s="3">
        <v>0</v>
      </c>
      <c r="C800" s="7">
        <v>0</v>
      </c>
      <c r="D800" s="7">
        <v>0</v>
      </c>
      <c r="E800" s="7">
        <v>3</v>
      </c>
      <c r="F800" s="7">
        <v>0</v>
      </c>
      <c r="G800" s="7">
        <v>0</v>
      </c>
      <c r="H800" s="7">
        <v>3</v>
      </c>
      <c r="I800" s="7">
        <v>1</v>
      </c>
      <c r="J800" s="7">
        <v>5</v>
      </c>
      <c r="K800" s="7">
        <v>0</v>
      </c>
      <c r="L800" s="7">
        <v>2</v>
      </c>
      <c r="M800" s="7">
        <v>2</v>
      </c>
      <c r="Q800"/>
    </row>
    <row r="801" spans="1:17">
      <c r="A801" s="7" t="s">
        <v>1513</v>
      </c>
      <c r="B801" s="3">
        <v>0</v>
      </c>
      <c r="C801" s="7">
        <v>0</v>
      </c>
      <c r="D801" s="7">
        <v>2</v>
      </c>
      <c r="E801" s="7">
        <v>1</v>
      </c>
      <c r="F801" s="7">
        <v>0</v>
      </c>
      <c r="G801" s="7">
        <v>1</v>
      </c>
      <c r="H801" s="7">
        <v>8</v>
      </c>
      <c r="I801" s="7">
        <v>2</v>
      </c>
      <c r="J801" s="7">
        <v>10</v>
      </c>
      <c r="K801" s="7">
        <v>4</v>
      </c>
      <c r="L801" s="7">
        <v>0</v>
      </c>
      <c r="M801" s="7">
        <v>8</v>
      </c>
      <c r="Q801"/>
    </row>
    <row r="802" spans="1:17">
      <c r="A802" s="7" t="s">
        <v>1514</v>
      </c>
      <c r="B802" s="3">
        <v>0</v>
      </c>
      <c r="C802" s="7">
        <v>0</v>
      </c>
      <c r="D802" s="7">
        <v>1</v>
      </c>
      <c r="E802" s="7">
        <v>2</v>
      </c>
      <c r="F802" s="7">
        <v>0</v>
      </c>
      <c r="G802" s="7">
        <v>0</v>
      </c>
      <c r="H802" s="7">
        <v>3</v>
      </c>
      <c r="I802" s="7">
        <v>1</v>
      </c>
      <c r="J802" s="7">
        <v>1</v>
      </c>
      <c r="K802" s="7">
        <v>3</v>
      </c>
      <c r="L802" s="7">
        <v>0</v>
      </c>
      <c r="M802" s="7">
        <v>7</v>
      </c>
      <c r="Q802"/>
    </row>
    <row r="803" spans="1:17">
      <c r="A803" s="7" t="s">
        <v>1515</v>
      </c>
      <c r="B803" s="3">
        <v>0</v>
      </c>
      <c r="C803" s="7">
        <v>0</v>
      </c>
      <c r="D803" s="7">
        <v>4</v>
      </c>
      <c r="E803" s="7">
        <v>0</v>
      </c>
      <c r="F803" s="7">
        <v>0</v>
      </c>
      <c r="G803" s="7">
        <v>0</v>
      </c>
      <c r="H803" s="7">
        <v>5</v>
      </c>
      <c r="I803" s="7">
        <v>1</v>
      </c>
      <c r="J803" s="7">
        <v>5</v>
      </c>
      <c r="K803" s="7">
        <v>7</v>
      </c>
      <c r="L803" s="7">
        <v>0</v>
      </c>
      <c r="M803" s="7">
        <v>8</v>
      </c>
      <c r="Q803"/>
    </row>
    <row r="804" spans="1:17">
      <c r="A804" s="7" t="s">
        <v>1516</v>
      </c>
      <c r="B804" s="3">
        <v>0</v>
      </c>
      <c r="C804" s="7">
        <v>0</v>
      </c>
      <c r="D804" s="7">
        <v>5</v>
      </c>
      <c r="E804" s="7">
        <v>7</v>
      </c>
      <c r="F804" s="7">
        <v>0</v>
      </c>
      <c r="G804" s="7">
        <v>0</v>
      </c>
      <c r="H804" s="7">
        <v>16</v>
      </c>
      <c r="I804" s="7">
        <v>0</v>
      </c>
      <c r="J804" s="7">
        <v>4</v>
      </c>
      <c r="K804" s="7">
        <v>10</v>
      </c>
      <c r="L804" s="7">
        <v>0</v>
      </c>
      <c r="M804" s="7">
        <v>10</v>
      </c>
      <c r="Q804"/>
    </row>
    <row r="805" spans="1:17">
      <c r="A805" s="7" t="s">
        <v>1517</v>
      </c>
      <c r="B805" s="3">
        <v>0</v>
      </c>
      <c r="C805" s="7">
        <v>0</v>
      </c>
      <c r="D805" s="7">
        <v>0</v>
      </c>
      <c r="E805" s="7">
        <v>3</v>
      </c>
      <c r="F805" s="7">
        <v>0</v>
      </c>
      <c r="G805" s="7">
        <v>0</v>
      </c>
      <c r="H805" s="7">
        <v>7</v>
      </c>
      <c r="I805" s="7">
        <v>4</v>
      </c>
      <c r="J805" s="7">
        <v>6</v>
      </c>
      <c r="K805" s="7">
        <v>4</v>
      </c>
      <c r="L805" s="7">
        <v>0</v>
      </c>
      <c r="M805" s="7">
        <v>9</v>
      </c>
      <c r="Q805"/>
    </row>
    <row r="806" spans="1:17">
      <c r="A806" s="7" t="s">
        <v>1518</v>
      </c>
      <c r="B806" s="3">
        <v>0</v>
      </c>
      <c r="C806" s="7">
        <v>0</v>
      </c>
      <c r="D806" s="7">
        <v>4</v>
      </c>
      <c r="E806" s="7">
        <v>3</v>
      </c>
      <c r="F806" s="7">
        <v>0</v>
      </c>
      <c r="G806" s="7">
        <v>0</v>
      </c>
      <c r="H806" s="7">
        <v>8</v>
      </c>
      <c r="I806" s="7">
        <v>1</v>
      </c>
      <c r="J806" s="7">
        <v>9</v>
      </c>
      <c r="K806" s="7">
        <v>3</v>
      </c>
      <c r="L806" s="7">
        <v>0</v>
      </c>
      <c r="M806" s="7">
        <v>4</v>
      </c>
      <c r="Q806"/>
    </row>
    <row r="807" spans="1:17">
      <c r="A807" s="7" t="s">
        <v>1519</v>
      </c>
      <c r="B807" s="3">
        <v>0</v>
      </c>
      <c r="C807" s="7">
        <v>0</v>
      </c>
      <c r="D807" s="7">
        <v>1</v>
      </c>
      <c r="E807" s="7">
        <v>6</v>
      </c>
      <c r="F807" s="7">
        <v>0</v>
      </c>
      <c r="G807" s="7">
        <v>0</v>
      </c>
      <c r="H807" s="7">
        <v>7</v>
      </c>
      <c r="I807" s="7">
        <v>4</v>
      </c>
      <c r="J807" s="7">
        <v>8</v>
      </c>
      <c r="K807" s="7">
        <v>2</v>
      </c>
      <c r="L807" s="7">
        <v>0</v>
      </c>
      <c r="M807" s="7">
        <v>5</v>
      </c>
      <c r="Q807"/>
    </row>
    <row r="808" spans="1:17">
      <c r="A808" s="7" t="s">
        <v>1520</v>
      </c>
      <c r="B808" s="3">
        <v>0</v>
      </c>
      <c r="C808" s="7">
        <v>0</v>
      </c>
      <c r="D808" s="7">
        <v>0</v>
      </c>
      <c r="E808" s="7">
        <v>0</v>
      </c>
      <c r="F808" s="7">
        <v>0</v>
      </c>
      <c r="G808" s="7">
        <v>0</v>
      </c>
      <c r="H808" s="7">
        <v>0</v>
      </c>
      <c r="I808" s="7">
        <v>0</v>
      </c>
      <c r="J808" s="7">
        <v>5</v>
      </c>
      <c r="K808" s="7">
        <v>1</v>
      </c>
      <c r="L808" s="7">
        <v>1</v>
      </c>
      <c r="M808" s="7">
        <v>6</v>
      </c>
      <c r="Q808"/>
    </row>
    <row r="809" spans="1:17">
      <c r="A809" s="7" t="s">
        <v>2672</v>
      </c>
      <c r="B809" s="3">
        <v>0</v>
      </c>
      <c r="C809" s="7">
        <v>1</v>
      </c>
      <c r="D809" s="7">
        <v>2</v>
      </c>
      <c r="E809" s="7">
        <v>2</v>
      </c>
      <c r="F809" s="7">
        <v>0</v>
      </c>
      <c r="G809" s="7">
        <v>0</v>
      </c>
      <c r="H809" s="7">
        <v>8</v>
      </c>
      <c r="I809" s="7">
        <v>6</v>
      </c>
      <c r="J809" s="7">
        <v>11</v>
      </c>
      <c r="K809" s="7">
        <v>12</v>
      </c>
      <c r="L809" s="7">
        <v>0</v>
      </c>
      <c r="M809" s="7">
        <v>14</v>
      </c>
      <c r="Q809"/>
    </row>
    <row r="810" spans="1:17">
      <c r="A810" s="7" t="s">
        <v>1521</v>
      </c>
      <c r="B810" s="3">
        <v>0</v>
      </c>
      <c r="C810" s="7">
        <v>0</v>
      </c>
      <c r="D810" s="7">
        <v>0</v>
      </c>
      <c r="E810" s="7">
        <v>0</v>
      </c>
      <c r="F810" s="7">
        <v>0</v>
      </c>
      <c r="G810" s="7">
        <v>0</v>
      </c>
      <c r="H810" s="7">
        <v>1</v>
      </c>
      <c r="I810" s="7">
        <v>0</v>
      </c>
      <c r="J810" s="7">
        <v>0</v>
      </c>
      <c r="K810" s="7">
        <v>6</v>
      </c>
      <c r="L810" s="7">
        <v>0</v>
      </c>
      <c r="M810" s="7">
        <v>20</v>
      </c>
      <c r="Q810"/>
    </row>
    <row r="811" spans="1:17">
      <c r="A811" s="7" t="s">
        <v>2673</v>
      </c>
      <c r="B811" s="3">
        <v>1</v>
      </c>
      <c r="C811" s="7">
        <v>0</v>
      </c>
      <c r="D811" s="7">
        <v>3</v>
      </c>
      <c r="E811" s="7">
        <v>7</v>
      </c>
      <c r="F811" s="7">
        <v>1</v>
      </c>
      <c r="G811" s="7">
        <v>1</v>
      </c>
      <c r="H811" s="7">
        <v>14</v>
      </c>
      <c r="I811" s="7">
        <v>2</v>
      </c>
      <c r="J811" s="7">
        <v>9</v>
      </c>
      <c r="K811" s="7">
        <v>9</v>
      </c>
      <c r="L811" s="7">
        <v>0</v>
      </c>
      <c r="M811" s="7">
        <v>15</v>
      </c>
      <c r="Q811"/>
    </row>
    <row r="812" spans="1:17">
      <c r="A812" s="7" t="s">
        <v>1522</v>
      </c>
      <c r="B812" s="3">
        <v>0</v>
      </c>
      <c r="C812" s="7">
        <v>0</v>
      </c>
      <c r="D812" s="7">
        <v>1</v>
      </c>
      <c r="E812" s="7">
        <v>2</v>
      </c>
      <c r="F812" s="7">
        <v>0</v>
      </c>
      <c r="G812" s="7">
        <v>0</v>
      </c>
      <c r="H812" s="7">
        <v>3</v>
      </c>
      <c r="I812" s="7">
        <v>1</v>
      </c>
      <c r="J812" s="7">
        <v>8</v>
      </c>
      <c r="K812" s="7">
        <v>1</v>
      </c>
      <c r="L812" s="7">
        <v>0</v>
      </c>
      <c r="M812" s="7">
        <v>2</v>
      </c>
      <c r="Q812"/>
    </row>
    <row r="813" spans="1:17">
      <c r="A813" s="7" t="s">
        <v>1523</v>
      </c>
      <c r="B813" s="3">
        <v>0</v>
      </c>
      <c r="C813" s="7">
        <v>0</v>
      </c>
      <c r="D813" s="7">
        <v>1</v>
      </c>
      <c r="E813" s="7">
        <v>1</v>
      </c>
      <c r="F813" s="7">
        <v>0</v>
      </c>
      <c r="G813" s="7">
        <v>0</v>
      </c>
      <c r="H813" s="7">
        <v>7</v>
      </c>
      <c r="I813" s="7">
        <v>2</v>
      </c>
      <c r="J813" s="7">
        <v>10</v>
      </c>
      <c r="K813" s="7">
        <v>7</v>
      </c>
      <c r="L813" s="7">
        <v>0</v>
      </c>
      <c r="M813" s="7">
        <v>6</v>
      </c>
      <c r="Q813"/>
    </row>
    <row r="814" spans="1:17">
      <c r="A814" s="7" t="s">
        <v>1524</v>
      </c>
      <c r="B814" s="3">
        <v>0</v>
      </c>
      <c r="C814" s="7">
        <v>0</v>
      </c>
      <c r="D814" s="7">
        <v>0</v>
      </c>
      <c r="E814" s="7">
        <v>5</v>
      </c>
      <c r="F814" s="7">
        <v>0</v>
      </c>
      <c r="G814" s="7">
        <v>0</v>
      </c>
      <c r="H814" s="7">
        <v>5</v>
      </c>
      <c r="I814" s="7">
        <v>4</v>
      </c>
      <c r="J814" s="7">
        <v>11</v>
      </c>
      <c r="K814" s="7">
        <v>6</v>
      </c>
      <c r="L814" s="7">
        <v>0</v>
      </c>
      <c r="M814" s="7">
        <v>5</v>
      </c>
      <c r="Q814"/>
    </row>
    <row r="815" spans="1:17">
      <c r="A815" s="7" t="s">
        <v>1525</v>
      </c>
      <c r="B815" s="3">
        <v>0</v>
      </c>
      <c r="C815" s="7">
        <v>0</v>
      </c>
      <c r="D815" s="7">
        <v>3</v>
      </c>
      <c r="E815" s="7">
        <v>2</v>
      </c>
      <c r="F815" s="7">
        <v>0</v>
      </c>
      <c r="G815" s="7">
        <v>0</v>
      </c>
      <c r="H815" s="7">
        <v>5</v>
      </c>
      <c r="I815" s="7">
        <v>0</v>
      </c>
      <c r="J815" s="7">
        <v>5</v>
      </c>
      <c r="K815" s="7">
        <v>4</v>
      </c>
      <c r="L815" s="7">
        <v>0</v>
      </c>
      <c r="M815" s="7">
        <v>9</v>
      </c>
      <c r="Q815"/>
    </row>
    <row r="816" spans="1:17">
      <c r="A816" s="7" t="s">
        <v>1526</v>
      </c>
      <c r="B816" s="3">
        <v>0</v>
      </c>
      <c r="C816" s="7">
        <v>0</v>
      </c>
      <c r="D816" s="7">
        <v>3</v>
      </c>
      <c r="E816" s="7">
        <v>2</v>
      </c>
      <c r="F816" s="7">
        <v>0</v>
      </c>
      <c r="G816" s="7">
        <v>0</v>
      </c>
      <c r="H816" s="7">
        <v>7</v>
      </c>
      <c r="I816" s="7">
        <v>2</v>
      </c>
      <c r="J816" s="7">
        <v>6</v>
      </c>
      <c r="K816" s="7">
        <v>6</v>
      </c>
      <c r="L816" s="7">
        <v>1</v>
      </c>
      <c r="M816" s="7">
        <v>14</v>
      </c>
      <c r="Q816"/>
    </row>
    <row r="817" spans="1:17">
      <c r="A817" s="7" t="s">
        <v>1527</v>
      </c>
      <c r="B817" s="3">
        <v>0</v>
      </c>
      <c r="C817" s="7">
        <v>1</v>
      </c>
      <c r="D817" s="7">
        <v>0</v>
      </c>
      <c r="E817" s="7">
        <v>0</v>
      </c>
      <c r="F817" s="7">
        <v>0</v>
      </c>
      <c r="G817" s="7">
        <v>0</v>
      </c>
      <c r="H817" s="7">
        <v>2</v>
      </c>
      <c r="I817" s="7">
        <v>2</v>
      </c>
      <c r="J817" s="7">
        <v>7</v>
      </c>
      <c r="K817" s="7">
        <v>2</v>
      </c>
      <c r="L817" s="7">
        <v>0</v>
      </c>
      <c r="M817" s="7">
        <v>6</v>
      </c>
      <c r="Q817"/>
    </row>
    <row r="818" spans="1:17">
      <c r="A818" s="7" t="s">
        <v>1528</v>
      </c>
      <c r="B818" s="3">
        <v>0</v>
      </c>
      <c r="C818" s="7">
        <v>0</v>
      </c>
      <c r="D818" s="7">
        <v>5</v>
      </c>
      <c r="E818" s="7">
        <v>2</v>
      </c>
      <c r="F818" s="7">
        <v>0</v>
      </c>
      <c r="G818" s="7">
        <v>0</v>
      </c>
      <c r="H818" s="7">
        <v>8</v>
      </c>
      <c r="I818" s="7">
        <v>5</v>
      </c>
      <c r="J818" s="7">
        <v>5</v>
      </c>
      <c r="K818" s="7">
        <v>5</v>
      </c>
      <c r="L818" s="7">
        <v>0</v>
      </c>
      <c r="M818" s="7">
        <v>13</v>
      </c>
      <c r="Q818"/>
    </row>
    <row r="819" spans="1:17">
      <c r="A819" s="7" t="s">
        <v>1529</v>
      </c>
      <c r="B819" s="3">
        <v>0</v>
      </c>
      <c r="C819" s="7">
        <v>0</v>
      </c>
      <c r="D819" s="7">
        <v>0</v>
      </c>
      <c r="E819" s="7">
        <v>4</v>
      </c>
      <c r="F819" s="7">
        <v>0</v>
      </c>
      <c r="G819" s="7">
        <v>0</v>
      </c>
      <c r="H819" s="7">
        <v>4</v>
      </c>
      <c r="I819" s="7">
        <v>0</v>
      </c>
      <c r="J819" s="7">
        <v>4</v>
      </c>
      <c r="K819" s="7">
        <v>8</v>
      </c>
      <c r="L819" s="7">
        <v>0</v>
      </c>
      <c r="M819" s="7">
        <v>13</v>
      </c>
      <c r="Q819"/>
    </row>
    <row r="820" spans="1:17">
      <c r="A820" s="7" t="s">
        <v>1530</v>
      </c>
      <c r="B820" s="3">
        <v>0</v>
      </c>
      <c r="C820" s="7">
        <v>1</v>
      </c>
      <c r="D820" s="7">
        <v>0</v>
      </c>
      <c r="E820" s="7">
        <v>3</v>
      </c>
      <c r="F820" s="7">
        <v>0</v>
      </c>
      <c r="G820" s="7">
        <v>0</v>
      </c>
      <c r="H820" s="7">
        <v>4</v>
      </c>
      <c r="I820" s="7">
        <v>2</v>
      </c>
      <c r="J820" s="7">
        <v>5</v>
      </c>
      <c r="K820" s="7">
        <v>2</v>
      </c>
      <c r="L820" s="7">
        <v>1</v>
      </c>
      <c r="M820" s="7">
        <v>6</v>
      </c>
      <c r="Q820"/>
    </row>
    <row r="821" spans="1:17">
      <c r="A821" s="7" t="s">
        <v>1531</v>
      </c>
      <c r="B821" s="3">
        <v>0</v>
      </c>
      <c r="C821" s="7">
        <v>0</v>
      </c>
      <c r="D821" s="7">
        <v>3</v>
      </c>
      <c r="E821" s="7">
        <v>3</v>
      </c>
      <c r="F821" s="7">
        <v>0</v>
      </c>
      <c r="G821" s="7">
        <v>0</v>
      </c>
      <c r="H821" s="7">
        <v>6</v>
      </c>
      <c r="I821" s="7">
        <v>5</v>
      </c>
      <c r="J821" s="7">
        <v>4</v>
      </c>
      <c r="K821" s="7">
        <v>2</v>
      </c>
      <c r="L821" s="7">
        <v>0</v>
      </c>
      <c r="M821" s="7">
        <v>11</v>
      </c>
      <c r="Q821"/>
    </row>
    <row r="822" spans="1:17">
      <c r="A822" s="7" t="s">
        <v>1532</v>
      </c>
      <c r="B822" s="3">
        <v>0</v>
      </c>
      <c r="C822" s="7">
        <v>0</v>
      </c>
      <c r="D822" s="7">
        <v>1</v>
      </c>
      <c r="E822" s="7">
        <v>0</v>
      </c>
      <c r="F822" s="7">
        <v>1</v>
      </c>
      <c r="G822" s="7">
        <v>0</v>
      </c>
      <c r="H822" s="7">
        <v>2</v>
      </c>
      <c r="I822" s="7">
        <v>1</v>
      </c>
      <c r="J822" s="7">
        <v>3</v>
      </c>
      <c r="K822" s="7">
        <v>1</v>
      </c>
      <c r="L822" s="7">
        <v>0</v>
      </c>
      <c r="M822" s="7">
        <v>3</v>
      </c>
      <c r="Q822"/>
    </row>
    <row r="823" spans="1:17">
      <c r="A823" s="7" t="s">
        <v>1533</v>
      </c>
      <c r="B823" s="3">
        <v>0</v>
      </c>
      <c r="C823" s="7">
        <v>0</v>
      </c>
      <c r="D823" s="7">
        <v>1</v>
      </c>
      <c r="E823" s="7">
        <v>3</v>
      </c>
      <c r="F823" s="7">
        <v>0</v>
      </c>
      <c r="G823" s="7">
        <v>0</v>
      </c>
      <c r="H823" s="7">
        <v>4</v>
      </c>
      <c r="I823" s="7">
        <v>0</v>
      </c>
      <c r="J823" s="7">
        <v>9</v>
      </c>
      <c r="K823" s="7">
        <v>2</v>
      </c>
      <c r="L823" s="7">
        <v>0</v>
      </c>
      <c r="M823" s="7">
        <v>5</v>
      </c>
      <c r="Q823"/>
    </row>
    <row r="824" spans="1:17">
      <c r="A824" s="7" t="s">
        <v>1534</v>
      </c>
      <c r="B824" s="3">
        <v>0</v>
      </c>
      <c r="C824" s="7">
        <v>0</v>
      </c>
      <c r="D824" s="7">
        <v>1</v>
      </c>
      <c r="E824" s="7">
        <v>1</v>
      </c>
      <c r="F824" s="7">
        <v>0</v>
      </c>
      <c r="G824" s="7">
        <v>0</v>
      </c>
      <c r="H824" s="7">
        <v>2</v>
      </c>
      <c r="I824" s="7">
        <v>0</v>
      </c>
      <c r="J824" s="7">
        <v>7</v>
      </c>
      <c r="K824" s="7">
        <v>5</v>
      </c>
      <c r="L824" s="7">
        <v>1</v>
      </c>
      <c r="M824" s="7">
        <v>8</v>
      </c>
      <c r="Q824"/>
    </row>
    <row r="825" spans="1:17">
      <c r="A825" s="7" t="s">
        <v>2674</v>
      </c>
      <c r="B825" s="3">
        <v>0</v>
      </c>
      <c r="C825" s="7">
        <v>0</v>
      </c>
      <c r="D825" s="7">
        <v>3</v>
      </c>
      <c r="E825" s="7">
        <v>1</v>
      </c>
      <c r="F825" s="7">
        <v>0</v>
      </c>
      <c r="G825" s="7">
        <v>0</v>
      </c>
      <c r="H825" s="7">
        <v>4</v>
      </c>
      <c r="I825" s="7">
        <v>2</v>
      </c>
      <c r="J825" s="7">
        <v>7</v>
      </c>
      <c r="K825" s="7">
        <v>5</v>
      </c>
      <c r="L825" s="7">
        <v>1</v>
      </c>
      <c r="M825" s="7">
        <v>10</v>
      </c>
      <c r="Q825"/>
    </row>
    <row r="826" spans="1:17">
      <c r="A826" s="7" t="s">
        <v>2675</v>
      </c>
      <c r="B826" s="3">
        <v>0</v>
      </c>
      <c r="C826" s="7">
        <v>0</v>
      </c>
      <c r="D826" s="7">
        <v>0</v>
      </c>
      <c r="E826" s="7">
        <v>3</v>
      </c>
      <c r="F826" s="7">
        <v>0</v>
      </c>
      <c r="G826" s="7">
        <v>0</v>
      </c>
      <c r="H826" s="7">
        <v>4</v>
      </c>
      <c r="I826" s="7">
        <v>1</v>
      </c>
      <c r="J826" s="7">
        <v>7</v>
      </c>
      <c r="K826" s="7">
        <v>5</v>
      </c>
      <c r="L826" s="7">
        <v>0</v>
      </c>
      <c r="M826" s="7">
        <v>8</v>
      </c>
      <c r="Q826"/>
    </row>
    <row r="827" spans="1:17">
      <c r="A827" s="7" t="s">
        <v>1535</v>
      </c>
      <c r="B827" s="3">
        <v>0</v>
      </c>
      <c r="C827" s="7">
        <v>0</v>
      </c>
      <c r="D827" s="7">
        <v>0</v>
      </c>
      <c r="E827" s="7">
        <v>1</v>
      </c>
      <c r="F827" s="7">
        <v>0</v>
      </c>
      <c r="G827" s="7">
        <v>0</v>
      </c>
      <c r="H827" s="7">
        <v>2</v>
      </c>
      <c r="I827" s="7">
        <v>0</v>
      </c>
      <c r="J827" s="7">
        <v>3</v>
      </c>
      <c r="K827" s="7">
        <v>4</v>
      </c>
      <c r="L827" s="7">
        <v>0</v>
      </c>
      <c r="M827" s="7">
        <v>6</v>
      </c>
      <c r="Q827"/>
    </row>
    <row r="828" spans="1:17">
      <c r="A828" s="7" t="s">
        <v>2676</v>
      </c>
      <c r="B828" s="3">
        <v>0</v>
      </c>
      <c r="C828" s="7">
        <v>0</v>
      </c>
      <c r="D828" s="7">
        <v>0</v>
      </c>
      <c r="E828" s="7">
        <v>1</v>
      </c>
      <c r="F828" s="7">
        <v>0</v>
      </c>
      <c r="G828" s="7">
        <v>0</v>
      </c>
      <c r="H828" s="7">
        <v>2</v>
      </c>
      <c r="I828" s="7">
        <v>3</v>
      </c>
      <c r="J828" s="7">
        <v>8</v>
      </c>
      <c r="K828" s="7">
        <v>5</v>
      </c>
      <c r="L828" s="7">
        <v>2</v>
      </c>
      <c r="M828" s="7">
        <v>12</v>
      </c>
      <c r="Q828"/>
    </row>
    <row r="829" spans="1:17">
      <c r="A829" s="7" t="s">
        <v>1536</v>
      </c>
      <c r="B829" s="3">
        <v>0</v>
      </c>
      <c r="C829" s="7">
        <v>0</v>
      </c>
      <c r="D829" s="7">
        <v>0</v>
      </c>
      <c r="E829" s="7">
        <v>3</v>
      </c>
      <c r="F829" s="7">
        <v>0</v>
      </c>
      <c r="G829" s="7">
        <v>0</v>
      </c>
      <c r="H829" s="7">
        <v>3</v>
      </c>
      <c r="I829" s="7">
        <v>0</v>
      </c>
      <c r="J829" s="7">
        <v>4</v>
      </c>
      <c r="K829" s="7">
        <v>4</v>
      </c>
      <c r="L829" s="7">
        <v>0</v>
      </c>
      <c r="M829" s="7">
        <v>12</v>
      </c>
      <c r="Q829"/>
    </row>
    <row r="830" spans="1:17">
      <c r="A830" s="7" t="s">
        <v>1537</v>
      </c>
      <c r="B830" s="3">
        <v>0</v>
      </c>
      <c r="C830" s="7">
        <v>1</v>
      </c>
      <c r="D830" s="7">
        <v>2</v>
      </c>
      <c r="E830" s="7">
        <v>1</v>
      </c>
      <c r="F830" s="7">
        <v>1</v>
      </c>
      <c r="G830" s="7">
        <v>0</v>
      </c>
      <c r="H830" s="7">
        <v>5</v>
      </c>
      <c r="I830" s="7">
        <v>0</v>
      </c>
      <c r="J830" s="7">
        <v>8</v>
      </c>
      <c r="K830" s="7">
        <v>3</v>
      </c>
      <c r="L830" s="7">
        <v>0</v>
      </c>
      <c r="M830" s="7">
        <v>2</v>
      </c>
      <c r="Q830"/>
    </row>
    <row r="831" spans="1:17">
      <c r="A831" s="7" t="s">
        <v>2677</v>
      </c>
      <c r="B831" s="3">
        <v>0</v>
      </c>
      <c r="C831" s="7">
        <v>0</v>
      </c>
      <c r="D831" s="7">
        <v>6</v>
      </c>
      <c r="E831" s="7">
        <v>5</v>
      </c>
      <c r="F831" s="7">
        <v>0</v>
      </c>
      <c r="G831" s="7">
        <v>0</v>
      </c>
      <c r="H831" s="7">
        <v>11</v>
      </c>
      <c r="I831" s="7">
        <v>3</v>
      </c>
      <c r="J831" s="7">
        <v>13</v>
      </c>
      <c r="K831" s="7">
        <v>1</v>
      </c>
      <c r="L831" s="7">
        <v>0</v>
      </c>
      <c r="M831" s="7">
        <v>7</v>
      </c>
      <c r="Q831"/>
    </row>
    <row r="832" spans="1:17">
      <c r="A832" s="7" t="s">
        <v>1538</v>
      </c>
      <c r="B832" s="3">
        <v>1</v>
      </c>
      <c r="C832" s="7">
        <v>0</v>
      </c>
      <c r="D832" s="7">
        <v>2</v>
      </c>
      <c r="E832" s="7">
        <v>3</v>
      </c>
      <c r="F832" s="7">
        <v>1</v>
      </c>
      <c r="G832" s="7">
        <v>0</v>
      </c>
      <c r="H832" s="7">
        <v>8</v>
      </c>
      <c r="I832" s="7">
        <v>4</v>
      </c>
      <c r="J832" s="7">
        <v>12</v>
      </c>
      <c r="K832" s="7">
        <v>3</v>
      </c>
      <c r="L832" s="7">
        <v>0</v>
      </c>
      <c r="M832" s="7">
        <v>6</v>
      </c>
      <c r="Q832"/>
    </row>
    <row r="833" spans="1:17">
      <c r="A833" s="7" t="s">
        <v>1539</v>
      </c>
      <c r="B833" s="3">
        <v>0</v>
      </c>
      <c r="C833" s="7">
        <v>0</v>
      </c>
      <c r="D833" s="7">
        <v>0</v>
      </c>
      <c r="E833" s="7">
        <v>0</v>
      </c>
      <c r="F833" s="7">
        <v>0</v>
      </c>
      <c r="G833" s="7">
        <v>0</v>
      </c>
      <c r="H833" s="7">
        <v>3</v>
      </c>
      <c r="I833" s="7">
        <v>0</v>
      </c>
      <c r="J833" s="7">
        <v>3</v>
      </c>
      <c r="K833" s="7">
        <v>9</v>
      </c>
      <c r="L833" s="7">
        <v>0</v>
      </c>
      <c r="M833" s="7">
        <v>13</v>
      </c>
      <c r="Q833"/>
    </row>
    <row r="834" spans="1:17">
      <c r="A834" s="7" t="s">
        <v>1540</v>
      </c>
      <c r="B834" s="3">
        <v>0</v>
      </c>
      <c r="C834" s="7">
        <v>0</v>
      </c>
      <c r="D834" s="7">
        <v>0</v>
      </c>
      <c r="E834" s="7">
        <v>3</v>
      </c>
      <c r="F834" s="7">
        <v>0</v>
      </c>
      <c r="G834" s="7">
        <v>0</v>
      </c>
      <c r="H834" s="7">
        <v>3</v>
      </c>
      <c r="I834" s="7">
        <v>6</v>
      </c>
      <c r="J834" s="7">
        <v>6</v>
      </c>
      <c r="K834" s="7">
        <v>7</v>
      </c>
      <c r="L834" s="7">
        <v>0</v>
      </c>
      <c r="M834" s="7">
        <v>11</v>
      </c>
      <c r="Q834"/>
    </row>
    <row r="835" spans="1:17">
      <c r="A835" s="7" t="s">
        <v>2678</v>
      </c>
      <c r="B835" s="3">
        <v>0</v>
      </c>
      <c r="C835" s="7">
        <v>1</v>
      </c>
      <c r="D835" s="7">
        <v>6</v>
      </c>
      <c r="E835" s="7">
        <v>2</v>
      </c>
      <c r="F835" s="7">
        <v>0</v>
      </c>
      <c r="G835" s="7">
        <v>0</v>
      </c>
      <c r="H835" s="7">
        <v>9</v>
      </c>
      <c r="I835" s="7">
        <v>6</v>
      </c>
      <c r="J835" s="7">
        <v>10</v>
      </c>
      <c r="K835" s="7">
        <v>2</v>
      </c>
      <c r="L835" s="7">
        <v>0</v>
      </c>
      <c r="M835" s="7">
        <v>12</v>
      </c>
      <c r="Q835"/>
    </row>
    <row r="836" spans="1:17">
      <c r="A836" s="7" t="s">
        <v>1541</v>
      </c>
      <c r="B836" s="3">
        <v>0</v>
      </c>
      <c r="C836" s="7">
        <v>0</v>
      </c>
      <c r="D836" s="7">
        <v>4</v>
      </c>
      <c r="E836" s="7">
        <v>4</v>
      </c>
      <c r="F836" s="7">
        <v>0</v>
      </c>
      <c r="G836" s="7">
        <v>0</v>
      </c>
      <c r="H836" s="7">
        <v>5</v>
      </c>
      <c r="I836" s="7">
        <v>2</v>
      </c>
      <c r="J836" s="7">
        <v>2</v>
      </c>
      <c r="K836" s="7">
        <v>0</v>
      </c>
      <c r="L836" s="7">
        <v>0</v>
      </c>
      <c r="M836" s="7">
        <v>6</v>
      </c>
      <c r="Q836"/>
    </row>
    <row r="837" spans="1:17">
      <c r="A837" s="7" t="s">
        <v>1542</v>
      </c>
      <c r="B837" s="3">
        <v>0</v>
      </c>
      <c r="C837" s="7">
        <v>0</v>
      </c>
      <c r="D837" s="7">
        <v>0</v>
      </c>
      <c r="E837" s="7">
        <v>0</v>
      </c>
      <c r="F837" s="7">
        <v>0</v>
      </c>
      <c r="G837" s="7">
        <v>0</v>
      </c>
      <c r="H837" s="7">
        <v>0</v>
      </c>
      <c r="I837" s="7">
        <v>2</v>
      </c>
      <c r="J837" s="7">
        <v>2</v>
      </c>
      <c r="K837" s="7">
        <v>2</v>
      </c>
      <c r="L837" s="7">
        <v>0</v>
      </c>
      <c r="M837" s="7">
        <v>5</v>
      </c>
      <c r="Q837"/>
    </row>
    <row r="838" spans="1:17">
      <c r="A838" s="7" t="s">
        <v>1543</v>
      </c>
      <c r="B838" s="3">
        <v>0</v>
      </c>
      <c r="C838" s="7">
        <v>0</v>
      </c>
      <c r="D838" s="7">
        <v>2</v>
      </c>
      <c r="E838" s="7">
        <v>0</v>
      </c>
      <c r="F838" s="7">
        <v>0</v>
      </c>
      <c r="G838" s="7">
        <v>0</v>
      </c>
      <c r="H838" s="7">
        <v>2</v>
      </c>
      <c r="I838" s="7">
        <v>2</v>
      </c>
      <c r="J838" s="7">
        <v>4</v>
      </c>
      <c r="K838" s="7">
        <v>1</v>
      </c>
      <c r="L838" s="7">
        <v>0</v>
      </c>
      <c r="M838" s="7">
        <v>1</v>
      </c>
      <c r="Q838"/>
    </row>
    <row r="839" spans="1:17">
      <c r="A839" s="7" t="s">
        <v>1544</v>
      </c>
      <c r="B839" s="3">
        <v>0</v>
      </c>
      <c r="C839" s="7">
        <v>0</v>
      </c>
      <c r="D839" s="7">
        <v>1</v>
      </c>
      <c r="E839" s="7">
        <v>2</v>
      </c>
      <c r="F839" s="7">
        <v>0</v>
      </c>
      <c r="G839" s="7">
        <v>0</v>
      </c>
      <c r="H839" s="7">
        <v>3</v>
      </c>
      <c r="I839" s="7">
        <v>0</v>
      </c>
      <c r="J839" s="7">
        <v>7</v>
      </c>
      <c r="K839" s="7">
        <v>4</v>
      </c>
      <c r="L839" s="7">
        <v>0</v>
      </c>
      <c r="M839" s="7">
        <v>16</v>
      </c>
      <c r="Q839"/>
    </row>
    <row r="840" spans="1:17">
      <c r="A840" s="7" t="s">
        <v>1545</v>
      </c>
      <c r="B840" s="3">
        <v>0</v>
      </c>
      <c r="C840" s="7">
        <v>0</v>
      </c>
      <c r="D840" s="7">
        <v>2</v>
      </c>
      <c r="E840" s="7">
        <v>2</v>
      </c>
      <c r="F840" s="7">
        <v>0</v>
      </c>
      <c r="G840" s="7">
        <v>0</v>
      </c>
      <c r="H840" s="7">
        <v>4</v>
      </c>
      <c r="I840" s="7">
        <v>2</v>
      </c>
      <c r="J840" s="7">
        <v>4</v>
      </c>
      <c r="K840" s="7">
        <v>0</v>
      </c>
      <c r="L840" s="7">
        <v>0</v>
      </c>
      <c r="M840" s="7">
        <v>6</v>
      </c>
      <c r="Q840"/>
    </row>
    <row r="841" spans="1:17">
      <c r="A841" s="7" t="s">
        <v>1546</v>
      </c>
      <c r="B841" s="3">
        <v>0</v>
      </c>
      <c r="C841" s="7">
        <v>0</v>
      </c>
      <c r="D841" s="7">
        <v>0</v>
      </c>
      <c r="E841" s="7">
        <v>3</v>
      </c>
      <c r="F841" s="7">
        <v>0</v>
      </c>
      <c r="G841" s="7">
        <v>0</v>
      </c>
      <c r="H841" s="7">
        <v>3</v>
      </c>
      <c r="I841" s="7">
        <v>0</v>
      </c>
      <c r="J841" s="7">
        <v>2</v>
      </c>
      <c r="K841" s="7">
        <v>1</v>
      </c>
      <c r="L841" s="7">
        <v>0</v>
      </c>
      <c r="M841" s="7">
        <v>5</v>
      </c>
      <c r="Q841"/>
    </row>
    <row r="842" spans="1:17">
      <c r="A842" s="7" t="s">
        <v>1547</v>
      </c>
      <c r="B842" s="3">
        <v>0</v>
      </c>
      <c r="C842" s="7">
        <v>0</v>
      </c>
      <c r="D842" s="7">
        <v>2</v>
      </c>
      <c r="E842" s="7">
        <v>3</v>
      </c>
      <c r="F842" s="7">
        <v>0</v>
      </c>
      <c r="G842" s="7">
        <v>0</v>
      </c>
      <c r="H842" s="7">
        <v>12</v>
      </c>
      <c r="I842" s="7">
        <v>2</v>
      </c>
      <c r="J842" s="7">
        <v>8</v>
      </c>
      <c r="K842" s="7">
        <v>10</v>
      </c>
      <c r="L842" s="7">
        <v>6</v>
      </c>
      <c r="M842" s="7">
        <v>16</v>
      </c>
      <c r="Q842"/>
    </row>
    <row r="843" spans="1:17">
      <c r="A843" s="7" t="s">
        <v>1548</v>
      </c>
      <c r="B843" s="3">
        <v>0</v>
      </c>
      <c r="C843" s="7">
        <v>0</v>
      </c>
      <c r="D843" s="7">
        <v>1</v>
      </c>
      <c r="E843" s="7">
        <v>0</v>
      </c>
      <c r="F843" s="7">
        <v>0</v>
      </c>
      <c r="G843" s="7">
        <v>0</v>
      </c>
      <c r="H843" s="7">
        <v>2</v>
      </c>
      <c r="I843" s="7">
        <v>2</v>
      </c>
      <c r="J843" s="7">
        <v>3</v>
      </c>
      <c r="K843" s="7">
        <v>5</v>
      </c>
      <c r="L843" s="7">
        <v>0</v>
      </c>
      <c r="M843" s="7">
        <v>7</v>
      </c>
      <c r="Q843"/>
    </row>
    <row r="844" spans="1:17">
      <c r="A844" s="7" t="s">
        <v>1549</v>
      </c>
      <c r="B844" s="3">
        <v>0</v>
      </c>
      <c r="C844" s="7">
        <v>0</v>
      </c>
      <c r="D844" s="7">
        <v>0</v>
      </c>
      <c r="E844" s="7">
        <v>1</v>
      </c>
      <c r="F844" s="7">
        <v>0</v>
      </c>
      <c r="G844" s="7">
        <v>0</v>
      </c>
      <c r="H844" s="7">
        <v>7</v>
      </c>
      <c r="I844" s="7">
        <v>1</v>
      </c>
      <c r="J844" s="7">
        <v>5</v>
      </c>
      <c r="K844" s="7">
        <v>7</v>
      </c>
      <c r="L844" s="7">
        <v>0</v>
      </c>
      <c r="M844" s="7">
        <v>19</v>
      </c>
      <c r="Q844"/>
    </row>
    <row r="845" spans="1:17">
      <c r="A845" s="7" t="s">
        <v>1550</v>
      </c>
      <c r="B845" s="3">
        <v>0</v>
      </c>
      <c r="C845" s="7">
        <v>0</v>
      </c>
      <c r="D845" s="7">
        <v>0</v>
      </c>
      <c r="E845" s="7">
        <v>4</v>
      </c>
      <c r="F845" s="7">
        <v>0</v>
      </c>
      <c r="G845" s="7">
        <v>0</v>
      </c>
      <c r="H845" s="7">
        <v>5</v>
      </c>
      <c r="I845" s="7">
        <v>3</v>
      </c>
      <c r="J845" s="7">
        <v>12</v>
      </c>
      <c r="K845" s="7">
        <v>6</v>
      </c>
      <c r="L845" s="7">
        <v>0</v>
      </c>
      <c r="M845" s="7">
        <v>20</v>
      </c>
      <c r="Q845"/>
    </row>
    <row r="846" spans="1:17">
      <c r="A846" s="7" t="s">
        <v>1551</v>
      </c>
      <c r="B846" s="3">
        <v>0</v>
      </c>
      <c r="C846" s="7">
        <v>0</v>
      </c>
      <c r="D846" s="7">
        <v>0</v>
      </c>
      <c r="E846" s="7">
        <v>0</v>
      </c>
      <c r="F846" s="7">
        <v>0</v>
      </c>
      <c r="G846" s="7">
        <v>0</v>
      </c>
      <c r="H846" s="7">
        <v>3</v>
      </c>
      <c r="I846" s="7">
        <v>4</v>
      </c>
      <c r="J846" s="7">
        <v>4</v>
      </c>
      <c r="K846" s="7">
        <v>10</v>
      </c>
      <c r="L846" s="7">
        <v>1</v>
      </c>
      <c r="M846" s="7">
        <v>25</v>
      </c>
      <c r="Q846"/>
    </row>
    <row r="847" spans="1:17">
      <c r="A847" s="7" t="s">
        <v>1552</v>
      </c>
      <c r="B847" s="3">
        <v>0</v>
      </c>
      <c r="C847" s="7">
        <v>0</v>
      </c>
      <c r="D847" s="7">
        <v>3</v>
      </c>
      <c r="E847" s="7">
        <v>3</v>
      </c>
      <c r="F847" s="7">
        <v>0</v>
      </c>
      <c r="G847" s="7">
        <v>0</v>
      </c>
      <c r="H847" s="7">
        <v>9</v>
      </c>
      <c r="I847" s="7">
        <v>1</v>
      </c>
      <c r="J847" s="7">
        <v>7</v>
      </c>
      <c r="K847" s="7">
        <v>6</v>
      </c>
      <c r="L847" s="7">
        <v>1</v>
      </c>
      <c r="M847" s="7">
        <v>16</v>
      </c>
      <c r="Q847"/>
    </row>
    <row r="848" spans="1:17">
      <c r="A848" s="7" t="s">
        <v>1553</v>
      </c>
      <c r="B848" s="3">
        <v>0</v>
      </c>
      <c r="C848" s="7">
        <v>0</v>
      </c>
      <c r="D848" s="7">
        <v>2</v>
      </c>
      <c r="E848" s="7">
        <v>0</v>
      </c>
      <c r="F848" s="7">
        <v>1</v>
      </c>
      <c r="G848" s="7">
        <v>0</v>
      </c>
      <c r="H848" s="7">
        <v>3</v>
      </c>
      <c r="I848" s="7">
        <v>4</v>
      </c>
      <c r="J848" s="7">
        <v>7</v>
      </c>
      <c r="K848" s="7">
        <v>6</v>
      </c>
      <c r="L848" s="7">
        <v>0</v>
      </c>
      <c r="M848" s="7">
        <v>21</v>
      </c>
      <c r="Q848"/>
    </row>
    <row r="849" spans="1:17">
      <c r="A849" s="7" t="s">
        <v>1554</v>
      </c>
      <c r="B849" s="3">
        <v>0</v>
      </c>
      <c r="C849" s="7">
        <v>0</v>
      </c>
      <c r="D849" s="7">
        <v>3</v>
      </c>
      <c r="E849" s="7">
        <v>6</v>
      </c>
      <c r="F849" s="7">
        <v>0</v>
      </c>
      <c r="G849" s="7">
        <v>0</v>
      </c>
      <c r="H849" s="7">
        <v>10</v>
      </c>
      <c r="I849" s="7">
        <v>2</v>
      </c>
      <c r="J849" s="7">
        <v>7</v>
      </c>
      <c r="K849" s="7">
        <v>5</v>
      </c>
      <c r="L849" s="7">
        <v>1</v>
      </c>
      <c r="M849" s="7">
        <v>2</v>
      </c>
      <c r="Q849"/>
    </row>
    <row r="850" spans="1:17">
      <c r="A850" s="7" t="s">
        <v>2679</v>
      </c>
      <c r="B850" s="3">
        <v>0</v>
      </c>
      <c r="C850" s="7">
        <v>0</v>
      </c>
      <c r="D850" s="7">
        <v>3</v>
      </c>
      <c r="E850" s="7">
        <v>1</v>
      </c>
      <c r="F850" s="7">
        <v>0</v>
      </c>
      <c r="G850" s="7">
        <v>0</v>
      </c>
      <c r="H850" s="7">
        <v>4</v>
      </c>
      <c r="I850" s="7">
        <v>3</v>
      </c>
      <c r="J850" s="7">
        <v>6</v>
      </c>
      <c r="K850" s="7">
        <v>8</v>
      </c>
      <c r="L850" s="7">
        <v>0</v>
      </c>
      <c r="M850" s="7">
        <v>20</v>
      </c>
      <c r="Q850"/>
    </row>
    <row r="851" spans="1:17">
      <c r="A851" s="7" t="s">
        <v>1555</v>
      </c>
      <c r="B851" s="3">
        <v>0</v>
      </c>
      <c r="C851" s="7">
        <v>0</v>
      </c>
      <c r="D851" s="7">
        <v>2</v>
      </c>
      <c r="E851" s="7">
        <v>1</v>
      </c>
      <c r="F851" s="7">
        <v>0</v>
      </c>
      <c r="G851" s="7">
        <v>0</v>
      </c>
      <c r="H851" s="7">
        <v>7</v>
      </c>
      <c r="I851" s="7">
        <v>1</v>
      </c>
      <c r="J851" s="7">
        <v>10</v>
      </c>
      <c r="K851" s="7">
        <v>10</v>
      </c>
      <c r="L851" s="7">
        <v>0</v>
      </c>
      <c r="M851" s="7">
        <v>27</v>
      </c>
      <c r="Q851"/>
    </row>
    <row r="852" spans="1:17">
      <c r="A852" s="7" t="s">
        <v>1556</v>
      </c>
      <c r="B852" s="3">
        <v>0</v>
      </c>
      <c r="C852" s="7">
        <v>2</v>
      </c>
      <c r="D852" s="7">
        <v>3</v>
      </c>
      <c r="E852" s="7">
        <v>0</v>
      </c>
      <c r="F852" s="7">
        <v>1</v>
      </c>
      <c r="G852" s="7">
        <v>0</v>
      </c>
      <c r="H852" s="7">
        <v>5</v>
      </c>
      <c r="I852" s="7">
        <v>3</v>
      </c>
      <c r="J852" s="7">
        <v>5</v>
      </c>
      <c r="K852" s="7">
        <v>5</v>
      </c>
      <c r="L852" s="7">
        <v>0</v>
      </c>
      <c r="M852" s="7">
        <v>9</v>
      </c>
      <c r="Q852"/>
    </row>
    <row r="853" spans="1:17">
      <c r="A853" s="7" t="s">
        <v>1557</v>
      </c>
      <c r="B853" s="3">
        <v>0</v>
      </c>
      <c r="C853" s="7">
        <v>0</v>
      </c>
      <c r="D853" s="7">
        <v>4</v>
      </c>
      <c r="E853" s="7">
        <v>2</v>
      </c>
      <c r="F853" s="7">
        <v>0</v>
      </c>
      <c r="G853" s="7">
        <v>0</v>
      </c>
      <c r="H853" s="7">
        <v>6</v>
      </c>
      <c r="I853" s="7">
        <v>3</v>
      </c>
      <c r="J853" s="7">
        <v>12</v>
      </c>
      <c r="K853" s="7">
        <v>5</v>
      </c>
      <c r="L853" s="7">
        <v>3</v>
      </c>
      <c r="M853" s="7">
        <v>10</v>
      </c>
      <c r="Q853"/>
    </row>
    <row r="854" spans="1:17">
      <c r="A854" s="7" t="s">
        <v>1558</v>
      </c>
      <c r="B854" s="3">
        <v>0</v>
      </c>
      <c r="C854" s="7">
        <v>0</v>
      </c>
      <c r="D854" s="7">
        <v>5</v>
      </c>
      <c r="E854" s="7">
        <v>3</v>
      </c>
      <c r="F854" s="7">
        <v>0</v>
      </c>
      <c r="G854" s="7">
        <v>0</v>
      </c>
      <c r="H854" s="7">
        <v>9</v>
      </c>
      <c r="I854" s="7">
        <v>1</v>
      </c>
      <c r="J854" s="7">
        <v>6</v>
      </c>
      <c r="K854" s="7">
        <v>6</v>
      </c>
      <c r="L854" s="7">
        <v>2</v>
      </c>
      <c r="M854" s="7">
        <v>10</v>
      </c>
      <c r="Q854"/>
    </row>
    <row r="855" spans="1:17">
      <c r="A855" s="7" t="s">
        <v>1559</v>
      </c>
      <c r="B855" s="3">
        <v>0</v>
      </c>
      <c r="C855" s="7">
        <v>0</v>
      </c>
      <c r="D855" s="7">
        <v>1</v>
      </c>
      <c r="E855" s="7">
        <v>1</v>
      </c>
      <c r="F855" s="7">
        <v>0</v>
      </c>
      <c r="G855" s="7">
        <v>0</v>
      </c>
      <c r="H855" s="7">
        <v>4</v>
      </c>
      <c r="I855" s="7">
        <v>2</v>
      </c>
      <c r="J855" s="7">
        <v>6</v>
      </c>
      <c r="K855" s="7">
        <v>4</v>
      </c>
      <c r="L855" s="7">
        <v>0</v>
      </c>
      <c r="M855" s="7">
        <v>3</v>
      </c>
      <c r="Q855"/>
    </row>
    <row r="856" spans="1:17">
      <c r="A856" s="7" t="s">
        <v>1560</v>
      </c>
      <c r="B856" s="3">
        <v>0</v>
      </c>
      <c r="C856" s="7">
        <v>0</v>
      </c>
      <c r="D856" s="7">
        <v>2</v>
      </c>
      <c r="E856" s="7">
        <v>0</v>
      </c>
      <c r="F856" s="7">
        <v>0</v>
      </c>
      <c r="G856" s="7">
        <v>0</v>
      </c>
      <c r="H856" s="7">
        <v>3</v>
      </c>
      <c r="I856" s="7">
        <v>2</v>
      </c>
      <c r="J856" s="7">
        <v>7</v>
      </c>
      <c r="K856" s="7">
        <v>5</v>
      </c>
      <c r="L856" s="7">
        <v>1</v>
      </c>
      <c r="M856" s="7">
        <v>8</v>
      </c>
      <c r="Q856"/>
    </row>
    <row r="857" spans="1:17">
      <c r="A857" s="7" t="s">
        <v>1561</v>
      </c>
      <c r="B857" s="3">
        <v>0</v>
      </c>
      <c r="C857" s="7">
        <v>1</v>
      </c>
      <c r="D857" s="7">
        <v>4</v>
      </c>
      <c r="E857" s="7">
        <v>5</v>
      </c>
      <c r="F857" s="7">
        <v>1</v>
      </c>
      <c r="G857" s="7">
        <v>0</v>
      </c>
      <c r="H857" s="7">
        <v>4</v>
      </c>
      <c r="I857" s="7">
        <v>2</v>
      </c>
      <c r="J857" s="7">
        <v>9</v>
      </c>
      <c r="K857" s="7">
        <v>4</v>
      </c>
      <c r="L857" s="7">
        <v>1</v>
      </c>
      <c r="M857" s="7">
        <v>9</v>
      </c>
      <c r="Q857"/>
    </row>
    <row r="858" spans="1:17">
      <c r="A858" s="7" t="s">
        <v>1562</v>
      </c>
      <c r="B858" s="3">
        <v>0</v>
      </c>
      <c r="C858" s="7">
        <v>0</v>
      </c>
      <c r="D858" s="7">
        <v>3</v>
      </c>
      <c r="E858" s="7">
        <v>4</v>
      </c>
      <c r="F858" s="7">
        <v>0</v>
      </c>
      <c r="G858" s="7">
        <v>0</v>
      </c>
      <c r="H858" s="7">
        <v>7</v>
      </c>
      <c r="I858" s="7">
        <v>3</v>
      </c>
      <c r="J858" s="7">
        <v>9</v>
      </c>
      <c r="K858" s="7">
        <v>5</v>
      </c>
      <c r="L858" s="7">
        <v>0</v>
      </c>
      <c r="M858" s="7">
        <v>2</v>
      </c>
      <c r="Q858"/>
    </row>
    <row r="859" spans="1:17">
      <c r="A859" s="7" t="s">
        <v>1563</v>
      </c>
      <c r="B859" s="3">
        <v>0</v>
      </c>
      <c r="C859" s="7">
        <v>0</v>
      </c>
      <c r="D859" s="7">
        <v>3</v>
      </c>
      <c r="E859" s="7">
        <v>2</v>
      </c>
      <c r="F859" s="7">
        <v>0</v>
      </c>
      <c r="G859" s="7">
        <v>0</v>
      </c>
      <c r="H859" s="7">
        <v>5</v>
      </c>
      <c r="I859" s="7">
        <v>2</v>
      </c>
      <c r="J859" s="7">
        <v>4</v>
      </c>
      <c r="K859" s="7">
        <v>1</v>
      </c>
      <c r="L859" s="7">
        <v>0</v>
      </c>
      <c r="M859" s="7">
        <v>7</v>
      </c>
      <c r="Q859"/>
    </row>
    <row r="860" spans="1:17">
      <c r="A860" s="7" t="s">
        <v>1564</v>
      </c>
      <c r="B860" s="3">
        <v>0</v>
      </c>
      <c r="C860" s="7">
        <v>1</v>
      </c>
      <c r="D860" s="7">
        <v>2</v>
      </c>
      <c r="E860" s="7">
        <v>0</v>
      </c>
      <c r="F860" s="7">
        <v>0</v>
      </c>
      <c r="G860" s="7">
        <v>0</v>
      </c>
      <c r="H860" s="7">
        <v>3</v>
      </c>
      <c r="I860" s="7">
        <v>2</v>
      </c>
      <c r="J860" s="7">
        <v>11</v>
      </c>
      <c r="K860" s="7">
        <v>2</v>
      </c>
      <c r="L860" s="7">
        <v>0</v>
      </c>
      <c r="M860" s="7">
        <v>6</v>
      </c>
      <c r="Q860"/>
    </row>
    <row r="861" spans="1:17">
      <c r="A861" s="7" t="s">
        <v>1565</v>
      </c>
      <c r="B861" s="3">
        <v>0</v>
      </c>
      <c r="C861" s="7">
        <v>0</v>
      </c>
      <c r="D861" s="7">
        <v>0</v>
      </c>
      <c r="E861" s="7">
        <v>2</v>
      </c>
      <c r="F861" s="7">
        <v>0</v>
      </c>
      <c r="G861" s="7">
        <v>0</v>
      </c>
      <c r="H861" s="7">
        <v>2</v>
      </c>
      <c r="I861" s="7">
        <v>2</v>
      </c>
      <c r="J861" s="7">
        <v>2</v>
      </c>
      <c r="K861" s="7">
        <v>1</v>
      </c>
      <c r="L861" s="7">
        <v>0</v>
      </c>
      <c r="M861" s="7">
        <v>8</v>
      </c>
      <c r="Q861"/>
    </row>
    <row r="862" spans="1:17">
      <c r="A862" s="7" t="s">
        <v>2680</v>
      </c>
      <c r="B862" s="3">
        <v>0</v>
      </c>
      <c r="C862" s="7">
        <v>1</v>
      </c>
      <c r="D862" s="7">
        <v>2</v>
      </c>
      <c r="E862" s="7">
        <v>3</v>
      </c>
      <c r="F862" s="7">
        <v>0</v>
      </c>
      <c r="G862" s="7">
        <v>1</v>
      </c>
      <c r="H862" s="7">
        <v>8</v>
      </c>
      <c r="I862" s="7">
        <v>5</v>
      </c>
      <c r="J862" s="7">
        <v>7</v>
      </c>
      <c r="K862" s="7">
        <v>12</v>
      </c>
      <c r="L862" s="7">
        <v>0</v>
      </c>
      <c r="M862" s="7">
        <v>16</v>
      </c>
      <c r="Q862"/>
    </row>
    <row r="863" spans="1:17">
      <c r="A863" s="7" t="s">
        <v>1566</v>
      </c>
      <c r="B863" s="3">
        <v>0</v>
      </c>
      <c r="C863" s="7">
        <v>0</v>
      </c>
      <c r="D863" s="7">
        <v>0</v>
      </c>
      <c r="E863" s="7">
        <v>4</v>
      </c>
      <c r="F863" s="7">
        <v>0</v>
      </c>
      <c r="G863" s="7">
        <v>0</v>
      </c>
      <c r="H863" s="7">
        <v>4</v>
      </c>
      <c r="I863" s="7">
        <v>1</v>
      </c>
      <c r="J863" s="7">
        <v>6</v>
      </c>
      <c r="K863" s="7">
        <v>3</v>
      </c>
      <c r="L863" s="7">
        <v>0</v>
      </c>
      <c r="M863" s="7">
        <v>14</v>
      </c>
      <c r="Q863"/>
    </row>
    <row r="864" spans="1:17">
      <c r="A864" s="7" t="s">
        <v>1567</v>
      </c>
      <c r="B864" s="3">
        <v>0</v>
      </c>
      <c r="C864" s="7">
        <v>0</v>
      </c>
      <c r="D864" s="7">
        <v>1</v>
      </c>
      <c r="E864" s="7">
        <v>0</v>
      </c>
      <c r="F864" s="7">
        <v>0</v>
      </c>
      <c r="G864" s="7">
        <v>0</v>
      </c>
      <c r="H864" s="7">
        <v>4</v>
      </c>
      <c r="I864" s="7">
        <v>2</v>
      </c>
      <c r="J864" s="7">
        <v>5</v>
      </c>
      <c r="K864" s="7">
        <v>8</v>
      </c>
      <c r="L864" s="7">
        <v>0</v>
      </c>
      <c r="M864" s="7">
        <v>15</v>
      </c>
      <c r="Q864"/>
    </row>
    <row r="865" spans="1:17">
      <c r="A865" s="7" t="s">
        <v>1568</v>
      </c>
      <c r="B865" s="3">
        <v>0</v>
      </c>
      <c r="C865" s="7">
        <v>0</v>
      </c>
      <c r="D865" s="7">
        <v>2</v>
      </c>
      <c r="E865" s="7">
        <v>2</v>
      </c>
      <c r="F865" s="7">
        <v>0</v>
      </c>
      <c r="G865" s="7">
        <v>0</v>
      </c>
      <c r="H865" s="7">
        <v>5</v>
      </c>
      <c r="I865" s="7">
        <v>2</v>
      </c>
      <c r="J865" s="7">
        <v>9</v>
      </c>
      <c r="K865" s="7">
        <v>2</v>
      </c>
      <c r="L865" s="7">
        <v>1</v>
      </c>
      <c r="M865" s="7">
        <v>4</v>
      </c>
      <c r="Q865"/>
    </row>
    <row r="866" spans="1:17">
      <c r="A866" s="7" t="s">
        <v>1569</v>
      </c>
      <c r="B866" s="3">
        <v>0</v>
      </c>
      <c r="C866" s="7">
        <v>0</v>
      </c>
      <c r="D866" s="7">
        <v>1</v>
      </c>
      <c r="E866" s="7">
        <v>7</v>
      </c>
      <c r="F866" s="7">
        <v>0</v>
      </c>
      <c r="G866" s="7">
        <v>0</v>
      </c>
      <c r="H866" s="7">
        <v>8</v>
      </c>
      <c r="I866" s="7">
        <v>3</v>
      </c>
      <c r="J866" s="7">
        <v>15</v>
      </c>
      <c r="K866" s="7">
        <v>4</v>
      </c>
      <c r="L866" s="7">
        <v>1</v>
      </c>
      <c r="M866" s="7">
        <v>9</v>
      </c>
      <c r="Q866"/>
    </row>
    <row r="867" spans="1:17">
      <c r="A867" s="7" t="s">
        <v>1570</v>
      </c>
      <c r="B867" s="3">
        <v>0</v>
      </c>
      <c r="C867" s="7">
        <v>0</v>
      </c>
      <c r="D867" s="7">
        <v>1</v>
      </c>
      <c r="E867" s="7">
        <v>2</v>
      </c>
      <c r="F867" s="7">
        <v>0</v>
      </c>
      <c r="G867" s="7">
        <v>0</v>
      </c>
      <c r="H867" s="7">
        <v>6</v>
      </c>
      <c r="I867" s="7">
        <v>1</v>
      </c>
      <c r="J867" s="7">
        <v>3</v>
      </c>
      <c r="K867" s="7">
        <v>0</v>
      </c>
      <c r="L867" s="7">
        <v>0</v>
      </c>
      <c r="M867" s="7">
        <v>8</v>
      </c>
      <c r="Q867"/>
    </row>
    <row r="868" spans="1:17">
      <c r="A868" s="7" t="s">
        <v>1571</v>
      </c>
      <c r="B868" s="3">
        <v>0</v>
      </c>
      <c r="C868" s="7">
        <v>0</v>
      </c>
      <c r="D868" s="7">
        <v>2</v>
      </c>
      <c r="E868" s="7">
        <v>4</v>
      </c>
      <c r="F868" s="7">
        <v>0</v>
      </c>
      <c r="G868" s="7">
        <v>0</v>
      </c>
      <c r="H868" s="7">
        <v>7</v>
      </c>
      <c r="I868" s="7">
        <v>5</v>
      </c>
      <c r="J868" s="7">
        <v>8</v>
      </c>
      <c r="K868" s="7">
        <v>6</v>
      </c>
      <c r="L868" s="7">
        <v>1</v>
      </c>
      <c r="M868" s="7">
        <v>9</v>
      </c>
      <c r="Q868"/>
    </row>
    <row r="869" spans="1:17">
      <c r="A869" s="7" t="s">
        <v>1572</v>
      </c>
      <c r="B869" s="3">
        <v>0</v>
      </c>
      <c r="C869" s="7">
        <v>0</v>
      </c>
      <c r="D869" s="7">
        <v>2</v>
      </c>
      <c r="E869" s="7">
        <v>2</v>
      </c>
      <c r="F869" s="7">
        <v>0</v>
      </c>
      <c r="G869" s="7">
        <v>0</v>
      </c>
      <c r="H869" s="7">
        <v>4</v>
      </c>
      <c r="I869" s="7">
        <v>0</v>
      </c>
      <c r="J869" s="7">
        <v>4</v>
      </c>
      <c r="K869" s="7">
        <v>4</v>
      </c>
      <c r="L869" s="7">
        <v>0</v>
      </c>
      <c r="M869" s="7">
        <v>18</v>
      </c>
      <c r="Q869"/>
    </row>
    <row r="870" spans="1:17">
      <c r="A870" s="7" t="s">
        <v>1573</v>
      </c>
      <c r="B870" s="3">
        <v>0</v>
      </c>
      <c r="C870" s="7">
        <v>0</v>
      </c>
      <c r="D870" s="7">
        <v>1</v>
      </c>
      <c r="E870" s="7">
        <v>3</v>
      </c>
      <c r="F870" s="7">
        <v>0</v>
      </c>
      <c r="G870" s="7">
        <v>0</v>
      </c>
      <c r="H870" s="7">
        <v>4</v>
      </c>
      <c r="I870" s="7">
        <v>0</v>
      </c>
      <c r="J870" s="7">
        <v>2</v>
      </c>
      <c r="K870" s="7">
        <v>5</v>
      </c>
      <c r="L870" s="7">
        <v>0</v>
      </c>
      <c r="M870" s="7">
        <v>16</v>
      </c>
      <c r="Q870"/>
    </row>
    <row r="871" spans="1:17">
      <c r="A871" s="7" t="s">
        <v>1574</v>
      </c>
      <c r="B871" s="3">
        <v>0</v>
      </c>
      <c r="C871" s="7">
        <v>0</v>
      </c>
      <c r="D871" s="7">
        <v>3</v>
      </c>
      <c r="E871" s="7">
        <v>0</v>
      </c>
      <c r="F871" s="7">
        <v>0</v>
      </c>
      <c r="G871" s="7">
        <v>0</v>
      </c>
      <c r="H871" s="7">
        <v>7</v>
      </c>
      <c r="I871" s="7">
        <v>2</v>
      </c>
      <c r="J871" s="7">
        <v>5</v>
      </c>
      <c r="K871" s="7">
        <v>4</v>
      </c>
      <c r="L871" s="7">
        <v>0</v>
      </c>
      <c r="M871" s="7">
        <v>6</v>
      </c>
      <c r="Q871"/>
    </row>
    <row r="872" spans="1:17">
      <c r="A872" s="7" t="s">
        <v>1575</v>
      </c>
      <c r="B872" s="3">
        <v>0</v>
      </c>
      <c r="C872" s="7">
        <v>0</v>
      </c>
      <c r="D872" s="7">
        <v>5</v>
      </c>
      <c r="E872" s="7">
        <v>2</v>
      </c>
      <c r="F872" s="7">
        <v>1</v>
      </c>
      <c r="G872" s="7">
        <v>0</v>
      </c>
      <c r="H872" s="7">
        <v>7</v>
      </c>
      <c r="I872" s="7">
        <v>1</v>
      </c>
      <c r="J872" s="7">
        <v>7</v>
      </c>
      <c r="K872" s="7">
        <v>4</v>
      </c>
      <c r="L872" s="7">
        <v>1</v>
      </c>
      <c r="M872" s="7">
        <v>5</v>
      </c>
      <c r="Q872"/>
    </row>
    <row r="873" spans="1:17">
      <c r="A873" s="7" t="s">
        <v>1576</v>
      </c>
      <c r="B873" s="3">
        <v>0</v>
      </c>
      <c r="C873" s="7">
        <v>0</v>
      </c>
      <c r="D873" s="7">
        <v>5</v>
      </c>
      <c r="E873" s="7">
        <v>3</v>
      </c>
      <c r="F873" s="7">
        <v>0</v>
      </c>
      <c r="G873" s="7">
        <v>0</v>
      </c>
      <c r="H873" s="7">
        <v>10</v>
      </c>
      <c r="I873" s="7">
        <v>2</v>
      </c>
      <c r="J873" s="7">
        <v>10</v>
      </c>
      <c r="K873" s="7">
        <v>1</v>
      </c>
      <c r="L873" s="7">
        <v>0</v>
      </c>
      <c r="M873" s="7">
        <v>1</v>
      </c>
      <c r="Q873"/>
    </row>
    <row r="874" spans="1:17">
      <c r="A874" s="7" t="s">
        <v>1577</v>
      </c>
      <c r="B874" s="3">
        <v>0</v>
      </c>
      <c r="C874" s="7">
        <v>0</v>
      </c>
      <c r="D874" s="7">
        <v>3</v>
      </c>
      <c r="E874" s="7">
        <v>1</v>
      </c>
      <c r="F874" s="7">
        <v>0</v>
      </c>
      <c r="G874" s="7">
        <v>0</v>
      </c>
      <c r="H874" s="7">
        <v>12</v>
      </c>
      <c r="I874" s="7">
        <v>3</v>
      </c>
      <c r="J874" s="7">
        <v>10</v>
      </c>
      <c r="K874" s="7">
        <v>2</v>
      </c>
      <c r="L874" s="7">
        <v>0</v>
      </c>
      <c r="M874" s="7">
        <v>0</v>
      </c>
      <c r="Q874"/>
    </row>
    <row r="875" spans="1:17">
      <c r="A875" s="7" t="s">
        <v>1578</v>
      </c>
      <c r="B875" s="3">
        <v>0</v>
      </c>
      <c r="C875" s="7">
        <v>1</v>
      </c>
      <c r="D875" s="7">
        <v>1</v>
      </c>
      <c r="E875" s="7">
        <v>0</v>
      </c>
      <c r="F875" s="7">
        <v>1</v>
      </c>
      <c r="G875" s="7">
        <v>0</v>
      </c>
      <c r="H875" s="7">
        <v>2</v>
      </c>
      <c r="I875" s="7">
        <v>2</v>
      </c>
      <c r="J875" s="7">
        <v>3</v>
      </c>
      <c r="K875" s="7">
        <v>1</v>
      </c>
      <c r="L875" s="7">
        <v>0</v>
      </c>
      <c r="M875" s="7">
        <v>11</v>
      </c>
      <c r="Q875"/>
    </row>
    <row r="876" spans="1:17">
      <c r="A876" s="7" t="s">
        <v>1579</v>
      </c>
      <c r="B876" s="3">
        <v>0</v>
      </c>
      <c r="C876" s="7">
        <v>0</v>
      </c>
      <c r="D876" s="7">
        <v>0</v>
      </c>
      <c r="E876" s="7">
        <v>3</v>
      </c>
      <c r="F876" s="7">
        <v>0</v>
      </c>
      <c r="G876" s="7">
        <v>1</v>
      </c>
      <c r="H876" s="7">
        <v>4</v>
      </c>
      <c r="I876" s="7">
        <v>0</v>
      </c>
      <c r="J876" s="7">
        <v>5</v>
      </c>
      <c r="K876" s="7">
        <v>1</v>
      </c>
      <c r="L876" s="7">
        <v>0</v>
      </c>
      <c r="M876" s="7">
        <v>4</v>
      </c>
      <c r="Q876"/>
    </row>
    <row r="877" spans="1:17">
      <c r="A877" s="7" t="s">
        <v>1580</v>
      </c>
      <c r="B877" s="3">
        <v>0</v>
      </c>
      <c r="C877" s="7">
        <v>0</v>
      </c>
      <c r="D877" s="7">
        <v>0</v>
      </c>
      <c r="E877" s="7">
        <v>0</v>
      </c>
      <c r="F877" s="7">
        <v>0</v>
      </c>
      <c r="G877" s="7">
        <v>0</v>
      </c>
      <c r="H877" s="7">
        <v>0</v>
      </c>
      <c r="I877" s="7">
        <v>2</v>
      </c>
      <c r="J877" s="7">
        <v>6</v>
      </c>
      <c r="K877" s="7">
        <v>1</v>
      </c>
      <c r="L877" s="7">
        <v>0</v>
      </c>
      <c r="M877" s="7">
        <v>4</v>
      </c>
      <c r="Q877"/>
    </row>
    <row r="878" spans="1:17">
      <c r="A878" s="7" t="s">
        <v>1581</v>
      </c>
      <c r="B878" s="3">
        <v>0</v>
      </c>
      <c r="C878" s="7">
        <v>0</v>
      </c>
      <c r="D878" s="7">
        <v>1</v>
      </c>
      <c r="E878" s="7">
        <v>1</v>
      </c>
      <c r="F878" s="7">
        <v>0</v>
      </c>
      <c r="G878" s="7">
        <v>0</v>
      </c>
      <c r="H878" s="7">
        <v>4</v>
      </c>
      <c r="I878" s="7">
        <v>0</v>
      </c>
      <c r="J878" s="7">
        <v>6</v>
      </c>
      <c r="K878" s="7">
        <v>5</v>
      </c>
      <c r="L878" s="7">
        <v>0</v>
      </c>
      <c r="M878" s="7">
        <v>7</v>
      </c>
      <c r="Q878"/>
    </row>
    <row r="879" spans="1:17">
      <c r="A879" s="7" t="s">
        <v>1582</v>
      </c>
      <c r="B879" s="3">
        <v>0</v>
      </c>
      <c r="C879" s="7">
        <v>0</v>
      </c>
      <c r="D879" s="7">
        <v>2</v>
      </c>
      <c r="E879" s="7">
        <v>0</v>
      </c>
      <c r="F879" s="7">
        <v>0</v>
      </c>
      <c r="G879" s="7">
        <v>0</v>
      </c>
      <c r="H879" s="7">
        <v>2</v>
      </c>
      <c r="I879" s="7">
        <v>0</v>
      </c>
      <c r="J879" s="7">
        <v>5</v>
      </c>
      <c r="K879" s="7">
        <v>1</v>
      </c>
      <c r="L879" s="7">
        <v>0</v>
      </c>
      <c r="M879" s="7">
        <v>5</v>
      </c>
      <c r="Q879"/>
    </row>
    <row r="880" spans="1:17">
      <c r="A880" s="7" t="s">
        <v>1583</v>
      </c>
      <c r="B880" s="3">
        <v>0</v>
      </c>
      <c r="C880" s="7">
        <v>0</v>
      </c>
      <c r="D880" s="7">
        <v>0</v>
      </c>
      <c r="E880" s="7">
        <v>0</v>
      </c>
      <c r="F880" s="7">
        <v>0</v>
      </c>
      <c r="G880" s="7">
        <v>0</v>
      </c>
      <c r="H880" s="7">
        <v>0</v>
      </c>
      <c r="I880" s="7">
        <v>1</v>
      </c>
      <c r="J880" s="7">
        <v>4</v>
      </c>
      <c r="K880" s="7">
        <v>3</v>
      </c>
      <c r="L880" s="7">
        <v>0</v>
      </c>
      <c r="M880" s="7">
        <v>8</v>
      </c>
      <c r="Q880"/>
    </row>
    <row r="881" spans="1:17">
      <c r="A881" s="7" t="s">
        <v>1584</v>
      </c>
      <c r="B881" s="3">
        <v>0</v>
      </c>
      <c r="C881" s="7">
        <v>0</v>
      </c>
      <c r="D881" s="7">
        <v>1</v>
      </c>
      <c r="E881" s="7">
        <v>3</v>
      </c>
      <c r="F881" s="7">
        <v>0</v>
      </c>
      <c r="G881" s="7">
        <v>0</v>
      </c>
      <c r="H881" s="7">
        <v>4</v>
      </c>
      <c r="I881" s="7">
        <v>0</v>
      </c>
      <c r="J881" s="7">
        <v>3</v>
      </c>
      <c r="K881" s="7">
        <v>4</v>
      </c>
      <c r="L881" s="7">
        <v>0</v>
      </c>
      <c r="M881" s="7">
        <v>10</v>
      </c>
      <c r="Q881"/>
    </row>
    <row r="882" spans="1:17">
      <c r="A882" s="7" t="s">
        <v>1585</v>
      </c>
      <c r="B882" s="3">
        <v>0</v>
      </c>
      <c r="C882" s="7">
        <v>0</v>
      </c>
      <c r="D882" s="7">
        <v>2</v>
      </c>
      <c r="E882" s="7">
        <v>0</v>
      </c>
      <c r="F882" s="7">
        <v>0</v>
      </c>
      <c r="G882" s="7">
        <v>0</v>
      </c>
      <c r="H882" s="7">
        <v>2</v>
      </c>
      <c r="I882" s="7">
        <v>0</v>
      </c>
      <c r="J882" s="7">
        <v>6</v>
      </c>
      <c r="K882" s="7">
        <v>0</v>
      </c>
      <c r="L882" s="7">
        <v>0</v>
      </c>
      <c r="M882" s="7">
        <v>2</v>
      </c>
      <c r="Q882"/>
    </row>
    <row r="883" spans="1:17">
      <c r="A883" s="7" t="s">
        <v>1586</v>
      </c>
      <c r="B883" s="3">
        <v>0</v>
      </c>
      <c r="C883" s="7">
        <v>0</v>
      </c>
      <c r="D883" s="7">
        <v>2</v>
      </c>
      <c r="E883" s="7">
        <v>5</v>
      </c>
      <c r="F883" s="7">
        <v>0</v>
      </c>
      <c r="G883" s="7">
        <v>1</v>
      </c>
      <c r="H883" s="7">
        <v>10</v>
      </c>
      <c r="I883" s="7">
        <v>3</v>
      </c>
      <c r="J883" s="7">
        <v>9</v>
      </c>
      <c r="K883" s="7">
        <v>3</v>
      </c>
      <c r="L883" s="7">
        <v>0</v>
      </c>
      <c r="M883" s="7">
        <v>9</v>
      </c>
      <c r="Q883"/>
    </row>
    <row r="884" spans="1:17">
      <c r="A884" s="7" t="s">
        <v>1587</v>
      </c>
      <c r="B884" s="3">
        <v>0</v>
      </c>
      <c r="C884" s="7">
        <v>1</v>
      </c>
      <c r="D884" s="7">
        <v>1</v>
      </c>
      <c r="E884" s="7">
        <v>3</v>
      </c>
      <c r="F884" s="7">
        <v>0</v>
      </c>
      <c r="G884" s="7">
        <v>0</v>
      </c>
      <c r="H884" s="7">
        <v>6</v>
      </c>
      <c r="I884" s="7">
        <v>1</v>
      </c>
      <c r="J884" s="7">
        <v>4</v>
      </c>
      <c r="K884" s="7">
        <v>0</v>
      </c>
      <c r="L884" s="7">
        <v>0</v>
      </c>
      <c r="M884" s="7">
        <v>6</v>
      </c>
      <c r="Q884"/>
    </row>
    <row r="885" spans="1:17">
      <c r="A885" s="7" t="s">
        <v>1647</v>
      </c>
      <c r="B885" s="3">
        <v>0</v>
      </c>
      <c r="C885" s="7">
        <v>1</v>
      </c>
      <c r="D885" s="7">
        <v>2</v>
      </c>
      <c r="E885" s="7">
        <v>2</v>
      </c>
      <c r="F885" s="7">
        <v>1</v>
      </c>
      <c r="G885" s="7">
        <v>0</v>
      </c>
      <c r="H885" s="7">
        <v>5</v>
      </c>
      <c r="I885" s="7">
        <v>3</v>
      </c>
      <c r="J885" s="7">
        <v>8</v>
      </c>
      <c r="K885" s="7">
        <v>3</v>
      </c>
      <c r="L885" s="7">
        <v>1</v>
      </c>
      <c r="M885" s="7">
        <v>10</v>
      </c>
      <c r="Q885"/>
    </row>
    <row r="886" spans="1:17">
      <c r="A886" s="7" t="s">
        <v>1648</v>
      </c>
      <c r="B886" s="3">
        <v>1</v>
      </c>
      <c r="C886" s="7">
        <v>3</v>
      </c>
      <c r="D886" s="7">
        <v>4</v>
      </c>
      <c r="E886" s="7">
        <v>0</v>
      </c>
      <c r="F886" s="7">
        <v>1</v>
      </c>
      <c r="G886" s="7">
        <v>0</v>
      </c>
      <c r="H886" s="7">
        <v>14</v>
      </c>
      <c r="I886" s="7">
        <v>14</v>
      </c>
      <c r="J886" s="7">
        <v>15</v>
      </c>
      <c r="K886" s="7">
        <v>7</v>
      </c>
      <c r="L886" s="7">
        <v>5</v>
      </c>
      <c r="M886" s="7">
        <v>6</v>
      </c>
      <c r="Q886"/>
    </row>
    <row r="887" spans="1:17">
      <c r="A887" s="7" t="s">
        <v>1649</v>
      </c>
      <c r="B887" s="3">
        <v>0</v>
      </c>
      <c r="C887" s="7">
        <v>0</v>
      </c>
      <c r="D887" s="7">
        <v>0</v>
      </c>
      <c r="E887" s="7">
        <v>1</v>
      </c>
      <c r="F887" s="7">
        <v>0</v>
      </c>
      <c r="G887" s="7">
        <v>0</v>
      </c>
      <c r="H887" s="7">
        <v>2</v>
      </c>
      <c r="I887" s="7">
        <v>6</v>
      </c>
      <c r="J887" s="7">
        <v>6</v>
      </c>
      <c r="K887" s="7">
        <v>8</v>
      </c>
      <c r="L887" s="7">
        <v>1</v>
      </c>
      <c r="M887" s="7">
        <v>5</v>
      </c>
      <c r="Q887"/>
    </row>
    <row r="888" spans="1:17">
      <c r="A888" s="7" t="s">
        <v>1650</v>
      </c>
      <c r="B888" s="3">
        <v>0</v>
      </c>
      <c r="C888" s="7">
        <v>0</v>
      </c>
      <c r="D888" s="7">
        <v>0</v>
      </c>
      <c r="E888" s="7">
        <v>1</v>
      </c>
      <c r="F888" s="7">
        <v>0</v>
      </c>
      <c r="G888" s="7">
        <v>0</v>
      </c>
      <c r="H888" s="7">
        <v>2</v>
      </c>
      <c r="I888" s="7">
        <v>0</v>
      </c>
      <c r="J888" s="7">
        <v>2</v>
      </c>
      <c r="K888" s="7">
        <v>2</v>
      </c>
      <c r="L888" s="7">
        <v>0</v>
      </c>
      <c r="M888" s="7">
        <v>4</v>
      </c>
      <c r="Q888"/>
    </row>
    <row r="889" spans="1:17">
      <c r="A889" s="7" t="s">
        <v>1651</v>
      </c>
      <c r="B889" s="3">
        <v>0</v>
      </c>
      <c r="C889" s="7">
        <v>0</v>
      </c>
      <c r="D889" s="7">
        <v>2</v>
      </c>
      <c r="E889" s="7">
        <v>5</v>
      </c>
      <c r="F889" s="7">
        <v>0</v>
      </c>
      <c r="G889" s="7">
        <v>0</v>
      </c>
      <c r="H889" s="7">
        <v>8</v>
      </c>
      <c r="I889" s="7">
        <v>4</v>
      </c>
      <c r="J889" s="7">
        <v>8</v>
      </c>
      <c r="K889" s="7">
        <v>5</v>
      </c>
      <c r="L889" s="7">
        <v>0</v>
      </c>
      <c r="M889" s="7">
        <v>8</v>
      </c>
      <c r="Q889"/>
    </row>
    <row r="890" spans="1:17">
      <c r="A890" s="7" t="s">
        <v>1652</v>
      </c>
      <c r="B890" s="3">
        <v>1</v>
      </c>
      <c r="C890" s="7">
        <v>0</v>
      </c>
      <c r="D890" s="7">
        <v>0</v>
      </c>
      <c r="E890" s="7">
        <v>0</v>
      </c>
      <c r="F890" s="7">
        <v>0</v>
      </c>
      <c r="G890" s="7">
        <v>0</v>
      </c>
      <c r="H890" s="7">
        <v>1</v>
      </c>
      <c r="I890" s="7">
        <v>1</v>
      </c>
      <c r="J890" s="7">
        <v>1</v>
      </c>
      <c r="K890" s="7">
        <v>3</v>
      </c>
      <c r="L890" s="7">
        <v>0</v>
      </c>
      <c r="M890" s="7">
        <v>8</v>
      </c>
      <c r="Q890"/>
    </row>
    <row r="891" spans="1:17">
      <c r="A891" s="7" t="s">
        <v>1653</v>
      </c>
      <c r="B891" s="3">
        <v>0</v>
      </c>
      <c r="C891" s="7">
        <v>0</v>
      </c>
      <c r="D891" s="7">
        <v>1</v>
      </c>
      <c r="E891" s="7">
        <v>2</v>
      </c>
      <c r="F891" s="7">
        <v>0</v>
      </c>
      <c r="G891" s="7">
        <v>0</v>
      </c>
      <c r="H891" s="7">
        <v>3</v>
      </c>
      <c r="I891" s="7">
        <v>3</v>
      </c>
      <c r="J891" s="7">
        <v>14</v>
      </c>
      <c r="K891" s="7">
        <v>5</v>
      </c>
      <c r="L891" s="7">
        <v>0</v>
      </c>
      <c r="M891" s="7">
        <v>7</v>
      </c>
      <c r="Q891"/>
    </row>
    <row r="892" spans="1:17">
      <c r="A892" s="7" t="s">
        <v>1654</v>
      </c>
      <c r="B892" s="3">
        <v>0</v>
      </c>
      <c r="C892" s="7">
        <v>0</v>
      </c>
      <c r="D892" s="7">
        <v>0</v>
      </c>
      <c r="E892" s="7">
        <v>4</v>
      </c>
      <c r="F892" s="7">
        <v>0</v>
      </c>
      <c r="G892" s="7">
        <v>0</v>
      </c>
      <c r="H892" s="7">
        <v>10</v>
      </c>
      <c r="I892" s="7">
        <v>2</v>
      </c>
      <c r="J892" s="7">
        <v>8</v>
      </c>
      <c r="K892" s="7">
        <v>7</v>
      </c>
      <c r="L892" s="7">
        <v>0</v>
      </c>
      <c r="M892" s="7">
        <v>18</v>
      </c>
      <c r="Q892"/>
    </row>
    <row r="893" spans="1:17">
      <c r="A893" s="7" t="s">
        <v>1655</v>
      </c>
      <c r="B893" s="3">
        <v>0</v>
      </c>
      <c r="C893" s="7">
        <v>0</v>
      </c>
      <c r="D893" s="7">
        <v>9</v>
      </c>
      <c r="E893" s="7">
        <v>0</v>
      </c>
      <c r="F893" s="7">
        <v>0</v>
      </c>
      <c r="G893" s="7">
        <v>0</v>
      </c>
      <c r="H893" s="7">
        <v>11</v>
      </c>
      <c r="I893" s="7">
        <v>8</v>
      </c>
      <c r="J893" s="7">
        <v>13</v>
      </c>
      <c r="K893" s="7">
        <v>10</v>
      </c>
      <c r="L893" s="7">
        <v>3</v>
      </c>
      <c r="M893" s="7">
        <v>9</v>
      </c>
      <c r="Q893"/>
    </row>
    <row r="894" spans="1:17">
      <c r="A894" s="7" t="s">
        <v>1656</v>
      </c>
      <c r="B894" s="3">
        <v>0</v>
      </c>
      <c r="C894" s="7">
        <v>1</v>
      </c>
      <c r="D894" s="7">
        <v>0</v>
      </c>
      <c r="E894" s="7">
        <v>1</v>
      </c>
      <c r="F894" s="7">
        <v>0</v>
      </c>
      <c r="G894" s="7">
        <v>0</v>
      </c>
      <c r="H894" s="7">
        <v>3</v>
      </c>
      <c r="I894" s="7">
        <v>1</v>
      </c>
      <c r="J894" s="7">
        <v>6</v>
      </c>
      <c r="K894" s="7">
        <v>2</v>
      </c>
      <c r="L894" s="7">
        <v>1</v>
      </c>
      <c r="M894" s="7">
        <v>7</v>
      </c>
      <c r="Q894"/>
    </row>
    <row r="895" spans="1:17">
      <c r="A895" s="7" t="s">
        <v>1657</v>
      </c>
      <c r="B895" s="3">
        <v>0</v>
      </c>
      <c r="C895" s="7">
        <v>2</v>
      </c>
      <c r="D895" s="7">
        <v>3</v>
      </c>
      <c r="E895" s="7">
        <v>2</v>
      </c>
      <c r="F895" s="7">
        <v>1</v>
      </c>
      <c r="G895" s="7">
        <v>0</v>
      </c>
      <c r="H895" s="7">
        <v>7</v>
      </c>
      <c r="I895" s="7">
        <v>2</v>
      </c>
      <c r="J895" s="7">
        <v>2</v>
      </c>
      <c r="K895" s="7">
        <v>5</v>
      </c>
      <c r="L895" s="7">
        <v>0</v>
      </c>
      <c r="M895" s="7">
        <v>11</v>
      </c>
      <c r="Q895"/>
    </row>
    <row r="896" spans="1:17">
      <c r="A896" s="7" t="s">
        <v>1658</v>
      </c>
      <c r="B896" s="3">
        <v>0</v>
      </c>
      <c r="C896" s="7">
        <v>0</v>
      </c>
      <c r="D896" s="7">
        <v>2</v>
      </c>
      <c r="E896" s="7">
        <v>1</v>
      </c>
      <c r="F896" s="7">
        <v>0</v>
      </c>
      <c r="G896" s="7">
        <v>0</v>
      </c>
      <c r="H896" s="7">
        <v>3</v>
      </c>
      <c r="I896" s="7">
        <v>0</v>
      </c>
      <c r="J896" s="7">
        <v>5</v>
      </c>
      <c r="K896" s="7">
        <v>4</v>
      </c>
      <c r="L896" s="7">
        <v>0</v>
      </c>
      <c r="M896" s="7">
        <v>7</v>
      </c>
      <c r="Q896"/>
    </row>
    <row r="897" spans="1:17">
      <c r="A897" s="7" t="s">
        <v>1659</v>
      </c>
      <c r="B897" s="3">
        <v>0</v>
      </c>
      <c r="C897" s="7">
        <v>0</v>
      </c>
      <c r="D897" s="7">
        <v>0</v>
      </c>
      <c r="E897" s="7">
        <v>3</v>
      </c>
      <c r="F897" s="7">
        <v>0</v>
      </c>
      <c r="G897" s="7">
        <v>0</v>
      </c>
      <c r="H897" s="7">
        <v>3</v>
      </c>
      <c r="I897" s="7">
        <v>0</v>
      </c>
      <c r="J897" s="7">
        <v>6</v>
      </c>
      <c r="K897" s="7">
        <v>2</v>
      </c>
      <c r="L897" s="7">
        <v>0</v>
      </c>
      <c r="M897" s="7">
        <v>5</v>
      </c>
      <c r="Q897"/>
    </row>
    <row r="898" spans="1:17">
      <c r="A898" s="7" t="s">
        <v>1660</v>
      </c>
      <c r="B898" s="3">
        <v>0</v>
      </c>
      <c r="C898" s="7">
        <v>0</v>
      </c>
      <c r="D898" s="7">
        <v>3</v>
      </c>
      <c r="E898" s="7">
        <v>3</v>
      </c>
      <c r="F898" s="7">
        <v>0</v>
      </c>
      <c r="G898" s="7">
        <v>0</v>
      </c>
      <c r="H898" s="7">
        <v>9</v>
      </c>
      <c r="I898" s="7">
        <v>1</v>
      </c>
      <c r="J898" s="7">
        <v>7</v>
      </c>
      <c r="K898" s="7">
        <v>7</v>
      </c>
      <c r="L898" s="7">
        <v>0</v>
      </c>
      <c r="M898" s="7">
        <v>23</v>
      </c>
      <c r="Q898"/>
    </row>
    <row r="899" spans="1:17">
      <c r="A899" s="7" t="s">
        <v>1661</v>
      </c>
      <c r="B899" s="3">
        <v>0</v>
      </c>
      <c r="C899" s="7">
        <v>0</v>
      </c>
      <c r="D899" s="7">
        <v>2</v>
      </c>
      <c r="E899" s="7">
        <v>0</v>
      </c>
      <c r="F899" s="7">
        <v>0</v>
      </c>
      <c r="G899" s="7">
        <v>0</v>
      </c>
      <c r="H899" s="7">
        <v>3</v>
      </c>
      <c r="I899" s="7">
        <v>2</v>
      </c>
      <c r="J899" s="7">
        <v>5</v>
      </c>
      <c r="K899" s="7">
        <v>7</v>
      </c>
      <c r="L899" s="7">
        <v>0</v>
      </c>
      <c r="M899" s="7">
        <v>13</v>
      </c>
      <c r="Q899"/>
    </row>
    <row r="900" spans="1:17">
      <c r="A900" s="7" t="s">
        <v>1662</v>
      </c>
      <c r="B900" s="3">
        <v>0</v>
      </c>
      <c r="C900" s="7">
        <v>0</v>
      </c>
      <c r="D900" s="7">
        <v>3</v>
      </c>
      <c r="E900" s="7">
        <v>0</v>
      </c>
      <c r="F900" s="7">
        <v>0</v>
      </c>
      <c r="G900" s="7">
        <v>0</v>
      </c>
      <c r="H900" s="7">
        <v>4</v>
      </c>
      <c r="I900" s="7">
        <v>0</v>
      </c>
      <c r="J900" s="7">
        <v>8</v>
      </c>
      <c r="K900" s="7">
        <v>7</v>
      </c>
      <c r="L900" s="7">
        <v>0</v>
      </c>
      <c r="M900" s="7">
        <v>9</v>
      </c>
      <c r="Q900"/>
    </row>
    <row r="901" spans="1:17">
      <c r="A901" s="7" t="s">
        <v>1663</v>
      </c>
      <c r="B901" s="3">
        <v>0</v>
      </c>
      <c r="C901" s="7">
        <v>0</v>
      </c>
      <c r="D901" s="7">
        <v>4</v>
      </c>
      <c r="E901" s="7">
        <v>4</v>
      </c>
      <c r="F901" s="7">
        <v>0</v>
      </c>
      <c r="G901" s="7">
        <v>0</v>
      </c>
      <c r="H901" s="7">
        <v>8</v>
      </c>
      <c r="I901" s="7">
        <v>4</v>
      </c>
      <c r="J901" s="7">
        <v>8</v>
      </c>
      <c r="K901" s="7">
        <v>10</v>
      </c>
      <c r="L901" s="7">
        <v>0</v>
      </c>
      <c r="M901" s="7">
        <v>15</v>
      </c>
      <c r="Q901"/>
    </row>
    <row r="902" spans="1:17">
      <c r="A902" s="7" t="s">
        <v>1664</v>
      </c>
      <c r="B902" s="3">
        <v>0</v>
      </c>
      <c r="C902" s="7">
        <v>0</v>
      </c>
      <c r="D902" s="7">
        <v>0</v>
      </c>
      <c r="E902" s="7">
        <v>4</v>
      </c>
      <c r="F902" s="7">
        <v>0</v>
      </c>
      <c r="G902" s="7">
        <v>0</v>
      </c>
      <c r="H902" s="7">
        <v>11</v>
      </c>
      <c r="I902" s="7">
        <v>2</v>
      </c>
      <c r="J902" s="7">
        <v>7</v>
      </c>
      <c r="K902" s="7">
        <v>14</v>
      </c>
      <c r="L902" s="7">
        <v>0</v>
      </c>
      <c r="M902" s="7">
        <v>14</v>
      </c>
      <c r="Q902"/>
    </row>
    <row r="903" spans="1:17">
      <c r="A903" s="7" t="s">
        <v>1665</v>
      </c>
      <c r="B903" s="3">
        <v>0</v>
      </c>
      <c r="C903" s="7">
        <v>0</v>
      </c>
      <c r="D903" s="7">
        <v>4</v>
      </c>
      <c r="E903" s="7">
        <v>5</v>
      </c>
      <c r="F903" s="7">
        <v>0</v>
      </c>
      <c r="G903" s="7">
        <v>0</v>
      </c>
      <c r="H903" s="7">
        <v>9</v>
      </c>
      <c r="I903" s="7">
        <v>2</v>
      </c>
      <c r="J903" s="7">
        <v>10</v>
      </c>
      <c r="K903" s="7">
        <v>4</v>
      </c>
      <c r="L903" s="7">
        <v>1</v>
      </c>
      <c r="M903" s="7">
        <v>6</v>
      </c>
      <c r="Q903"/>
    </row>
    <row r="904" spans="1:17">
      <c r="A904" s="7" t="s">
        <v>1666</v>
      </c>
      <c r="B904" s="3">
        <v>1</v>
      </c>
      <c r="C904" s="7">
        <v>0</v>
      </c>
      <c r="D904" s="7">
        <v>0</v>
      </c>
      <c r="E904" s="7">
        <v>4</v>
      </c>
      <c r="F904" s="7">
        <v>0</v>
      </c>
      <c r="G904" s="7">
        <v>0</v>
      </c>
      <c r="H904" s="7">
        <v>5</v>
      </c>
      <c r="I904" s="7">
        <v>3</v>
      </c>
      <c r="J904" s="7">
        <v>9</v>
      </c>
      <c r="K904" s="7">
        <v>2</v>
      </c>
      <c r="L904" s="7">
        <v>0</v>
      </c>
      <c r="M904" s="7">
        <v>5</v>
      </c>
      <c r="Q904"/>
    </row>
    <row r="905" spans="1:17">
      <c r="A905" s="7" t="s">
        <v>1667</v>
      </c>
      <c r="B905" s="3">
        <v>0</v>
      </c>
      <c r="C905" s="7">
        <v>0</v>
      </c>
      <c r="D905" s="7">
        <v>0</v>
      </c>
      <c r="E905" s="7">
        <v>1</v>
      </c>
      <c r="F905" s="7">
        <v>0</v>
      </c>
      <c r="G905" s="7">
        <v>0</v>
      </c>
      <c r="H905" s="7">
        <v>1</v>
      </c>
      <c r="I905" s="7">
        <v>2</v>
      </c>
      <c r="J905" s="7">
        <v>8</v>
      </c>
      <c r="K905" s="7">
        <v>2</v>
      </c>
      <c r="L905" s="7">
        <v>1</v>
      </c>
      <c r="M905" s="7">
        <v>6</v>
      </c>
      <c r="Q905"/>
    </row>
    <row r="906" spans="1:17">
      <c r="A906" s="7" t="s">
        <v>2681</v>
      </c>
      <c r="B906" s="3">
        <v>1</v>
      </c>
      <c r="C906" s="7">
        <v>0</v>
      </c>
      <c r="D906" s="7">
        <v>0</v>
      </c>
      <c r="E906" s="7">
        <v>4</v>
      </c>
      <c r="F906" s="7">
        <v>1</v>
      </c>
      <c r="G906" s="7">
        <v>0</v>
      </c>
      <c r="H906" s="7">
        <v>11</v>
      </c>
      <c r="I906" s="7">
        <v>4</v>
      </c>
      <c r="J906" s="7">
        <v>8</v>
      </c>
      <c r="K906" s="7">
        <v>10</v>
      </c>
      <c r="L906" s="7">
        <v>0</v>
      </c>
      <c r="M906" s="7">
        <v>13</v>
      </c>
      <c r="Q906"/>
    </row>
    <row r="907" spans="1:17">
      <c r="A907" s="7" t="s">
        <v>1668</v>
      </c>
      <c r="B907" s="3">
        <v>0</v>
      </c>
      <c r="C907" s="7">
        <v>0</v>
      </c>
      <c r="D907" s="7">
        <v>0</v>
      </c>
      <c r="E907" s="7">
        <v>0</v>
      </c>
      <c r="F907" s="7">
        <v>0</v>
      </c>
      <c r="G907" s="7">
        <v>0</v>
      </c>
      <c r="H907" s="7">
        <v>1</v>
      </c>
      <c r="I907" s="7">
        <v>0</v>
      </c>
      <c r="J907" s="7">
        <v>0</v>
      </c>
      <c r="K907" s="7">
        <v>10</v>
      </c>
      <c r="L907" s="7">
        <v>0</v>
      </c>
      <c r="M907" s="7">
        <v>28</v>
      </c>
      <c r="Q907"/>
    </row>
    <row r="908" spans="1:17">
      <c r="A908" s="7" t="s">
        <v>2682</v>
      </c>
      <c r="B908" s="3">
        <v>0</v>
      </c>
      <c r="C908" s="7">
        <v>0</v>
      </c>
      <c r="D908" s="7">
        <v>3</v>
      </c>
      <c r="E908" s="7">
        <v>8</v>
      </c>
      <c r="F908" s="7">
        <v>0</v>
      </c>
      <c r="G908" s="7">
        <v>0</v>
      </c>
      <c r="H908" s="7">
        <v>12</v>
      </c>
      <c r="I908" s="7">
        <v>1</v>
      </c>
      <c r="J908" s="7">
        <v>7</v>
      </c>
      <c r="K908" s="7">
        <v>8</v>
      </c>
      <c r="L908" s="7">
        <v>0</v>
      </c>
      <c r="M908" s="7">
        <v>14</v>
      </c>
      <c r="Q908"/>
    </row>
    <row r="909" spans="1:17">
      <c r="A909" s="7" t="s">
        <v>1669</v>
      </c>
      <c r="B909" s="3">
        <v>0</v>
      </c>
      <c r="C909" s="7">
        <v>0</v>
      </c>
      <c r="D909" s="7">
        <v>1</v>
      </c>
      <c r="E909" s="7">
        <v>1</v>
      </c>
      <c r="F909" s="7">
        <v>0</v>
      </c>
      <c r="G909" s="7">
        <v>0</v>
      </c>
      <c r="H909" s="7">
        <v>5</v>
      </c>
      <c r="I909" s="7">
        <v>1</v>
      </c>
      <c r="J909" s="7">
        <v>11</v>
      </c>
      <c r="K909" s="7">
        <v>3</v>
      </c>
      <c r="L909" s="7">
        <v>1</v>
      </c>
      <c r="M909" s="7">
        <v>3</v>
      </c>
      <c r="Q909"/>
    </row>
    <row r="910" spans="1:17">
      <c r="A910" s="7" t="s">
        <v>1670</v>
      </c>
      <c r="B910" s="3">
        <v>0</v>
      </c>
      <c r="C910" s="7">
        <v>0</v>
      </c>
      <c r="D910" s="7">
        <v>2</v>
      </c>
      <c r="E910" s="7">
        <v>4</v>
      </c>
      <c r="F910" s="7">
        <v>1</v>
      </c>
      <c r="G910" s="7">
        <v>0</v>
      </c>
      <c r="H910" s="7">
        <v>6</v>
      </c>
      <c r="I910" s="7">
        <v>1</v>
      </c>
      <c r="J910" s="7">
        <v>10</v>
      </c>
      <c r="K910" s="7">
        <v>1</v>
      </c>
      <c r="L910" s="7">
        <v>1</v>
      </c>
      <c r="M910" s="7">
        <v>1</v>
      </c>
      <c r="Q910"/>
    </row>
    <row r="911" spans="1:17">
      <c r="A911" s="7" t="s">
        <v>1671</v>
      </c>
      <c r="B911" s="3">
        <v>0</v>
      </c>
      <c r="C911" s="7">
        <v>0</v>
      </c>
      <c r="D911" s="7">
        <v>1</v>
      </c>
      <c r="E911" s="7">
        <v>4</v>
      </c>
      <c r="F911" s="7">
        <v>0</v>
      </c>
      <c r="G911" s="7">
        <v>0</v>
      </c>
      <c r="H911" s="7">
        <v>5</v>
      </c>
      <c r="I911" s="7">
        <v>2</v>
      </c>
      <c r="J911" s="7">
        <v>5</v>
      </c>
      <c r="K911" s="7">
        <v>1</v>
      </c>
      <c r="L911" s="7">
        <v>0</v>
      </c>
      <c r="M911" s="7">
        <v>4</v>
      </c>
      <c r="Q911"/>
    </row>
    <row r="912" spans="1:17">
      <c r="A912" s="7" t="s">
        <v>1672</v>
      </c>
      <c r="B912" s="3">
        <v>0</v>
      </c>
      <c r="C912" s="7">
        <v>0</v>
      </c>
      <c r="D912" s="7">
        <v>0</v>
      </c>
      <c r="E912" s="7">
        <v>5</v>
      </c>
      <c r="F912" s="7">
        <v>0</v>
      </c>
      <c r="G912" s="7">
        <v>0</v>
      </c>
      <c r="H912" s="7">
        <v>5</v>
      </c>
      <c r="I912" s="7">
        <v>0</v>
      </c>
      <c r="J912" s="7">
        <v>10</v>
      </c>
      <c r="K912" s="7">
        <v>4</v>
      </c>
      <c r="L912" s="7">
        <v>1</v>
      </c>
      <c r="M912" s="7">
        <v>6</v>
      </c>
      <c r="Q912"/>
    </row>
    <row r="913" spans="1:17">
      <c r="A913" s="7" t="s">
        <v>1673</v>
      </c>
      <c r="B913" s="3">
        <v>0</v>
      </c>
      <c r="C913" s="7">
        <v>0</v>
      </c>
      <c r="D913" s="7">
        <v>3</v>
      </c>
      <c r="E913" s="7">
        <v>1</v>
      </c>
      <c r="F913" s="7">
        <v>0</v>
      </c>
      <c r="G913" s="7">
        <v>0</v>
      </c>
      <c r="H913" s="7">
        <v>9</v>
      </c>
      <c r="I913" s="7">
        <v>1</v>
      </c>
      <c r="J913" s="7">
        <v>9</v>
      </c>
      <c r="K913" s="7">
        <v>5</v>
      </c>
      <c r="L913" s="7">
        <v>0</v>
      </c>
      <c r="M913" s="7">
        <v>12</v>
      </c>
      <c r="Q913"/>
    </row>
    <row r="914" spans="1:17">
      <c r="A914" s="7" t="s">
        <v>1674</v>
      </c>
      <c r="B914" s="3">
        <v>0</v>
      </c>
      <c r="C914" s="7">
        <v>1</v>
      </c>
      <c r="D914" s="7">
        <v>0</v>
      </c>
      <c r="E914" s="7">
        <v>1</v>
      </c>
      <c r="F914" s="7">
        <v>1</v>
      </c>
      <c r="G914" s="7">
        <v>0</v>
      </c>
      <c r="H914" s="7">
        <v>2</v>
      </c>
      <c r="I914" s="7">
        <v>3</v>
      </c>
      <c r="J914" s="7">
        <v>5</v>
      </c>
      <c r="K914" s="7">
        <v>0</v>
      </c>
      <c r="L914" s="7">
        <v>0</v>
      </c>
      <c r="M914" s="7">
        <v>7</v>
      </c>
      <c r="Q914"/>
    </row>
    <row r="915" spans="1:17">
      <c r="A915" s="7" t="s">
        <v>1675</v>
      </c>
      <c r="B915" s="3">
        <v>0</v>
      </c>
      <c r="C915" s="7">
        <v>1</v>
      </c>
      <c r="D915" s="7">
        <v>2</v>
      </c>
      <c r="E915" s="7">
        <v>4</v>
      </c>
      <c r="F915" s="7">
        <v>1</v>
      </c>
      <c r="G915" s="7">
        <v>0</v>
      </c>
      <c r="H915" s="7">
        <v>8</v>
      </c>
      <c r="I915" s="7">
        <v>2</v>
      </c>
      <c r="J915" s="7">
        <v>8</v>
      </c>
      <c r="K915" s="7">
        <v>9</v>
      </c>
      <c r="L915" s="7">
        <v>1</v>
      </c>
      <c r="M915" s="7">
        <v>8</v>
      </c>
      <c r="Q915"/>
    </row>
    <row r="916" spans="1:17">
      <c r="A916" s="7" t="s">
        <v>1676</v>
      </c>
      <c r="B916" s="3">
        <v>0</v>
      </c>
      <c r="C916" s="7">
        <v>0</v>
      </c>
      <c r="D916" s="7">
        <v>0</v>
      </c>
      <c r="E916" s="7">
        <v>6</v>
      </c>
      <c r="F916" s="7">
        <v>0</v>
      </c>
      <c r="G916" s="7">
        <v>0</v>
      </c>
      <c r="H916" s="7">
        <v>6</v>
      </c>
      <c r="I916" s="7">
        <v>0</v>
      </c>
      <c r="J916" s="7">
        <v>7</v>
      </c>
      <c r="K916" s="7">
        <v>7</v>
      </c>
      <c r="L916" s="7">
        <v>0</v>
      </c>
      <c r="M916" s="7">
        <v>12</v>
      </c>
      <c r="Q916"/>
    </row>
    <row r="917" spans="1:17">
      <c r="A917" s="7" t="s">
        <v>1677</v>
      </c>
      <c r="B917" s="3">
        <v>0</v>
      </c>
      <c r="C917" s="7">
        <v>0</v>
      </c>
      <c r="D917" s="7">
        <v>0</v>
      </c>
      <c r="E917" s="7">
        <v>3</v>
      </c>
      <c r="F917" s="7">
        <v>0</v>
      </c>
      <c r="G917" s="7">
        <v>0</v>
      </c>
      <c r="H917" s="7">
        <v>3</v>
      </c>
      <c r="I917" s="7">
        <v>1</v>
      </c>
      <c r="J917" s="7">
        <v>9</v>
      </c>
      <c r="K917" s="7">
        <v>15</v>
      </c>
      <c r="L917" s="7">
        <v>0</v>
      </c>
      <c r="M917" s="7">
        <v>8</v>
      </c>
      <c r="Q917"/>
    </row>
    <row r="918" spans="1:17">
      <c r="A918" s="7" t="s">
        <v>1678</v>
      </c>
      <c r="B918" s="3">
        <v>0</v>
      </c>
      <c r="C918" s="7">
        <v>0</v>
      </c>
      <c r="D918" s="7">
        <v>2</v>
      </c>
      <c r="E918" s="7">
        <v>5</v>
      </c>
      <c r="F918" s="7">
        <v>0</v>
      </c>
      <c r="G918" s="7">
        <v>0</v>
      </c>
      <c r="H918" s="7">
        <v>7</v>
      </c>
      <c r="I918" s="7">
        <v>4</v>
      </c>
      <c r="J918" s="7">
        <v>6</v>
      </c>
      <c r="K918" s="7">
        <v>2</v>
      </c>
      <c r="L918" s="7">
        <v>0</v>
      </c>
      <c r="M918" s="7">
        <v>8</v>
      </c>
      <c r="Q918"/>
    </row>
    <row r="919" spans="1:17">
      <c r="A919" s="7" t="s">
        <v>1679</v>
      </c>
      <c r="B919" s="3">
        <v>0</v>
      </c>
      <c r="C919" s="7">
        <v>0</v>
      </c>
      <c r="D919" s="7">
        <v>0</v>
      </c>
      <c r="E919" s="7">
        <v>0</v>
      </c>
      <c r="F919" s="7">
        <v>0</v>
      </c>
      <c r="G919" s="7">
        <v>1</v>
      </c>
      <c r="H919" s="7">
        <v>0</v>
      </c>
      <c r="I919" s="7">
        <v>1</v>
      </c>
      <c r="J919" s="7">
        <v>2</v>
      </c>
      <c r="K919" s="7">
        <v>1</v>
      </c>
      <c r="L919" s="7">
        <v>0</v>
      </c>
      <c r="M919" s="7">
        <v>5</v>
      </c>
      <c r="Q919"/>
    </row>
    <row r="920" spans="1:17">
      <c r="A920" s="7" t="s">
        <v>1680</v>
      </c>
      <c r="B920" s="3">
        <v>0</v>
      </c>
      <c r="C920" s="7">
        <v>0</v>
      </c>
      <c r="D920" s="7">
        <v>2</v>
      </c>
      <c r="E920" s="7">
        <v>3</v>
      </c>
      <c r="F920" s="7">
        <v>0</v>
      </c>
      <c r="G920" s="7">
        <v>0</v>
      </c>
      <c r="H920" s="7">
        <v>5</v>
      </c>
      <c r="I920" s="7">
        <v>2</v>
      </c>
      <c r="J920" s="7">
        <v>10</v>
      </c>
      <c r="K920" s="7">
        <v>5</v>
      </c>
      <c r="L920" s="7">
        <v>0</v>
      </c>
      <c r="M920" s="7">
        <v>7</v>
      </c>
      <c r="Q920"/>
    </row>
    <row r="921" spans="1:17">
      <c r="A921" s="7" t="s">
        <v>1681</v>
      </c>
      <c r="B921" s="3">
        <v>0</v>
      </c>
      <c r="C921" s="7">
        <v>0</v>
      </c>
      <c r="D921" s="7">
        <v>2</v>
      </c>
      <c r="E921" s="7">
        <v>2</v>
      </c>
      <c r="F921" s="7">
        <v>0</v>
      </c>
      <c r="G921" s="7">
        <v>0</v>
      </c>
      <c r="H921" s="7">
        <v>6</v>
      </c>
      <c r="I921" s="7">
        <v>4</v>
      </c>
      <c r="J921" s="7">
        <v>8</v>
      </c>
      <c r="K921" s="7">
        <v>2</v>
      </c>
      <c r="L921" s="7">
        <v>0</v>
      </c>
      <c r="M921" s="7">
        <v>5</v>
      </c>
      <c r="Q921"/>
    </row>
    <row r="922" spans="1:17">
      <c r="A922" s="7" t="s">
        <v>2683</v>
      </c>
      <c r="B922" s="3">
        <v>0</v>
      </c>
      <c r="C922" s="7">
        <v>0</v>
      </c>
      <c r="D922" s="7">
        <v>1</v>
      </c>
      <c r="E922" s="7">
        <v>3</v>
      </c>
      <c r="F922" s="7">
        <v>0</v>
      </c>
      <c r="G922" s="7">
        <v>0</v>
      </c>
      <c r="H922" s="7">
        <v>6</v>
      </c>
      <c r="I922" s="7">
        <v>1</v>
      </c>
      <c r="J922" s="7">
        <v>7</v>
      </c>
      <c r="K922" s="7">
        <v>9</v>
      </c>
      <c r="L922" s="7">
        <v>0</v>
      </c>
      <c r="M922" s="7">
        <v>11</v>
      </c>
      <c r="Q922"/>
    </row>
    <row r="923" spans="1:17">
      <c r="A923" s="7" t="s">
        <v>2684</v>
      </c>
      <c r="B923" s="3">
        <v>0</v>
      </c>
      <c r="C923" s="7">
        <v>0</v>
      </c>
      <c r="D923" s="7">
        <v>1</v>
      </c>
      <c r="E923" s="7">
        <v>3</v>
      </c>
      <c r="F923" s="7">
        <v>0</v>
      </c>
      <c r="G923" s="7">
        <v>0</v>
      </c>
      <c r="H923" s="7">
        <v>5</v>
      </c>
      <c r="I923" s="7">
        <v>3</v>
      </c>
      <c r="J923" s="7">
        <v>9</v>
      </c>
      <c r="K923" s="7">
        <v>3</v>
      </c>
      <c r="L923" s="7">
        <v>0</v>
      </c>
      <c r="M923" s="7">
        <v>4</v>
      </c>
      <c r="Q923"/>
    </row>
    <row r="924" spans="1:17">
      <c r="A924" s="7" t="s">
        <v>1682</v>
      </c>
      <c r="B924" s="3">
        <v>0</v>
      </c>
      <c r="C924" s="7">
        <v>0</v>
      </c>
      <c r="D924" s="7">
        <v>0</v>
      </c>
      <c r="E924" s="7">
        <v>1</v>
      </c>
      <c r="F924" s="7">
        <v>0</v>
      </c>
      <c r="G924" s="7">
        <v>0</v>
      </c>
      <c r="H924" s="7">
        <v>3</v>
      </c>
      <c r="I924" s="7">
        <v>2</v>
      </c>
      <c r="J924" s="7">
        <v>4</v>
      </c>
      <c r="K924" s="7">
        <v>4</v>
      </c>
      <c r="L924" s="7">
        <v>0</v>
      </c>
      <c r="M924" s="7">
        <v>6</v>
      </c>
      <c r="Q924"/>
    </row>
    <row r="925" spans="1:17">
      <c r="A925" s="7" t="s">
        <v>2685</v>
      </c>
      <c r="B925" s="3">
        <v>0</v>
      </c>
      <c r="C925" s="7">
        <v>0</v>
      </c>
      <c r="D925" s="7">
        <v>0</v>
      </c>
      <c r="E925" s="7">
        <v>3</v>
      </c>
      <c r="F925" s="7">
        <v>0</v>
      </c>
      <c r="G925" s="7">
        <v>0</v>
      </c>
      <c r="H925" s="7">
        <v>5</v>
      </c>
      <c r="I925" s="7">
        <v>3</v>
      </c>
      <c r="J925" s="7">
        <v>8</v>
      </c>
      <c r="K925" s="7">
        <v>8</v>
      </c>
      <c r="L925" s="7">
        <v>1</v>
      </c>
      <c r="M925" s="7">
        <v>16</v>
      </c>
      <c r="Q925"/>
    </row>
    <row r="926" spans="1:17">
      <c r="A926" s="7" t="s">
        <v>1683</v>
      </c>
      <c r="B926" s="3">
        <v>0</v>
      </c>
      <c r="C926" s="7">
        <v>0</v>
      </c>
      <c r="D926" s="7">
        <v>1</v>
      </c>
      <c r="E926" s="7">
        <v>2</v>
      </c>
      <c r="F926" s="7">
        <v>0</v>
      </c>
      <c r="G926" s="7">
        <v>0</v>
      </c>
      <c r="H926" s="7">
        <v>3</v>
      </c>
      <c r="I926" s="7">
        <v>1</v>
      </c>
      <c r="J926" s="7">
        <v>6</v>
      </c>
      <c r="K926" s="7">
        <v>3</v>
      </c>
      <c r="L926" s="7">
        <v>0</v>
      </c>
      <c r="M926" s="7">
        <v>12</v>
      </c>
      <c r="Q926"/>
    </row>
    <row r="927" spans="1:17">
      <c r="A927" s="7" t="s">
        <v>1684</v>
      </c>
      <c r="B927" s="3">
        <v>0</v>
      </c>
      <c r="C927" s="7">
        <v>0</v>
      </c>
      <c r="D927" s="7">
        <v>3</v>
      </c>
      <c r="E927" s="7">
        <v>1</v>
      </c>
      <c r="F927" s="7">
        <v>0</v>
      </c>
      <c r="G927" s="7">
        <v>0</v>
      </c>
      <c r="H927" s="7">
        <v>6</v>
      </c>
      <c r="I927" s="7">
        <v>0</v>
      </c>
      <c r="J927" s="7">
        <v>7</v>
      </c>
      <c r="K927" s="7">
        <v>5</v>
      </c>
      <c r="L927" s="7">
        <v>0</v>
      </c>
      <c r="M927" s="7">
        <v>3</v>
      </c>
      <c r="Q927"/>
    </row>
    <row r="928" spans="1:17">
      <c r="A928" s="7" t="s">
        <v>2686</v>
      </c>
      <c r="B928" s="3">
        <v>0</v>
      </c>
      <c r="C928" s="7">
        <v>0</v>
      </c>
      <c r="D928" s="7">
        <v>2</v>
      </c>
      <c r="E928" s="7">
        <v>9</v>
      </c>
      <c r="F928" s="7">
        <v>0</v>
      </c>
      <c r="G928" s="7">
        <v>0</v>
      </c>
      <c r="H928" s="7">
        <v>11</v>
      </c>
      <c r="I928" s="7">
        <v>5</v>
      </c>
      <c r="J928" s="7">
        <v>9</v>
      </c>
      <c r="K928" s="7">
        <v>5</v>
      </c>
      <c r="L928" s="7">
        <v>0</v>
      </c>
      <c r="M928" s="7">
        <v>7</v>
      </c>
      <c r="Q928"/>
    </row>
    <row r="929" spans="1:17">
      <c r="A929" s="7" t="s">
        <v>1685</v>
      </c>
      <c r="B929" s="3">
        <v>1</v>
      </c>
      <c r="C929" s="7">
        <v>0</v>
      </c>
      <c r="D929" s="7">
        <v>3</v>
      </c>
      <c r="E929" s="7">
        <v>3</v>
      </c>
      <c r="F929" s="7">
        <v>1</v>
      </c>
      <c r="G929" s="7">
        <v>1</v>
      </c>
      <c r="H929" s="7">
        <v>7</v>
      </c>
      <c r="I929" s="7">
        <v>5</v>
      </c>
      <c r="J929" s="7">
        <v>9</v>
      </c>
      <c r="K929" s="7">
        <v>7</v>
      </c>
      <c r="L929" s="7">
        <v>0</v>
      </c>
      <c r="M929" s="7">
        <v>11</v>
      </c>
      <c r="Q929"/>
    </row>
    <row r="930" spans="1:17">
      <c r="A930" s="7" t="s">
        <v>1686</v>
      </c>
      <c r="B930" s="3">
        <v>0</v>
      </c>
      <c r="C930" s="7">
        <v>0</v>
      </c>
      <c r="D930" s="7">
        <v>0</v>
      </c>
      <c r="E930" s="7">
        <v>2</v>
      </c>
      <c r="F930" s="7">
        <v>0</v>
      </c>
      <c r="G930" s="7">
        <v>0</v>
      </c>
      <c r="H930" s="7">
        <v>4</v>
      </c>
      <c r="I930" s="7">
        <v>0</v>
      </c>
      <c r="J930" s="7">
        <v>2</v>
      </c>
      <c r="K930" s="7">
        <v>2</v>
      </c>
      <c r="L930" s="7">
        <v>0</v>
      </c>
      <c r="M930" s="7">
        <v>6</v>
      </c>
      <c r="Q930"/>
    </row>
    <row r="931" spans="1:17">
      <c r="A931" s="7" t="s">
        <v>1687</v>
      </c>
      <c r="B931" s="3">
        <v>0</v>
      </c>
      <c r="C931" s="7">
        <v>0</v>
      </c>
      <c r="D931" s="7">
        <v>1</v>
      </c>
      <c r="E931" s="7">
        <v>1</v>
      </c>
      <c r="F931" s="7">
        <v>0</v>
      </c>
      <c r="G931" s="7">
        <v>0</v>
      </c>
      <c r="H931" s="7">
        <v>2</v>
      </c>
      <c r="I931" s="7">
        <v>7</v>
      </c>
      <c r="J931" s="7">
        <v>10</v>
      </c>
      <c r="K931" s="7">
        <v>5</v>
      </c>
      <c r="L931" s="7">
        <v>0</v>
      </c>
      <c r="M931" s="7">
        <v>7</v>
      </c>
      <c r="Q931"/>
    </row>
    <row r="932" spans="1:17">
      <c r="A932" s="7" t="s">
        <v>2687</v>
      </c>
      <c r="B932" s="3">
        <v>1</v>
      </c>
      <c r="C932" s="7">
        <v>1</v>
      </c>
      <c r="D932" s="7">
        <v>4</v>
      </c>
      <c r="E932" s="7">
        <v>3</v>
      </c>
      <c r="F932" s="7">
        <v>1</v>
      </c>
      <c r="G932" s="7">
        <v>0</v>
      </c>
      <c r="H932" s="7">
        <v>10</v>
      </c>
      <c r="I932" s="7">
        <v>5</v>
      </c>
      <c r="J932" s="7">
        <v>11</v>
      </c>
      <c r="K932" s="7">
        <v>2</v>
      </c>
      <c r="L932" s="7">
        <v>0</v>
      </c>
      <c r="M932" s="7">
        <v>11</v>
      </c>
      <c r="Q932"/>
    </row>
    <row r="933" spans="1:17">
      <c r="A933" s="7" t="s">
        <v>1688</v>
      </c>
      <c r="B933" s="3">
        <v>0</v>
      </c>
      <c r="C933" s="7">
        <v>0</v>
      </c>
      <c r="D933" s="7">
        <v>3</v>
      </c>
      <c r="E933" s="7">
        <v>3</v>
      </c>
      <c r="F933" s="7">
        <v>0</v>
      </c>
      <c r="G933" s="7">
        <v>0</v>
      </c>
      <c r="H933" s="7">
        <v>6</v>
      </c>
      <c r="I933" s="7">
        <v>2</v>
      </c>
      <c r="J933" s="7">
        <v>6</v>
      </c>
      <c r="K933" s="7">
        <v>2</v>
      </c>
      <c r="L933" s="7">
        <v>0</v>
      </c>
      <c r="M933" s="7">
        <v>5</v>
      </c>
      <c r="Q933"/>
    </row>
    <row r="934" spans="1:17">
      <c r="A934" s="7" t="s">
        <v>1689</v>
      </c>
      <c r="B934" s="3">
        <v>0</v>
      </c>
      <c r="C934" s="7">
        <v>0</v>
      </c>
      <c r="D934" s="7">
        <v>2</v>
      </c>
      <c r="E934" s="7">
        <v>1</v>
      </c>
      <c r="F934" s="7">
        <v>0</v>
      </c>
      <c r="G934" s="7">
        <v>0</v>
      </c>
      <c r="H934" s="7">
        <v>3</v>
      </c>
      <c r="I934" s="7">
        <v>2</v>
      </c>
      <c r="J934" s="7">
        <v>6</v>
      </c>
      <c r="K934" s="7">
        <v>2</v>
      </c>
      <c r="L934" s="7">
        <v>2</v>
      </c>
      <c r="M934" s="7">
        <v>8</v>
      </c>
      <c r="Q934"/>
    </row>
    <row r="935" spans="1:17">
      <c r="A935" s="7" t="s">
        <v>1690</v>
      </c>
      <c r="B935" s="3">
        <v>0</v>
      </c>
      <c r="C935" s="7">
        <v>0</v>
      </c>
      <c r="D935" s="7">
        <v>0</v>
      </c>
      <c r="E935" s="7">
        <v>2</v>
      </c>
      <c r="F935" s="7">
        <v>0</v>
      </c>
      <c r="G935" s="7">
        <v>0</v>
      </c>
      <c r="H935" s="7">
        <v>2</v>
      </c>
      <c r="I935" s="7">
        <v>2</v>
      </c>
      <c r="J935" s="7">
        <v>5</v>
      </c>
      <c r="K935" s="7">
        <v>5</v>
      </c>
      <c r="L935" s="7">
        <v>0</v>
      </c>
      <c r="M935" s="7">
        <v>3</v>
      </c>
      <c r="Q935"/>
    </row>
    <row r="936" spans="1:17">
      <c r="A936" s="7" t="s">
        <v>1691</v>
      </c>
      <c r="B936" s="3">
        <v>0</v>
      </c>
      <c r="C936" s="7">
        <v>0</v>
      </c>
      <c r="D936" s="7">
        <v>1</v>
      </c>
      <c r="E936" s="7">
        <v>1</v>
      </c>
      <c r="F936" s="7">
        <v>0</v>
      </c>
      <c r="G936" s="7">
        <v>0</v>
      </c>
      <c r="H936" s="7">
        <v>2</v>
      </c>
      <c r="I936" s="7">
        <v>2</v>
      </c>
      <c r="J936" s="7">
        <v>5</v>
      </c>
      <c r="K936" s="7">
        <v>5</v>
      </c>
      <c r="L936" s="7">
        <v>1</v>
      </c>
      <c r="M936" s="7">
        <v>12</v>
      </c>
      <c r="Q936"/>
    </row>
    <row r="937" spans="1:17">
      <c r="A937" s="7" t="s">
        <v>1692</v>
      </c>
      <c r="B937" s="3">
        <v>0</v>
      </c>
      <c r="C937" s="7">
        <v>1</v>
      </c>
      <c r="D937" s="7">
        <v>2</v>
      </c>
      <c r="E937" s="7">
        <v>3</v>
      </c>
      <c r="F937" s="7">
        <v>0</v>
      </c>
      <c r="G937" s="7">
        <v>0</v>
      </c>
      <c r="H937" s="7">
        <v>6</v>
      </c>
      <c r="I937" s="7">
        <v>5</v>
      </c>
      <c r="J937" s="7">
        <v>7</v>
      </c>
      <c r="K937" s="7">
        <v>4</v>
      </c>
      <c r="L937" s="7">
        <v>1</v>
      </c>
      <c r="M937" s="7">
        <v>6</v>
      </c>
      <c r="Q937"/>
    </row>
    <row r="938" spans="1:17">
      <c r="A938" s="7" t="s">
        <v>1693</v>
      </c>
      <c r="B938" s="3">
        <v>0</v>
      </c>
      <c r="C938" s="7">
        <v>0</v>
      </c>
      <c r="D938" s="7">
        <v>0</v>
      </c>
      <c r="E938" s="7">
        <v>3</v>
      </c>
      <c r="F938" s="7">
        <v>0</v>
      </c>
      <c r="G938" s="7">
        <v>0</v>
      </c>
      <c r="H938" s="7">
        <v>3</v>
      </c>
      <c r="I938" s="7">
        <v>1</v>
      </c>
      <c r="J938" s="7">
        <v>2</v>
      </c>
      <c r="K938" s="7">
        <v>1</v>
      </c>
      <c r="L938" s="7">
        <v>0</v>
      </c>
      <c r="M938" s="7">
        <v>2</v>
      </c>
      <c r="Q938"/>
    </row>
    <row r="939" spans="1:17">
      <c r="A939" s="7" t="s">
        <v>1694</v>
      </c>
      <c r="B939" s="3">
        <v>0</v>
      </c>
      <c r="C939" s="7">
        <v>0</v>
      </c>
      <c r="D939" s="7">
        <v>1</v>
      </c>
      <c r="E939" s="7">
        <v>4</v>
      </c>
      <c r="F939" s="7">
        <v>0</v>
      </c>
      <c r="G939" s="7">
        <v>0</v>
      </c>
      <c r="H939" s="7">
        <v>15</v>
      </c>
      <c r="I939" s="7">
        <v>2</v>
      </c>
      <c r="J939" s="7">
        <v>8</v>
      </c>
      <c r="K939" s="7">
        <v>13</v>
      </c>
      <c r="L939" s="7">
        <v>0</v>
      </c>
      <c r="M939" s="7">
        <v>21</v>
      </c>
      <c r="Q939"/>
    </row>
    <row r="940" spans="1:17">
      <c r="A940" s="7" t="s">
        <v>1695</v>
      </c>
      <c r="B940" s="3">
        <v>0</v>
      </c>
      <c r="C940" s="7">
        <v>0</v>
      </c>
      <c r="D940" s="7">
        <v>1</v>
      </c>
      <c r="E940" s="7">
        <v>2</v>
      </c>
      <c r="F940" s="7">
        <v>0</v>
      </c>
      <c r="G940" s="7">
        <v>0</v>
      </c>
      <c r="H940" s="7">
        <v>7</v>
      </c>
      <c r="I940" s="7">
        <v>6</v>
      </c>
      <c r="J940" s="7">
        <v>12</v>
      </c>
      <c r="K940" s="7">
        <v>8</v>
      </c>
      <c r="L940" s="7">
        <v>0</v>
      </c>
      <c r="M940" s="7">
        <v>4</v>
      </c>
      <c r="Q940"/>
    </row>
    <row r="941" spans="1:17">
      <c r="A941" s="7" t="s">
        <v>1696</v>
      </c>
      <c r="B941" s="3">
        <v>0</v>
      </c>
      <c r="C941" s="7">
        <v>0</v>
      </c>
      <c r="D941" s="7">
        <v>1</v>
      </c>
      <c r="E941" s="7">
        <v>1</v>
      </c>
      <c r="F941" s="7">
        <v>0</v>
      </c>
      <c r="G941" s="7">
        <v>0</v>
      </c>
      <c r="H941" s="7">
        <v>4</v>
      </c>
      <c r="I941" s="7">
        <v>1</v>
      </c>
      <c r="J941" s="7">
        <v>4</v>
      </c>
      <c r="K941" s="7">
        <v>5</v>
      </c>
      <c r="L941" s="7">
        <v>1</v>
      </c>
      <c r="M941" s="7">
        <v>15</v>
      </c>
      <c r="Q941"/>
    </row>
    <row r="942" spans="1:17">
      <c r="A942" s="7" t="s">
        <v>1697</v>
      </c>
      <c r="B942" s="3">
        <v>0</v>
      </c>
      <c r="C942" s="7">
        <v>0</v>
      </c>
      <c r="D942" s="7">
        <v>2</v>
      </c>
      <c r="E942" s="7">
        <v>1</v>
      </c>
      <c r="F942" s="7">
        <v>0</v>
      </c>
      <c r="G942" s="7">
        <v>0</v>
      </c>
      <c r="H942" s="7">
        <v>7</v>
      </c>
      <c r="I942" s="7">
        <v>1</v>
      </c>
      <c r="J942" s="7">
        <v>9</v>
      </c>
      <c r="K942" s="7">
        <v>7</v>
      </c>
      <c r="L942" s="7">
        <v>0</v>
      </c>
      <c r="M942" s="7">
        <v>16</v>
      </c>
      <c r="Q942"/>
    </row>
    <row r="943" spans="1:17">
      <c r="A943" s="7" t="s">
        <v>1698</v>
      </c>
      <c r="B943" s="3">
        <v>0</v>
      </c>
      <c r="C943" s="7">
        <v>1</v>
      </c>
      <c r="D943" s="7">
        <v>0</v>
      </c>
      <c r="E943" s="7">
        <v>1</v>
      </c>
      <c r="F943" s="7">
        <v>0</v>
      </c>
      <c r="G943" s="7">
        <v>0</v>
      </c>
      <c r="H943" s="7">
        <v>5</v>
      </c>
      <c r="I943" s="7">
        <v>8</v>
      </c>
      <c r="J943" s="7">
        <v>7</v>
      </c>
      <c r="K943" s="7">
        <v>10</v>
      </c>
      <c r="L943" s="7">
        <v>1</v>
      </c>
      <c r="M943" s="7">
        <v>25</v>
      </c>
      <c r="Q943"/>
    </row>
    <row r="944" spans="1:17">
      <c r="A944" s="7" t="s">
        <v>1699</v>
      </c>
      <c r="B944" s="3">
        <v>1</v>
      </c>
      <c r="C944" s="7">
        <v>1</v>
      </c>
      <c r="D944" s="7">
        <v>1</v>
      </c>
      <c r="E944" s="7">
        <v>1</v>
      </c>
      <c r="F944" s="7">
        <v>2</v>
      </c>
      <c r="G944" s="7">
        <v>0</v>
      </c>
      <c r="H944" s="7">
        <v>4</v>
      </c>
      <c r="I944" s="7">
        <v>2</v>
      </c>
      <c r="J944" s="7">
        <v>13</v>
      </c>
      <c r="K944" s="7">
        <v>6</v>
      </c>
      <c r="L944" s="7">
        <v>0</v>
      </c>
      <c r="M944" s="7">
        <v>12</v>
      </c>
      <c r="Q944"/>
    </row>
    <row r="945" spans="1:17">
      <c r="A945" s="7" t="s">
        <v>1700</v>
      </c>
      <c r="B945" s="3">
        <v>0</v>
      </c>
      <c r="C945" s="7">
        <v>0</v>
      </c>
      <c r="D945" s="7">
        <v>0</v>
      </c>
      <c r="E945" s="7">
        <v>0</v>
      </c>
      <c r="F945" s="7">
        <v>0</v>
      </c>
      <c r="G945" s="7">
        <v>0</v>
      </c>
      <c r="H945" s="7">
        <v>1</v>
      </c>
      <c r="I945" s="7">
        <v>0</v>
      </c>
      <c r="J945" s="7">
        <v>7</v>
      </c>
      <c r="K945" s="7">
        <v>1</v>
      </c>
      <c r="L945" s="7">
        <v>0</v>
      </c>
      <c r="M945" s="7">
        <v>15</v>
      </c>
      <c r="Q945"/>
    </row>
    <row r="946" spans="1:17">
      <c r="A946" s="7" t="s">
        <v>1701</v>
      </c>
      <c r="B946" s="3">
        <v>0</v>
      </c>
      <c r="C946" s="7">
        <v>0</v>
      </c>
      <c r="D946" s="7">
        <v>3</v>
      </c>
      <c r="E946" s="7">
        <v>4</v>
      </c>
      <c r="F946" s="7">
        <v>0</v>
      </c>
      <c r="G946" s="7">
        <v>0</v>
      </c>
      <c r="H946" s="7">
        <v>8</v>
      </c>
      <c r="I946" s="7">
        <v>1</v>
      </c>
      <c r="J946" s="7">
        <v>12</v>
      </c>
      <c r="K946" s="7">
        <v>6</v>
      </c>
      <c r="L946" s="7">
        <v>0</v>
      </c>
      <c r="M946" s="7">
        <v>0</v>
      </c>
      <c r="Q946"/>
    </row>
    <row r="947" spans="1:17">
      <c r="A947" s="7" t="s">
        <v>2688</v>
      </c>
      <c r="B947" s="3">
        <v>0</v>
      </c>
      <c r="C947" s="7">
        <v>0</v>
      </c>
      <c r="D947" s="7">
        <v>3</v>
      </c>
      <c r="E947" s="7">
        <v>4</v>
      </c>
      <c r="F947" s="7">
        <v>0</v>
      </c>
      <c r="G947" s="7">
        <v>0</v>
      </c>
      <c r="H947" s="7">
        <v>9</v>
      </c>
      <c r="I947" s="7">
        <v>3</v>
      </c>
      <c r="J947" s="7">
        <v>12</v>
      </c>
      <c r="K947" s="7">
        <v>13</v>
      </c>
      <c r="L947" s="7">
        <v>1</v>
      </c>
      <c r="M947" s="7">
        <v>26</v>
      </c>
      <c r="Q947"/>
    </row>
    <row r="948" spans="1:17">
      <c r="A948" s="7" t="s">
        <v>1702</v>
      </c>
      <c r="B948" s="3">
        <v>0</v>
      </c>
      <c r="C948" s="7">
        <v>0</v>
      </c>
      <c r="D948" s="7">
        <v>2</v>
      </c>
      <c r="E948" s="7">
        <v>2</v>
      </c>
      <c r="F948" s="7">
        <v>0</v>
      </c>
      <c r="G948" s="7">
        <v>0</v>
      </c>
      <c r="H948" s="7">
        <v>8</v>
      </c>
      <c r="I948" s="7">
        <v>0</v>
      </c>
      <c r="J948" s="7">
        <v>8</v>
      </c>
      <c r="K948" s="7">
        <v>9</v>
      </c>
      <c r="L948" s="7">
        <v>0</v>
      </c>
      <c r="M948" s="7">
        <v>17</v>
      </c>
      <c r="Q948"/>
    </row>
    <row r="949" spans="1:17">
      <c r="A949" s="7" t="s">
        <v>1771</v>
      </c>
      <c r="B949" s="3">
        <v>1</v>
      </c>
      <c r="C949" s="7">
        <v>0</v>
      </c>
      <c r="D949" s="7">
        <v>0</v>
      </c>
      <c r="E949" s="7">
        <v>1</v>
      </c>
      <c r="F949" s="7">
        <v>0</v>
      </c>
      <c r="G949" s="7">
        <v>1</v>
      </c>
      <c r="H949" s="7">
        <v>1</v>
      </c>
      <c r="I949" s="7">
        <v>0</v>
      </c>
      <c r="J949" s="7">
        <v>1</v>
      </c>
      <c r="K949" s="7">
        <v>4</v>
      </c>
      <c r="L949" s="7">
        <v>1</v>
      </c>
      <c r="M949" s="7">
        <v>11</v>
      </c>
      <c r="Q949"/>
    </row>
    <row r="950" spans="1:17">
      <c r="A950" s="7" t="s">
        <v>1703</v>
      </c>
      <c r="B950" s="3">
        <v>0</v>
      </c>
      <c r="C950" s="7">
        <v>0</v>
      </c>
      <c r="D950" s="7">
        <v>5</v>
      </c>
      <c r="E950" s="7">
        <v>0</v>
      </c>
      <c r="F950" s="7">
        <v>1</v>
      </c>
      <c r="G950" s="7">
        <v>0</v>
      </c>
      <c r="H950" s="7">
        <v>6</v>
      </c>
      <c r="I950" s="7">
        <v>2</v>
      </c>
      <c r="J950" s="7">
        <v>10</v>
      </c>
      <c r="K950" s="7">
        <v>4</v>
      </c>
      <c r="L950" s="7">
        <v>0</v>
      </c>
      <c r="M950" s="7">
        <v>8</v>
      </c>
      <c r="Q950"/>
    </row>
    <row r="951" spans="1:17">
      <c r="A951" s="7" t="s">
        <v>1704</v>
      </c>
      <c r="B951" s="3">
        <v>0</v>
      </c>
      <c r="C951" s="7">
        <v>0</v>
      </c>
      <c r="D951" s="7">
        <v>1</v>
      </c>
      <c r="E951" s="7">
        <v>6</v>
      </c>
      <c r="F951" s="7">
        <v>0</v>
      </c>
      <c r="G951" s="7">
        <v>0</v>
      </c>
      <c r="H951" s="7">
        <v>13</v>
      </c>
      <c r="I951" s="7">
        <v>0</v>
      </c>
      <c r="J951" s="7">
        <v>8</v>
      </c>
      <c r="K951" s="7">
        <v>8</v>
      </c>
      <c r="L951" s="7">
        <v>0</v>
      </c>
      <c r="M951" s="7">
        <v>18</v>
      </c>
      <c r="Q951"/>
    </row>
    <row r="952" spans="1:17">
      <c r="A952" s="7" t="s">
        <v>1705</v>
      </c>
      <c r="B952" s="3">
        <v>0</v>
      </c>
      <c r="C952" s="7">
        <v>0</v>
      </c>
      <c r="D952" s="7">
        <v>2</v>
      </c>
      <c r="E952" s="7">
        <v>1</v>
      </c>
      <c r="F952" s="7">
        <v>0</v>
      </c>
      <c r="G952" s="7">
        <v>0</v>
      </c>
      <c r="H952" s="7">
        <v>5</v>
      </c>
      <c r="I952" s="7">
        <v>2</v>
      </c>
      <c r="J952" s="7">
        <v>3</v>
      </c>
      <c r="K952" s="7">
        <v>5</v>
      </c>
      <c r="L952" s="7">
        <v>0</v>
      </c>
      <c r="M952" s="7">
        <v>6</v>
      </c>
      <c r="Q952"/>
    </row>
    <row r="953" spans="1:17">
      <c r="A953" s="7" t="s">
        <v>1706</v>
      </c>
      <c r="B953" s="3">
        <v>0</v>
      </c>
      <c r="C953" s="7">
        <v>0</v>
      </c>
      <c r="D953" s="7">
        <v>1</v>
      </c>
      <c r="E953" s="7">
        <v>0</v>
      </c>
      <c r="F953" s="7">
        <v>0</v>
      </c>
      <c r="G953" s="7">
        <v>0</v>
      </c>
      <c r="H953" s="7">
        <v>2</v>
      </c>
      <c r="I953" s="7">
        <v>0</v>
      </c>
      <c r="J953" s="7">
        <v>3</v>
      </c>
      <c r="K953" s="7">
        <v>6</v>
      </c>
      <c r="L953" s="7">
        <v>0</v>
      </c>
      <c r="M953" s="7">
        <v>5</v>
      </c>
      <c r="Q953"/>
    </row>
    <row r="954" spans="1:17">
      <c r="A954" s="7" t="s">
        <v>1707</v>
      </c>
      <c r="B954" s="3">
        <v>0</v>
      </c>
      <c r="C954" s="7">
        <v>0</v>
      </c>
      <c r="D954" s="7">
        <v>3</v>
      </c>
      <c r="E954" s="7">
        <v>1</v>
      </c>
      <c r="F954" s="7">
        <v>0</v>
      </c>
      <c r="G954" s="7">
        <v>0</v>
      </c>
      <c r="H954" s="7">
        <v>3</v>
      </c>
      <c r="I954" s="7">
        <v>0</v>
      </c>
      <c r="J954" s="7">
        <v>9</v>
      </c>
      <c r="K954" s="7">
        <v>0</v>
      </c>
      <c r="L954" s="7">
        <v>0</v>
      </c>
      <c r="M954" s="7">
        <v>10</v>
      </c>
      <c r="Q954"/>
    </row>
    <row r="955" spans="1:17">
      <c r="A955" s="7" t="s">
        <v>1708</v>
      </c>
      <c r="B955" s="3">
        <v>0</v>
      </c>
      <c r="C955" s="7">
        <v>1</v>
      </c>
      <c r="D955" s="7">
        <v>1</v>
      </c>
      <c r="E955" s="7">
        <v>2</v>
      </c>
      <c r="F955" s="7">
        <v>0</v>
      </c>
      <c r="G955" s="7">
        <v>0</v>
      </c>
      <c r="H955" s="7">
        <v>6</v>
      </c>
      <c r="I955" s="7">
        <v>6</v>
      </c>
      <c r="J955" s="7">
        <v>5</v>
      </c>
      <c r="K955" s="7">
        <v>5</v>
      </c>
      <c r="L955" s="7">
        <v>1</v>
      </c>
      <c r="M955" s="7">
        <v>7</v>
      </c>
      <c r="Q955"/>
    </row>
    <row r="956" spans="1:17">
      <c r="A956" s="7" t="s">
        <v>1709</v>
      </c>
      <c r="B956" s="3">
        <v>0</v>
      </c>
      <c r="C956" s="7">
        <v>0</v>
      </c>
      <c r="D956" s="7">
        <v>2</v>
      </c>
      <c r="E956" s="7">
        <v>3</v>
      </c>
      <c r="F956" s="7">
        <v>0</v>
      </c>
      <c r="G956" s="7">
        <v>0</v>
      </c>
      <c r="H956" s="7">
        <v>7</v>
      </c>
      <c r="I956" s="7">
        <v>1</v>
      </c>
      <c r="J956" s="7">
        <v>1</v>
      </c>
      <c r="K956" s="7">
        <v>4</v>
      </c>
      <c r="L956" s="7">
        <v>0</v>
      </c>
      <c r="M956" s="7">
        <v>9</v>
      </c>
      <c r="Q956"/>
    </row>
    <row r="957" spans="1:17">
      <c r="A957" s="7" t="s">
        <v>1710</v>
      </c>
      <c r="B957" s="3">
        <v>0</v>
      </c>
      <c r="C957" s="7">
        <v>0</v>
      </c>
      <c r="D957" s="7">
        <v>3</v>
      </c>
      <c r="E957" s="7">
        <v>0</v>
      </c>
      <c r="F957" s="7">
        <v>0</v>
      </c>
      <c r="G957" s="7">
        <v>0</v>
      </c>
      <c r="H957" s="7">
        <v>4</v>
      </c>
      <c r="I957" s="7">
        <v>1</v>
      </c>
      <c r="J957" s="7">
        <v>8</v>
      </c>
      <c r="K957" s="7">
        <v>10</v>
      </c>
      <c r="L957" s="7">
        <v>0</v>
      </c>
      <c r="M957" s="7">
        <v>20</v>
      </c>
      <c r="Q957"/>
    </row>
    <row r="958" spans="1:17">
      <c r="A958" s="7" t="s">
        <v>1711</v>
      </c>
      <c r="B958" s="3">
        <v>1</v>
      </c>
      <c r="C958" s="7">
        <v>0</v>
      </c>
      <c r="D958" s="7">
        <v>0</v>
      </c>
      <c r="E958" s="7">
        <v>1</v>
      </c>
      <c r="F958" s="7">
        <v>1</v>
      </c>
      <c r="G958" s="7">
        <v>0</v>
      </c>
      <c r="H958" s="7">
        <v>2</v>
      </c>
      <c r="I958" s="7">
        <v>1</v>
      </c>
      <c r="J958" s="7">
        <v>3</v>
      </c>
      <c r="K958" s="7">
        <v>8</v>
      </c>
      <c r="L958" s="7">
        <v>0</v>
      </c>
      <c r="M958" s="7">
        <v>22</v>
      </c>
      <c r="Q958"/>
    </row>
    <row r="959" spans="1:17">
      <c r="A959" s="7" t="s">
        <v>2689</v>
      </c>
      <c r="B959" s="3">
        <v>0</v>
      </c>
      <c r="C959" s="7">
        <v>1</v>
      </c>
      <c r="D959" s="7">
        <v>1</v>
      </c>
      <c r="E959" s="7">
        <v>4</v>
      </c>
      <c r="F959" s="7">
        <v>0</v>
      </c>
      <c r="G959" s="7">
        <v>0</v>
      </c>
      <c r="H959" s="7">
        <v>6</v>
      </c>
      <c r="I959" s="7">
        <v>4</v>
      </c>
      <c r="J959" s="7">
        <v>12</v>
      </c>
      <c r="K959" s="7">
        <v>5</v>
      </c>
      <c r="L959" s="7">
        <v>1</v>
      </c>
      <c r="M959" s="7">
        <v>6</v>
      </c>
      <c r="Q959"/>
    </row>
    <row r="960" spans="1:17">
      <c r="A960" s="7" t="s">
        <v>1712</v>
      </c>
      <c r="B960" s="3">
        <v>0</v>
      </c>
      <c r="C960" s="7">
        <v>0</v>
      </c>
      <c r="D960" s="7">
        <v>0</v>
      </c>
      <c r="E960" s="7">
        <v>3</v>
      </c>
      <c r="F960" s="7">
        <v>0</v>
      </c>
      <c r="G960" s="7">
        <v>0</v>
      </c>
      <c r="H960" s="7">
        <v>3</v>
      </c>
      <c r="I960" s="7">
        <v>0</v>
      </c>
      <c r="J960" s="7">
        <v>4</v>
      </c>
      <c r="K960" s="7">
        <v>8</v>
      </c>
      <c r="L960" s="7">
        <v>0</v>
      </c>
      <c r="M960" s="7">
        <v>19</v>
      </c>
      <c r="Q960"/>
    </row>
    <row r="961" spans="1:17">
      <c r="A961" s="7" t="s">
        <v>1713</v>
      </c>
      <c r="B961" s="3">
        <v>0</v>
      </c>
      <c r="C961" s="7">
        <v>0</v>
      </c>
      <c r="D961" s="7">
        <v>2</v>
      </c>
      <c r="E961" s="7">
        <v>0</v>
      </c>
      <c r="F961" s="7">
        <v>0</v>
      </c>
      <c r="G961" s="7">
        <v>0</v>
      </c>
      <c r="H961" s="7">
        <v>3</v>
      </c>
      <c r="I961" s="7">
        <v>2</v>
      </c>
      <c r="J961" s="7">
        <v>5</v>
      </c>
      <c r="K961" s="7">
        <v>7</v>
      </c>
      <c r="L961" s="7">
        <v>0</v>
      </c>
      <c r="M961" s="7">
        <v>12</v>
      </c>
      <c r="Q961"/>
    </row>
    <row r="962" spans="1:17">
      <c r="A962" s="7" t="s">
        <v>1714</v>
      </c>
      <c r="B962" s="3">
        <v>0</v>
      </c>
      <c r="C962" s="7">
        <v>2</v>
      </c>
      <c r="D962" s="7">
        <v>1</v>
      </c>
      <c r="E962" s="7">
        <v>0</v>
      </c>
      <c r="F962" s="7">
        <v>0</v>
      </c>
      <c r="G962" s="7">
        <v>0</v>
      </c>
      <c r="H962" s="7">
        <v>4</v>
      </c>
      <c r="I962" s="7">
        <v>1</v>
      </c>
      <c r="J962" s="7">
        <v>6</v>
      </c>
      <c r="K962" s="7">
        <v>2</v>
      </c>
      <c r="L962" s="7">
        <v>1</v>
      </c>
      <c r="M962" s="7">
        <v>10</v>
      </c>
      <c r="Q962"/>
    </row>
    <row r="963" spans="1:17">
      <c r="A963" s="7" t="s">
        <v>1715</v>
      </c>
      <c r="B963" s="3">
        <v>0</v>
      </c>
      <c r="C963" s="7">
        <v>0</v>
      </c>
      <c r="D963" s="7">
        <v>5</v>
      </c>
      <c r="E963" s="7">
        <v>4</v>
      </c>
      <c r="F963" s="7">
        <v>0</v>
      </c>
      <c r="G963" s="7">
        <v>0</v>
      </c>
      <c r="H963" s="7">
        <v>12</v>
      </c>
      <c r="I963" s="7">
        <v>2</v>
      </c>
      <c r="J963" s="7">
        <v>9</v>
      </c>
      <c r="K963" s="7">
        <v>10</v>
      </c>
      <c r="L963" s="7">
        <v>0</v>
      </c>
      <c r="M963" s="7">
        <v>21</v>
      </c>
      <c r="Q963"/>
    </row>
    <row r="964" spans="1:17">
      <c r="A964" s="7" t="s">
        <v>1716</v>
      </c>
      <c r="B964" s="3">
        <v>0</v>
      </c>
      <c r="C964" s="7">
        <v>0</v>
      </c>
      <c r="D964" s="7">
        <v>1</v>
      </c>
      <c r="E964" s="7">
        <v>3</v>
      </c>
      <c r="F964" s="7">
        <v>0</v>
      </c>
      <c r="G964" s="7">
        <v>0</v>
      </c>
      <c r="H964" s="7">
        <v>11</v>
      </c>
      <c r="I964" s="7">
        <v>0</v>
      </c>
      <c r="J964" s="7">
        <v>8</v>
      </c>
      <c r="K964" s="7">
        <v>9</v>
      </c>
      <c r="L964" s="7">
        <v>0</v>
      </c>
      <c r="M964" s="7">
        <v>13</v>
      </c>
      <c r="Q964"/>
    </row>
    <row r="965" spans="1:17">
      <c r="A965" s="7" t="s">
        <v>1717</v>
      </c>
      <c r="B965" s="3">
        <v>0</v>
      </c>
      <c r="C965" s="7">
        <v>0</v>
      </c>
      <c r="D965" s="7">
        <v>2</v>
      </c>
      <c r="E965" s="7">
        <v>4</v>
      </c>
      <c r="F965" s="7">
        <v>0</v>
      </c>
      <c r="G965" s="7">
        <v>0</v>
      </c>
      <c r="H965" s="7">
        <v>10</v>
      </c>
      <c r="I965" s="7">
        <v>2</v>
      </c>
      <c r="J965" s="7">
        <v>8</v>
      </c>
      <c r="K965" s="7">
        <v>10</v>
      </c>
      <c r="L965" s="7">
        <v>0</v>
      </c>
      <c r="M965" s="7">
        <v>24</v>
      </c>
      <c r="Q965"/>
    </row>
    <row r="966" spans="1:17">
      <c r="A966" s="7" t="s">
        <v>1718</v>
      </c>
      <c r="B966" s="3">
        <v>0</v>
      </c>
      <c r="C966" s="7">
        <v>0</v>
      </c>
      <c r="D966" s="7">
        <v>2</v>
      </c>
      <c r="E966" s="7">
        <v>3</v>
      </c>
      <c r="F966" s="7">
        <v>0</v>
      </c>
      <c r="G966" s="7">
        <v>0</v>
      </c>
      <c r="H966" s="7">
        <v>5</v>
      </c>
      <c r="I966" s="7">
        <v>2</v>
      </c>
      <c r="J966" s="7">
        <v>5</v>
      </c>
      <c r="K966" s="7">
        <v>4</v>
      </c>
      <c r="L966" s="7">
        <v>0</v>
      </c>
      <c r="M966" s="7">
        <v>11</v>
      </c>
      <c r="Q966"/>
    </row>
    <row r="967" spans="1:17">
      <c r="A967" s="7" t="s">
        <v>1719</v>
      </c>
      <c r="B967" s="3">
        <v>0</v>
      </c>
      <c r="C967" s="7">
        <v>0</v>
      </c>
      <c r="D967" s="7">
        <v>1</v>
      </c>
      <c r="E967" s="7">
        <v>2</v>
      </c>
      <c r="F967" s="7">
        <v>0</v>
      </c>
      <c r="G967" s="7">
        <v>0</v>
      </c>
      <c r="H967" s="7">
        <v>3</v>
      </c>
      <c r="I967" s="7">
        <v>1</v>
      </c>
      <c r="J967" s="7">
        <v>2</v>
      </c>
      <c r="K967" s="7">
        <v>3</v>
      </c>
      <c r="L967" s="7">
        <v>0</v>
      </c>
      <c r="M967" s="7">
        <v>15</v>
      </c>
      <c r="Q967"/>
    </row>
    <row r="968" spans="1:17">
      <c r="A968" s="7" t="s">
        <v>1720</v>
      </c>
      <c r="B968" s="3">
        <v>0</v>
      </c>
      <c r="C968" s="7">
        <v>0</v>
      </c>
      <c r="D968" s="7">
        <v>0</v>
      </c>
      <c r="E968" s="7">
        <v>4</v>
      </c>
      <c r="F968" s="7">
        <v>0</v>
      </c>
      <c r="G968" s="7">
        <v>0</v>
      </c>
      <c r="H968" s="7">
        <v>4</v>
      </c>
      <c r="I968" s="7">
        <v>1</v>
      </c>
      <c r="J968" s="7">
        <v>8</v>
      </c>
      <c r="K968" s="7">
        <v>2</v>
      </c>
      <c r="L968" s="7">
        <v>0</v>
      </c>
      <c r="M968" s="7">
        <v>7</v>
      </c>
      <c r="Q968"/>
    </row>
    <row r="969" spans="1:17">
      <c r="A969" s="7" t="s">
        <v>1721</v>
      </c>
      <c r="B969" s="3">
        <v>0</v>
      </c>
      <c r="C969" s="7">
        <v>1</v>
      </c>
      <c r="D969" s="7">
        <v>2</v>
      </c>
      <c r="E969" s="7">
        <v>1</v>
      </c>
      <c r="F969" s="7">
        <v>0</v>
      </c>
      <c r="G969" s="7">
        <v>0</v>
      </c>
      <c r="H969" s="7">
        <v>5</v>
      </c>
      <c r="I969" s="7">
        <v>4</v>
      </c>
      <c r="J969" s="7">
        <v>5</v>
      </c>
      <c r="K969" s="7">
        <v>4</v>
      </c>
      <c r="L969" s="7">
        <v>0</v>
      </c>
      <c r="M969" s="7">
        <v>9</v>
      </c>
      <c r="Q969"/>
    </row>
    <row r="970" spans="1:17">
      <c r="A970" s="7" t="s">
        <v>1722</v>
      </c>
      <c r="B970" s="3">
        <v>0</v>
      </c>
      <c r="C970" s="7">
        <v>0</v>
      </c>
      <c r="D970" s="7">
        <v>3</v>
      </c>
      <c r="E970" s="7">
        <v>3</v>
      </c>
      <c r="F970" s="7">
        <v>1</v>
      </c>
      <c r="G970" s="7">
        <v>0</v>
      </c>
      <c r="H970" s="7">
        <v>6</v>
      </c>
      <c r="I970" s="7">
        <v>3</v>
      </c>
      <c r="J970" s="7">
        <v>7</v>
      </c>
      <c r="K970" s="7">
        <v>6</v>
      </c>
      <c r="L970" s="7">
        <v>0</v>
      </c>
      <c r="M970" s="7">
        <v>8</v>
      </c>
      <c r="Q970"/>
    </row>
    <row r="971" spans="1:17">
      <c r="A971" s="7" t="s">
        <v>1723</v>
      </c>
      <c r="B971" s="3">
        <v>0</v>
      </c>
      <c r="C971" s="7">
        <v>0</v>
      </c>
      <c r="D971" s="7">
        <v>4</v>
      </c>
      <c r="E971" s="7">
        <v>1</v>
      </c>
      <c r="F971" s="7">
        <v>0</v>
      </c>
      <c r="G971" s="7">
        <v>0</v>
      </c>
      <c r="H971" s="7">
        <v>7</v>
      </c>
      <c r="I971" s="7">
        <v>2</v>
      </c>
      <c r="J971" s="7">
        <v>8</v>
      </c>
      <c r="K971" s="7">
        <v>1</v>
      </c>
      <c r="L971" s="7">
        <v>0</v>
      </c>
      <c r="M971" s="7">
        <v>0</v>
      </c>
      <c r="Q971"/>
    </row>
    <row r="972" spans="1:17">
      <c r="A972" s="7" t="s">
        <v>1724</v>
      </c>
      <c r="B972" s="3">
        <v>0</v>
      </c>
      <c r="C972" s="7">
        <v>0</v>
      </c>
      <c r="D972" s="7">
        <v>0</v>
      </c>
      <c r="E972" s="7">
        <v>0</v>
      </c>
      <c r="F972" s="7">
        <v>0</v>
      </c>
      <c r="G972" s="7">
        <v>1</v>
      </c>
      <c r="H972" s="7">
        <v>2</v>
      </c>
      <c r="I972" s="7">
        <v>2</v>
      </c>
      <c r="J972" s="7">
        <v>3</v>
      </c>
      <c r="K972" s="7">
        <v>5</v>
      </c>
      <c r="L972" s="7">
        <v>0</v>
      </c>
      <c r="M972" s="7">
        <v>22</v>
      </c>
      <c r="Q972"/>
    </row>
    <row r="973" spans="1:17">
      <c r="A973" s="7" t="s">
        <v>1725</v>
      </c>
      <c r="B973" s="3">
        <v>0</v>
      </c>
      <c r="C973" s="7">
        <v>0</v>
      </c>
      <c r="D973" s="7">
        <v>0</v>
      </c>
      <c r="E973" s="7">
        <v>3</v>
      </c>
      <c r="F973" s="7">
        <v>0</v>
      </c>
      <c r="G973" s="7">
        <v>0</v>
      </c>
      <c r="H973" s="7">
        <v>5</v>
      </c>
      <c r="I973" s="7">
        <v>1</v>
      </c>
      <c r="J973" s="7">
        <v>10</v>
      </c>
      <c r="K973" s="7">
        <v>4</v>
      </c>
      <c r="L973" s="7">
        <v>0</v>
      </c>
      <c r="M973" s="7">
        <v>7</v>
      </c>
      <c r="Q973"/>
    </row>
    <row r="974" spans="1:17">
      <c r="A974" s="7" t="s">
        <v>1726</v>
      </c>
      <c r="B974" s="3">
        <v>0</v>
      </c>
      <c r="C974" s="7">
        <v>1</v>
      </c>
      <c r="D974" s="7">
        <v>2</v>
      </c>
      <c r="E974" s="7">
        <v>1</v>
      </c>
      <c r="F974" s="7">
        <v>0</v>
      </c>
      <c r="G974" s="7">
        <v>0</v>
      </c>
      <c r="H974" s="7">
        <v>4</v>
      </c>
      <c r="I974" s="7">
        <v>3</v>
      </c>
      <c r="J974" s="7">
        <v>7</v>
      </c>
      <c r="K974" s="7">
        <v>6</v>
      </c>
      <c r="L974" s="7">
        <v>0</v>
      </c>
      <c r="M974" s="7">
        <v>7</v>
      </c>
      <c r="Q974"/>
    </row>
    <row r="975" spans="1:17">
      <c r="A975" s="7" t="s">
        <v>1727</v>
      </c>
      <c r="B975" s="3">
        <v>0</v>
      </c>
      <c r="C975" s="7">
        <v>1</v>
      </c>
      <c r="D975" s="7">
        <v>0</v>
      </c>
      <c r="E975" s="7">
        <v>3</v>
      </c>
      <c r="F975" s="7">
        <v>1</v>
      </c>
      <c r="G975" s="7">
        <v>0</v>
      </c>
      <c r="H975" s="7">
        <v>4</v>
      </c>
      <c r="I975" s="7">
        <v>1</v>
      </c>
      <c r="J975" s="7">
        <v>11</v>
      </c>
      <c r="K975" s="7">
        <v>3</v>
      </c>
      <c r="L975" s="7">
        <v>1</v>
      </c>
      <c r="M975" s="7">
        <v>7</v>
      </c>
      <c r="Q975"/>
    </row>
    <row r="976" spans="1:17">
      <c r="A976" s="7" t="s">
        <v>1728</v>
      </c>
      <c r="B976" s="3">
        <v>0</v>
      </c>
      <c r="C976" s="7">
        <v>0</v>
      </c>
      <c r="D976" s="7">
        <v>2</v>
      </c>
      <c r="E976" s="7">
        <v>0</v>
      </c>
      <c r="F976" s="7">
        <v>0</v>
      </c>
      <c r="G976" s="7">
        <v>0</v>
      </c>
      <c r="H976" s="7">
        <v>2</v>
      </c>
      <c r="I976" s="7">
        <v>2</v>
      </c>
      <c r="J976" s="7">
        <v>4</v>
      </c>
      <c r="K976" s="7">
        <v>5</v>
      </c>
      <c r="L976" s="7">
        <v>0</v>
      </c>
      <c r="M976" s="7">
        <v>5</v>
      </c>
      <c r="Q976"/>
    </row>
    <row r="977" spans="1:17">
      <c r="A977" s="7" t="s">
        <v>1729</v>
      </c>
      <c r="B977" s="3">
        <v>0</v>
      </c>
      <c r="C977" s="7">
        <v>0</v>
      </c>
      <c r="D977" s="7">
        <v>0</v>
      </c>
      <c r="E977" s="7">
        <v>0</v>
      </c>
      <c r="F977" s="7">
        <v>0</v>
      </c>
      <c r="G977" s="7">
        <v>0</v>
      </c>
      <c r="H977" s="7">
        <v>0</v>
      </c>
      <c r="I977" s="7">
        <v>2</v>
      </c>
      <c r="J977" s="7">
        <v>6</v>
      </c>
      <c r="K977" s="7">
        <v>4</v>
      </c>
      <c r="L977" s="7">
        <v>0</v>
      </c>
      <c r="M977" s="7">
        <v>5</v>
      </c>
      <c r="Q977"/>
    </row>
    <row r="978" spans="1:17">
      <c r="A978" s="7" t="s">
        <v>1730</v>
      </c>
      <c r="B978" s="3">
        <v>0</v>
      </c>
      <c r="C978" s="7">
        <v>0</v>
      </c>
      <c r="D978" s="7">
        <v>0</v>
      </c>
      <c r="E978" s="7">
        <v>3</v>
      </c>
      <c r="F978" s="7">
        <v>0</v>
      </c>
      <c r="G978" s="7">
        <v>0</v>
      </c>
      <c r="H978" s="7">
        <v>4</v>
      </c>
      <c r="I978" s="7">
        <v>9</v>
      </c>
      <c r="J978" s="7">
        <v>5</v>
      </c>
      <c r="K978" s="7">
        <v>4</v>
      </c>
      <c r="L978" s="7">
        <v>0</v>
      </c>
      <c r="M978" s="7">
        <v>10</v>
      </c>
      <c r="Q978"/>
    </row>
    <row r="979" spans="1:17">
      <c r="A979" s="7" t="s">
        <v>1731</v>
      </c>
      <c r="B979" s="3">
        <v>0</v>
      </c>
      <c r="C979" s="7">
        <v>1</v>
      </c>
      <c r="D979" s="7">
        <v>0</v>
      </c>
      <c r="E979" s="7">
        <v>1</v>
      </c>
      <c r="F979" s="7">
        <v>0</v>
      </c>
      <c r="G979" s="7">
        <v>0</v>
      </c>
      <c r="H979" s="7">
        <v>2</v>
      </c>
      <c r="I979" s="7">
        <v>1</v>
      </c>
      <c r="J979" s="7">
        <v>4</v>
      </c>
      <c r="K979" s="7">
        <v>4</v>
      </c>
      <c r="L979" s="7">
        <v>0</v>
      </c>
      <c r="M979" s="7">
        <v>7</v>
      </c>
      <c r="Q979"/>
    </row>
    <row r="980" spans="1:17">
      <c r="A980" s="7" t="s">
        <v>1732</v>
      </c>
      <c r="B980" s="3">
        <v>0</v>
      </c>
      <c r="C980" s="7">
        <v>0</v>
      </c>
      <c r="D980" s="7">
        <v>1</v>
      </c>
      <c r="E980" s="7">
        <v>9</v>
      </c>
      <c r="F980" s="7">
        <v>0</v>
      </c>
      <c r="G980" s="7">
        <v>0</v>
      </c>
      <c r="H980" s="7">
        <v>10</v>
      </c>
      <c r="I980" s="7">
        <v>5</v>
      </c>
      <c r="J980" s="7">
        <v>14</v>
      </c>
      <c r="K980" s="7">
        <v>5</v>
      </c>
      <c r="L980" s="7">
        <v>0</v>
      </c>
      <c r="M980" s="7">
        <v>9</v>
      </c>
      <c r="Q980"/>
    </row>
    <row r="981" spans="1:17">
      <c r="A981" s="7" t="s">
        <v>1733</v>
      </c>
      <c r="B981" s="3">
        <v>0</v>
      </c>
      <c r="C981" s="7">
        <v>0</v>
      </c>
      <c r="D981" s="7">
        <v>2</v>
      </c>
      <c r="E981" s="7">
        <v>3</v>
      </c>
      <c r="F981" s="7">
        <v>0</v>
      </c>
      <c r="G981" s="7">
        <v>0</v>
      </c>
      <c r="H981" s="7">
        <v>5</v>
      </c>
      <c r="I981" s="7">
        <v>2</v>
      </c>
      <c r="J981" s="7">
        <v>6</v>
      </c>
      <c r="K981" s="7">
        <v>8</v>
      </c>
      <c r="L981" s="7">
        <v>0</v>
      </c>
      <c r="M981" s="7">
        <v>14</v>
      </c>
      <c r="Q981"/>
    </row>
  </sheetData>
  <pageMargins left="0.70866141732283472" right="0.70866141732283472" top="0.74803149606299213" bottom="0.74803149606299213" header="0.31496062992125984" footer="0.31496062992125984"/>
  <pageSetup paperSize="9" scale="1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314"/>
  <sheetViews>
    <sheetView showFormulas="1" topLeftCell="A133" workbookViewId="0">
      <selection activeCell="C15" sqref="C15"/>
    </sheetView>
  </sheetViews>
  <sheetFormatPr defaultRowHeight="15"/>
  <cols>
    <col min="1" max="1" width="12.7109375" bestFit="1" customWidth="1"/>
    <col min="2" max="2" width="1.28515625" bestFit="1" customWidth="1"/>
    <col min="3" max="3" width="1.140625" bestFit="1" customWidth="1"/>
    <col min="4" max="5" width="1.5703125" bestFit="1" customWidth="1"/>
    <col min="6" max="6" width="7.28515625" bestFit="1" customWidth="1"/>
    <col min="7" max="7" width="2.42578125" bestFit="1" customWidth="1"/>
    <col min="8" max="8" width="3.140625" bestFit="1" customWidth="1"/>
    <col min="9" max="9" width="1.85546875" bestFit="1" customWidth="1"/>
    <col min="10" max="10" width="2.28515625" bestFit="1" customWidth="1"/>
    <col min="11" max="11" width="1.7109375" bestFit="1" customWidth="1"/>
    <col min="12" max="12" width="2.140625" bestFit="1" customWidth="1"/>
    <col min="13" max="13" width="5.85546875" bestFit="1" customWidth="1"/>
    <col min="14" max="14" width="5.42578125" bestFit="1" customWidth="1"/>
    <col min="15" max="15" width="2.85546875" bestFit="1" customWidth="1"/>
    <col min="16" max="18" width="2.28515625" bestFit="1" customWidth="1"/>
  </cols>
  <sheetData>
    <row r="1" spans="1:13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</row>
    <row r="2" spans="1:13">
      <c r="A2" t="s">
        <v>834</v>
      </c>
      <c r="B2" s="3">
        <v>1</v>
      </c>
      <c r="C2">
        <v>3</v>
      </c>
      <c r="D2">
        <v>3</v>
      </c>
      <c r="E2">
        <v>11</v>
      </c>
      <c r="F2">
        <v>4</v>
      </c>
      <c r="G2">
        <v>0</v>
      </c>
      <c r="H2">
        <v>27</v>
      </c>
      <c r="I2">
        <v>0</v>
      </c>
      <c r="J2">
        <v>15</v>
      </c>
      <c r="K2">
        <v>8</v>
      </c>
      <c r="L2">
        <v>0</v>
      </c>
      <c r="M2">
        <v>10</v>
      </c>
    </row>
    <row r="3" spans="1:13">
      <c r="A3" t="s">
        <v>835</v>
      </c>
      <c r="B3" s="3">
        <v>1</v>
      </c>
      <c r="C3">
        <v>0</v>
      </c>
      <c r="D3">
        <v>3</v>
      </c>
      <c r="E3">
        <v>8</v>
      </c>
      <c r="F3">
        <v>3</v>
      </c>
      <c r="G3">
        <v>0</v>
      </c>
      <c r="H3">
        <v>16</v>
      </c>
      <c r="I3">
        <v>0</v>
      </c>
      <c r="J3">
        <v>30</v>
      </c>
      <c r="K3">
        <v>6</v>
      </c>
      <c r="L3">
        <v>0</v>
      </c>
      <c r="M3">
        <v>29</v>
      </c>
    </row>
    <row r="4" spans="1:13">
      <c r="A4" t="s">
        <v>836</v>
      </c>
      <c r="B4" s="3">
        <v>2</v>
      </c>
      <c r="C4">
        <v>1</v>
      </c>
      <c r="D4">
        <v>5</v>
      </c>
      <c r="E4">
        <v>9</v>
      </c>
      <c r="F4">
        <v>1</v>
      </c>
      <c r="G4">
        <v>0</v>
      </c>
      <c r="H4">
        <v>21</v>
      </c>
      <c r="I4">
        <v>0</v>
      </c>
      <c r="J4">
        <v>16</v>
      </c>
      <c r="K4">
        <v>10</v>
      </c>
      <c r="L4">
        <v>0</v>
      </c>
      <c r="M4">
        <v>18</v>
      </c>
    </row>
    <row r="5" spans="1:13">
      <c r="A5" t="s">
        <v>384</v>
      </c>
      <c r="B5" s="3">
        <v>0</v>
      </c>
      <c r="C5">
        <v>0</v>
      </c>
      <c r="D5">
        <v>6</v>
      </c>
      <c r="E5">
        <v>5</v>
      </c>
      <c r="F5">
        <v>2</v>
      </c>
      <c r="G5">
        <v>0</v>
      </c>
      <c r="H5">
        <v>12</v>
      </c>
      <c r="I5">
        <v>0</v>
      </c>
      <c r="J5">
        <v>7</v>
      </c>
      <c r="K5">
        <v>7</v>
      </c>
      <c r="L5">
        <v>0</v>
      </c>
      <c r="M5">
        <v>7</v>
      </c>
    </row>
    <row r="6" spans="1:13">
      <c r="A6" t="s">
        <v>837</v>
      </c>
      <c r="B6" s="3">
        <v>0</v>
      </c>
      <c r="C6">
        <v>1</v>
      </c>
      <c r="D6">
        <v>3</v>
      </c>
      <c r="E6">
        <v>6</v>
      </c>
      <c r="F6">
        <v>3</v>
      </c>
      <c r="G6">
        <v>0</v>
      </c>
      <c r="H6">
        <v>13</v>
      </c>
      <c r="I6">
        <v>0</v>
      </c>
      <c r="J6">
        <v>11</v>
      </c>
      <c r="K6">
        <v>7</v>
      </c>
      <c r="L6">
        <v>0</v>
      </c>
      <c r="M6">
        <v>9</v>
      </c>
    </row>
    <row r="7" spans="1:13">
      <c r="A7" t="s">
        <v>838</v>
      </c>
      <c r="B7" s="3">
        <v>0</v>
      </c>
      <c r="C7">
        <v>0</v>
      </c>
      <c r="D7">
        <v>2</v>
      </c>
      <c r="E7">
        <v>7</v>
      </c>
      <c r="F7">
        <v>3</v>
      </c>
      <c r="G7">
        <v>0</v>
      </c>
      <c r="H7">
        <v>9</v>
      </c>
      <c r="I7">
        <v>0</v>
      </c>
      <c r="J7">
        <v>8</v>
      </c>
      <c r="K7">
        <v>3</v>
      </c>
      <c r="L7">
        <v>0</v>
      </c>
      <c r="M7">
        <v>8</v>
      </c>
    </row>
    <row r="8" spans="1:13">
      <c r="A8" t="s">
        <v>839</v>
      </c>
      <c r="B8" s="3">
        <v>0</v>
      </c>
      <c r="C8">
        <v>0</v>
      </c>
      <c r="D8">
        <v>3</v>
      </c>
      <c r="E8">
        <v>12</v>
      </c>
      <c r="F8">
        <v>6</v>
      </c>
      <c r="G8">
        <v>8</v>
      </c>
      <c r="H8">
        <v>13</v>
      </c>
      <c r="I8">
        <v>0</v>
      </c>
      <c r="J8">
        <v>19</v>
      </c>
      <c r="K8">
        <v>11</v>
      </c>
      <c r="L8">
        <v>0</v>
      </c>
      <c r="M8">
        <v>25</v>
      </c>
    </row>
    <row r="9" spans="1:13">
      <c r="A9" t="s">
        <v>1588</v>
      </c>
      <c r="B9" s="3">
        <v>2</v>
      </c>
      <c r="C9">
        <v>2</v>
      </c>
      <c r="D9">
        <v>3</v>
      </c>
      <c r="E9">
        <v>9</v>
      </c>
      <c r="F9">
        <v>0</v>
      </c>
      <c r="G9">
        <v>0</v>
      </c>
      <c r="H9">
        <v>20</v>
      </c>
      <c r="I9">
        <v>0</v>
      </c>
      <c r="J9">
        <v>11</v>
      </c>
      <c r="K9">
        <v>10</v>
      </c>
      <c r="L9">
        <v>0</v>
      </c>
      <c r="M9">
        <v>50</v>
      </c>
    </row>
    <row r="10" spans="1:13">
      <c r="A10" t="s">
        <v>386</v>
      </c>
      <c r="B10" s="3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0</v>
      </c>
      <c r="J10">
        <v>2</v>
      </c>
      <c r="K10">
        <v>0</v>
      </c>
      <c r="L10">
        <v>0</v>
      </c>
      <c r="M10">
        <v>5</v>
      </c>
    </row>
    <row r="11" spans="1:13">
      <c r="A11" t="s">
        <v>840</v>
      </c>
      <c r="B11" s="3">
        <v>1</v>
      </c>
      <c r="C11">
        <v>1</v>
      </c>
      <c r="D11">
        <v>7</v>
      </c>
      <c r="E11">
        <v>3</v>
      </c>
      <c r="F11">
        <v>0</v>
      </c>
      <c r="G11">
        <v>0</v>
      </c>
      <c r="H11">
        <v>12</v>
      </c>
      <c r="I11">
        <v>0</v>
      </c>
      <c r="J11">
        <v>16</v>
      </c>
      <c r="K11">
        <v>3</v>
      </c>
      <c r="L11">
        <v>0</v>
      </c>
      <c r="M11">
        <v>11</v>
      </c>
    </row>
    <row r="12" spans="1:13">
      <c r="A12" t="s">
        <v>841</v>
      </c>
      <c r="B12" s="3">
        <v>0</v>
      </c>
      <c r="C12">
        <v>1</v>
      </c>
      <c r="D12">
        <v>1</v>
      </c>
      <c r="E12">
        <v>9</v>
      </c>
      <c r="F12">
        <v>1</v>
      </c>
      <c r="G12">
        <v>0</v>
      </c>
      <c r="H12">
        <v>11</v>
      </c>
      <c r="I12">
        <v>0</v>
      </c>
      <c r="J12">
        <v>7</v>
      </c>
      <c r="K12">
        <v>8</v>
      </c>
      <c r="L12">
        <v>0</v>
      </c>
      <c r="M12">
        <v>24</v>
      </c>
    </row>
    <row r="13" spans="1:13">
      <c r="A13" t="s">
        <v>842</v>
      </c>
      <c r="B13" s="3">
        <v>1</v>
      </c>
      <c r="C13">
        <v>1</v>
      </c>
      <c r="D13">
        <v>7</v>
      </c>
      <c r="E13">
        <v>13</v>
      </c>
      <c r="F13">
        <v>1</v>
      </c>
      <c r="G13">
        <v>0</v>
      </c>
      <c r="H13">
        <v>33</v>
      </c>
      <c r="I13">
        <v>0</v>
      </c>
      <c r="J13">
        <v>15</v>
      </c>
      <c r="K13">
        <v>14</v>
      </c>
      <c r="L13">
        <v>0</v>
      </c>
      <c r="M13">
        <v>29</v>
      </c>
    </row>
    <row r="14" spans="1:13">
      <c r="A14" t="s">
        <v>843</v>
      </c>
      <c r="B14" s="3">
        <v>0</v>
      </c>
      <c r="C14">
        <v>0</v>
      </c>
      <c r="D14">
        <v>6</v>
      </c>
      <c r="E14">
        <v>10</v>
      </c>
      <c r="F14">
        <v>0</v>
      </c>
      <c r="G14">
        <v>1</v>
      </c>
      <c r="H14">
        <v>21</v>
      </c>
      <c r="I14">
        <v>0</v>
      </c>
      <c r="J14">
        <v>12</v>
      </c>
      <c r="K14">
        <v>3</v>
      </c>
      <c r="L14">
        <v>0</v>
      </c>
      <c r="M14">
        <v>7</v>
      </c>
    </row>
    <row r="15" spans="1:13">
      <c r="A15" t="s">
        <v>939</v>
      </c>
      <c r="B15" s="3">
        <v>0</v>
      </c>
      <c r="C15">
        <v>0</v>
      </c>
      <c r="D15">
        <v>6</v>
      </c>
      <c r="E15">
        <v>8</v>
      </c>
      <c r="F15">
        <v>0</v>
      </c>
      <c r="G15">
        <v>0</v>
      </c>
      <c r="H15">
        <v>21</v>
      </c>
      <c r="I15">
        <v>0</v>
      </c>
      <c r="J15">
        <v>7</v>
      </c>
      <c r="K15">
        <v>3</v>
      </c>
      <c r="L15">
        <v>0</v>
      </c>
      <c r="M15">
        <v>13</v>
      </c>
    </row>
    <row r="16" spans="1:13">
      <c r="A16" t="s">
        <v>940</v>
      </c>
      <c r="B16" s="3">
        <v>1</v>
      </c>
      <c r="C16">
        <v>0</v>
      </c>
      <c r="D16">
        <v>6</v>
      </c>
      <c r="E16">
        <v>8</v>
      </c>
      <c r="F16">
        <v>0</v>
      </c>
      <c r="G16">
        <v>0</v>
      </c>
      <c r="H16">
        <v>15</v>
      </c>
      <c r="I16">
        <v>0</v>
      </c>
      <c r="J16">
        <v>13</v>
      </c>
      <c r="K16">
        <v>6</v>
      </c>
      <c r="L16">
        <v>0</v>
      </c>
      <c r="M16">
        <v>15</v>
      </c>
    </row>
    <row r="17" spans="1:13">
      <c r="A17" t="s">
        <v>389</v>
      </c>
      <c r="B17" s="3">
        <v>0</v>
      </c>
      <c r="C17">
        <v>0</v>
      </c>
      <c r="D17">
        <v>3</v>
      </c>
      <c r="E17">
        <v>1</v>
      </c>
      <c r="F17">
        <v>0</v>
      </c>
      <c r="G17">
        <v>1</v>
      </c>
      <c r="H17">
        <v>13</v>
      </c>
      <c r="I17">
        <v>0</v>
      </c>
      <c r="J17">
        <v>3</v>
      </c>
      <c r="K17">
        <v>1</v>
      </c>
      <c r="L17">
        <v>0</v>
      </c>
      <c r="M17">
        <v>5</v>
      </c>
    </row>
    <row r="18" spans="1:13">
      <c r="A18" t="s">
        <v>941</v>
      </c>
      <c r="B18" s="3">
        <v>1</v>
      </c>
      <c r="C18">
        <v>0</v>
      </c>
      <c r="D18">
        <v>3</v>
      </c>
      <c r="E18">
        <v>4</v>
      </c>
      <c r="F18">
        <v>1</v>
      </c>
      <c r="G18">
        <v>0</v>
      </c>
      <c r="H18">
        <v>9</v>
      </c>
      <c r="I18">
        <v>0</v>
      </c>
      <c r="J18">
        <v>5</v>
      </c>
      <c r="K18">
        <v>5</v>
      </c>
      <c r="L18">
        <v>0</v>
      </c>
      <c r="M18">
        <v>12</v>
      </c>
    </row>
    <row r="19" spans="1:13">
      <c r="A19" t="s">
        <v>844</v>
      </c>
      <c r="B19" s="3">
        <v>0</v>
      </c>
      <c r="C19">
        <v>0</v>
      </c>
      <c r="D19">
        <v>5</v>
      </c>
      <c r="E19">
        <v>10</v>
      </c>
      <c r="F19">
        <v>1</v>
      </c>
      <c r="G19">
        <v>0</v>
      </c>
      <c r="H19">
        <v>18</v>
      </c>
      <c r="I19">
        <v>0</v>
      </c>
      <c r="J19">
        <v>16</v>
      </c>
      <c r="K19">
        <v>15</v>
      </c>
      <c r="L19">
        <v>0</v>
      </c>
      <c r="M19">
        <v>27</v>
      </c>
    </row>
    <row r="20" spans="1:13">
      <c r="A20" t="s">
        <v>1129</v>
      </c>
      <c r="B20" s="3">
        <v>0</v>
      </c>
      <c r="C20">
        <v>1</v>
      </c>
      <c r="D20">
        <v>4</v>
      </c>
      <c r="E20">
        <v>5</v>
      </c>
      <c r="F20">
        <v>1</v>
      </c>
      <c r="G20">
        <v>0</v>
      </c>
      <c r="H20">
        <v>10</v>
      </c>
      <c r="I20">
        <v>0</v>
      </c>
      <c r="J20">
        <v>14</v>
      </c>
      <c r="K20">
        <v>6</v>
      </c>
      <c r="L20">
        <v>0</v>
      </c>
      <c r="M20">
        <v>6</v>
      </c>
    </row>
    <row r="21" spans="1:13">
      <c r="A21" t="s">
        <v>845</v>
      </c>
      <c r="B21" s="3">
        <v>0</v>
      </c>
      <c r="C21">
        <v>2</v>
      </c>
      <c r="D21">
        <v>2</v>
      </c>
      <c r="E21">
        <v>6</v>
      </c>
      <c r="F21">
        <v>1</v>
      </c>
      <c r="G21">
        <v>0</v>
      </c>
      <c r="H21">
        <v>11</v>
      </c>
      <c r="I21">
        <v>0</v>
      </c>
      <c r="J21">
        <v>9</v>
      </c>
      <c r="K21">
        <v>12</v>
      </c>
      <c r="L21">
        <v>0</v>
      </c>
      <c r="M21">
        <v>37</v>
      </c>
    </row>
    <row r="22" spans="1:13">
      <c r="A22" t="s">
        <v>846</v>
      </c>
      <c r="B22" s="3">
        <v>2</v>
      </c>
      <c r="C22">
        <v>3</v>
      </c>
      <c r="D22">
        <v>4</v>
      </c>
      <c r="E22">
        <v>15</v>
      </c>
      <c r="F22">
        <v>1</v>
      </c>
      <c r="G22">
        <v>0</v>
      </c>
      <c r="H22">
        <v>38</v>
      </c>
      <c r="I22">
        <v>0</v>
      </c>
      <c r="J22">
        <v>19</v>
      </c>
      <c r="K22">
        <v>18</v>
      </c>
      <c r="L22">
        <v>0</v>
      </c>
      <c r="M22">
        <v>74</v>
      </c>
    </row>
    <row r="23" spans="1:13">
      <c r="A23" t="s">
        <v>1589</v>
      </c>
      <c r="B23" s="3">
        <v>0</v>
      </c>
      <c r="C23">
        <v>1</v>
      </c>
      <c r="D23">
        <v>1</v>
      </c>
      <c r="E23">
        <v>7</v>
      </c>
      <c r="F23">
        <v>1</v>
      </c>
      <c r="G23">
        <v>0</v>
      </c>
      <c r="H23">
        <v>19</v>
      </c>
      <c r="I23">
        <v>0</v>
      </c>
      <c r="J23">
        <v>10</v>
      </c>
      <c r="K23">
        <v>8</v>
      </c>
      <c r="L23">
        <v>0</v>
      </c>
      <c r="M23">
        <v>29</v>
      </c>
    </row>
    <row r="24" spans="1:13">
      <c r="A24" t="s">
        <v>847</v>
      </c>
      <c r="B24" s="3">
        <v>0</v>
      </c>
      <c r="C24">
        <v>0</v>
      </c>
      <c r="D24">
        <v>1</v>
      </c>
      <c r="E24">
        <v>8</v>
      </c>
      <c r="F24">
        <v>1</v>
      </c>
      <c r="G24">
        <v>0</v>
      </c>
      <c r="H24">
        <v>9</v>
      </c>
      <c r="I24">
        <v>0</v>
      </c>
      <c r="J24">
        <v>11</v>
      </c>
      <c r="K24">
        <v>3</v>
      </c>
      <c r="L24">
        <v>0</v>
      </c>
      <c r="M24">
        <v>7</v>
      </c>
    </row>
    <row r="25" spans="1:13">
      <c r="A25" t="s">
        <v>391</v>
      </c>
      <c r="B25" s="3">
        <v>2</v>
      </c>
      <c r="C25">
        <v>1</v>
      </c>
      <c r="D25">
        <v>8</v>
      </c>
      <c r="E25">
        <v>7</v>
      </c>
      <c r="F25">
        <v>0</v>
      </c>
      <c r="G25">
        <v>0</v>
      </c>
      <c r="H25">
        <v>27</v>
      </c>
      <c r="I25">
        <v>0</v>
      </c>
      <c r="J25">
        <v>19</v>
      </c>
      <c r="K25">
        <v>12</v>
      </c>
      <c r="L25">
        <v>0</v>
      </c>
      <c r="M25">
        <v>23</v>
      </c>
    </row>
    <row r="26" spans="1:13">
      <c r="A26" t="s">
        <v>848</v>
      </c>
      <c r="B26" s="3">
        <v>0</v>
      </c>
      <c r="C26">
        <v>3</v>
      </c>
      <c r="D26">
        <v>4</v>
      </c>
      <c r="E26">
        <v>5</v>
      </c>
      <c r="F26">
        <v>0</v>
      </c>
      <c r="G26">
        <v>0</v>
      </c>
      <c r="H26">
        <v>13</v>
      </c>
      <c r="I26">
        <v>0</v>
      </c>
      <c r="J26">
        <v>8</v>
      </c>
      <c r="K26">
        <v>0</v>
      </c>
      <c r="L26">
        <v>0</v>
      </c>
      <c r="M26">
        <v>2</v>
      </c>
    </row>
    <row r="27" spans="1:13">
      <c r="A27" t="s">
        <v>849</v>
      </c>
      <c r="B27" s="3">
        <v>0</v>
      </c>
      <c r="C27">
        <v>2</v>
      </c>
      <c r="D27">
        <v>3</v>
      </c>
      <c r="E27">
        <v>4</v>
      </c>
      <c r="F27">
        <v>1</v>
      </c>
      <c r="G27">
        <v>0</v>
      </c>
      <c r="H27">
        <v>12</v>
      </c>
      <c r="I27">
        <v>0</v>
      </c>
      <c r="J27">
        <v>18</v>
      </c>
      <c r="K27">
        <v>3</v>
      </c>
      <c r="L27">
        <v>0</v>
      </c>
      <c r="M27">
        <v>15</v>
      </c>
    </row>
    <row r="28" spans="1:13">
      <c r="A28" t="s">
        <v>850</v>
      </c>
      <c r="B28" s="3">
        <v>0</v>
      </c>
      <c r="C28">
        <v>0</v>
      </c>
      <c r="D28">
        <v>2</v>
      </c>
      <c r="E28">
        <v>7</v>
      </c>
      <c r="F28">
        <v>4</v>
      </c>
      <c r="G28">
        <v>0</v>
      </c>
      <c r="H28">
        <v>17</v>
      </c>
      <c r="I28">
        <v>0</v>
      </c>
      <c r="J28">
        <v>15</v>
      </c>
      <c r="K28">
        <v>9</v>
      </c>
      <c r="L28">
        <v>0</v>
      </c>
      <c r="M28">
        <v>18</v>
      </c>
    </row>
    <row r="29" spans="1:13">
      <c r="A29" t="s">
        <v>851</v>
      </c>
      <c r="B29" s="3">
        <v>0</v>
      </c>
      <c r="C29">
        <v>0</v>
      </c>
      <c r="D29">
        <v>1</v>
      </c>
      <c r="E29">
        <v>11</v>
      </c>
      <c r="F29">
        <v>1</v>
      </c>
      <c r="G29">
        <v>0</v>
      </c>
      <c r="H29">
        <v>12</v>
      </c>
      <c r="I29">
        <v>0</v>
      </c>
      <c r="J29">
        <v>5</v>
      </c>
      <c r="K29">
        <v>4</v>
      </c>
      <c r="L29">
        <v>0</v>
      </c>
      <c r="M29">
        <v>14</v>
      </c>
    </row>
    <row r="30" spans="1:13">
      <c r="A30" t="s">
        <v>852</v>
      </c>
      <c r="B30" s="3">
        <v>0</v>
      </c>
      <c r="C30">
        <v>0</v>
      </c>
      <c r="D30">
        <v>1</v>
      </c>
      <c r="E30">
        <v>9</v>
      </c>
      <c r="F30">
        <v>0</v>
      </c>
      <c r="G30">
        <v>0</v>
      </c>
      <c r="H30">
        <v>17</v>
      </c>
      <c r="I30">
        <v>0</v>
      </c>
      <c r="J30">
        <v>13</v>
      </c>
      <c r="K30">
        <v>6</v>
      </c>
      <c r="L30">
        <v>0</v>
      </c>
      <c r="M30">
        <v>14</v>
      </c>
    </row>
    <row r="31" spans="1:13">
      <c r="A31" t="s">
        <v>853</v>
      </c>
      <c r="B31" s="3">
        <v>4</v>
      </c>
      <c r="C31">
        <v>1</v>
      </c>
      <c r="D31">
        <v>4</v>
      </c>
      <c r="E31">
        <v>9</v>
      </c>
      <c r="F31">
        <v>2</v>
      </c>
      <c r="G31">
        <v>0</v>
      </c>
      <c r="H31">
        <v>18</v>
      </c>
      <c r="I31">
        <v>0</v>
      </c>
      <c r="J31">
        <v>20</v>
      </c>
      <c r="K31">
        <v>15</v>
      </c>
      <c r="L31">
        <v>0</v>
      </c>
      <c r="M31">
        <v>27</v>
      </c>
    </row>
    <row r="32" spans="1:13">
      <c r="A32" t="s">
        <v>854</v>
      </c>
      <c r="B32" s="3">
        <v>2</v>
      </c>
      <c r="C32">
        <v>0</v>
      </c>
      <c r="D32">
        <v>2</v>
      </c>
      <c r="E32">
        <v>4</v>
      </c>
      <c r="F32">
        <v>1</v>
      </c>
      <c r="G32">
        <v>0</v>
      </c>
      <c r="H32">
        <v>8</v>
      </c>
      <c r="I32">
        <v>0</v>
      </c>
      <c r="J32">
        <v>6</v>
      </c>
      <c r="K32">
        <v>2</v>
      </c>
      <c r="L32">
        <v>0</v>
      </c>
      <c r="M32">
        <v>7</v>
      </c>
    </row>
    <row r="33" spans="1:13">
      <c r="A33" t="s">
        <v>392</v>
      </c>
      <c r="B33" s="3">
        <v>1</v>
      </c>
      <c r="C33">
        <v>1</v>
      </c>
      <c r="D33">
        <v>2</v>
      </c>
      <c r="E33">
        <v>10</v>
      </c>
      <c r="F33">
        <v>3</v>
      </c>
      <c r="G33">
        <v>0</v>
      </c>
      <c r="H33">
        <v>22</v>
      </c>
      <c r="I33">
        <v>0</v>
      </c>
      <c r="J33">
        <v>14</v>
      </c>
      <c r="K33">
        <v>14</v>
      </c>
      <c r="L33">
        <v>0</v>
      </c>
      <c r="M33">
        <v>31</v>
      </c>
    </row>
    <row r="34" spans="1:13">
      <c r="A34" t="s">
        <v>855</v>
      </c>
      <c r="B34" s="3">
        <v>1</v>
      </c>
      <c r="C34">
        <v>1</v>
      </c>
      <c r="D34">
        <v>7</v>
      </c>
      <c r="E34">
        <v>7</v>
      </c>
      <c r="F34">
        <v>2</v>
      </c>
      <c r="G34">
        <v>0</v>
      </c>
      <c r="H34">
        <v>24</v>
      </c>
      <c r="I34">
        <v>5</v>
      </c>
      <c r="J34">
        <v>24</v>
      </c>
      <c r="K34">
        <v>16</v>
      </c>
      <c r="L34">
        <v>0</v>
      </c>
      <c r="M34">
        <v>33</v>
      </c>
    </row>
    <row r="35" spans="1:13">
      <c r="A35" t="s">
        <v>856</v>
      </c>
      <c r="B35" s="3">
        <v>0</v>
      </c>
      <c r="C35">
        <v>1</v>
      </c>
      <c r="D35">
        <v>4</v>
      </c>
      <c r="E35">
        <v>8</v>
      </c>
      <c r="F35">
        <v>2</v>
      </c>
      <c r="G35">
        <v>1</v>
      </c>
      <c r="H35">
        <v>18</v>
      </c>
      <c r="I35">
        <v>5</v>
      </c>
      <c r="J35">
        <v>38</v>
      </c>
      <c r="K35">
        <v>12</v>
      </c>
      <c r="L35">
        <v>0</v>
      </c>
      <c r="M35">
        <v>45</v>
      </c>
    </row>
    <row r="36" spans="1:13">
      <c r="A36" t="s">
        <v>857</v>
      </c>
      <c r="B36" s="3">
        <v>2</v>
      </c>
      <c r="C36">
        <v>1</v>
      </c>
      <c r="D36">
        <v>5</v>
      </c>
      <c r="E36">
        <v>10</v>
      </c>
      <c r="F36">
        <v>2</v>
      </c>
      <c r="G36">
        <v>0</v>
      </c>
      <c r="H36">
        <v>20</v>
      </c>
      <c r="I36">
        <v>7</v>
      </c>
      <c r="J36">
        <v>26</v>
      </c>
      <c r="K36">
        <v>19</v>
      </c>
      <c r="L36">
        <v>0</v>
      </c>
      <c r="M36">
        <v>41</v>
      </c>
    </row>
    <row r="37" spans="1:13">
      <c r="A37" t="s">
        <v>395</v>
      </c>
      <c r="B37" s="3">
        <v>0</v>
      </c>
      <c r="C37">
        <v>0</v>
      </c>
      <c r="D37">
        <v>6</v>
      </c>
      <c r="E37">
        <v>9</v>
      </c>
      <c r="F37">
        <v>1</v>
      </c>
      <c r="G37">
        <v>1</v>
      </c>
      <c r="H37">
        <v>18</v>
      </c>
      <c r="I37">
        <v>3</v>
      </c>
      <c r="J37">
        <v>21</v>
      </c>
      <c r="K37">
        <v>15</v>
      </c>
      <c r="L37">
        <v>0</v>
      </c>
      <c r="M37">
        <v>20</v>
      </c>
    </row>
    <row r="38" spans="1:13">
      <c r="A38" t="s">
        <v>858</v>
      </c>
      <c r="B38" s="3">
        <v>0</v>
      </c>
      <c r="C38">
        <v>1</v>
      </c>
      <c r="D38">
        <v>6</v>
      </c>
      <c r="E38">
        <v>5</v>
      </c>
      <c r="F38">
        <v>2</v>
      </c>
      <c r="G38">
        <v>0</v>
      </c>
      <c r="H38">
        <v>18</v>
      </c>
      <c r="I38">
        <v>4</v>
      </c>
      <c r="J38">
        <v>27</v>
      </c>
      <c r="K38">
        <v>21</v>
      </c>
      <c r="L38">
        <v>0</v>
      </c>
      <c r="M38">
        <v>50</v>
      </c>
    </row>
    <row r="39" spans="1:13">
      <c r="A39" t="s">
        <v>859</v>
      </c>
      <c r="B39" s="3">
        <v>0</v>
      </c>
      <c r="C39">
        <v>0</v>
      </c>
      <c r="D39">
        <v>2</v>
      </c>
      <c r="E39">
        <v>8</v>
      </c>
      <c r="F39">
        <v>4</v>
      </c>
      <c r="G39">
        <v>0</v>
      </c>
      <c r="H39">
        <v>10</v>
      </c>
      <c r="I39">
        <v>8</v>
      </c>
      <c r="J39">
        <v>14</v>
      </c>
      <c r="K39">
        <v>7</v>
      </c>
      <c r="L39">
        <v>0</v>
      </c>
      <c r="M39">
        <v>8</v>
      </c>
    </row>
    <row r="40" spans="1:13">
      <c r="A40" t="s">
        <v>860</v>
      </c>
      <c r="B40" s="3">
        <v>0</v>
      </c>
      <c r="C40">
        <v>0</v>
      </c>
      <c r="D40">
        <v>5</v>
      </c>
      <c r="E40">
        <v>19</v>
      </c>
      <c r="F40">
        <v>11</v>
      </c>
      <c r="G40">
        <v>0</v>
      </c>
      <c r="H40">
        <v>32</v>
      </c>
      <c r="I40">
        <v>8</v>
      </c>
      <c r="J40">
        <v>29</v>
      </c>
      <c r="K40">
        <v>31</v>
      </c>
      <c r="L40">
        <v>0</v>
      </c>
      <c r="M40">
        <v>56</v>
      </c>
    </row>
    <row r="41" spans="1:13">
      <c r="A41" t="s">
        <v>1590</v>
      </c>
      <c r="B41" s="3">
        <v>2</v>
      </c>
      <c r="C41">
        <v>1</v>
      </c>
      <c r="D41">
        <v>3</v>
      </c>
      <c r="E41">
        <v>5</v>
      </c>
      <c r="F41">
        <v>3</v>
      </c>
      <c r="G41">
        <v>0</v>
      </c>
      <c r="H41">
        <v>17</v>
      </c>
      <c r="I41">
        <v>3</v>
      </c>
      <c r="J41">
        <v>14</v>
      </c>
      <c r="K41">
        <v>15</v>
      </c>
      <c r="L41">
        <v>0</v>
      </c>
      <c r="M41">
        <v>63</v>
      </c>
    </row>
    <row r="42" spans="1:13">
      <c r="A42" t="s">
        <v>397</v>
      </c>
      <c r="B42" s="3">
        <v>0</v>
      </c>
      <c r="C42">
        <v>0</v>
      </c>
      <c r="D42">
        <v>7</v>
      </c>
      <c r="E42">
        <v>3</v>
      </c>
      <c r="F42">
        <v>0</v>
      </c>
      <c r="G42">
        <v>0</v>
      </c>
      <c r="H42">
        <v>18</v>
      </c>
      <c r="I42">
        <v>5</v>
      </c>
      <c r="J42">
        <v>15</v>
      </c>
      <c r="K42">
        <v>9</v>
      </c>
      <c r="L42">
        <v>0</v>
      </c>
      <c r="M42">
        <v>13</v>
      </c>
    </row>
    <row r="43" spans="1:13">
      <c r="A43" t="s">
        <v>861</v>
      </c>
      <c r="B43" s="3">
        <v>2</v>
      </c>
      <c r="C43">
        <v>0</v>
      </c>
      <c r="D43">
        <v>7</v>
      </c>
      <c r="E43">
        <v>4</v>
      </c>
      <c r="F43">
        <v>2</v>
      </c>
      <c r="G43">
        <v>0</v>
      </c>
      <c r="H43">
        <v>13</v>
      </c>
      <c r="I43">
        <v>4</v>
      </c>
      <c r="J43">
        <v>23</v>
      </c>
      <c r="K43">
        <v>10</v>
      </c>
      <c r="L43">
        <v>0</v>
      </c>
      <c r="M43">
        <v>19</v>
      </c>
    </row>
    <row r="44" spans="1:13">
      <c r="A44" t="s">
        <v>862</v>
      </c>
      <c r="B44" s="3">
        <v>0</v>
      </c>
      <c r="C44">
        <v>0</v>
      </c>
      <c r="D44">
        <v>1</v>
      </c>
      <c r="E44">
        <v>8</v>
      </c>
      <c r="F44">
        <v>0</v>
      </c>
      <c r="G44">
        <v>1</v>
      </c>
      <c r="H44">
        <v>11</v>
      </c>
      <c r="I44">
        <v>2</v>
      </c>
      <c r="J44">
        <v>11</v>
      </c>
      <c r="K44">
        <v>15</v>
      </c>
      <c r="L44">
        <v>0</v>
      </c>
      <c r="M44">
        <v>43</v>
      </c>
    </row>
    <row r="45" spans="1:13">
      <c r="A45" t="s">
        <v>863</v>
      </c>
      <c r="B45" s="3">
        <v>0</v>
      </c>
      <c r="C45">
        <v>2</v>
      </c>
      <c r="D45">
        <v>8</v>
      </c>
      <c r="E45">
        <v>11</v>
      </c>
      <c r="F45">
        <v>0</v>
      </c>
      <c r="G45">
        <v>1</v>
      </c>
      <c r="H45">
        <v>35</v>
      </c>
      <c r="I45">
        <v>8</v>
      </c>
      <c r="J45">
        <v>35</v>
      </c>
      <c r="K45">
        <v>24</v>
      </c>
      <c r="L45">
        <v>0</v>
      </c>
      <c r="M45">
        <v>53</v>
      </c>
    </row>
    <row r="46" spans="1:13">
      <c r="A46" t="s">
        <v>864</v>
      </c>
      <c r="B46" s="3">
        <v>0</v>
      </c>
      <c r="C46">
        <v>0</v>
      </c>
      <c r="D46">
        <v>10</v>
      </c>
      <c r="E46">
        <v>7</v>
      </c>
      <c r="F46">
        <v>1</v>
      </c>
      <c r="G46">
        <v>1</v>
      </c>
      <c r="H46">
        <v>20</v>
      </c>
      <c r="I46">
        <v>7</v>
      </c>
      <c r="J46">
        <v>31</v>
      </c>
      <c r="K46">
        <v>12</v>
      </c>
      <c r="L46">
        <v>0</v>
      </c>
      <c r="M46">
        <v>19</v>
      </c>
    </row>
    <row r="47" spans="1:13">
      <c r="A47" t="s">
        <v>942</v>
      </c>
      <c r="B47" s="3">
        <v>0</v>
      </c>
      <c r="C47">
        <v>2</v>
      </c>
      <c r="D47">
        <v>3</v>
      </c>
      <c r="E47">
        <v>8</v>
      </c>
      <c r="F47">
        <v>2</v>
      </c>
      <c r="G47">
        <v>0</v>
      </c>
      <c r="H47">
        <v>20</v>
      </c>
      <c r="I47">
        <v>9</v>
      </c>
      <c r="J47">
        <v>15</v>
      </c>
      <c r="K47">
        <v>8</v>
      </c>
      <c r="L47">
        <v>0</v>
      </c>
      <c r="M47">
        <v>28</v>
      </c>
    </row>
    <row r="48" spans="1:13">
      <c r="A48" t="s">
        <v>943</v>
      </c>
      <c r="B48" s="3">
        <v>0</v>
      </c>
      <c r="C48">
        <v>0</v>
      </c>
      <c r="D48">
        <v>7</v>
      </c>
      <c r="E48">
        <v>7</v>
      </c>
      <c r="F48">
        <v>1</v>
      </c>
      <c r="G48">
        <v>0</v>
      </c>
      <c r="H48">
        <v>15</v>
      </c>
      <c r="I48">
        <v>5</v>
      </c>
      <c r="J48">
        <v>18</v>
      </c>
      <c r="K48">
        <v>9</v>
      </c>
      <c r="L48">
        <v>0</v>
      </c>
      <c r="M48">
        <v>21</v>
      </c>
    </row>
    <row r="49" spans="1:13">
      <c r="A49" t="s">
        <v>400</v>
      </c>
      <c r="B49" s="3">
        <v>0</v>
      </c>
      <c r="C49">
        <v>0</v>
      </c>
      <c r="D49">
        <v>4</v>
      </c>
      <c r="E49">
        <v>2</v>
      </c>
      <c r="F49">
        <v>0</v>
      </c>
      <c r="G49">
        <v>1</v>
      </c>
      <c r="H49">
        <v>12</v>
      </c>
      <c r="I49">
        <v>1</v>
      </c>
      <c r="J49">
        <v>8</v>
      </c>
      <c r="K49">
        <v>4</v>
      </c>
      <c r="L49">
        <v>0</v>
      </c>
      <c r="M49">
        <v>9</v>
      </c>
    </row>
    <row r="50" spans="1:13">
      <c r="A50" t="s">
        <v>944</v>
      </c>
      <c r="B50" s="3">
        <v>1</v>
      </c>
      <c r="C50">
        <v>0</v>
      </c>
      <c r="D50">
        <v>3</v>
      </c>
      <c r="E50">
        <v>5</v>
      </c>
      <c r="F50">
        <v>1</v>
      </c>
      <c r="G50">
        <v>0</v>
      </c>
      <c r="H50">
        <v>10</v>
      </c>
      <c r="I50">
        <v>3</v>
      </c>
      <c r="J50">
        <v>15</v>
      </c>
      <c r="K50">
        <v>10</v>
      </c>
      <c r="L50">
        <v>0</v>
      </c>
      <c r="M50">
        <v>28</v>
      </c>
    </row>
    <row r="51" spans="1:13">
      <c r="A51" t="s">
        <v>865</v>
      </c>
      <c r="B51" s="3">
        <v>0</v>
      </c>
      <c r="C51">
        <v>1</v>
      </c>
      <c r="D51">
        <v>4</v>
      </c>
      <c r="E51">
        <v>12</v>
      </c>
      <c r="F51">
        <v>1</v>
      </c>
      <c r="G51">
        <v>0</v>
      </c>
      <c r="H51">
        <v>21</v>
      </c>
      <c r="I51">
        <v>5</v>
      </c>
      <c r="J51">
        <v>24</v>
      </c>
      <c r="K51">
        <v>27</v>
      </c>
      <c r="L51">
        <v>0</v>
      </c>
      <c r="M51">
        <v>58</v>
      </c>
    </row>
    <row r="52" spans="1:13">
      <c r="A52" t="s">
        <v>1130</v>
      </c>
      <c r="B52" s="3">
        <v>0</v>
      </c>
      <c r="C52">
        <v>0</v>
      </c>
      <c r="D52">
        <v>2</v>
      </c>
      <c r="E52">
        <v>3</v>
      </c>
      <c r="F52">
        <v>1</v>
      </c>
      <c r="G52">
        <v>3</v>
      </c>
      <c r="H52">
        <v>9</v>
      </c>
      <c r="I52">
        <v>3</v>
      </c>
      <c r="J52">
        <v>12</v>
      </c>
      <c r="K52">
        <v>6</v>
      </c>
      <c r="L52">
        <v>0</v>
      </c>
      <c r="M52">
        <v>10</v>
      </c>
    </row>
    <row r="53" spans="1:13">
      <c r="A53" t="s">
        <v>866</v>
      </c>
      <c r="B53" s="3">
        <v>0</v>
      </c>
      <c r="C53">
        <v>2</v>
      </c>
      <c r="D53">
        <v>4</v>
      </c>
      <c r="E53">
        <v>11</v>
      </c>
      <c r="F53">
        <v>2</v>
      </c>
      <c r="G53">
        <v>0</v>
      </c>
      <c r="H53">
        <v>22</v>
      </c>
      <c r="I53">
        <v>8</v>
      </c>
      <c r="J53">
        <v>24</v>
      </c>
      <c r="K53">
        <v>29</v>
      </c>
      <c r="L53">
        <v>0</v>
      </c>
      <c r="M53">
        <v>69</v>
      </c>
    </row>
    <row r="54" spans="1:13">
      <c r="A54" t="s">
        <v>867</v>
      </c>
      <c r="B54" s="3">
        <v>2</v>
      </c>
      <c r="C54">
        <v>2</v>
      </c>
      <c r="D54">
        <v>4</v>
      </c>
      <c r="E54">
        <v>16</v>
      </c>
      <c r="F54">
        <v>4</v>
      </c>
      <c r="G54">
        <v>0</v>
      </c>
      <c r="H54">
        <v>34</v>
      </c>
      <c r="I54">
        <v>4</v>
      </c>
      <c r="J54">
        <v>43</v>
      </c>
      <c r="K54">
        <v>30</v>
      </c>
      <c r="L54">
        <v>0</v>
      </c>
      <c r="M54">
        <v>127</v>
      </c>
    </row>
    <row r="55" spans="1:13">
      <c r="A55" t="s">
        <v>1591</v>
      </c>
      <c r="B55" s="3">
        <v>0</v>
      </c>
      <c r="C55">
        <v>1</v>
      </c>
      <c r="D55">
        <v>8</v>
      </c>
      <c r="E55">
        <v>14</v>
      </c>
      <c r="F55">
        <v>1</v>
      </c>
      <c r="G55">
        <v>0</v>
      </c>
      <c r="H55">
        <v>35</v>
      </c>
      <c r="I55">
        <v>6</v>
      </c>
      <c r="J55">
        <v>44</v>
      </c>
      <c r="K55">
        <v>24</v>
      </c>
      <c r="L55">
        <v>0</v>
      </c>
      <c r="M55">
        <v>77</v>
      </c>
    </row>
    <row r="56" spans="1:13">
      <c r="A56" t="s">
        <v>868</v>
      </c>
      <c r="B56" s="3">
        <v>0</v>
      </c>
      <c r="C56">
        <v>0</v>
      </c>
      <c r="D56">
        <v>1</v>
      </c>
      <c r="E56">
        <v>9</v>
      </c>
      <c r="F56">
        <v>2</v>
      </c>
      <c r="G56">
        <v>0</v>
      </c>
      <c r="H56">
        <v>10</v>
      </c>
      <c r="I56">
        <v>6</v>
      </c>
      <c r="J56">
        <v>27</v>
      </c>
      <c r="K56">
        <v>10</v>
      </c>
      <c r="L56">
        <v>0</v>
      </c>
      <c r="M56">
        <v>22</v>
      </c>
    </row>
    <row r="57" spans="1:13">
      <c r="A57" t="s">
        <v>402</v>
      </c>
      <c r="B57" s="3">
        <v>2</v>
      </c>
      <c r="C57">
        <v>1</v>
      </c>
      <c r="D57">
        <v>8</v>
      </c>
      <c r="E57">
        <v>8</v>
      </c>
      <c r="F57">
        <v>1</v>
      </c>
      <c r="G57">
        <v>0</v>
      </c>
      <c r="H57">
        <v>28</v>
      </c>
      <c r="I57">
        <v>6</v>
      </c>
      <c r="J57">
        <v>30</v>
      </c>
      <c r="K57">
        <v>17</v>
      </c>
      <c r="L57">
        <v>0</v>
      </c>
      <c r="M57">
        <v>42</v>
      </c>
    </row>
    <row r="58" spans="1:13">
      <c r="A58" t="s">
        <v>869</v>
      </c>
      <c r="B58" s="3">
        <v>0</v>
      </c>
      <c r="C58">
        <v>2</v>
      </c>
      <c r="D58">
        <v>4</v>
      </c>
      <c r="E58">
        <v>5</v>
      </c>
      <c r="F58">
        <v>0</v>
      </c>
      <c r="G58">
        <v>1</v>
      </c>
      <c r="H58">
        <v>12</v>
      </c>
      <c r="I58">
        <v>3</v>
      </c>
      <c r="J58">
        <v>13</v>
      </c>
      <c r="K58">
        <v>5</v>
      </c>
      <c r="L58">
        <v>0</v>
      </c>
      <c r="M58">
        <v>7</v>
      </c>
    </row>
    <row r="59" spans="1:13">
      <c r="A59" t="s">
        <v>870</v>
      </c>
      <c r="B59" s="3">
        <v>0</v>
      </c>
      <c r="C59">
        <v>2</v>
      </c>
      <c r="D59">
        <v>2</v>
      </c>
      <c r="E59">
        <v>6</v>
      </c>
      <c r="F59">
        <v>6</v>
      </c>
      <c r="G59">
        <v>0</v>
      </c>
      <c r="H59">
        <v>12</v>
      </c>
      <c r="I59">
        <v>7</v>
      </c>
      <c r="J59">
        <v>28</v>
      </c>
      <c r="K59">
        <v>17</v>
      </c>
      <c r="L59">
        <v>0</v>
      </c>
      <c r="M59">
        <v>36</v>
      </c>
    </row>
    <row r="60" spans="1:13">
      <c r="A60" t="s">
        <v>871</v>
      </c>
      <c r="B60" s="3">
        <v>0</v>
      </c>
      <c r="C60">
        <v>0</v>
      </c>
      <c r="D60">
        <v>2</v>
      </c>
      <c r="E60">
        <v>12</v>
      </c>
      <c r="F60">
        <v>7</v>
      </c>
      <c r="G60">
        <v>0</v>
      </c>
      <c r="H60">
        <v>24</v>
      </c>
      <c r="I60">
        <v>5</v>
      </c>
      <c r="J60">
        <v>24</v>
      </c>
      <c r="K60">
        <v>21</v>
      </c>
      <c r="L60">
        <v>0</v>
      </c>
      <c r="M60">
        <v>55</v>
      </c>
    </row>
    <row r="61" spans="1:13">
      <c r="A61" t="s">
        <v>872</v>
      </c>
      <c r="B61" s="3">
        <v>0</v>
      </c>
      <c r="C61">
        <v>0</v>
      </c>
      <c r="D61">
        <v>4</v>
      </c>
      <c r="E61">
        <v>12</v>
      </c>
      <c r="F61">
        <v>0</v>
      </c>
      <c r="G61">
        <v>0</v>
      </c>
      <c r="H61">
        <v>16</v>
      </c>
      <c r="I61">
        <v>3</v>
      </c>
      <c r="J61">
        <v>10</v>
      </c>
      <c r="K61">
        <v>11</v>
      </c>
      <c r="L61">
        <v>0</v>
      </c>
      <c r="M61">
        <v>27</v>
      </c>
    </row>
    <row r="62" spans="1:13">
      <c r="A62" t="s">
        <v>873</v>
      </c>
      <c r="B62" s="3">
        <v>0</v>
      </c>
      <c r="C62">
        <v>0</v>
      </c>
      <c r="D62">
        <v>1</v>
      </c>
      <c r="E62">
        <v>8</v>
      </c>
      <c r="F62">
        <v>0</v>
      </c>
      <c r="G62">
        <v>0</v>
      </c>
      <c r="H62">
        <v>17</v>
      </c>
      <c r="I62">
        <v>4</v>
      </c>
      <c r="J62">
        <v>18</v>
      </c>
      <c r="K62">
        <v>10</v>
      </c>
      <c r="L62">
        <v>0</v>
      </c>
      <c r="M62">
        <v>26</v>
      </c>
    </row>
    <row r="63" spans="1:13">
      <c r="A63" t="s">
        <v>874</v>
      </c>
      <c r="B63" s="3">
        <v>2</v>
      </c>
      <c r="C63">
        <v>1</v>
      </c>
      <c r="D63">
        <v>4</v>
      </c>
      <c r="E63">
        <v>5</v>
      </c>
      <c r="F63">
        <v>0</v>
      </c>
      <c r="G63">
        <v>2</v>
      </c>
      <c r="H63">
        <v>12</v>
      </c>
      <c r="I63">
        <v>4</v>
      </c>
      <c r="J63">
        <v>24</v>
      </c>
      <c r="K63">
        <v>16</v>
      </c>
      <c r="L63">
        <v>0</v>
      </c>
      <c r="M63">
        <v>33</v>
      </c>
    </row>
    <row r="64" spans="1:13">
      <c r="A64" t="s">
        <v>875</v>
      </c>
      <c r="B64" s="3">
        <v>1</v>
      </c>
      <c r="C64">
        <v>0</v>
      </c>
      <c r="D64">
        <v>2</v>
      </c>
      <c r="E64">
        <v>6</v>
      </c>
      <c r="F64">
        <v>3</v>
      </c>
      <c r="G64">
        <v>1</v>
      </c>
      <c r="H64">
        <v>9</v>
      </c>
      <c r="I64">
        <v>2</v>
      </c>
      <c r="J64">
        <v>12</v>
      </c>
      <c r="K64">
        <v>3</v>
      </c>
      <c r="L64">
        <v>0</v>
      </c>
      <c r="M64">
        <v>9</v>
      </c>
    </row>
    <row r="65" spans="1:13">
      <c r="A65" t="s">
        <v>403</v>
      </c>
      <c r="B65" s="3">
        <v>1</v>
      </c>
      <c r="C65">
        <v>0</v>
      </c>
      <c r="D65">
        <v>3</v>
      </c>
      <c r="E65">
        <v>9</v>
      </c>
      <c r="F65">
        <v>5</v>
      </c>
      <c r="G65">
        <v>0</v>
      </c>
      <c r="H65">
        <v>18</v>
      </c>
      <c r="I65">
        <v>6</v>
      </c>
      <c r="J65">
        <v>29</v>
      </c>
      <c r="K65">
        <v>23</v>
      </c>
      <c r="L65">
        <v>0</v>
      </c>
      <c r="M65">
        <v>49</v>
      </c>
    </row>
    <row r="66" spans="1:13">
      <c r="A66" t="s">
        <v>876</v>
      </c>
      <c r="B66" s="3">
        <v>2</v>
      </c>
      <c r="C66">
        <v>1</v>
      </c>
      <c r="D66">
        <v>3</v>
      </c>
      <c r="E66">
        <v>8</v>
      </c>
      <c r="F66">
        <v>1</v>
      </c>
      <c r="G66">
        <v>1</v>
      </c>
      <c r="H66">
        <v>21</v>
      </c>
      <c r="I66">
        <v>6</v>
      </c>
      <c r="J66">
        <v>27</v>
      </c>
      <c r="K66">
        <v>17</v>
      </c>
      <c r="L66">
        <v>0</v>
      </c>
      <c r="M66">
        <v>32</v>
      </c>
    </row>
    <row r="67" spans="1:13">
      <c r="A67" t="s">
        <v>877</v>
      </c>
      <c r="B67" s="3">
        <v>0</v>
      </c>
      <c r="C67">
        <v>1</v>
      </c>
      <c r="D67">
        <v>6</v>
      </c>
      <c r="E67">
        <v>11</v>
      </c>
      <c r="F67">
        <v>0</v>
      </c>
      <c r="G67">
        <v>1</v>
      </c>
      <c r="H67">
        <v>22</v>
      </c>
      <c r="I67">
        <v>7</v>
      </c>
      <c r="J67">
        <v>32</v>
      </c>
      <c r="K67">
        <v>10</v>
      </c>
      <c r="L67">
        <v>0</v>
      </c>
      <c r="M67">
        <v>59</v>
      </c>
    </row>
    <row r="68" spans="1:13">
      <c r="A68" t="s">
        <v>878</v>
      </c>
      <c r="B68" s="3">
        <v>1</v>
      </c>
      <c r="C68">
        <v>3</v>
      </c>
      <c r="D68">
        <v>2</v>
      </c>
      <c r="E68">
        <v>9</v>
      </c>
      <c r="F68">
        <v>1</v>
      </c>
      <c r="G68">
        <v>0</v>
      </c>
      <c r="H68">
        <v>21</v>
      </c>
      <c r="I68">
        <v>4</v>
      </c>
      <c r="J68">
        <v>26</v>
      </c>
      <c r="K68">
        <v>20</v>
      </c>
      <c r="L68">
        <v>0</v>
      </c>
      <c r="M68">
        <v>42</v>
      </c>
    </row>
    <row r="69" spans="1:13">
      <c r="A69" t="s">
        <v>406</v>
      </c>
      <c r="B69" s="3">
        <v>0</v>
      </c>
      <c r="C69">
        <v>0</v>
      </c>
      <c r="D69">
        <v>6</v>
      </c>
      <c r="E69">
        <v>7</v>
      </c>
      <c r="F69">
        <v>0</v>
      </c>
      <c r="G69">
        <v>0</v>
      </c>
      <c r="H69">
        <v>21</v>
      </c>
      <c r="I69">
        <v>4</v>
      </c>
      <c r="J69">
        <v>15</v>
      </c>
      <c r="K69">
        <v>15</v>
      </c>
      <c r="L69">
        <v>0</v>
      </c>
      <c r="M69">
        <v>38</v>
      </c>
    </row>
    <row r="70" spans="1:13">
      <c r="A70" t="s">
        <v>879</v>
      </c>
      <c r="B70" s="3">
        <v>0</v>
      </c>
      <c r="C70">
        <v>0</v>
      </c>
      <c r="D70">
        <v>5</v>
      </c>
      <c r="E70">
        <v>5</v>
      </c>
      <c r="F70">
        <v>0</v>
      </c>
      <c r="G70">
        <v>0</v>
      </c>
      <c r="H70">
        <v>18</v>
      </c>
      <c r="I70">
        <v>7</v>
      </c>
      <c r="J70">
        <v>26</v>
      </c>
      <c r="K70">
        <v>14</v>
      </c>
      <c r="L70">
        <v>0</v>
      </c>
      <c r="M70">
        <v>29</v>
      </c>
    </row>
    <row r="71" spans="1:13">
      <c r="A71" t="s">
        <v>880</v>
      </c>
      <c r="B71" s="3">
        <v>0</v>
      </c>
      <c r="C71">
        <v>1</v>
      </c>
      <c r="D71">
        <v>2</v>
      </c>
      <c r="E71">
        <v>9</v>
      </c>
      <c r="F71">
        <v>0</v>
      </c>
      <c r="G71">
        <v>0</v>
      </c>
      <c r="H71">
        <v>12</v>
      </c>
      <c r="I71">
        <v>4</v>
      </c>
      <c r="J71">
        <v>20</v>
      </c>
      <c r="K71">
        <v>7</v>
      </c>
      <c r="L71">
        <v>0</v>
      </c>
      <c r="M71">
        <v>4</v>
      </c>
    </row>
    <row r="72" spans="1:13">
      <c r="A72" t="s">
        <v>881</v>
      </c>
      <c r="B72" s="3">
        <v>0</v>
      </c>
      <c r="C72">
        <v>0</v>
      </c>
      <c r="D72">
        <v>9</v>
      </c>
      <c r="E72">
        <v>9</v>
      </c>
      <c r="F72">
        <v>0</v>
      </c>
      <c r="G72">
        <v>0</v>
      </c>
      <c r="H72">
        <v>26</v>
      </c>
      <c r="I72">
        <v>13</v>
      </c>
      <c r="J72">
        <v>22</v>
      </c>
      <c r="K72">
        <v>37</v>
      </c>
      <c r="L72">
        <v>0</v>
      </c>
      <c r="M72">
        <v>66</v>
      </c>
    </row>
    <row r="73" spans="1:13">
      <c r="A73" t="s">
        <v>1592</v>
      </c>
      <c r="B73" s="3">
        <v>0</v>
      </c>
      <c r="C73">
        <v>0</v>
      </c>
      <c r="D73">
        <v>6</v>
      </c>
      <c r="E73">
        <v>9</v>
      </c>
      <c r="F73">
        <v>0</v>
      </c>
      <c r="G73">
        <v>1</v>
      </c>
      <c r="H73">
        <v>18</v>
      </c>
      <c r="I73">
        <v>2</v>
      </c>
      <c r="J73">
        <v>20</v>
      </c>
      <c r="K73">
        <v>10</v>
      </c>
      <c r="L73">
        <v>0</v>
      </c>
      <c r="M73">
        <v>52</v>
      </c>
    </row>
    <row r="74" spans="1:13">
      <c r="A74" t="s">
        <v>408</v>
      </c>
      <c r="B74" s="3">
        <v>0</v>
      </c>
      <c r="C74">
        <v>0</v>
      </c>
      <c r="D74">
        <v>7</v>
      </c>
      <c r="E74">
        <v>6</v>
      </c>
      <c r="F74">
        <v>0</v>
      </c>
      <c r="G74">
        <v>0</v>
      </c>
      <c r="H74">
        <v>15</v>
      </c>
      <c r="I74">
        <v>3</v>
      </c>
      <c r="J74">
        <v>10</v>
      </c>
      <c r="K74">
        <v>7</v>
      </c>
      <c r="L74">
        <v>0</v>
      </c>
      <c r="M74">
        <v>15</v>
      </c>
    </row>
    <row r="75" spans="1:13">
      <c r="A75" t="s">
        <v>882</v>
      </c>
      <c r="B75" s="3">
        <v>0</v>
      </c>
      <c r="C75">
        <v>0</v>
      </c>
      <c r="D75">
        <v>4</v>
      </c>
      <c r="E75">
        <v>2</v>
      </c>
      <c r="F75">
        <v>0</v>
      </c>
      <c r="G75">
        <v>2</v>
      </c>
      <c r="H75">
        <v>11</v>
      </c>
      <c r="I75">
        <v>5</v>
      </c>
      <c r="J75">
        <v>23</v>
      </c>
      <c r="K75">
        <v>14</v>
      </c>
      <c r="L75">
        <v>0</v>
      </c>
      <c r="M75">
        <v>35</v>
      </c>
    </row>
    <row r="76" spans="1:13">
      <c r="A76" t="s">
        <v>883</v>
      </c>
      <c r="B76" s="3">
        <v>0</v>
      </c>
      <c r="C76">
        <v>0</v>
      </c>
      <c r="D76">
        <v>0</v>
      </c>
      <c r="E76">
        <v>4</v>
      </c>
      <c r="F76">
        <v>0</v>
      </c>
      <c r="G76">
        <v>0</v>
      </c>
      <c r="H76">
        <v>4</v>
      </c>
      <c r="I76">
        <v>1</v>
      </c>
      <c r="J76">
        <v>11</v>
      </c>
      <c r="K76">
        <v>7</v>
      </c>
      <c r="L76">
        <v>0</v>
      </c>
      <c r="M76">
        <v>31</v>
      </c>
    </row>
    <row r="77" spans="1:13">
      <c r="A77" t="s">
        <v>884</v>
      </c>
      <c r="B77" s="3">
        <v>0</v>
      </c>
      <c r="C77">
        <v>0</v>
      </c>
      <c r="D77">
        <v>10</v>
      </c>
      <c r="E77">
        <v>11</v>
      </c>
      <c r="F77">
        <v>0</v>
      </c>
      <c r="G77">
        <v>1</v>
      </c>
      <c r="H77">
        <v>33</v>
      </c>
      <c r="I77">
        <v>9</v>
      </c>
      <c r="J77">
        <v>34</v>
      </c>
      <c r="K77">
        <v>21</v>
      </c>
      <c r="L77">
        <v>0</v>
      </c>
      <c r="M77">
        <v>47</v>
      </c>
    </row>
    <row r="78" spans="1:13">
      <c r="A78" t="s">
        <v>885</v>
      </c>
      <c r="B78" s="3">
        <v>0</v>
      </c>
      <c r="C78">
        <v>0</v>
      </c>
      <c r="D78">
        <v>10</v>
      </c>
      <c r="E78">
        <v>9</v>
      </c>
      <c r="F78">
        <v>1</v>
      </c>
      <c r="G78">
        <v>1</v>
      </c>
      <c r="H78">
        <v>20</v>
      </c>
      <c r="I78">
        <v>4</v>
      </c>
      <c r="J78">
        <v>38</v>
      </c>
      <c r="K78">
        <v>14</v>
      </c>
      <c r="L78">
        <v>0</v>
      </c>
      <c r="M78">
        <v>31</v>
      </c>
    </row>
    <row r="79" spans="1:13">
      <c r="A79" t="s">
        <v>945</v>
      </c>
      <c r="B79" s="3">
        <v>0</v>
      </c>
      <c r="C79">
        <v>2</v>
      </c>
      <c r="D79">
        <v>6</v>
      </c>
      <c r="E79">
        <v>7</v>
      </c>
      <c r="F79">
        <v>2</v>
      </c>
      <c r="G79">
        <v>0</v>
      </c>
      <c r="H79">
        <v>21</v>
      </c>
      <c r="I79">
        <v>5</v>
      </c>
      <c r="J79">
        <v>17</v>
      </c>
      <c r="K79">
        <v>11</v>
      </c>
      <c r="L79">
        <v>0</v>
      </c>
      <c r="M79">
        <v>39</v>
      </c>
    </row>
    <row r="80" spans="1:13">
      <c r="A80" t="s">
        <v>946</v>
      </c>
      <c r="B80" s="3">
        <v>1</v>
      </c>
      <c r="C80">
        <v>0</v>
      </c>
      <c r="D80">
        <v>7</v>
      </c>
      <c r="E80">
        <v>6</v>
      </c>
      <c r="F80">
        <v>1</v>
      </c>
      <c r="G80">
        <v>0</v>
      </c>
      <c r="H80">
        <v>13</v>
      </c>
      <c r="I80">
        <v>10</v>
      </c>
      <c r="J80">
        <v>22</v>
      </c>
      <c r="K80">
        <v>7</v>
      </c>
      <c r="L80">
        <v>0</v>
      </c>
      <c r="M80">
        <v>11</v>
      </c>
    </row>
    <row r="81" spans="1:13">
      <c r="A81" t="s">
        <v>411</v>
      </c>
      <c r="B81" s="3">
        <v>0</v>
      </c>
      <c r="C81">
        <v>0</v>
      </c>
      <c r="D81">
        <v>4</v>
      </c>
      <c r="E81">
        <v>0</v>
      </c>
      <c r="F81">
        <v>0</v>
      </c>
      <c r="G81">
        <v>0</v>
      </c>
      <c r="H81">
        <v>5</v>
      </c>
      <c r="I81">
        <v>0</v>
      </c>
      <c r="J81">
        <v>6</v>
      </c>
      <c r="K81">
        <v>1</v>
      </c>
      <c r="L81">
        <v>0</v>
      </c>
      <c r="M81">
        <v>7</v>
      </c>
    </row>
    <row r="82" spans="1:13">
      <c r="A82" t="s">
        <v>947</v>
      </c>
      <c r="B82" s="3">
        <v>1</v>
      </c>
      <c r="C82">
        <v>0</v>
      </c>
      <c r="D82">
        <v>4</v>
      </c>
      <c r="E82">
        <v>3</v>
      </c>
      <c r="F82">
        <v>1</v>
      </c>
      <c r="G82">
        <v>0</v>
      </c>
      <c r="H82">
        <v>10</v>
      </c>
      <c r="I82">
        <v>5</v>
      </c>
      <c r="J82">
        <v>12</v>
      </c>
      <c r="K82">
        <v>7</v>
      </c>
      <c r="L82">
        <v>0</v>
      </c>
      <c r="M82">
        <v>38</v>
      </c>
    </row>
    <row r="83" spans="1:13">
      <c r="A83" t="s">
        <v>886</v>
      </c>
      <c r="B83" s="3">
        <v>0</v>
      </c>
      <c r="C83">
        <v>0</v>
      </c>
      <c r="D83">
        <v>5</v>
      </c>
      <c r="E83">
        <v>13</v>
      </c>
      <c r="F83">
        <v>0</v>
      </c>
      <c r="G83">
        <v>1</v>
      </c>
      <c r="H83">
        <v>23</v>
      </c>
      <c r="I83">
        <v>2</v>
      </c>
      <c r="J83">
        <v>26</v>
      </c>
      <c r="K83">
        <v>19</v>
      </c>
      <c r="L83">
        <v>0</v>
      </c>
      <c r="M83">
        <v>44</v>
      </c>
    </row>
    <row r="84" spans="1:13">
      <c r="A84" t="s">
        <v>1131</v>
      </c>
      <c r="B84" s="3">
        <v>1</v>
      </c>
      <c r="C84">
        <v>0</v>
      </c>
      <c r="D84">
        <v>3</v>
      </c>
      <c r="E84">
        <v>7</v>
      </c>
      <c r="F84">
        <v>1</v>
      </c>
      <c r="G84">
        <v>1</v>
      </c>
      <c r="H84">
        <v>13</v>
      </c>
      <c r="I84">
        <v>9</v>
      </c>
      <c r="J84">
        <v>20</v>
      </c>
      <c r="K84">
        <v>8</v>
      </c>
      <c r="L84">
        <v>0</v>
      </c>
      <c r="M84">
        <v>22</v>
      </c>
    </row>
    <row r="85" spans="1:13">
      <c r="A85" t="s">
        <v>887</v>
      </c>
      <c r="B85" s="3">
        <v>0</v>
      </c>
      <c r="C85">
        <v>1</v>
      </c>
      <c r="D85">
        <v>3</v>
      </c>
      <c r="E85">
        <v>16</v>
      </c>
      <c r="F85">
        <v>0</v>
      </c>
      <c r="G85">
        <v>1</v>
      </c>
      <c r="H85">
        <v>24</v>
      </c>
      <c r="I85">
        <v>6</v>
      </c>
      <c r="J85">
        <v>24</v>
      </c>
      <c r="K85">
        <v>32</v>
      </c>
      <c r="L85">
        <v>0</v>
      </c>
      <c r="M85">
        <v>58</v>
      </c>
    </row>
    <row r="86" spans="1:13">
      <c r="A86" t="s">
        <v>888</v>
      </c>
      <c r="B86" s="3">
        <v>0</v>
      </c>
      <c r="C86">
        <v>0</v>
      </c>
      <c r="D86">
        <v>9</v>
      </c>
      <c r="E86">
        <v>14</v>
      </c>
      <c r="F86">
        <v>0</v>
      </c>
      <c r="G86">
        <v>2</v>
      </c>
      <c r="H86">
        <v>31</v>
      </c>
      <c r="I86">
        <v>4</v>
      </c>
      <c r="J86">
        <v>33</v>
      </c>
      <c r="K86">
        <v>24</v>
      </c>
      <c r="L86">
        <v>0</v>
      </c>
      <c r="M86">
        <v>129</v>
      </c>
    </row>
    <row r="87" spans="1:13">
      <c r="A87" t="s">
        <v>1593</v>
      </c>
      <c r="B87" s="3">
        <v>0</v>
      </c>
      <c r="C87">
        <v>0</v>
      </c>
      <c r="D87">
        <v>10</v>
      </c>
      <c r="E87">
        <v>11</v>
      </c>
      <c r="F87">
        <v>0</v>
      </c>
      <c r="G87">
        <v>1</v>
      </c>
      <c r="H87">
        <v>28</v>
      </c>
      <c r="I87">
        <v>5</v>
      </c>
      <c r="J87">
        <v>23</v>
      </c>
      <c r="K87">
        <v>21</v>
      </c>
      <c r="L87">
        <v>0</v>
      </c>
      <c r="M87">
        <v>92</v>
      </c>
    </row>
    <row r="88" spans="1:13">
      <c r="A88" t="s">
        <v>889</v>
      </c>
      <c r="B88" s="3">
        <v>0</v>
      </c>
      <c r="C88">
        <v>0</v>
      </c>
      <c r="D88">
        <v>4</v>
      </c>
      <c r="E88">
        <v>9</v>
      </c>
      <c r="F88">
        <v>0</v>
      </c>
      <c r="G88">
        <v>0</v>
      </c>
      <c r="H88">
        <v>13</v>
      </c>
      <c r="I88">
        <v>7</v>
      </c>
      <c r="J88">
        <v>29</v>
      </c>
      <c r="K88">
        <v>19</v>
      </c>
      <c r="L88">
        <v>0</v>
      </c>
      <c r="M88">
        <v>32</v>
      </c>
    </row>
    <row r="89" spans="1:13">
      <c r="A89" t="s">
        <v>413</v>
      </c>
      <c r="B89" s="3">
        <v>0</v>
      </c>
      <c r="C89">
        <v>1</v>
      </c>
      <c r="D89">
        <v>10</v>
      </c>
      <c r="E89">
        <v>10</v>
      </c>
      <c r="F89">
        <v>0</v>
      </c>
      <c r="G89">
        <v>1</v>
      </c>
      <c r="H89">
        <v>29</v>
      </c>
      <c r="I89">
        <v>12</v>
      </c>
      <c r="J89">
        <v>35</v>
      </c>
      <c r="K89">
        <v>21</v>
      </c>
      <c r="L89">
        <v>0</v>
      </c>
      <c r="M89">
        <v>61</v>
      </c>
    </row>
    <row r="90" spans="1:13">
      <c r="A90" t="s">
        <v>890</v>
      </c>
      <c r="B90" s="3">
        <v>0</v>
      </c>
      <c r="C90">
        <v>1</v>
      </c>
      <c r="D90">
        <v>4</v>
      </c>
      <c r="E90">
        <v>4</v>
      </c>
      <c r="F90">
        <v>0</v>
      </c>
      <c r="G90">
        <v>1</v>
      </c>
      <c r="H90">
        <v>12</v>
      </c>
      <c r="I90">
        <v>4</v>
      </c>
      <c r="J90">
        <v>6</v>
      </c>
      <c r="K90">
        <v>8</v>
      </c>
      <c r="L90">
        <v>0</v>
      </c>
      <c r="M90">
        <v>20</v>
      </c>
    </row>
    <row r="91" spans="1:13">
      <c r="A91" t="s">
        <v>891</v>
      </c>
      <c r="B91" s="3">
        <v>0</v>
      </c>
      <c r="C91">
        <v>1</v>
      </c>
      <c r="D91">
        <v>1</v>
      </c>
      <c r="E91">
        <v>5</v>
      </c>
      <c r="F91">
        <v>0</v>
      </c>
      <c r="G91">
        <v>2</v>
      </c>
      <c r="H91">
        <v>8</v>
      </c>
      <c r="I91">
        <v>5</v>
      </c>
      <c r="J91">
        <v>24</v>
      </c>
      <c r="K91">
        <v>16</v>
      </c>
      <c r="L91">
        <v>0</v>
      </c>
      <c r="M91">
        <v>42</v>
      </c>
    </row>
    <row r="92" spans="1:13">
      <c r="A92" t="s">
        <v>892</v>
      </c>
      <c r="B92" s="3">
        <v>0</v>
      </c>
      <c r="C92">
        <v>1</v>
      </c>
      <c r="D92">
        <v>1</v>
      </c>
      <c r="E92">
        <v>9</v>
      </c>
      <c r="F92">
        <v>0</v>
      </c>
      <c r="G92">
        <v>0</v>
      </c>
      <c r="H92">
        <v>20</v>
      </c>
      <c r="I92">
        <v>8</v>
      </c>
      <c r="J92">
        <v>28</v>
      </c>
      <c r="K92">
        <v>22</v>
      </c>
      <c r="L92">
        <v>0</v>
      </c>
      <c r="M92">
        <v>38</v>
      </c>
    </row>
    <row r="93" spans="1:13">
      <c r="A93" t="s">
        <v>893</v>
      </c>
      <c r="B93" s="3">
        <v>0</v>
      </c>
      <c r="C93">
        <v>0</v>
      </c>
      <c r="D93">
        <v>4</v>
      </c>
      <c r="E93">
        <v>5</v>
      </c>
      <c r="F93">
        <v>0</v>
      </c>
      <c r="G93">
        <v>0</v>
      </c>
      <c r="H93">
        <v>9</v>
      </c>
      <c r="I93">
        <v>1</v>
      </c>
      <c r="J93">
        <v>7</v>
      </c>
      <c r="K93">
        <v>6</v>
      </c>
      <c r="L93">
        <v>0</v>
      </c>
      <c r="M93">
        <v>36</v>
      </c>
    </row>
    <row r="94" spans="1:13">
      <c r="A94" t="s">
        <v>894</v>
      </c>
      <c r="B94" s="3">
        <v>0</v>
      </c>
      <c r="C94">
        <v>0</v>
      </c>
      <c r="D94">
        <v>3</v>
      </c>
      <c r="E94">
        <v>6</v>
      </c>
      <c r="F94">
        <v>0</v>
      </c>
      <c r="G94">
        <v>0</v>
      </c>
      <c r="H94">
        <v>22</v>
      </c>
      <c r="I94">
        <v>5</v>
      </c>
      <c r="J94">
        <v>13</v>
      </c>
      <c r="K94">
        <v>9</v>
      </c>
      <c r="L94">
        <v>0</v>
      </c>
      <c r="M94">
        <v>26</v>
      </c>
    </row>
    <row r="95" spans="1:13">
      <c r="A95" t="s">
        <v>895</v>
      </c>
      <c r="B95" s="3">
        <v>0</v>
      </c>
      <c r="C95">
        <v>1</v>
      </c>
      <c r="D95">
        <v>7</v>
      </c>
      <c r="E95">
        <v>7</v>
      </c>
      <c r="F95">
        <v>2</v>
      </c>
      <c r="G95">
        <v>1</v>
      </c>
      <c r="H95">
        <v>15</v>
      </c>
      <c r="I95">
        <v>5</v>
      </c>
      <c r="J95">
        <v>21</v>
      </c>
      <c r="K95">
        <v>11</v>
      </c>
      <c r="L95">
        <v>0</v>
      </c>
      <c r="M95">
        <v>38</v>
      </c>
    </row>
    <row r="96" spans="1:13">
      <c r="A96" t="s">
        <v>896</v>
      </c>
      <c r="B96" s="3">
        <v>1</v>
      </c>
      <c r="C96">
        <v>0</v>
      </c>
      <c r="D96">
        <v>2</v>
      </c>
      <c r="E96">
        <v>6</v>
      </c>
      <c r="F96">
        <v>0</v>
      </c>
      <c r="G96">
        <v>0</v>
      </c>
      <c r="H96">
        <v>9</v>
      </c>
      <c r="I96">
        <v>3</v>
      </c>
      <c r="J96">
        <v>12</v>
      </c>
      <c r="K96">
        <v>3</v>
      </c>
      <c r="L96">
        <v>0</v>
      </c>
      <c r="M96">
        <v>6</v>
      </c>
    </row>
    <row r="97" spans="1:13">
      <c r="A97" t="s">
        <v>414</v>
      </c>
      <c r="B97" s="3">
        <v>0</v>
      </c>
      <c r="C97">
        <v>0</v>
      </c>
      <c r="D97">
        <v>2</v>
      </c>
      <c r="E97">
        <v>10</v>
      </c>
      <c r="F97">
        <v>0</v>
      </c>
      <c r="G97">
        <v>1</v>
      </c>
      <c r="H97">
        <v>15</v>
      </c>
      <c r="I97">
        <v>7</v>
      </c>
      <c r="J97">
        <v>22</v>
      </c>
      <c r="K97">
        <v>16</v>
      </c>
      <c r="L97">
        <v>0</v>
      </c>
      <c r="M97">
        <v>41</v>
      </c>
    </row>
    <row r="98" spans="1:13">
      <c r="A98" t="s">
        <v>897</v>
      </c>
      <c r="B98" s="3">
        <v>2</v>
      </c>
      <c r="C98">
        <v>0</v>
      </c>
      <c r="D98">
        <v>3</v>
      </c>
      <c r="E98">
        <v>7</v>
      </c>
      <c r="F98">
        <v>0</v>
      </c>
      <c r="G98">
        <v>1</v>
      </c>
      <c r="H98">
        <v>19</v>
      </c>
      <c r="I98">
        <v>4</v>
      </c>
      <c r="J98">
        <v>23</v>
      </c>
      <c r="K98">
        <v>16</v>
      </c>
      <c r="L98">
        <v>0</v>
      </c>
      <c r="M98">
        <v>34</v>
      </c>
    </row>
    <row r="99" spans="1:13">
      <c r="A99" t="s">
        <v>898</v>
      </c>
      <c r="B99" s="3">
        <v>1</v>
      </c>
      <c r="C99">
        <v>2</v>
      </c>
      <c r="D99">
        <v>7</v>
      </c>
      <c r="E99">
        <v>10</v>
      </c>
      <c r="F99">
        <v>0</v>
      </c>
      <c r="G99">
        <v>0</v>
      </c>
      <c r="H99">
        <v>25</v>
      </c>
      <c r="I99">
        <v>7</v>
      </c>
      <c r="J99">
        <v>20</v>
      </c>
      <c r="K99">
        <v>12</v>
      </c>
      <c r="L99">
        <v>0</v>
      </c>
      <c r="M99">
        <v>60</v>
      </c>
    </row>
    <row r="100" spans="1:13">
      <c r="A100" t="s">
        <v>899</v>
      </c>
      <c r="B100" s="3">
        <v>2</v>
      </c>
      <c r="C100">
        <v>3</v>
      </c>
      <c r="D100">
        <v>3</v>
      </c>
      <c r="E100">
        <v>9</v>
      </c>
      <c r="F100">
        <v>0</v>
      </c>
      <c r="G100">
        <v>0</v>
      </c>
      <c r="H100">
        <v>25</v>
      </c>
      <c r="I100">
        <v>4</v>
      </c>
      <c r="J100">
        <v>35</v>
      </c>
      <c r="K100">
        <v>16</v>
      </c>
      <c r="L100">
        <v>2</v>
      </c>
      <c r="M100">
        <v>30</v>
      </c>
    </row>
    <row r="101" spans="1:13">
      <c r="A101" t="s">
        <v>417</v>
      </c>
      <c r="B101" s="3">
        <v>0</v>
      </c>
      <c r="C101">
        <v>0</v>
      </c>
      <c r="D101">
        <v>6</v>
      </c>
      <c r="E101">
        <v>9</v>
      </c>
      <c r="F101">
        <v>0</v>
      </c>
      <c r="G101">
        <v>0</v>
      </c>
      <c r="H101">
        <v>18</v>
      </c>
      <c r="I101">
        <v>1</v>
      </c>
      <c r="J101">
        <v>17</v>
      </c>
      <c r="K101">
        <v>9</v>
      </c>
      <c r="L101">
        <v>0</v>
      </c>
      <c r="M101">
        <v>15</v>
      </c>
    </row>
    <row r="102" spans="1:13">
      <c r="A102" t="s">
        <v>900</v>
      </c>
      <c r="B102" s="3">
        <v>0</v>
      </c>
      <c r="C102">
        <v>1</v>
      </c>
      <c r="D102">
        <v>2</v>
      </c>
      <c r="E102">
        <v>6</v>
      </c>
      <c r="F102">
        <v>0</v>
      </c>
      <c r="G102">
        <v>0</v>
      </c>
      <c r="H102">
        <v>16</v>
      </c>
      <c r="I102">
        <v>9</v>
      </c>
      <c r="J102">
        <v>18</v>
      </c>
      <c r="K102">
        <v>17</v>
      </c>
      <c r="L102">
        <v>1</v>
      </c>
      <c r="M102">
        <v>32</v>
      </c>
    </row>
    <row r="103" spans="1:13">
      <c r="A103" t="s">
        <v>901</v>
      </c>
      <c r="B103" s="3">
        <v>0</v>
      </c>
      <c r="C103">
        <v>1</v>
      </c>
      <c r="D103">
        <v>1</v>
      </c>
      <c r="E103">
        <v>11</v>
      </c>
      <c r="F103">
        <v>0</v>
      </c>
      <c r="G103">
        <v>0</v>
      </c>
      <c r="H103">
        <v>13</v>
      </c>
      <c r="I103">
        <v>9</v>
      </c>
      <c r="J103">
        <v>13</v>
      </c>
      <c r="K103">
        <v>8</v>
      </c>
      <c r="L103">
        <v>0</v>
      </c>
      <c r="M103">
        <v>11</v>
      </c>
    </row>
    <row r="104" spans="1:13">
      <c r="A104" t="s">
        <v>902</v>
      </c>
      <c r="B104" s="3">
        <v>0</v>
      </c>
      <c r="C104">
        <v>1</v>
      </c>
      <c r="D104">
        <v>11</v>
      </c>
      <c r="E104">
        <v>9</v>
      </c>
      <c r="F104">
        <v>0</v>
      </c>
      <c r="G104">
        <v>0</v>
      </c>
      <c r="H104">
        <v>31</v>
      </c>
      <c r="I104">
        <v>8</v>
      </c>
      <c r="J104">
        <v>22</v>
      </c>
      <c r="K104">
        <v>39</v>
      </c>
      <c r="L104">
        <v>0</v>
      </c>
      <c r="M104">
        <v>55</v>
      </c>
    </row>
    <row r="105" spans="1:13">
      <c r="A105" t="s">
        <v>1594</v>
      </c>
      <c r="B105" s="3">
        <v>0</v>
      </c>
      <c r="C105">
        <v>1</v>
      </c>
      <c r="D105">
        <v>5</v>
      </c>
      <c r="E105">
        <v>10</v>
      </c>
      <c r="F105">
        <v>0</v>
      </c>
      <c r="G105">
        <v>0</v>
      </c>
      <c r="H105">
        <v>19</v>
      </c>
      <c r="I105">
        <v>4</v>
      </c>
      <c r="J105">
        <v>20</v>
      </c>
      <c r="K105">
        <v>14</v>
      </c>
      <c r="L105">
        <v>2</v>
      </c>
      <c r="M105">
        <v>32</v>
      </c>
    </row>
    <row r="106" spans="1:13">
      <c r="A106" t="s">
        <v>419</v>
      </c>
      <c r="B106" s="3">
        <v>0</v>
      </c>
      <c r="C106">
        <v>0</v>
      </c>
      <c r="D106">
        <v>7</v>
      </c>
      <c r="E106">
        <v>7</v>
      </c>
      <c r="F106">
        <v>0</v>
      </c>
      <c r="G106">
        <v>0</v>
      </c>
      <c r="H106">
        <v>25</v>
      </c>
      <c r="I106">
        <v>1</v>
      </c>
      <c r="J106">
        <v>7</v>
      </c>
      <c r="K106">
        <v>7</v>
      </c>
      <c r="L106">
        <v>2</v>
      </c>
      <c r="M106">
        <v>17</v>
      </c>
    </row>
    <row r="107" spans="1:13">
      <c r="A107" t="s">
        <v>903</v>
      </c>
      <c r="B107" s="3">
        <v>0</v>
      </c>
      <c r="C107">
        <v>0</v>
      </c>
      <c r="D107">
        <v>4</v>
      </c>
      <c r="E107">
        <v>9</v>
      </c>
      <c r="F107">
        <v>0</v>
      </c>
      <c r="G107">
        <v>0</v>
      </c>
      <c r="H107">
        <v>16</v>
      </c>
      <c r="I107">
        <v>7</v>
      </c>
      <c r="J107">
        <v>36</v>
      </c>
      <c r="K107">
        <v>26</v>
      </c>
      <c r="L107">
        <v>0</v>
      </c>
      <c r="M107">
        <v>43</v>
      </c>
    </row>
    <row r="108" spans="1:13">
      <c r="A108" t="s">
        <v>904</v>
      </c>
      <c r="B108" s="3">
        <v>0</v>
      </c>
      <c r="C108">
        <v>0</v>
      </c>
      <c r="D108">
        <v>1</v>
      </c>
      <c r="E108">
        <v>1</v>
      </c>
      <c r="F108">
        <v>0</v>
      </c>
      <c r="G108">
        <v>0</v>
      </c>
      <c r="H108">
        <v>6</v>
      </c>
      <c r="I108">
        <v>1</v>
      </c>
      <c r="J108">
        <v>11</v>
      </c>
      <c r="K108">
        <v>5</v>
      </c>
      <c r="L108">
        <v>0</v>
      </c>
      <c r="M108">
        <v>25</v>
      </c>
    </row>
    <row r="109" spans="1:13">
      <c r="A109" t="s">
        <v>905</v>
      </c>
      <c r="B109" s="3">
        <v>0</v>
      </c>
      <c r="C109">
        <v>0</v>
      </c>
      <c r="D109">
        <v>7</v>
      </c>
      <c r="E109">
        <v>13</v>
      </c>
      <c r="F109">
        <v>0</v>
      </c>
      <c r="G109">
        <v>0</v>
      </c>
      <c r="H109">
        <v>34</v>
      </c>
      <c r="I109">
        <v>2</v>
      </c>
      <c r="J109">
        <v>33</v>
      </c>
      <c r="K109">
        <v>16</v>
      </c>
      <c r="L109">
        <v>0</v>
      </c>
      <c r="M109">
        <v>42</v>
      </c>
    </row>
    <row r="110" spans="1:13">
      <c r="A110" t="s">
        <v>906</v>
      </c>
      <c r="B110" s="3">
        <v>0</v>
      </c>
      <c r="C110">
        <v>0</v>
      </c>
      <c r="D110">
        <v>12</v>
      </c>
      <c r="E110">
        <v>14</v>
      </c>
      <c r="F110">
        <v>0</v>
      </c>
      <c r="G110">
        <v>1</v>
      </c>
      <c r="H110">
        <v>26</v>
      </c>
      <c r="I110">
        <v>4</v>
      </c>
      <c r="J110">
        <v>30</v>
      </c>
      <c r="K110">
        <v>19</v>
      </c>
      <c r="L110">
        <v>0</v>
      </c>
      <c r="M110">
        <v>39</v>
      </c>
    </row>
    <row r="111" spans="1:13">
      <c r="A111" t="s">
        <v>948</v>
      </c>
      <c r="B111" s="3">
        <v>0</v>
      </c>
      <c r="C111">
        <v>2</v>
      </c>
      <c r="D111">
        <v>4</v>
      </c>
      <c r="E111">
        <v>7</v>
      </c>
      <c r="F111">
        <v>0</v>
      </c>
      <c r="G111">
        <v>0</v>
      </c>
      <c r="H111">
        <v>16</v>
      </c>
      <c r="I111">
        <v>2</v>
      </c>
      <c r="J111">
        <v>15</v>
      </c>
      <c r="K111">
        <v>5</v>
      </c>
      <c r="L111">
        <v>0</v>
      </c>
      <c r="M111">
        <v>33</v>
      </c>
    </row>
    <row r="112" spans="1:13">
      <c r="A112" t="s">
        <v>949</v>
      </c>
      <c r="B112" s="3">
        <v>0</v>
      </c>
      <c r="C112">
        <v>0</v>
      </c>
      <c r="D112">
        <v>7</v>
      </c>
      <c r="E112">
        <v>7</v>
      </c>
      <c r="F112">
        <v>1</v>
      </c>
      <c r="G112">
        <v>1</v>
      </c>
      <c r="H112">
        <v>14</v>
      </c>
      <c r="I112">
        <v>3</v>
      </c>
      <c r="J112">
        <v>14</v>
      </c>
      <c r="K112">
        <v>6</v>
      </c>
      <c r="L112">
        <v>0</v>
      </c>
      <c r="M112">
        <v>14</v>
      </c>
    </row>
    <row r="113" spans="1:13">
      <c r="A113" t="s">
        <v>422</v>
      </c>
      <c r="B113" s="3">
        <v>0</v>
      </c>
      <c r="C113">
        <v>0</v>
      </c>
      <c r="D113">
        <v>2</v>
      </c>
      <c r="E113">
        <v>0</v>
      </c>
      <c r="F113">
        <v>0</v>
      </c>
      <c r="G113">
        <v>0</v>
      </c>
      <c r="H113">
        <v>4</v>
      </c>
      <c r="I113">
        <v>2</v>
      </c>
      <c r="J113">
        <v>7</v>
      </c>
      <c r="K113">
        <v>0</v>
      </c>
      <c r="L113">
        <v>0</v>
      </c>
      <c r="M113">
        <v>20</v>
      </c>
    </row>
    <row r="114" spans="1:13">
      <c r="A114" t="s">
        <v>950</v>
      </c>
      <c r="B114" s="3">
        <v>1</v>
      </c>
      <c r="C114">
        <v>0</v>
      </c>
      <c r="D114">
        <v>3</v>
      </c>
      <c r="E114">
        <v>3</v>
      </c>
      <c r="F114">
        <v>0</v>
      </c>
      <c r="G114">
        <v>0</v>
      </c>
      <c r="H114">
        <v>13</v>
      </c>
      <c r="I114">
        <v>4</v>
      </c>
      <c r="J114">
        <v>18</v>
      </c>
      <c r="K114">
        <v>9</v>
      </c>
      <c r="L114">
        <v>0</v>
      </c>
      <c r="M114">
        <v>39</v>
      </c>
    </row>
    <row r="115" spans="1:13">
      <c r="A115" t="s">
        <v>907</v>
      </c>
      <c r="B115" s="3">
        <v>0</v>
      </c>
      <c r="C115">
        <v>0</v>
      </c>
      <c r="D115">
        <v>3</v>
      </c>
      <c r="E115">
        <v>15</v>
      </c>
      <c r="F115">
        <v>0</v>
      </c>
      <c r="G115">
        <v>0</v>
      </c>
      <c r="H115">
        <v>20</v>
      </c>
      <c r="I115">
        <v>0</v>
      </c>
      <c r="J115">
        <v>18</v>
      </c>
      <c r="K115">
        <v>16</v>
      </c>
      <c r="L115">
        <v>0</v>
      </c>
      <c r="M115">
        <v>46</v>
      </c>
    </row>
    <row r="116" spans="1:13">
      <c r="A116" t="s">
        <v>1132</v>
      </c>
      <c r="B116" s="3">
        <v>1</v>
      </c>
      <c r="C116">
        <v>1</v>
      </c>
      <c r="D116">
        <v>2</v>
      </c>
      <c r="E116">
        <v>3</v>
      </c>
      <c r="F116">
        <v>0</v>
      </c>
      <c r="G116">
        <v>0</v>
      </c>
      <c r="H116">
        <v>8</v>
      </c>
      <c r="I116">
        <v>4</v>
      </c>
      <c r="J116">
        <v>17</v>
      </c>
      <c r="K116">
        <v>9</v>
      </c>
      <c r="L116">
        <v>0</v>
      </c>
      <c r="M116">
        <v>33</v>
      </c>
    </row>
    <row r="117" spans="1:13">
      <c r="A117" t="s">
        <v>908</v>
      </c>
      <c r="B117" s="3">
        <v>0</v>
      </c>
      <c r="C117">
        <v>0</v>
      </c>
      <c r="D117">
        <v>6</v>
      </c>
      <c r="E117">
        <v>12</v>
      </c>
      <c r="F117">
        <v>0</v>
      </c>
      <c r="G117">
        <v>0</v>
      </c>
      <c r="H117">
        <v>22</v>
      </c>
      <c r="I117">
        <v>6</v>
      </c>
      <c r="J117">
        <v>34</v>
      </c>
      <c r="K117">
        <v>28</v>
      </c>
      <c r="L117">
        <v>1</v>
      </c>
      <c r="M117">
        <v>43</v>
      </c>
    </row>
    <row r="118" spans="1:13">
      <c r="A118" t="s">
        <v>909</v>
      </c>
      <c r="B118" s="3">
        <v>0</v>
      </c>
      <c r="C118">
        <v>1</v>
      </c>
      <c r="D118">
        <v>9</v>
      </c>
      <c r="E118">
        <v>16</v>
      </c>
      <c r="F118">
        <v>0</v>
      </c>
      <c r="G118">
        <v>0</v>
      </c>
      <c r="H118">
        <v>35</v>
      </c>
      <c r="I118">
        <v>7</v>
      </c>
      <c r="J118">
        <v>43</v>
      </c>
      <c r="K118">
        <v>38</v>
      </c>
      <c r="L118">
        <v>2</v>
      </c>
      <c r="M118">
        <v>96</v>
      </c>
    </row>
    <row r="119" spans="1:13">
      <c r="A119" t="s">
        <v>1595</v>
      </c>
      <c r="B119" s="3">
        <v>0</v>
      </c>
      <c r="C119">
        <v>0</v>
      </c>
      <c r="D119">
        <v>11</v>
      </c>
      <c r="E119">
        <v>13</v>
      </c>
      <c r="F119">
        <v>0</v>
      </c>
      <c r="G119">
        <v>0</v>
      </c>
      <c r="H119">
        <v>41</v>
      </c>
      <c r="I119">
        <v>4</v>
      </c>
      <c r="J119">
        <v>30</v>
      </c>
      <c r="K119">
        <v>31</v>
      </c>
      <c r="L119">
        <v>2</v>
      </c>
      <c r="M119">
        <v>81</v>
      </c>
    </row>
    <row r="120" spans="1:13">
      <c r="A120" t="s">
        <v>910</v>
      </c>
      <c r="B120" s="3">
        <v>0</v>
      </c>
      <c r="C120">
        <v>0</v>
      </c>
      <c r="D120">
        <v>7</v>
      </c>
      <c r="E120">
        <v>12</v>
      </c>
      <c r="F120">
        <v>0</v>
      </c>
      <c r="G120">
        <v>0</v>
      </c>
      <c r="H120">
        <v>16</v>
      </c>
      <c r="I120">
        <v>7</v>
      </c>
      <c r="J120">
        <v>32</v>
      </c>
      <c r="K120">
        <v>16</v>
      </c>
      <c r="L120">
        <v>0</v>
      </c>
      <c r="M120">
        <v>33</v>
      </c>
    </row>
    <row r="121" spans="1:13">
      <c r="A121" t="s">
        <v>424</v>
      </c>
      <c r="B121" s="3">
        <v>0</v>
      </c>
      <c r="C121">
        <v>1</v>
      </c>
      <c r="D121">
        <v>8</v>
      </c>
      <c r="E121">
        <v>9</v>
      </c>
      <c r="F121">
        <v>0</v>
      </c>
      <c r="G121">
        <v>0</v>
      </c>
      <c r="H121">
        <v>25</v>
      </c>
      <c r="I121">
        <v>6</v>
      </c>
      <c r="J121">
        <v>22</v>
      </c>
      <c r="K121">
        <v>32</v>
      </c>
      <c r="L121">
        <v>0</v>
      </c>
      <c r="M121">
        <v>70</v>
      </c>
    </row>
    <row r="122" spans="1:13">
      <c r="A122" t="s">
        <v>911</v>
      </c>
      <c r="B122" s="3">
        <v>0</v>
      </c>
      <c r="C122">
        <v>1</v>
      </c>
      <c r="D122">
        <v>4</v>
      </c>
      <c r="E122">
        <v>4</v>
      </c>
      <c r="F122">
        <v>0</v>
      </c>
      <c r="G122">
        <v>0</v>
      </c>
      <c r="H122">
        <v>11</v>
      </c>
      <c r="I122">
        <v>0</v>
      </c>
      <c r="J122">
        <v>17</v>
      </c>
      <c r="K122">
        <v>3</v>
      </c>
      <c r="L122">
        <v>0</v>
      </c>
      <c r="M122">
        <v>15</v>
      </c>
    </row>
    <row r="123" spans="1:13">
      <c r="A123" t="s">
        <v>912</v>
      </c>
      <c r="B123" s="3">
        <v>0</v>
      </c>
      <c r="C123">
        <v>0</v>
      </c>
      <c r="D123">
        <v>3</v>
      </c>
      <c r="E123">
        <v>8</v>
      </c>
      <c r="F123">
        <v>0</v>
      </c>
      <c r="G123">
        <v>0</v>
      </c>
      <c r="H123">
        <v>13</v>
      </c>
      <c r="I123">
        <v>4</v>
      </c>
      <c r="J123">
        <v>18</v>
      </c>
      <c r="K123">
        <v>18</v>
      </c>
      <c r="L123">
        <v>0</v>
      </c>
      <c r="M123">
        <v>57</v>
      </c>
    </row>
    <row r="124" spans="1:13">
      <c r="A124" t="s">
        <v>913</v>
      </c>
      <c r="B124" s="3">
        <v>0</v>
      </c>
      <c r="C124">
        <v>1</v>
      </c>
      <c r="D124">
        <v>2</v>
      </c>
      <c r="E124">
        <v>7</v>
      </c>
      <c r="F124">
        <v>0</v>
      </c>
      <c r="G124">
        <v>0</v>
      </c>
      <c r="H124">
        <v>18</v>
      </c>
      <c r="I124">
        <v>7</v>
      </c>
      <c r="J124">
        <v>31</v>
      </c>
      <c r="K124">
        <v>23</v>
      </c>
      <c r="L124">
        <v>0</v>
      </c>
      <c r="M124">
        <v>56</v>
      </c>
    </row>
    <row r="125" spans="1:13">
      <c r="A125" t="s">
        <v>914</v>
      </c>
      <c r="B125" s="3">
        <v>0</v>
      </c>
      <c r="C125">
        <v>0</v>
      </c>
      <c r="D125">
        <v>4</v>
      </c>
      <c r="E125">
        <v>5</v>
      </c>
      <c r="F125">
        <v>0</v>
      </c>
      <c r="G125">
        <v>0</v>
      </c>
      <c r="H125">
        <v>10</v>
      </c>
      <c r="I125">
        <v>1</v>
      </c>
      <c r="J125">
        <v>4</v>
      </c>
      <c r="K125">
        <v>10</v>
      </c>
      <c r="L125">
        <v>0</v>
      </c>
      <c r="M125">
        <v>34</v>
      </c>
    </row>
    <row r="126" spans="1:13">
      <c r="A126" t="s">
        <v>915</v>
      </c>
      <c r="B126" s="3">
        <v>0</v>
      </c>
      <c r="C126">
        <v>0</v>
      </c>
      <c r="D126">
        <v>4</v>
      </c>
      <c r="E126">
        <v>7</v>
      </c>
      <c r="F126">
        <v>0</v>
      </c>
      <c r="G126">
        <v>0</v>
      </c>
      <c r="H126">
        <v>26</v>
      </c>
      <c r="I126">
        <v>5</v>
      </c>
      <c r="J126">
        <v>19</v>
      </c>
      <c r="K126">
        <v>16</v>
      </c>
      <c r="L126">
        <v>0</v>
      </c>
      <c r="M126">
        <v>32</v>
      </c>
    </row>
    <row r="127" spans="1:13">
      <c r="A127" t="s">
        <v>916</v>
      </c>
      <c r="B127" s="3">
        <v>0</v>
      </c>
      <c r="C127">
        <v>1</v>
      </c>
      <c r="D127">
        <v>8</v>
      </c>
      <c r="E127">
        <v>9</v>
      </c>
      <c r="F127">
        <v>0</v>
      </c>
      <c r="G127">
        <v>0</v>
      </c>
      <c r="H127">
        <v>18</v>
      </c>
      <c r="I127">
        <v>3</v>
      </c>
      <c r="J127">
        <v>23</v>
      </c>
      <c r="K127">
        <v>15</v>
      </c>
      <c r="L127">
        <v>0</v>
      </c>
      <c r="M127">
        <v>48</v>
      </c>
    </row>
    <row r="128" spans="1:13">
      <c r="A128" t="s">
        <v>917</v>
      </c>
      <c r="B128" s="3">
        <v>1</v>
      </c>
      <c r="C128">
        <v>1</v>
      </c>
      <c r="D128">
        <v>2</v>
      </c>
      <c r="E128">
        <v>4</v>
      </c>
      <c r="F128">
        <v>0</v>
      </c>
      <c r="G128">
        <v>0</v>
      </c>
      <c r="H128">
        <v>8</v>
      </c>
      <c r="I128">
        <v>3</v>
      </c>
      <c r="J128">
        <v>13</v>
      </c>
      <c r="K128">
        <v>4</v>
      </c>
      <c r="L128">
        <v>0</v>
      </c>
      <c r="M128">
        <v>8</v>
      </c>
    </row>
    <row r="129" spans="1:13">
      <c r="A129" t="s">
        <v>425</v>
      </c>
      <c r="B129" s="3">
        <v>0</v>
      </c>
      <c r="C129">
        <v>0</v>
      </c>
      <c r="D129">
        <v>5</v>
      </c>
      <c r="E129">
        <v>5</v>
      </c>
      <c r="F129">
        <v>0</v>
      </c>
      <c r="G129">
        <v>0</v>
      </c>
      <c r="H129">
        <v>14</v>
      </c>
      <c r="I129">
        <v>2</v>
      </c>
      <c r="J129">
        <v>25</v>
      </c>
      <c r="K129">
        <v>14</v>
      </c>
      <c r="L129">
        <v>0</v>
      </c>
      <c r="M129">
        <v>47</v>
      </c>
    </row>
    <row r="130" spans="1:13">
      <c r="A130" t="s">
        <v>918</v>
      </c>
      <c r="B130" s="3">
        <v>1</v>
      </c>
      <c r="C130">
        <v>0</v>
      </c>
      <c r="D130">
        <v>0</v>
      </c>
      <c r="E130">
        <v>13</v>
      </c>
      <c r="F130">
        <v>1</v>
      </c>
      <c r="G130">
        <v>1</v>
      </c>
      <c r="H130">
        <v>23</v>
      </c>
      <c r="I130">
        <v>13</v>
      </c>
      <c r="J130">
        <v>20</v>
      </c>
      <c r="K130">
        <v>19</v>
      </c>
      <c r="L130">
        <v>2</v>
      </c>
      <c r="M130">
        <v>21</v>
      </c>
    </row>
    <row r="131" spans="1:13">
      <c r="A131" t="s">
        <v>919</v>
      </c>
      <c r="B131" s="3">
        <v>1</v>
      </c>
      <c r="C131">
        <v>3</v>
      </c>
      <c r="D131">
        <v>5</v>
      </c>
      <c r="E131">
        <v>9</v>
      </c>
      <c r="F131">
        <v>0</v>
      </c>
      <c r="G131">
        <v>0</v>
      </c>
      <c r="H131">
        <v>22</v>
      </c>
      <c r="I131">
        <v>9</v>
      </c>
      <c r="J131">
        <v>17</v>
      </c>
      <c r="K131">
        <v>8</v>
      </c>
      <c r="L131">
        <v>1</v>
      </c>
      <c r="M131">
        <v>26</v>
      </c>
    </row>
    <row r="132" spans="1:13">
      <c r="A132" t="s">
        <v>920</v>
      </c>
      <c r="B132" s="3">
        <v>2</v>
      </c>
      <c r="C132">
        <v>4</v>
      </c>
      <c r="D132">
        <v>4</v>
      </c>
      <c r="E132">
        <v>7</v>
      </c>
      <c r="F132">
        <v>0</v>
      </c>
      <c r="G132">
        <v>0</v>
      </c>
      <c r="H132">
        <v>22</v>
      </c>
      <c r="I132">
        <v>9</v>
      </c>
      <c r="J132">
        <v>25</v>
      </c>
      <c r="K132">
        <v>15</v>
      </c>
      <c r="L132">
        <v>4</v>
      </c>
      <c r="M132">
        <v>30</v>
      </c>
    </row>
    <row r="133" spans="1:13">
      <c r="A133" t="s">
        <v>565</v>
      </c>
      <c r="B133" s="3">
        <v>0</v>
      </c>
      <c r="C133">
        <v>1</v>
      </c>
      <c r="D133">
        <v>7</v>
      </c>
      <c r="E133">
        <v>4</v>
      </c>
      <c r="F133">
        <v>0</v>
      </c>
      <c r="G133">
        <v>0</v>
      </c>
      <c r="H133">
        <v>12</v>
      </c>
      <c r="I133">
        <v>5</v>
      </c>
      <c r="J133">
        <v>12</v>
      </c>
      <c r="K133">
        <v>13</v>
      </c>
      <c r="L133">
        <v>0</v>
      </c>
      <c r="M133">
        <v>18</v>
      </c>
    </row>
    <row r="134" spans="1:13">
      <c r="A134" t="s">
        <v>921</v>
      </c>
      <c r="B134" s="3">
        <v>1</v>
      </c>
      <c r="C134">
        <v>1</v>
      </c>
      <c r="D134">
        <v>6</v>
      </c>
      <c r="E134">
        <v>10</v>
      </c>
      <c r="F134">
        <v>2</v>
      </c>
      <c r="G134">
        <v>0</v>
      </c>
      <c r="H134">
        <v>25</v>
      </c>
      <c r="I134">
        <v>7</v>
      </c>
      <c r="J134">
        <v>25</v>
      </c>
      <c r="K134">
        <v>13</v>
      </c>
      <c r="L134">
        <v>4</v>
      </c>
      <c r="M134">
        <v>34</v>
      </c>
    </row>
    <row r="135" spans="1:13">
      <c r="A135" t="s">
        <v>922</v>
      </c>
      <c r="B135" s="3">
        <v>0</v>
      </c>
      <c r="C135">
        <v>1</v>
      </c>
      <c r="D135">
        <v>1</v>
      </c>
      <c r="E135">
        <v>10</v>
      </c>
      <c r="F135">
        <v>1</v>
      </c>
      <c r="G135">
        <v>0</v>
      </c>
      <c r="H135">
        <v>12</v>
      </c>
      <c r="I135">
        <v>6</v>
      </c>
      <c r="J135">
        <v>10</v>
      </c>
      <c r="K135">
        <v>5</v>
      </c>
      <c r="L135">
        <v>0</v>
      </c>
      <c r="M135">
        <v>10</v>
      </c>
    </row>
    <row r="136" spans="1:13">
      <c r="A136" t="s">
        <v>923</v>
      </c>
      <c r="B136" s="3">
        <v>0</v>
      </c>
      <c r="C136">
        <v>1</v>
      </c>
      <c r="D136">
        <v>9</v>
      </c>
      <c r="E136">
        <v>10</v>
      </c>
      <c r="F136">
        <v>1</v>
      </c>
      <c r="G136">
        <v>0</v>
      </c>
      <c r="H136">
        <v>28</v>
      </c>
      <c r="I136">
        <v>14</v>
      </c>
      <c r="J136">
        <v>30</v>
      </c>
      <c r="K136">
        <v>22</v>
      </c>
      <c r="L136">
        <v>0</v>
      </c>
      <c r="M136">
        <v>34</v>
      </c>
    </row>
    <row r="137" spans="1:13">
      <c r="A137" t="s">
        <v>1596</v>
      </c>
      <c r="B137" s="3">
        <v>0</v>
      </c>
      <c r="C137">
        <v>1</v>
      </c>
      <c r="D137">
        <v>6</v>
      </c>
      <c r="E137">
        <v>5</v>
      </c>
      <c r="F137">
        <v>1</v>
      </c>
      <c r="G137">
        <v>0</v>
      </c>
      <c r="H137">
        <v>21</v>
      </c>
      <c r="I137">
        <v>5</v>
      </c>
      <c r="J137">
        <v>20</v>
      </c>
      <c r="K137">
        <v>18</v>
      </c>
      <c r="L137">
        <v>1</v>
      </c>
      <c r="M137">
        <v>38</v>
      </c>
    </row>
    <row r="138" spans="1:13">
      <c r="A138" t="s">
        <v>563</v>
      </c>
      <c r="B138" s="3">
        <v>0</v>
      </c>
      <c r="C138">
        <v>0</v>
      </c>
      <c r="D138">
        <v>6</v>
      </c>
      <c r="E138">
        <v>6</v>
      </c>
      <c r="F138">
        <v>0</v>
      </c>
      <c r="G138">
        <v>0</v>
      </c>
      <c r="H138">
        <v>20</v>
      </c>
      <c r="I138">
        <v>6</v>
      </c>
      <c r="J138">
        <v>6</v>
      </c>
      <c r="K138">
        <v>7</v>
      </c>
      <c r="L138">
        <v>3</v>
      </c>
      <c r="M138">
        <v>8</v>
      </c>
    </row>
    <row r="139" spans="1:13">
      <c r="A139" t="s">
        <v>924</v>
      </c>
      <c r="B139" s="3">
        <v>0</v>
      </c>
      <c r="C139">
        <v>1</v>
      </c>
      <c r="D139">
        <v>4</v>
      </c>
      <c r="E139">
        <v>7</v>
      </c>
      <c r="F139">
        <v>0</v>
      </c>
      <c r="G139">
        <v>0</v>
      </c>
      <c r="H139">
        <v>19</v>
      </c>
      <c r="I139">
        <v>6</v>
      </c>
      <c r="J139">
        <v>26</v>
      </c>
      <c r="K139">
        <v>19</v>
      </c>
      <c r="L139">
        <v>1</v>
      </c>
      <c r="M139">
        <v>36</v>
      </c>
    </row>
    <row r="140" spans="1:13">
      <c r="A140" t="s">
        <v>925</v>
      </c>
      <c r="B140" s="3">
        <v>0</v>
      </c>
      <c r="C140">
        <v>0</v>
      </c>
      <c r="D140">
        <v>0</v>
      </c>
      <c r="E140">
        <v>2</v>
      </c>
      <c r="F140">
        <v>0</v>
      </c>
      <c r="G140">
        <v>0</v>
      </c>
      <c r="H140">
        <v>6</v>
      </c>
      <c r="I140">
        <v>4</v>
      </c>
      <c r="J140">
        <v>11</v>
      </c>
      <c r="K140">
        <v>15</v>
      </c>
      <c r="L140">
        <v>1</v>
      </c>
      <c r="M140">
        <v>34</v>
      </c>
    </row>
    <row r="141" spans="1:13">
      <c r="A141" t="s">
        <v>926</v>
      </c>
      <c r="B141" s="3">
        <v>0</v>
      </c>
      <c r="C141">
        <v>0</v>
      </c>
      <c r="D141">
        <v>12</v>
      </c>
      <c r="E141">
        <v>8</v>
      </c>
      <c r="F141">
        <v>0</v>
      </c>
      <c r="G141">
        <v>0</v>
      </c>
      <c r="H141">
        <v>32</v>
      </c>
      <c r="I141">
        <v>13</v>
      </c>
      <c r="J141">
        <v>31</v>
      </c>
      <c r="K141">
        <v>30</v>
      </c>
      <c r="L141">
        <v>1</v>
      </c>
      <c r="M141">
        <v>57</v>
      </c>
    </row>
    <row r="142" spans="1:13">
      <c r="A142" t="s">
        <v>927</v>
      </c>
      <c r="B142" s="3">
        <v>0</v>
      </c>
      <c r="C142">
        <v>0</v>
      </c>
      <c r="D142">
        <v>9</v>
      </c>
      <c r="E142">
        <v>13</v>
      </c>
      <c r="F142">
        <v>0</v>
      </c>
      <c r="G142">
        <v>0</v>
      </c>
      <c r="H142">
        <v>23</v>
      </c>
      <c r="I142">
        <v>7</v>
      </c>
      <c r="J142">
        <v>23</v>
      </c>
      <c r="K142">
        <v>14</v>
      </c>
      <c r="L142">
        <v>2</v>
      </c>
      <c r="M142">
        <v>31</v>
      </c>
    </row>
    <row r="143" spans="1:13">
      <c r="A143" t="s">
        <v>951</v>
      </c>
      <c r="B143" s="3">
        <v>1</v>
      </c>
      <c r="C143">
        <v>2</v>
      </c>
      <c r="D143">
        <v>3</v>
      </c>
      <c r="E143">
        <v>4</v>
      </c>
      <c r="F143">
        <v>1</v>
      </c>
      <c r="G143">
        <v>0</v>
      </c>
      <c r="H143">
        <v>14</v>
      </c>
      <c r="I143">
        <v>6</v>
      </c>
      <c r="J143">
        <v>13</v>
      </c>
      <c r="K143">
        <v>11</v>
      </c>
      <c r="L143">
        <v>1</v>
      </c>
      <c r="M143">
        <v>22</v>
      </c>
    </row>
    <row r="144" spans="1:13">
      <c r="A144" t="s">
        <v>952</v>
      </c>
      <c r="B144" s="3">
        <v>1</v>
      </c>
      <c r="C144">
        <v>0</v>
      </c>
      <c r="D144">
        <v>6</v>
      </c>
      <c r="E144">
        <v>9</v>
      </c>
      <c r="F144">
        <v>1</v>
      </c>
      <c r="G144">
        <v>0</v>
      </c>
      <c r="H144">
        <v>16</v>
      </c>
      <c r="I144">
        <v>2</v>
      </c>
      <c r="J144">
        <v>9</v>
      </c>
      <c r="K144">
        <v>8</v>
      </c>
      <c r="L144">
        <v>3</v>
      </c>
      <c r="M144">
        <v>20</v>
      </c>
    </row>
    <row r="145" spans="1:13">
      <c r="A145" t="s">
        <v>492</v>
      </c>
      <c r="B145" s="3">
        <v>0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4</v>
      </c>
      <c r="I145">
        <v>0</v>
      </c>
      <c r="J145">
        <v>3</v>
      </c>
      <c r="K145">
        <v>6</v>
      </c>
      <c r="L145">
        <v>0</v>
      </c>
      <c r="M145">
        <v>17</v>
      </c>
    </row>
    <row r="146" spans="1:13">
      <c r="A146" t="s">
        <v>953</v>
      </c>
      <c r="B146" s="3">
        <v>1</v>
      </c>
      <c r="C146">
        <v>1</v>
      </c>
      <c r="D146">
        <v>4</v>
      </c>
      <c r="E146">
        <v>2</v>
      </c>
      <c r="F146">
        <v>0</v>
      </c>
      <c r="G146">
        <v>0</v>
      </c>
      <c r="H146">
        <v>14</v>
      </c>
      <c r="I146">
        <v>9</v>
      </c>
      <c r="J146">
        <v>16</v>
      </c>
      <c r="K146">
        <v>7</v>
      </c>
      <c r="L146">
        <v>2</v>
      </c>
      <c r="M146">
        <v>27</v>
      </c>
    </row>
    <row r="147" spans="1:13">
      <c r="A147" t="s">
        <v>928</v>
      </c>
      <c r="B147" s="3">
        <v>0</v>
      </c>
      <c r="C147">
        <v>0</v>
      </c>
      <c r="D147">
        <v>3</v>
      </c>
      <c r="E147">
        <v>14</v>
      </c>
      <c r="F147">
        <v>0</v>
      </c>
      <c r="G147">
        <v>0</v>
      </c>
      <c r="H147">
        <v>21</v>
      </c>
      <c r="I147">
        <v>3</v>
      </c>
      <c r="J147">
        <v>8</v>
      </c>
      <c r="K147">
        <v>22</v>
      </c>
      <c r="L147">
        <v>0</v>
      </c>
      <c r="M147">
        <v>60</v>
      </c>
    </row>
    <row r="148" spans="1:13">
      <c r="A148" t="s">
        <v>1133</v>
      </c>
      <c r="B148" s="3">
        <v>0</v>
      </c>
      <c r="C148">
        <v>1</v>
      </c>
      <c r="D148">
        <v>3</v>
      </c>
      <c r="E148">
        <v>2</v>
      </c>
      <c r="F148">
        <v>0</v>
      </c>
      <c r="G148">
        <v>1</v>
      </c>
      <c r="H148">
        <v>8</v>
      </c>
      <c r="I148">
        <v>6</v>
      </c>
      <c r="J148">
        <v>15</v>
      </c>
      <c r="K148">
        <v>8</v>
      </c>
      <c r="L148">
        <v>1</v>
      </c>
      <c r="M148">
        <v>25</v>
      </c>
    </row>
    <row r="149" spans="1:13">
      <c r="A149" t="s">
        <v>929</v>
      </c>
      <c r="B149" s="3">
        <v>0</v>
      </c>
      <c r="C149">
        <v>1</v>
      </c>
      <c r="D149">
        <v>6</v>
      </c>
      <c r="E149">
        <v>11</v>
      </c>
      <c r="F149">
        <v>1</v>
      </c>
      <c r="G149">
        <v>0</v>
      </c>
      <c r="H149">
        <v>24</v>
      </c>
      <c r="I149">
        <v>13</v>
      </c>
      <c r="J149">
        <v>19</v>
      </c>
      <c r="K149">
        <v>17</v>
      </c>
      <c r="L149">
        <v>2</v>
      </c>
      <c r="M149">
        <v>27</v>
      </c>
    </row>
    <row r="150" spans="1:13">
      <c r="A150" t="s">
        <v>930</v>
      </c>
      <c r="B150" s="3">
        <v>0</v>
      </c>
      <c r="C150">
        <v>1</v>
      </c>
      <c r="D150">
        <v>12</v>
      </c>
      <c r="E150">
        <v>13</v>
      </c>
      <c r="F150">
        <v>1</v>
      </c>
      <c r="G150">
        <v>0</v>
      </c>
      <c r="H150">
        <v>42</v>
      </c>
      <c r="I150">
        <v>10</v>
      </c>
      <c r="J150">
        <v>44</v>
      </c>
      <c r="K150">
        <v>37</v>
      </c>
      <c r="L150">
        <v>4</v>
      </c>
      <c r="M150">
        <v>76</v>
      </c>
    </row>
    <row r="151" spans="1:13">
      <c r="A151" s="7" t="s">
        <v>1597</v>
      </c>
      <c r="B151" s="3">
        <v>0</v>
      </c>
      <c r="C151" s="7">
        <v>0</v>
      </c>
      <c r="D151" s="7">
        <v>12</v>
      </c>
      <c r="E151" s="7">
        <v>14</v>
      </c>
      <c r="F151" s="7">
        <v>0</v>
      </c>
      <c r="G151" s="7">
        <v>0</v>
      </c>
      <c r="H151" s="7">
        <v>41</v>
      </c>
      <c r="I151" s="7">
        <v>11</v>
      </c>
      <c r="J151" s="7">
        <v>30</v>
      </c>
      <c r="K151" s="7">
        <v>26</v>
      </c>
      <c r="L151" s="7">
        <v>6</v>
      </c>
      <c r="M151" s="7">
        <v>46</v>
      </c>
    </row>
    <row r="152" spans="1:13">
      <c r="A152" s="7" t="s">
        <v>931</v>
      </c>
      <c r="B152" s="3">
        <v>0</v>
      </c>
      <c r="C152" s="7">
        <v>1</v>
      </c>
      <c r="D152" s="7">
        <v>8</v>
      </c>
      <c r="E152" s="7">
        <v>9</v>
      </c>
      <c r="F152" s="7">
        <v>1</v>
      </c>
      <c r="G152" s="7">
        <v>0</v>
      </c>
      <c r="H152" s="7">
        <v>20</v>
      </c>
      <c r="I152" s="7">
        <v>7</v>
      </c>
      <c r="J152" s="7">
        <v>29</v>
      </c>
      <c r="K152" s="7">
        <v>23</v>
      </c>
      <c r="L152" s="7">
        <v>1</v>
      </c>
      <c r="M152" s="7">
        <v>34</v>
      </c>
    </row>
    <row r="153" spans="1:13">
      <c r="A153" s="7" t="s">
        <v>494</v>
      </c>
      <c r="B153" s="3">
        <v>0</v>
      </c>
      <c r="C153" s="7">
        <v>2</v>
      </c>
      <c r="D153" s="7">
        <v>5</v>
      </c>
      <c r="E153" s="7">
        <v>9</v>
      </c>
      <c r="F153" s="7">
        <v>1</v>
      </c>
      <c r="G153" s="7">
        <v>0</v>
      </c>
      <c r="H153" s="7">
        <v>20</v>
      </c>
      <c r="I153" s="7">
        <v>9</v>
      </c>
      <c r="J153" s="7">
        <v>10</v>
      </c>
      <c r="K153" s="7">
        <v>20</v>
      </c>
      <c r="L153" s="7">
        <v>1</v>
      </c>
      <c r="M153" s="7">
        <v>48</v>
      </c>
    </row>
    <row r="154" spans="1:13">
      <c r="A154" s="7" t="s">
        <v>932</v>
      </c>
      <c r="B154" s="3">
        <v>0</v>
      </c>
      <c r="C154" s="7">
        <v>1</v>
      </c>
      <c r="D154" s="7">
        <v>4</v>
      </c>
      <c r="E154" s="7">
        <v>4</v>
      </c>
      <c r="F154" s="7">
        <v>0</v>
      </c>
      <c r="G154" s="7">
        <v>0</v>
      </c>
      <c r="H154" s="7">
        <v>12</v>
      </c>
      <c r="I154" s="7">
        <v>2</v>
      </c>
      <c r="J154" s="7">
        <v>4</v>
      </c>
      <c r="K154" s="7">
        <v>8</v>
      </c>
      <c r="L154" s="7">
        <v>0</v>
      </c>
      <c r="M154" s="7">
        <v>13</v>
      </c>
    </row>
    <row r="155" spans="1:13">
      <c r="A155" s="7" t="s">
        <v>933</v>
      </c>
      <c r="B155" s="3">
        <v>0</v>
      </c>
      <c r="C155" s="7">
        <v>1</v>
      </c>
      <c r="D155" s="7">
        <v>2</v>
      </c>
      <c r="E155" s="7">
        <v>5</v>
      </c>
      <c r="F155" s="7">
        <v>1</v>
      </c>
      <c r="G155" s="7">
        <v>0</v>
      </c>
      <c r="H155" s="7">
        <v>15</v>
      </c>
      <c r="I155" s="7">
        <v>3</v>
      </c>
      <c r="J155" s="7">
        <v>14</v>
      </c>
      <c r="K155" s="7">
        <v>13</v>
      </c>
      <c r="L155" s="7">
        <v>0</v>
      </c>
      <c r="M155" s="7">
        <v>41</v>
      </c>
    </row>
    <row r="156" spans="1:13">
      <c r="A156" s="7" t="s">
        <v>934</v>
      </c>
      <c r="B156" s="3">
        <v>0</v>
      </c>
      <c r="C156" s="7">
        <v>0</v>
      </c>
      <c r="D156" s="7">
        <v>2</v>
      </c>
      <c r="E156" s="7">
        <v>6</v>
      </c>
      <c r="F156" s="7">
        <v>0</v>
      </c>
      <c r="G156" s="7">
        <v>1</v>
      </c>
      <c r="H156" s="7">
        <v>13</v>
      </c>
      <c r="I156" s="7">
        <v>5</v>
      </c>
      <c r="J156" s="7">
        <v>10</v>
      </c>
      <c r="K156" s="7">
        <v>15</v>
      </c>
      <c r="L156" s="7">
        <v>0</v>
      </c>
      <c r="M156" s="7">
        <v>53</v>
      </c>
    </row>
    <row r="157" spans="1:13">
      <c r="A157" s="7" t="s">
        <v>935</v>
      </c>
      <c r="B157" s="3">
        <v>0</v>
      </c>
      <c r="C157" s="7">
        <v>0</v>
      </c>
      <c r="D157" s="7">
        <v>4</v>
      </c>
      <c r="E157" s="7">
        <v>5</v>
      </c>
      <c r="F157" s="7">
        <v>0</v>
      </c>
      <c r="G157" s="7">
        <v>0</v>
      </c>
      <c r="H157" s="7">
        <v>10</v>
      </c>
      <c r="I157" s="7">
        <v>1</v>
      </c>
      <c r="J157" s="7">
        <v>4</v>
      </c>
      <c r="K157" s="7">
        <v>13</v>
      </c>
      <c r="L157" s="7">
        <v>0</v>
      </c>
      <c r="M157" s="7">
        <v>23</v>
      </c>
    </row>
    <row r="158" spans="1:13">
      <c r="A158" s="7" t="s">
        <v>936</v>
      </c>
      <c r="B158" s="3">
        <v>0</v>
      </c>
      <c r="C158" s="7">
        <v>0</v>
      </c>
      <c r="D158" s="7">
        <v>2</v>
      </c>
      <c r="E158" s="7">
        <v>5</v>
      </c>
      <c r="F158" s="7">
        <v>0</v>
      </c>
      <c r="G158" s="7">
        <v>0</v>
      </c>
      <c r="H158" s="7">
        <v>18</v>
      </c>
      <c r="I158" s="7">
        <v>3</v>
      </c>
      <c r="J158" s="7">
        <v>10</v>
      </c>
      <c r="K158" s="7">
        <v>14</v>
      </c>
      <c r="L158" s="7">
        <v>1</v>
      </c>
      <c r="M158" s="7">
        <v>20</v>
      </c>
    </row>
    <row r="159" spans="1:13">
      <c r="A159" s="7" t="s">
        <v>937</v>
      </c>
      <c r="B159" s="3">
        <v>1</v>
      </c>
      <c r="C159" s="7">
        <v>2</v>
      </c>
      <c r="D159" s="7">
        <v>5</v>
      </c>
      <c r="E159" s="7">
        <v>9</v>
      </c>
      <c r="F159" s="7">
        <v>1</v>
      </c>
      <c r="G159" s="7">
        <v>0</v>
      </c>
      <c r="H159" s="7">
        <v>17</v>
      </c>
      <c r="I159" s="7">
        <v>6</v>
      </c>
      <c r="J159" s="7">
        <v>17</v>
      </c>
      <c r="K159" s="7">
        <v>11</v>
      </c>
      <c r="L159" s="7">
        <v>1</v>
      </c>
      <c r="M159" s="7">
        <v>28</v>
      </c>
    </row>
    <row r="160" spans="1:13">
      <c r="A160" s="7" t="s">
        <v>938</v>
      </c>
      <c r="B160" s="3">
        <v>1</v>
      </c>
      <c r="C160" s="7">
        <v>0</v>
      </c>
      <c r="D160" s="7">
        <v>2</v>
      </c>
      <c r="E160" s="7">
        <v>4</v>
      </c>
      <c r="F160" s="7">
        <v>1</v>
      </c>
      <c r="G160" s="7">
        <v>0</v>
      </c>
      <c r="H160" s="7">
        <v>7</v>
      </c>
      <c r="I160" s="7">
        <v>3</v>
      </c>
      <c r="J160" s="7">
        <v>17</v>
      </c>
      <c r="K160" s="7">
        <v>3</v>
      </c>
      <c r="L160" s="7">
        <v>2</v>
      </c>
      <c r="M160" s="7">
        <v>10</v>
      </c>
    </row>
    <row r="161" spans="1:13">
      <c r="A161" s="7" t="s">
        <v>495</v>
      </c>
      <c r="B161" s="3">
        <v>0</v>
      </c>
      <c r="C161" s="7">
        <v>1</v>
      </c>
      <c r="D161" s="7">
        <v>2</v>
      </c>
      <c r="E161" s="7">
        <v>0</v>
      </c>
      <c r="F161" s="7">
        <v>1</v>
      </c>
      <c r="G161" s="7">
        <v>1</v>
      </c>
      <c r="H161" s="7">
        <v>5</v>
      </c>
      <c r="I161" s="7">
        <v>3</v>
      </c>
      <c r="J161" s="7">
        <v>25</v>
      </c>
      <c r="K161" s="7">
        <v>13</v>
      </c>
      <c r="L161" s="7">
        <v>3</v>
      </c>
      <c r="M161" s="7">
        <v>44</v>
      </c>
    </row>
    <row r="162" spans="1:13">
      <c r="A162" s="7" t="s">
        <v>1091</v>
      </c>
      <c r="B162" s="3">
        <v>0</v>
      </c>
      <c r="C162" s="7">
        <v>0</v>
      </c>
      <c r="D162" s="7">
        <v>3</v>
      </c>
      <c r="E162" s="7">
        <v>10</v>
      </c>
      <c r="F162" s="7">
        <v>0</v>
      </c>
      <c r="G162" s="7">
        <v>1</v>
      </c>
      <c r="H162" s="7">
        <v>18</v>
      </c>
      <c r="I162" s="7">
        <v>10</v>
      </c>
      <c r="J162" s="7">
        <v>25</v>
      </c>
      <c r="K162" s="7">
        <v>19</v>
      </c>
      <c r="L162" s="7">
        <v>0</v>
      </c>
      <c r="M162" s="7">
        <v>14</v>
      </c>
    </row>
    <row r="163" spans="1:13">
      <c r="A163" s="7" t="s">
        <v>1092</v>
      </c>
      <c r="B163" s="3">
        <v>1</v>
      </c>
      <c r="C163" s="7">
        <v>2</v>
      </c>
      <c r="D163" s="7">
        <v>5</v>
      </c>
      <c r="E163" s="7">
        <v>11</v>
      </c>
      <c r="F163" s="7">
        <v>2</v>
      </c>
      <c r="G163" s="7">
        <v>1</v>
      </c>
      <c r="H163" s="7">
        <v>29</v>
      </c>
      <c r="I163" s="7">
        <v>11</v>
      </c>
      <c r="J163" s="7">
        <v>26</v>
      </c>
      <c r="K163" s="7">
        <v>20</v>
      </c>
      <c r="L163" s="7">
        <v>6</v>
      </c>
      <c r="M163" s="7">
        <v>39</v>
      </c>
    </row>
    <row r="164" spans="1:13">
      <c r="A164" s="7" t="s">
        <v>1019</v>
      </c>
      <c r="B164" s="3">
        <v>2</v>
      </c>
      <c r="C164" s="7">
        <v>3</v>
      </c>
      <c r="D164" s="7">
        <v>4</v>
      </c>
      <c r="E164" s="7">
        <v>4</v>
      </c>
      <c r="F164" s="7">
        <v>0</v>
      </c>
      <c r="G164" s="7">
        <v>0</v>
      </c>
      <c r="H164" s="7">
        <v>18</v>
      </c>
      <c r="I164" s="7">
        <v>9</v>
      </c>
      <c r="J164" s="7">
        <v>32</v>
      </c>
      <c r="K164" s="7">
        <v>22</v>
      </c>
      <c r="L164" s="7">
        <v>0</v>
      </c>
      <c r="M164" s="7">
        <v>35</v>
      </c>
    </row>
    <row r="165" spans="1:13">
      <c r="A165" s="7" t="s">
        <v>1007</v>
      </c>
      <c r="B165" s="3">
        <v>1</v>
      </c>
      <c r="C165" s="7">
        <v>0</v>
      </c>
      <c r="D165" s="7">
        <v>5</v>
      </c>
      <c r="E165" s="7">
        <v>8</v>
      </c>
      <c r="F165" s="7">
        <v>0</v>
      </c>
      <c r="G165" s="7">
        <v>0</v>
      </c>
      <c r="H165" s="7">
        <v>17</v>
      </c>
      <c r="I165" s="7">
        <v>1</v>
      </c>
      <c r="J165" s="7">
        <v>17</v>
      </c>
      <c r="K165" s="7">
        <v>21</v>
      </c>
      <c r="L165" s="7">
        <v>1</v>
      </c>
      <c r="M165" s="7">
        <v>31</v>
      </c>
    </row>
    <row r="166" spans="1:13">
      <c r="A166" s="7" t="s">
        <v>1093</v>
      </c>
      <c r="B166" s="3">
        <v>0</v>
      </c>
      <c r="C166" s="7">
        <v>2</v>
      </c>
      <c r="D166" s="7">
        <v>5</v>
      </c>
      <c r="E166" s="7">
        <v>7</v>
      </c>
      <c r="F166" s="7">
        <v>1</v>
      </c>
      <c r="G166" s="7">
        <v>2</v>
      </c>
      <c r="H166" s="7">
        <v>23</v>
      </c>
      <c r="I166" s="7">
        <v>9</v>
      </c>
      <c r="J166" s="7">
        <v>22</v>
      </c>
      <c r="K166" s="7">
        <v>19</v>
      </c>
      <c r="L166" s="7">
        <v>0</v>
      </c>
      <c r="M166" s="7">
        <v>48</v>
      </c>
    </row>
    <row r="167" spans="1:13">
      <c r="A167" s="7" t="s">
        <v>1094</v>
      </c>
      <c r="B167" s="3">
        <v>0</v>
      </c>
      <c r="C167" s="7">
        <v>0</v>
      </c>
      <c r="D167" s="7">
        <v>2</v>
      </c>
      <c r="E167" s="7">
        <v>11</v>
      </c>
      <c r="F167" s="7">
        <v>0</v>
      </c>
      <c r="G167" s="7">
        <v>1</v>
      </c>
      <c r="H167" s="7">
        <v>13</v>
      </c>
      <c r="I167" s="7">
        <v>6</v>
      </c>
      <c r="J167" s="7">
        <v>18</v>
      </c>
      <c r="K167" s="7">
        <v>8</v>
      </c>
      <c r="L167" s="7">
        <v>0</v>
      </c>
      <c r="M167" s="7">
        <v>15</v>
      </c>
    </row>
    <row r="168" spans="1:13">
      <c r="A168" s="7" t="s">
        <v>1095</v>
      </c>
      <c r="B168" s="3">
        <v>1</v>
      </c>
      <c r="C168" s="7">
        <v>2</v>
      </c>
      <c r="D168" s="7">
        <v>4</v>
      </c>
      <c r="E168" s="7">
        <v>11</v>
      </c>
      <c r="F168" s="7">
        <v>2</v>
      </c>
      <c r="G168" s="7">
        <v>1</v>
      </c>
      <c r="H168" s="7">
        <v>28</v>
      </c>
      <c r="I168" s="7">
        <v>12</v>
      </c>
      <c r="J168" s="7">
        <v>37</v>
      </c>
      <c r="K168" s="7">
        <v>27</v>
      </c>
      <c r="L168" s="7">
        <v>0</v>
      </c>
      <c r="M168" s="7">
        <v>40</v>
      </c>
    </row>
    <row r="169" spans="1:13">
      <c r="A169" s="7" t="s">
        <v>1598</v>
      </c>
      <c r="B169" s="3">
        <v>1</v>
      </c>
      <c r="C169" s="7">
        <v>1</v>
      </c>
      <c r="D169" s="7">
        <v>4</v>
      </c>
      <c r="E169" s="7">
        <v>9</v>
      </c>
      <c r="F169" s="7">
        <v>1</v>
      </c>
      <c r="G169" s="7">
        <v>1</v>
      </c>
      <c r="H169" s="7">
        <v>24</v>
      </c>
      <c r="I169" s="7">
        <v>13</v>
      </c>
      <c r="J169" s="7">
        <v>30</v>
      </c>
      <c r="K169" s="7">
        <v>16</v>
      </c>
      <c r="L169" s="7">
        <v>2</v>
      </c>
      <c r="M169" s="7">
        <v>35</v>
      </c>
    </row>
    <row r="170" spans="1:13">
      <c r="A170" s="7" t="s">
        <v>1138</v>
      </c>
      <c r="B170" s="3">
        <v>0</v>
      </c>
      <c r="C170" s="7">
        <v>0</v>
      </c>
      <c r="D170" s="7">
        <v>10</v>
      </c>
      <c r="E170" s="7">
        <v>14</v>
      </c>
      <c r="F170" s="7">
        <v>0</v>
      </c>
      <c r="G170" s="7">
        <v>0</v>
      </c>
      <c r="H170" s="7">
        <v>28</v>
      </c>
      <c r="I170" s="7">
        <v>9</v>
      </c>
      <c r="J170" s="7">
        <v>9</v>
      </c>
      <c r="K170" s="7">
        <v>8</v>
      </c>
      <c r="L170" s="7">
        <v>4</v>
      </c>
      <c r="M170" s="7">
        <v>13</v>
      </c>
    </row>
    <row r="171" spans="1:13">
      <c r="A171" s="7" t="s">
        <v>1096</v>
      </c>
      <c r="B171" s="3">
        <v>0</v>
      </c>
      <c r="C171" s="7">
        <v>0</v>
      </c>
      <c r="D171" s="7">
        <v>4</v>
      </c>
      <c r="E171" s="7">
        <v>7</v>
      </c>
      <c r="F171" s="7">
        <v>1</v>
      </c>
      <c r="G171" s="7">
        <v>0</v>
      </c>
      <c r="H171" s="7">
        <v>19</v>
      </c>
      <c r="I171" s="7">
        <v>3</v>
      </c>
      <c r="J171" s="7">
        <v>32</v>
      </c>
      <c r="K171" s="7">
        <v>25</v>
      </c>
      <c r="L171" s="7">
        <v>4</v>
      </c>
      <c r="M171" s="7">
        <v>45</v>
      </c>
    </row>
    <row r="172" spans="1:13">
      <c r="A172" s="7" t="s">
        <v>1097</v>
      </c>
      <c r="B172" s="3">
        <v>0</v>
      </c>
      <c r="C172" s="7">
        <v>0</v>
      </c>
      <c r="D172" s="7">
        <v>0</v>
      </c>
      <c r="E172" s="7">
        <v>1</v>
      </c>
      <c r="F172" s="7">
        <v>0</v>
      </c>
      <c r="G172" s="7">
        <v>0</v>
      </c>
      <c r="H172" s="7">
        <v>10</v>
      </c>
      <c r="I172" s="7">
        <v>1</v>
      </c>
      <c r="J172" s="7">
        <v>8</v>
      </c>
      <c r="K172" s="7">
        <v>15</v>
      </c>
      <c r="L172" s="7">
        <v>0</v>
      </c>
      <c r="M172" s="7">
        <v>31</v>
      </c>
    </row>
    <row r="173" spans="1:13">
      <c r="A173" s="7" t="s">
        <v>1098</v>
      </c>
      <c r="B173" s="3">
        <v>0</v>
      </c>
      <c r="C173" s="7">
        <v>0</v>
      </c>
      <c r="D173" s="7">
        <v>11</v>
      </c>
      <c r="E173" s="7">
        <v>5</v>
      </c>
      <c r="F173" s="7">
        <v>0</v>
      </c>
      <c r="G173" s="7">
        <v>0</v>
      </c>
      <c r="H173" s="7">
        <v>27</v>
      </c>
      <c r="I173" s="7">
        <v>11</v>
      </c>
      <c r="J173" s="7">
        <v>54</v>
      </c>
      <c r="K173" s="7">
        <v>19</v>
      </c>
      <c r="L173" s="7">
        <v>3</v>
      </c>
      <c r="M173" s="7">
        <v>34</v>
      </c>
    </row>
    <row r="174" spans="1:13">
      <c r="A174" s="7" t="s">
        <v>1099</v>
      </c>
      <c r="B174" s="3">
        <v>0</v>
      </c>
      <c r="C174" s="7">
        <v>0</v>
      </c>
      <c r="D174" s="7">
        <v>11</v>
      </c>
      <c r="E174" s="7">
        <v>9</v>
      </c>
      <c r="F174" s="7">
        <v>0</v>
      </c>
      <c r="G174" s="7">
        <v>0</v>
      </c>
      <c r="H174" s="7">
        <v>22</v>
      </c>
      <c r="I174" s="7">
        <v>8</v>
      </c>
      <c r="J174" s="7">
        <v>31</v>
      </c>
      <c r="K174" s="7">
        <v>21</v>
      </c>
      <c r="L174" s="7">
        <v>0</v>
      </c>
      <c r="M174" s="7">
        <v>33</v>
      </c>
    </row>
    <row r="175" spans="1:13">
      <c r="A175" s="7" t="s">
        <v>1100</v>
      </c>
      <c r="B175" s="3">
        <v>0</v>
      </c>
      <c r="C175" s="7">
        <v>2</v>
      </c>
      <c r="D175" s="7">
        <v>5</v>
      </c>
      <c r="E175" s="7">
        <v>1</v>
      </c>
      <c r="F175" s="7">
        <v>1</v>
      </c>
      <c r="G175" s="7">
        <v>0</v>
      </c>
      <c r="H175" s="7">
        <v>11</v>
      </c>
      <c r="I175" s="7">
        <v>7</v>
      </c>
      <c r="J175" s="7">
        <v>16</v>
      </c>
      <c r="K175" s="7">
        <v>14</v>
      </c>
      <c r="L175" s="7">
        <v>0</v>
      </c>
      <c r="M175" s="7">
        <v>41</v>
      </c>
    </row>
    <row r="176" spans="1:13">
      <c r="A176" s="7" t="s">
        <v>1020</v>
      </c>
      <c r="B176" s="3">
        <v>0</v>
      </c>
      <c r="C176" s="7">
        <v>0</v>
      </c>
      <c r="D176" s="7">
        <v>7</v>
      </c>
      <c r="E176" s="7">
        <v>4</v>
      </c>
      <c r="F176" s="7">
        <v>1</v>
      </c>
      <c r="G176" s="7">
        <v>1</v>
      </c>
      <c r="H176" s="7">
        <v>11</v>
      </c>
      <c r="I176" s="7">
        <v>3</v>
      </c>
      <c r="J176" s="7">
        <v>21</v>
      </c>
      <c r="K176" s="7">
        <v>7</v>
      </c>
      <c r="L176" s="7">
        <v>0</v>
      </c>
      <c r="M176" s="7">
        <v>21</v>
      </c>
    </row>
    <row r="177" spans="1:13">
      <c r="A177" s="7" t="s">
        <v>1023</v>
      </c>
      <c r="B177" s="3">
        <v>0</v>
      </c>
      <c r="C177" s="7">
        <v>0</v>
      </c>
      <c r="D177" s="7">
        <v>1</v>
      </c>
      <c r="E177" s="7">
        <v>1</v>
      </c>
      <c r="F177" s="7">
        <v>0</v>
      </c>
      <c r="G177" s="7">
        <v>0</v>
      </c>
      <c r="H177" s="7">
        <v>3</v>
      </c>
      <c r="I177" s="7">
        <v>3</v>
      </c>
      <c r="J177" s="7">
        <v>8</v>
      </c>
      <c r="K177" s="7">
        <v>9</v>
      </c>
      <c r="L177" s="7">
        <v>0</v>
      </c>
      <c r="M177" s="7">
        <v>14</v>
      </c>
    </row>
    <row r="178" spans="1:13">
      <c r="A178" s="7" t="s">
        <v>1021</v>
      </c>
      <c r="B178" s="3">
        <v>0</v>
      </c>
      <c r="C178" s="7">
        <v>2</v>
      </c>
      <c r="D178" s="7">
        <v>5</v>
      </c>
      <c r="E178" s="7">
        <v>1</v>
      </c>
      <c r="F178" s="7">
        <v>1</v>
      </c>
      <c r="G178" s="7">
        <v>0</v>
      </c>
      <c r="H178" s="7">
        <v>16</v>
      </c>
      <c r="I178" s="7">
        <v>8</v>
      </c>
      <c r="J178" s="7">
        <v>25</v>
      </c>
      <c r="K178" s="7">
        <v>28</v>
      </c>
      <c r="L178" s="7">
        <v>0</v>
      </c>
      <c r="M178" s="7">
        <v>49</v>
      </c>
    </row>
    <row r="179" spans="1:13">
      <c r="A179" s="7" t="s">
        <v>1101</v>
      </c>
      <c r="B179" s="3">
        <v>0</v>
      </c>
      <c r="C179" s="7">
        <v>0</v>
      </c>
      <c r="D179" s="7">
        <v>3</v>
      </c>
      <c r="E179" s="7">
        <v>14</v>
      </c>
      <c r="F179" s="7">
        <v>0</v>
      </c>
      <c r="G179" s="7">
        <v>0</v>
      </c>
      <c r="H179" s="7">
        <v>21</v>
      </c>
      <c r="I179" s="7">
        <v>8</v>
      </c>
      <c r="J179" s="7">
        <v>28</v>
      </c>
      <c r="K179" s="7">
        <v>24</v>
      </c>
      <c r="L179" s="7">
        <v>0</v>
      </c>
      <c r="M179" s="7">
        <v>41</v>
      </c>
    </row>
    <row r="180" spans="1:13">
      <c r="A180" s="7" t="s">
        <v>1134</v>
      </c>
      <c r="B180" s="3">
        <v>0</v>
      </c>
      <c r="C180" s="7">
        <v>2</v>
      </c>
      <c r="D180" s="7">
        <v>3</v>
      </c>
      <c r="E180" s="7">
        <v>4</v>
      </c>
      <c r="F180" s="7">
        <v>0</v>
      </c>
      <c r="G180" s="7">
        <v>0</v>
      </c>
      <c r="H180" s="7">
        <v>10</v>
      </c>
      <c r="I180" s="7">
        <v>8</v>
      </c>
      <c r="J180" s="7">
        <v>26</v>
      </c>
      <c r="K180" s="7">
        <v>11</v>
      </c>
      <c r="L180" s="7">
        <v>1</v>
      </c>
      <c r="M180" s="7">
        <v>23</v>
      </c>
    </row>
    <row r="181" spans="1:13">
      <c r="A181" s="7" t="s">
        <v>1102</v>
      </c>
      <c r="B181" s="3">
        <v>0</v>
      </c>
      <c r="C181" s="7">
        <v>0</v>
      </c>
      <c r="D181" s="7">
        <v>5</v>
      </c>
      <c r="E181" s="7">
        <v>16</v>
      </c>
      <c r="F181" s="7">
        <v>0</v>
      </c>
      <c r="G181" s="7">
        <v>1</v>
      </c>
      <c r="H181" s="7">
        <v>31</v>
      </c>
      <c r="I181" s="7">
        <v>13</v>
      </c>
      <c r="J181" s="7">
        <v>35</v>
      </c>
      <c r="K181" s="7">
        <v>33</v>
      </c>
      <c r="L181" s="7">
        <v>2</v>
      </c>
      <c r="M181" s="7">
        <v>37</v>
      </c>
    </row>
    <row r="182" spans="1:13">
      <c r="A182" s="7" t="s">
        <v>1022</v>
      </c>
      <c r="B182" s="3">
        <v>1</v>
      </c>
      <c r="C182" s="7">
        <v>2</v>
      </c>
      <c r="D182" s="7">
        <v>10</v>
      </c>
      <c r="E182" s="7">
        <v>14</v>
      </c>
      <c r="F182" s="7">
        <v>2</v>
      </c>
      <c r="G182" s="7">
        <v>1</v>
      </c>
      <c r="H182" s="7">
        <v>46</v>
      </c>
      <c r="I182" s="7">
        <v>17</v>
      </c>
      <c r="J182" s="7">
        <v>61</v>
      </c>
      <c r="K182" s="7">
        <v>30</v>
      </c>
      <c r="L182" s="7">
        <v>2</v>
      </c>
      <c r="M182" s="7">
        <v>94</v>
      </c>
    </row>
    <row r="183" spans="1:13">
      <c r="A183" s="7" t="s">
        <v>1599</v>
      </c>
      <c r="B183" s="3">
        <v>0</v>
      </c>
      <c r="C183" s="7">
        <v>1</v>
      </c>
      <c r="D183" s="7">
        <v>16</v>
      </c>
      <c r="E183" s="7">
        <v>19</v>
      </c>
      <c r="F183" s="7">
        <v>1</v>
      </c>
      <c r="G183" s="7">
        <v>0</v>
      </c>
      <c r="H183" s="7">
        <v>50</v>
      </c>
      <c r="I183" s="7">
        <v>13</v>
      </c>
      <c r="J183" s="7">
        <v>40</v>
      </c>
      <c r="K183" s="7">
        <v>22</v>
      </c>
      <c r="L183" s="7">
        <v>4</v>
      </c>
      <c r="M183" s="7">
        <v>72</v>
      </c>
    </row>
    <row r="184" spans="1:13">
      <c r="A184" s="7" t="s">
        <v>1103</v>
      </c>
      <c r="B184" s="3">
        <v>0</v>
      </c>
      <c r="C184" s="7">
        <v>1</v>
      </c>
      <c r="D184" s="7">
        <v>9</v>
      </c>
      <c r="E184" s="7">
        <v>7</v>
      </c>
      <c r="F184" s="7">
        <v>1</v>
      </c>
      <c r="G184" s="7">
        <v>1</v>
      </c>
      <c r="H184" s="7">
        <v>19</v>
      </c>
      <c r="I184" s="7">
        <v>11</v>
      </c>
      <c r="J184" s="7">
        <v>28</v>
      </c>
      <c r="K184" s="7">
        <v>16</v>
      </c>
      <c r="L184" s="7">
        <v>2</v>
      </c>
      <c r="M184" s="7">
        <v>26</v>
      </c>
    </row>
    <row r="185" spans="1:13">
      <c r="A185" s="7" t="s">
        <v>1012</v>
      </c>
      <c r="B185" s="3">
        <v>0</v>
      </c>
      <c r="C185" s="7">
        <v>1</v>
      </c>
      <c r="D185" s="7">
        <v>7</v>
      </c>
      <c r="E185" s="7">
        <v>11</v>
      </c>
      <c r="F185" s="7">
        <v>0</v>
      </c>
      <c r="G185" s="7">
        <v>1</v>
      </c>
      <c r="H185" s="7">
        <v>24</v>
      </c>
      <c r="I185" s="7">
        <v>10</v>
      </c>
      <c r="J185" s="7">
        <v>26</v>
      </c>
      <c r="K185" s="7">
        <v>25</v>
      </c>
      <c r="L185" s="7">
        <v>0</v>
      </c>
      <c r="M185" s="7">
        <v>46</v>
      </c>
    </row>
    <row r="186" spans="1:13">
      <c r="A186" s="7" t="s">
        <v>1104</v>
      </c>
      <c r="B186" s="3">
        <v>0</v>
      </c>
      <c r="C186" s="7">
        <v>1</v>
      </c>
      <c r="D186" s="7">
        <v>4</v>
      </c>
      <c r="E186" s="7">
        <v>2</v>
      </c>
      <c r="F186" s="7">
        <v>0</v>
      </c>
      <c r="G186" s="7">
        <v>0</v>
      </c>
      <c r="H186" s="7">
        <v>8</v>
      </c>
      <c r="I186" s="7">
        <v>3</v>
      </c>
      <c r="J186" s="7">
        <v>12</v>
      </c>
      <c r="K186" s="7">
        <v>4</v>
      </c>
      <c r="L186" s="7">
        <v>0</v>
      </c>
      <c r="M186" s="7">
        <v>13</v>
      </c>
    </row>
    <row r="187" spans="1:13">
      <c r="A187" s="7" t="s">
        <v>1105</v>
      </c>
      <c r="B187" s="3">
        <v>0</v>
      </c>
      <c r="C187" s="7">
        <v>0</v>
      </c>
      <c r="D187" s="7">
        <v>1</v>
      </c>
      <c r="E187" s="7">
        <v>3</v>
      </c>
      <c r="F187" s="7">
        <v>0</v>
      </c>
      <c r="G187" s="7">
        <v>1</v>
      </c>
      <c r="H187" s="7">
        <v>11</v>
      </c>
      <c r="I187" s="7">
        <v>4</v>
      </c>
      <c r="J187" s="7">
        <v>24</v>
      </c>
      <c r="K187" s="7">
        <v>14</v>
      </c>
      <c r="L187" s="7">
        <v>0</v>
      </c>
      <c r="M187" s="7">
        <v>34</v>
      </c>
    </row>
    <row r="188" spans="1:13">
      <c r="A188" s="7" t="s">
        <v>1106</v>
      </c>
      <c r="B188" s="3">
        <v>0</v>
      </c>
      <c r="C188" s="7">
        <v>1</v>
      </c>
      <c r="D188" s="7">
        <v>2</v>
      </c>
      <c r="E188" s="7">
        <v>6</v>
      </c>
      <c r="F188" s="7">
        <v>0</v>
      </c>
      <c r="G188" s="7">
        <v>0</v>
      </c>
      <c r="H188" s="7">
        <v>15</v>
      </c>
      <c r="I188" s="7">
        <v>8</v>
      </c>
      <c r="J188" s="7">
        <v>30</v>
      </c>
      <c r="K188" s="7">
        <v>16</v>
      </c>
      <c r="L188" s="7">
        <v>0</v>
      </c>
      <c r="M188" s="7">
        <v>53</v>
      </c>
    </row>
    <row r="189" spans="1:13">
      <c r="A189" s="7" t="s">
        <v>1107</v>
      </c>
      <c r="B189" s="3">
        <v>0</v>
      </c>
      <c r="C189" s="7">
        <v>0</v>
      </c>
      <c r="D189" s="7">
        <v>4</v>
      </c>
      <c r="E189" s="7">
        <v>6</v>
      </c>
      <c r="F189" s="7">
        <v>0</v>
      </c>
      <c r="G189" s="7">
        <v>0</v>
      </c>
      <c r="H189" s="7">
        <v>10</v>
      </c>
      <c r="I189" s="7">
        <v>2</v>
      </c>
      <c r="J189" s="7">
        <v>8</v>
      </c>
      <c r="K189" s="7">
        <v>10</v>
      </c>
      <c r="L189" s="7">
        <v>0</v>
      </c>
      <c r="M189" s="7">
        <v>21</v>
      </c>
    </row>
    <row r="190" spans="1:13">
      <c r="A190" s="7" t="s">
        <v>1108</v>
      </c>
      <c r="B190" s="3">
        <v>0</v>
      </c>
      <c r="C190" s="7">
        <v>0</v>
      </c>
      <c r="D190" s="7">
        <v>5</v>
      </c>
      <c r="E190" s="7">
        <v>2</v>
      </c>
      <c r="F190" s="7">
        <v>0</v>
      </c>
      <c r="G190" s="7">
        <v>0</v>
      </c>
      <c r="H190" s="7">
        <v>23</v>
      </c>
      <c r="I190" s="7">
        <v>8</v>
      </c>
      <c r="J190" s="7">
        <v>26</v>
      </c>
      <c r="K190" s="7">
        <v>8</v>
      </c>
      <c r="L190" s="7">
        <v>2</v>
      </c>
      <c r="M190" s="7">
        <v>15</v>
      </c>
    </row>
    <row r="191" spans="1:13">
      <c r="A191" s="7" t="s">
        <v>1109</v>
      </c>
      <c r="B191" s="3">
        <v>3</v>
      </c>
      <c r="C191" s="7">
        <v>1</v>
      </c>
      <c r="D191" s="7">
        <v>3</v>
      </c>
      <c r="E191" s="7">
        <v>8</v>
      </c>
      <c r="F191" s="7">
        <v>4</v>
      </c>
      <c r="G191" s="7">
        <v>0</v>
      </c>
      <c r="H191" s="7">
        <v>15</v>
      </c>
      <c r="I191" s="7">
        <v>8</v>
      </c>
      <c r="J191" s="7">
        <v>31</v>
      </c>
      <c r="K191" s="7">
        <v>17</v>
      </c>
      <c r="L191" s="7">
        <v>0</v>
      </c>
      <c r="M191" s="7">
        <v>40</v>
      </c>
    </row>
    <row r="192" spans="1:13">
      <c r="A192" s="7" t="s">
        <v>1110</v>
      </c>
      <c r="B192" s="3">
        <v>0</v>
      </c>
      <c r="C192" s="7">
        <v>0</v>
      </c>
      <c r="D192" s="7">
        <v>2</v>
      </c>
      <c r="E192" s="7">
        <v>5</v>
      </c>
      <c r="F192" s="7">
        <v>0</v>
      </c>
      <c r="G192" s="7">
        <v>1</v>
      </c>
      <c r="H192" s="7">
        <v>7</v>
      </c>
      <c r="I192" s="7">
        <v>2</v>
      </c>
      <c r="J192" s="7">
        <v>13</v>
      </c>
      <c r="K192" s="7">
        <v>4</v>
      </c>
      <c r="L192" s="7">
        <v>1</v>
      </c>
      <c r="M192" s="7">
        <v>7</v>
      </c>
    </row>
    <row r="193" spans="1:13">
      <c r="A193" s="7" t="s">
        <v>1013</v>
      </c>
      <c r="B193" s="3">
        <v>0</v>
      </c>
      <c r="C193" s="7">
        <v>2</v>
      </c>
      <c r="D193" s="7">
        <v>3</v>
      </c>
      <c r="E193" s="7">
        <v>2</v>
      </c>
      <c r="F193" s="7">
        <v>1</v>
      </c>
      <c r="G193" s="7">
        <v>0</v>
      </c>
      <c r="H193" s="7">
        <v>9</v>
      </c>
      <c r="I193" s="7">
        <v>3</v>
      </c>
      <c r="J193" s="7">
        <v>17</v>
      </c>
      <c r="K193" s="7">
        <v>18</v>
      </c>
      <c r="L193" s="7">
        <v>0</v>
      </c>
      <c r="M193" s="7">
        <v>58</v>
      </c>
    </row>
    <row r="194" spans="1:13">
      <c r="A194" s="7" t="s">
        <v>1275</v>
      </c>
      <c r="B194" s="3">
        <v>0</v>
      </c>
      <c r="C194" s="7">
        <v>2</v>
      </c>
      <c r="D194" s="7">
        <v>3</v>
      </c>
      <c r="E194" s="7">
        <v>10</v>
      </c>
      <c r="F194" s="7">
        <v>0</v>
      </c>
      <c r="G194" s="7">
        <v>0</v>
      </c>
      <c r="H194" s="7">
        <v>22</v>
      </c>
      <c r="I194" s="7">
        <v>7</v>
      </c>
      <c r="J194" s="7">
        <v>23</v>
      </c>
      <c r="K194" s="7">
        <v>22</v>
      </c>
      <c r="L194" s="7">
        <v>2</v>
      </c>
      <c r="M194" s="7">
        <v>32</v>
      </c>
    </row>
    <row r="195" spans="1:13">
      <c r="A195" s="7" t="s">
        <v>1276</v>
      </c>
      <c r="B195" s="3">
        <v>1</v>
      </c>
      <c r="C195" s="7">
        <v>1</v>
      </c>
      <c r="D195" s="7">
        <v>5</v>
      </c>
      <c r="E195" s="7">
        <v>12</v>
      </c>
      <c r="F195" s="7">
        <v>0</v>
      </c>
      <c r="G195" s="7">
        <v>1</v>
      </c>
      <c r="H195" s="7">
        <v>23</v>
      </c>
      <c r="I195" s="7">
        <v>10</v>
      </c>
      <c r="J195" s="7">
        <v>20</v>
      </c>
      <c r="K195" s="7">
        <v>11</v>
      </c>
      <c r="L195" s="7">
        <v>5</v>
      </c>
      <c r="M195" s="7">
        <v>35</v>
      </c>
    </row>
    <row r="196" spans="1:13">
      <c r="A196" s="7" t="s">
        <v>1277</v>
      </c>
      <c r="B196" s="3">
        <v>2</v>
      </c>
      <c r="C196" s="7">
        <v>1</v>
      </c>
      <c r="D196" s="7">
        <v>3</v>
      </c>
      <c r="E196" s="7">
        <v>7</v>
      </c>
      <c r="F196" s="7">
        <v>0</v>
      </c>
      <c r="G196" s="7">
        <v>1</v>
      </c>
      <c r="H196" s="7">
        <v>15</v>
      </c>
      <c r="I196" s="7">
        <v>13</v>
      </c>
      <c r="J196" s="7">
        <v>31</v>
      </c>
      <c r="K196" s="7">
        <v>18</v>
      </c>
      <c r="L196" s="7">
        <v>0</v>
      </c>
      <c r="M196" s="7">
        <v>33</v>
      </c>
    </row>
    <row r="197" spans="1:13">
      <c r="A197" s="7" t="s">
        <v>1278</v>
      </c>
      <c r="B197" s="3">
        <v>0</v>
      </c>
      <c r="C197" s="7">
        <v>0</v>
      </c>
      <c r="D197" s="7">
        <v>5</v>
      </c>
      <c r="E197" s="7">
        <v>9</v>
      </c>
      <c r="F197" s="7">
        <v>0</v>
      </c>
      <c r="G197" s="7">
        <v>1</v>
      </c>
      <c r="H197" s="7">
        <v>22</v>
      </c>
      <c r="I197" s="7">
        <v>4</v>
      </c>
      <c r="J197" s="7">
        <v>22</v>
      </c>
      <c r="K197" s="7">
        <v>11</v>
      </c>
      <c r="L197" s="7">
        <v>2</v>
      </c>
      <c r="M197" s="7">
        <v>22</v>
      </c>
    </row>
    <row r="198" spans="1:13">
      <c r="A198" s="7" t="s">
        <v>1279</v>
      </c>
      <c r="B198" s="3">
        <v>0</v>
      </c>
      <c r="C198" s="7">
        <v>2</v>
      </c>
      <c r="D198" s="7">
        <v>4</v>
      </c>
      <c r="E198" s="7">
        <v>13</v>
      </c>
      <c r="F198" s="7">
        <v>0</v>
      </c>
      <c r="G198" s="7">
        <v>1</v>
      </c>
      <c r="H198" s="7">
        <v>20</v>
      </c>
      <c r="I198" s="7">
        <v>10</v>
      </c>
      <c r="J198" s="7">
        <v>22</v>
      </c>
      <c r="K198" s="7">
        <v>14</v>
      </c>
      <c r="L198" s="7">
        <v>3</v>
      </c>
      <c r="M198" s="7">
        <v>32</v>
      </c>
    </row>
    <row r="199" spans="1:13">
      <c r="A199" s="7" t="s">
        <v>1185</v>
      </c>
      <c r="B199" s="3">
        <v>0</v>
      </c>
      <c r="C199" s="7">
        <v>0</v>
      </c>
      <c r="D199" s="7">
        <v>3</v>
      </c>
      <c r="E199" s="7">
        <v>11</v>
      </c>
      <c r="F199" s="7">
        <v>0</v>
      </c>
      <c r="G199" s="7">
        <v>0</v>
      </c>
      <c r="H199" s="7">
        <v>14</v>
      </c>
      <c r="I199" s="7">
        <v>6</v>
      </c>
      <c r="J199" s="7">
        <v>16</v>
      </c>
      <c r="K199" s="7">
        <v>3</v>
      </c>
      <c r="L199" s="7">
        <v>2</v>
      </c>
      <c r="M199" s="7">
        <v>9</v>
      </c>
    </row>
    <row r="200" spans="1:13">
      <c r="A200" s="7" t="s">
        <v>1280</v>
      </c>
      <c r="B200" s="3">
        <v>1</v>
      </c>
      <c r="C200" s="7">
        <v>1</v>
      </c>
      <c r="D200" s="7">
        <v>1</v>
      </c>
      <c r="E200" s="7">
        <v>13</v>
      </c>
      <c r="F200" s="7">
        <v>2</v>
      </c>
      <c r="G200" s="7">
        <v>2</v>
      </c>
      <c r="H200" s="7">
        <v>25</v>
      </c>
      <c r="I200" s="7">
        <v>9</v>
      </c>
      <c r="J200" s="7">
        <v>36</v>
      </c>
      <c r="K200" s="7">
        <v>27</v>
      </c>
      <c r="L200" s="7">
        <v>0</v>
      </c>
      <c r="M200" s="7">
        <v>32</v>
      </c>
    </row>
    <row r="201" spans="1:13">
      <c r="A201" s="7" t="s">
        <v>1600</v>
      </c>
      <c r="B201" s="3">
        <v>1</v>
      </c>
      <c r="C201" s="7">
        <v>2</v>
      </c>
      <c r="D201" s="7">
        <v>3</v>
      </c>
      <c r="E201" s="7">
        <v>11</v>
      </c>
      <c r="F201" s="7">
        <v>2</v>
      </c>
      <c r="G201" s="7">
        <v>0</v>
      </c>
      <c r="H201" s="7">
        <v>20</v>
      </c>
      <c r="I201" s="7">
        <v>5</v>
      </c>
      <c r="J201" s="7">
        <v>18</v>
      </c>
      <c r="K201" s="7">
        <v>8</v>
      </c>
      <c r="L201" s="7">
        <v>2</v>
      </c>
      <c r="M201" s="7">
        <v>29</v>
      </c>
    </row>
    <row r="202" spans="1:13">
      <c r="A202" s="7" t="s">
        <v>1281</v>
      </c>
      <c r="B202" s="3">
        <v>0</v>
      </c>
      <c r="C202" s="7">
        <v>0</v>
      </c>
      <c r="D202" s="7">
        <v>11</v>
      </c>
      <c r="E202" s="7">
        <v>14</v>
      </c>
      <c r="F202" s="7">
        <v>0</v>
      </c>
      <c r="G202" s="7">
        <v>0</v>
      </c>
      <c r="H202" s="7">
        <v>25</v>
      </c>
      <c r="I202" s="7">
        <v>7</v>
      </c>
      <c r="J202" s="7">
        <v>11</v>
      </c>
      <c r="K202" s="7">
        <v>2</v>
      </c>
      <c r="L202" s="7">
        <v>2</v>
      </c>
      <c r="M202" s="7">
        <v>8</v>
      </c>
    </row>
    <row r="203" spans="1:13">
      <c r="A203" s="7" t="s">
        <v>1282</v>
      </c>
      <c r="B203" s="3">
        <v>0</v>
      </c>
      <c r="C203" s="7">
        <v>0</v>
      </c>
      <c r="D203" s="7">
        <v>6</v>
      </c>
      <c r="E203" s="7">
        <v>7</v>
      </c>
      <c r="F203" s="7">
        <v>0</v>
      </c>
      <c r="G203" s="7">
        <v>0</v>
      </c>
      <c r="H203" s="7">
        <v>20</v>
      </c>
      <c r="I203" s="7">
        <v>8</v>
      </c>
      <c r="J203" s="7">
        <v>36</v>
      </c>
      <c r="K203" s="7">
        <v>16</v>
      </c>
      <c r="L203" s="7">
        <v>2</v>
      </c>
      <c r="M203" s="7">
        <v>27</v>
      </c>
    </row>
    <row r="204" spans="1:13">
      <c r="A204" s="7" t="s">
        <v>1186</v>
      </c>
      <c r="B204" s="3">
        <v>0</v>
      </c>
      <c r="C204" s="7">
        <v>0</v>
      </c>
      <c r="D204" s="7">
        <v>0</v>
      </c>
      <c r="E204" s="7">
        <v>1</v>
      </c>
      <c r="F204" s="7">
        <v>0</v>
      </c>
      <c r="G204" s="7">
        <v>0</v>
      </c>
      <c r="H204" s="7">
        <v>6</v>
      </c>
      <c r="I204" s="7">
        <v>1</v>
      </c>
      <c r="J204" s="7">
        <v>7</v>
      </c>
      <c r="K204" s="7">
        <v>6</v>
      </c>
      <c r="L204" s="7">
        <v>1</v>
      </c>
      <c r="M204" s="7">
        <v>22</v>
      </c>
    </row>
    <row r="205" spans="1:13">
      <c r="A205" s="7" t="s">
        <v>1187</v>
      </c>
      <c r="B205" s="3">
        <v>0</v>
      </c>
      <c r="C205" s="7">
        <v>1</v>
      </c>
      <c r="D205" s="7">
        <v>13</v>
      </c>
      <c r="E205" s="7">
        <v>7</v>
      </c>
      <c r="F205" s="7">
        <v>2</v>
      </c>
      <c r="G205" s="7">
        <v>0</v>
      </c>
      <c r="H205" s="7">
        <v>33</v>
      </c>
      <c r="I205" s="7">
        <v>16</v>
      </c>
      <c r="J205" s="7">
        <v>49</v>
      </c>
      <c r="K205" s="7">
        <v>29</v>
      </c>
      <c r="L205" s="7">
        <v>6</v>
      </c>
      <c r="M205" s="7">
        <v>39</v>
      </c>
    </row>
    <row r="206" spans="1:13">
      <c r="A206" s="7" t="s">
        <v>1188</v>
      </c>
      <c r="B206" s="3">
        <v>0</v>
      </c>
      <c r="C206" s="7">
        <v>0</v>
      </c>
      <c r="D206" s="7">
        <v>10</v>
      </c>
      <c r="E206" s="7">
        <v>7</v>
      </c>
      <c r="F206" s="7">
        <v>0</v>
      </c>
      <c r="G206" s="7">
        <v>0</v>
      </c>
      <c r="H206" s="7">
        <v>24</v>
      </c>
      <c r="I206" s="7">
        <v>14</v>
      </c>
      <c r="J206" s="7">
        <v>34</v>
      </c>
      <c r="K206" s="7">
        <v>16</v>
      </c>
      <c r="L206" s="7">
        <v>3</v>
      </c>
      <c r="M206" s="7">
        <v>30</v>
      </c>
    </row>
    <row r="207" spans="1:13">
      <c r="A207" s="7" t="s">
        <v>1283</v>
      </c>
      <c r="B207" s="3">
        <v>0</v>
      </c>
      <c r="C207" s="7">
        <v>2</v>
      </c>
      <c r="D207" s="7">
        <v>5</v>
      </c>
      <c r="E207" s="7">
        <v>3</v>
      </c>
      <c r="F207" s="7">
        <v>2</v>
      </c>
      <c r="G207" s="7">
        <v>1</v>
      </c>
      <c r="H207" s="7">
        <v>12</v>
      </c>
      <c r="I207" s="7">
        <v>12</v>
      </c>
      <c r="J207" s="7">
        <v>14</v>
      </c>
      <c r="K207" s="7">
        <v>12</v>
      </c>
      <c r="L207" s="7">
        <v>1</v>
      </c>
      <c r="M207" s="7">
        <v>31</v>
      </c>
    </row>
    <row r="208" spans="1:13">
      <c r="A208" s="7" t="s">
        <v>1284</v>
      </c>
      <c r="B208" s="3">
        <v>0</v>
      </c>
      <c r="C208" s="7">
        <v>0</v>
      </c>
      <c r="D208" s="7">
        <v>7</v>
      </c>
      <c r="E208" s="7">
        <v>3</v>
      </c>
      <c r="F208" s="7">
        <v>0</v>
      </c>
      <c r="G208" s="7">
        <v>1</v>
      </c>
      <c r="H208" s="7">
        <v>12</v>
      </c>
      <c r="I208" s="7">
        <v>6</v>
      </c>
      <c r="J208" s="7">
        <v>17</v>
      </c>
      <c r="K208" s="7">
        <v>5</v>
      </c>
      <c r="L208" s="7">
        <v>3</v>
      </c>
      <c r="M208" s="7">
        <v>15</v>
      </c>
    </row>
    <row r="209" spans="1:13">
      <c r="A209" s="7" t="s">
        <v>1285</v>
      </c>
      <c r="B209" s="3">
        <v>1</v>
      </c>
      <c r="C209" s="7">
        <v>1</v>
      </c>
      <c r="D209" s="7">
        <v>5</v>
      </c>
      <c r="E209" s="7">
        <v>2</v>
      </c>
      <c r="F209" s="7">
        <v>2</v>
      </c>
      <c r="G209" s="7">
        <v>1</v>
      </c>
      <c r="H209" s="7">
        <v>15</v>
      </c>
      <c r="I209" s="7">
        <v>14</v>
      </c>
      <c r="J209" s="7">
        <v>30</v>
      </c>
      <c r="K209" s="7">
        <v>14</v>
      </c>
      <c r="L209" s="7">
        <v>5</v>
      </c>
      <c r="M209" s="7">
        <v>25</v>
      </c>
    </row>
    <row r="210" spans="1:13">
      <c r="A210" s="7" t="s">
        <v>1286</v>
      </c>
      <c r="B210" s="3">
        <v>0</v>
      </c>
      <c r="C210" s="7">
        <v>0</v>
      </c>
      <c r="D210" s="7">
        <v>2</v>
      </c>
      <c r="E210" s="7">
        <v>12</v>
      </c>
      <c r="F210" s="7">
        <v>0</v>
      </c>
      <c r="G210" s="7">
        <v>0</v>
      </c>
      <c r="H210" s="7">
        <v>19</v>
      </c>
      <c r="I210" s="7">
        <v>4</v>
      </c>
      <c r="J210" s="7">
        <v>20</v>
      </c>
      <c r="K210" s="7">
        <v>21</v>
      </c>
      <c r="L210" s="7">
        <v>1</v>
      </c>
      <c r="M210" s="7">
        <v>49</v>
      </c>
    </row>
    <row r="211" spans="1:13">
      <c r="A211" s="7" t="s">
        <v>1287</v>
      </c>
      <c r="B211" s="3">
        <v>0</v>
      </c>
      <c r="C211" s="7">
        <v>1</v>
      </c>
      <c r="D211" s="7">
        <v>3</v>
      </c>
      <c r="E211" s="7">
        <v>6</v>
      </c>
      <c r="F211" s="7">
        <v>1</v>
      </c>
      <c r="G211" s="7">
        <v>0</v>
      </c>
      <c r="H211" s="7">
        <v>12</v>
      </c>
      <c r="I211" s="7">
        <v>4</v>
      </c>
      <c r="J211" s="7">
        <v>21</v>
      </c>
      <c r="K211" s="7">
        <v>18</v>
      </c>
      <c r="L211" s="7">
        <v>0</v>
      </c>
      <c r="M211" s="7">
        <v>34</v>
      </c>
    </row>
    <row r="212" spans="1:13">
      <c r="A212" s="7" t="s">
        <v>1288</v>
      </c>
      <c r="B212" s="3">
        <v>0</v>
      </c>
      <c r="C212" s="7">
        <v>0</v>
      </c>
      <c r="D212" s="7">
        <v>6</v>
      </c>
      <c r="E212" s="7">
        <v>12</v>
      </c>
      <c r="F212" s="7">
        <v>0</v>
      </c>
      <c r="G212" s="7">
        <v>0</v>
      </c>
      <c r="H212" s="7">
        <v>26</v>
      </c>
      <c r="I212" s="7">
        <v>7</v>
      </c>
      <c r="J212" s="7">
        <v>35</v>
      </c>
      <c r="K212" s="7">
        <v>20</v>
      </c>
      <c r="L212" s="7">
        <v>1</v>
      </c>
      <c r="M212" s="7">
        <v>47</v>
      </c>
    </row>
    <row r="213" spans="1:13">
      <c r="A213" s="7" t="s">
        <v>1289</v>
      </c>
      <c r="B213" s="3">
        <v>2</v>
      </c>
      <c r="C213" s="7">
        <v>3</v>
      </c>
      <c r="D213" s="7">
        <v>13</v>
      </c>
      <c r="E213" s="7">
        <v>12</v>
      </c>
      <c r="F213" s="7">
        <v>2</v>
      </c>
      <c r="G213" s="7">
        <v>1</v>
      </c>
      <c r="H213" s="7">
        <v>43</v>
      </c>
      <c r="I213" s="7">
        <v>16</v>
      </c>
      <c r="J213" s="7">
        <v>44</v>
      </c>
      <c r="K213" s="7">
        <v>29</v>
      </c>
      <c r="L213" s="7">
        <v>3</v>
      </c>
      <c r="M213" s="7">
        <v>71</v>
      </c>
    </row>
    <row r="214" spans="1:13">
      <c r="A214" s="7" t="s">
        <v>1601</v>
      </c>
      <c r="B214" s="3">
        <v>1</v>
      </c>
      <c r="C214" s="7">
        <v>1</v>
      </c>
      <c r="D214" s="7">
        <v>21</v>
      </c>
      <c r="E214" s="7">
        <v>15</v>
      </c>
      <c r="F214" s="7">
        <v>0</v>
      </c>
      <c r="G214" s="7">
        <v>1</v>
      </c>
      <c r="H214" s="7">
        <v>48</v>
      </c>
      <c r="I214" s="7">
        <v>18</v>
      </c>
      <c r="J214" s="7">
        <v>37</v>
      </c>
      <c r="K214" s="7">
        <v>23</v>
      </c>
      <c r="L214" s="7">
        <v>3</v>
      </c>
      <c r="M214" s="7">
        <v>50</v>
      </c>
    </row>
    <row r="215" spans="1:13">
      <c r="A215" s="7" t="s">
        <v>1189</v>
      </c>
      <c r="B215" s="3">
        <v>0</v>
      </c>
      <c r="C215" s="7">
        <v>0</v>
      </c>
      <c r="D215" s="7">
        <v>7</v>
      </c>
      <c r="E215" s="7">
        <v>5</v>
      </c>
      <c r="F215" s="7">
        <v>0</v>
      </c>
      <c r="G215" s="7">
        <v>1</v>
      </c>
      <c r="H215" s="7">
        <v>16</v>
      </c>
      <c r="I215" s="7">
        <v>11</v>
      </c>
      <c r="J215" s="7">
        <v>26</v>
      </c>
      <c r="K215" s="7">
        <v>11</v>
      </c>
      <c r="L215" s="7">
        <v>3</v>
      </c>
      <c r="M215" s="7">
        <v>20</v>
      </c>
    </row>
    <row r="216" spans="1:13">
      <c r="A216" s="7" t="s">
        <v>1197</v>
      </c>
      <c r="B216" s="3">
        <v>0</v>
      </c>
      <c r="C216" s="7">
        <v>3</v>
      </c>
      <c r="D216" s="7">
        <v>6</v>
      </c>
      <c r="E216" s="7">
        <v>10</v>
      </c>
      <c r="F216" s="7">
        <v>1</v>
      </c>
      <c r="G216" s="7">
        <v>0</v>
      </c>
      <c r="H216" s="7">
        <v>19</v>
      </c>
      <c r="I216" s="7">
        <v>3</v>
      </c>
      <c r="J216" s="7">
        <v>24</v>
      </c>
      <c r="K216" s="7">
        <v>25</v>
      </c>
      <c r="L216" s="7">
        <v>1</v>
      </c>
      <c r="M216" s="7">
        <v>43</v>
      </c>
    </row>
    <row r="217" spans="1:13">
      <c r="A217" s="7" t="s">
        <v>1290</v>
      </c>
      <c r="B217" s="3">
        <v>0</v>
      </c>
      <c r="C217" s="7">
        <v>2</v>
      </c>
      <c r="D217" s="7">
        <v>3</v>
      </c>
      <c r="E217" s="7">
        <v>5</v>
      </c>
      <c r="F217" s="7">
        <v>1</v>
      </c>
      <c r="G217" s="7">
        <v>0</v>
      </c>
      <c r="H217" s="7">
        <v>11</v>
      </c>
      <c r="I217" s="7">
        <v>6</v>
      </c>
      <c r="J217" s="7">
        <v>16</v>
      </c>
      <c r="K217" s="7">
        <v>7</v>
      </c>
      <c r="L217" s="7">
        <v>2</v>
      </c>
      <c r="M217" s="7">
        <v>12</v>
      </c>
    </row>
    <row r="218" spans="1:13">
      <c r="A218" s="7" t="s">
        <v>1291</v>
      </c>
      <c r="B218" s="3">
        <v>0</v>
      </c>
      <c r="C218" s="7">
        <v>0</v>
      </c>
      <c r="D218" s="7">
        <v>2</v>
      </c>
      <c r="E218" s="7">
        <v>3</v>
      </c>
      <c r="F218" s="7">
        <v>0</v>
      </c>
      <c r="G218" s="7">
        <v>0</v>
      </c>
      <c r="H218" s="7">
        <v>10</v>
      </c>
      <c r="I218" s="7">
        <v>8</v>
      </c>
      <c r="J218" s="7">
        <v>20</v>
      </c>
      <c r="K218" s="7">
        <v>17</v>
      </c>
      <c r="L218" s="7">
        <v>0</v>
      </c>
      <c r="M218" s="7">
        <v>33</v>
      </c>
    </row>
    <row r="219" spans="1:13">
      <c r="A219" s="7" t="s">
        <v>1190</v>
      </c>
      <c r="B219" s="3">
        <v>0</v>
      </c>
      <c r="C219" s="7">
        <v>0</v>
      </c>
      <c r="D219" s="7">
        <v>2</v>
      </c>
      <c r="E219" s="7">
        <v>9</v>
      </c>
      <c r="F219" s="7">
        <v>0</v>
      </c>
      <c r="G219" s="7">
        <v>0</v>
      </c>
      <c r="H219" s="7">
        <v>20</v>
      </c>
      <c r="I219" s="7">
        <v>6</v>
      </c>
      <c r="J219" s="7">
        <v>27</v>
      </c>
      <c r="K219" s="7">
        <v>25</v>
      </c>
      <c r="L219" s="7">
        <v>0</v>
      </c>
      <c r="M219" s="7">
        <v>45</v>
      </c>
    </row>
    <row r="220" spans="1:13">
      <c r="A220" s="7" t="s">
        <v>1191</v>
      </c>
      <c r="B220" s="3">
        <v>0</v>
      </c>
      <c r="C220" s="7">
        <v>0</v>
      </c>
      <c r="D220" s="7">
        <v>2</v>
      </c>
      <c r="E220" s="7">
        <v>4</v>
      </c>
      <c r="F220" s="7">
        <v>0</v>
      </c>
      <c r="G220" s="7">
        <v>0</v>
      </c>
      <c r="H220" s="7">
        <v>6</v>
      </c>
      <c r="I220" s="7">
        <v>1</v>
      </c>
      <c r="J220" s="7">
        <v>7</v>
      </c>
      <c r="K220" s="7">
        <v>10</v>
      </c>
      <c r="L220" s="7">
        <v>0</v>
      </c>
      <c r="M220" s="7">
        <v>29</v>
      </c>
    </row>
    <row r="221" spans="1:13">
      <c r="A221" s="7" t="s">
        <v>1292</v>
      </c>
      <c r="B221" s="3">
        <v>1</v>
      </c>
      <c r="C221" s="7">
        <v>0</v>
      </c>
      <c r="D221" s="7">
        <v>2</v>
      </c>
      <c r="E221" s="7">
        <v>6</v>
      </c>
      <c r="F221" s="7">
        <v>0</v>
      </c>
      <c r="G221" s="7">
        <v>0</v>
      </c>
      <c r="H221" s="7">
        <v>23</v>
      </c>
      <c r="I221" s="7">
        <v>5</v>
      </c>
      <c r="J221" s="7">
        <v>13</v>
      </c>
      <c r="K221" s="7">
        <v>6</v>
      </c>
      <c r="L221" s="7">
        <v>0</v>
      </c>
      <c r="M221" s="7">
        <v>14</v>
      </c>
    </row>
    <row r="222" spans="1:13">
      <c r="A222" s="7" t="s">
        <v>1192</v>
      </c>
      <c r="B222" s="3">
        <v>0</v>
      </c>
      <c r="C222" s="7">
        <v>1</v>
      </c>
      <c r="D222" s="7">
        <v>3</v>
      </c>
      <c r="E222" s="7">
        <v>5</v>
      </c>
      <c r="F222" s="7">
        <v>1</v>
      </c>
      <c r="G222" s="7">
        <v>3</v>
      </c>
      <c r="H222" s="7">
        <v>9</v>
      </c>
      <c r="I222" s="7">
        <v>8</v>
      </c>
      <c r="J222" s="7">
        <v>26</v>
      </c>
      <c r="K222" s="7">
        <v>17</v>
      </c>
      <c r="L222" s="7">
        <v>1</v>
      </c>
      <c r="M222" s="7">
        <v>26</v>
      </c>
    </row>
    <row r="223" spans="1:13">
      <c r="A223" s="7" t="s">
        <v>1293</v>
      </c>
      <c r="B223" s="3">
        <v>0</v>
      </c>
      <c r="C223" s="7">
        <v>0</v>
      </c>
      <c r="D223" s="7">
        <v>2</v>
      </c>
      <c r="E223" s="7">
        <v>2</v>
      </c>
      <c r="F223" s="7">
        <v>0</v>
      </c>
      <c r="G223" s="7">
        <v>0</v>
      </c>
      <c r="H223" s="7">
        <v>4</v>
      </c>
      <c r="I223" s="7">
        <v>5</v>
      </c>
      <c r="J223" s="7">
        <v>14</v>
      </c>
      <c r="K223" s="7">
        <v>8</v>
      </c>
      <c r="L223" s="7">
        <v>0</v>
      </c>
      <c r="M223" s="7">
        <v>17</v>
      </c>
    </row>
    <row r="224" spans="1:13">
      <c r="A224" s="7" t="s">
        <v>1294</v>
      </c>
      <c r="B224" s="3">
        <v>0</v>
      </c>
      <c r="C224" s="7">
        <v>1</v>
      </c>
      <c r="D224" s="7">
        <v>3</v>
      </c>
      <c r="E224" s="7">
        <v>8</v>
      </c>
      <c r="F224" s="7">
        <v>1</v>
      </c>
      <c r="G224" s="7">
        <v>1</v>
      </c>
      <c r="H224" s="7">
        <v>16</v>
      </c>
      <c r="I224" s="7">
        <v>8</v>
      </c>
      <c r="J224" s="7">
        <v>29</v>
      </c>
      <c r="K224" s="7">
        <v>17</v>
      </c>
      <c r="L224" s="7">
        <v>5</v>
      </c>
      <c r="M224" s="7">
        <v>35</v>
      </c>
    </row>
    <row r="225" spans="1:13">
      <c r="A225" s="7" t="s">
        <v>1388</v>
      </c>
      <c r="B225" s="3">
        <v>0</v>
      </c>
      <c r="C225" s="7">
        <v>2</v>
      </c>
      <c r="D225" s="7">
        <v>4</v>
      </c>
      <c r="E225" s="7">
        <v>10</v>
      </c>
      <c r="F225" s="7">
        <v>2</v>
      </c>
      <c r="G225" s="7">
        <v>0</v>
      </c>
      <c r="H225" s="7">
        <v>29</v>
      </c>
      <c r="I225" s="7">
        <v>9</v>
      </c>
      <c r="J225" s="7">
        <v>28</v>
      </c>
      <c r="K225" s="7">
        <v>21</v>
      </c>
      <c r="L225" s="7">
        <v>0</v>
      </c>
      <c r="M225" s="7">
        <v>24</v>
      </c>
    </row>
    <row r="226" spans="1:13">
      <c r="A226" s="7" t="s">
        <v>1389</v>
      </c>
      <c r="B226" s="3">
        <v>1</v>
      </c>
      <c r="C226" s="7">
        <v>1</v>
      </c>
      <c r="D226" s="7">
        <v>8</v>
      </c>
      <c r="E226" s="7">
        <v>8</v>
      </c>
      <c r="F226" s="7">
        <v>0</v>
      </c>
      <c r="G226" s="7">
        <v>0</v>
      </c>
      <c r="H226" s="7">
        <v>24</v>
      </c>
      <c r="I226" s="7">
        <v>5</v>
      </c>
      <c r="J226" s="7">
        <v>29</v>
      </c>
      <c r="K226" s="7">
        <v>12</v>
      </c>
      <c r="L226" s="7">
        <v>3</v>
      </c>
      <c r="M226" s="7">
        <v>31</v>
      </c>
    </row>
    <row r="227" spans="1:13">
      <c r="A227" s="7" t="s">
        <v>1390</v>
      </c>
      <c r="B227" s="3">
        <v>0</v>
      </c>
      <c r="C227" s="7">
        <v>3</v>
      </c>
      <c r="D227" s="7">
        <v>4</v>
      </c>
      <c r="E227" s="7">
        <v>6</v>
      </c>
      <c r="F227" s="7">
        <v>0</v>
      </c>
      <c r="G227" s="7">
        <v>0</v>
      </c>
      <c r="H227" s="7">
        <v>15</v>
      </c>
      <c r="I227" s="7">
        <v>10</v>
      </c>
      <c r="J227" s="7">
        <v>45</v>
      </c>
      <c r="K227" s="7">
        <v>17</v>
      </c>
      <c r="L227" s="7">
        <v>4</v>
      </c>
      <c r="M227" s="7">
        <v>25</v>
      </c>
    </row>
    <row r="228" spans="1:13">
      <c r="A228" s="7" t="s">
        <v>1391</v>
      </c>
      <c r="B228" s="3">
        <v>0</v>
      </c>
      <c r="C228" s="7">
        <v>0</v>
      </c>
      <c r="D228" s="7">
        <v>6</v>
      </c>
      <c r="E228" s="7">
        <v>6</v>
      </c>
      <c r="F228" s="7">
        <v>0</v>
      </c>
      <c r="G228" s="7">
        <v>0</v>
      </c>
      <c r="H228" s="7">
        <v>23</v>
      </c>
      <c r="I228" s="7">
        <v>4</v>
      </c>
      <c r="J228" s="7">
        <v>13</v>
      </c>
      <c r="K228" s="7">
        <v>12</v>
      </c>
      <c r="L228" s="7">
        <v>0</v>
      </c>
      <c r="M228" s="7">
        <v>19</v>
      </c>
    </row>
    <row r="229" spans="1:13">
      <c r="A229" s="7" t="s">
        <v>1392</v>
      </c>
      <c r="B229" s="3">
        <v>1</v>
      </c>
      <c r="C229" s="7">
        <v>1</v>
      </c>
      <c r="D229" s="7">
        <v>2</v>
      </c>
      <c r="E229" s="7">
        <v>6</v>
      </c>
      <c r="F229" s="7">
        <v>1</v>
      </c>
      <c r="G229" s="7">
        <v>0</v>
      </c>
      <c r="H229" s="7">
        <v>17</v>
      </c>
      <c r="I229" s="7">
        <v>4</v>
      </c>
      <c r="J229" s="7">
        <v>29</v>
      </c>
      <c r="K229" s="7">
        <v>17</v>
      </c>
      <c r="L229" s="7">
        <v>1</v>
      </c>
      <c r="M229" s="7">
        <v>38</v>
      </c>
    </row>
    <row r="230" spans="1:13">
      <c r="A230" s="7" t="s">
        <v>1393</v>
      </c>
      <c r="B230" s="3">
        <v>0</v>
      </c>
      <c r="C230" s="7">
        <v>0</v>
      </c>
      <c r="D230" s="7">
        <v>5</v>
      </c>
      <c r="E230" s="7">
        <v>8</v>
      </c>
      <c r="F230" s="7">
        <v>0</v>
      </c>
      <c r="G230" s="7">
        <v>0</v>
      </c>
      <c r="H230" s="7">
        <v>13</v>
      </c>
      <c r="I230" s="7">
        <v>6</v>
      </c>
      <c r="J230" s="7">
        <v>19</v>
      </c>
      <c r="K230" s="7">
        <v>6</v>
      </c>
      <c r="L230" s="7">
        <v>1</v>
      </c>
      <c r="M230" s="7">
        <v>10</v>
      </c>
    </row>
    <row r="231" spans="1:13">
      <c r="A231" s="7" t="s">
        <v>1394</v>
      </c>
      <c r="B231" s="3">
        <v>0</v>
      </c>
      <c r="C231" s="7">
        <v>0</v>
      </c>
      <c r="D231" s="7">
        <v>5</v>
      </c>
      <c r="E231" s="7">
        <v>8</v>
      </c>
      <c r="F231" s="7">
        <v>0</v>
      </c>
      <c r="G231" s="7">
        <v>2</v>
      </c>
      <c r="H231" s="7">
        <v>20</v>
      </c>
      <c r="I231" s="7">
        <v>12</v>
      </c>
      <c r="J231" s="7">
        <v>29</v>
      </c>
      <c r="K231" s="7">
        <v>20</v>
      </c>
      <c r="L231" s="7">
        <v>0</v>
      </c>
      <c r="M231" s="7">
        <v>33</v>
      </c>
    </row>
    <row r="232" spans="1:13">
      <c r="A232" s="7" t="s">
        <v>1602</v>
      </c>
      <c r="B232" s="3">
        <v>2</v>
      </c>
      <c r="C232" s="7">
        <v>1</v>
      </c>
      <c r="D232" s="7">
        <v>3</v>
      </c>
      <c r="E232" s="7">
        <v>10</v>
      </c>
      <c r="F232" s="7">
        <v>2</v>
      </c>
      <c r="G232" s="7">
        <v>0</v>
      </c>
      <c r="H232" s="7">
        <v>18</v>
      </c>
      <c r="I232" s="7">
        <v>6</v>
      </c>
      <c r="J232" s="7">
        <v>24</v>
      </c>
      <c r="K232" s="7">
        <v>17</v>
      </c>
      <c r="L232" s="7">
        <v>0</v>
      </c>
      <c r="M232" s="7">
        <v>36</v>
      </c>
    </row>
    <row r="233" spans="1:13">
      <c r="A233" s="7" t="s">
        <v>1395</v>
      </c>
      <c r="B233" s="3">
        <v>0</v>
      </c>
      <c r="C233" s="7">
        <v>2</v>
      </c>
      <c r="D233" s="7">
        <v>8</v>
      </c>
      <c r="E233" s="7">
        <v>11</v>
      </c>
      <c r="F233" s="7">
        <v>0</v>
      </c>
      <c r="G233" s="7">
        <v>0</v>
      </c>
      <c r="H233" s="7">
        <v>27</v>
      </c>
      <c r="I233" s="7">
        <v>6</v>
      </c>
      <c r="J233" s="7">
        <v>11</v>
      </c>
      <c r="K233" s="7">
        <v>8</v>
      </c>
      <c r="L233" s="7">
        <v>0</v>
      </c>
      <c r="M233" s="7">
        <v>17</v>
      </c>
    </row>
    <row r="234" spans="1:13">
      <c r="A234" s="7" t="s">
        <v>1396</v>
      </c>
      <c r="B234" s="3">
        <v>0</v>
      </c>
      <c r="C234" s="7">
        <v>0</v>
      </c>
      <c r="D234" s="7">
        <v>9</v>
      </c>
      <c r="E234" s="7">
        <v>7</v>
      </c>
      <c r="F234" s="7">
        <v>2</v>
      </c>
      <c r="G234" s="7">
        <v>0</v>
      </c>
      <c r="H234" s="7">
        <v>19</v>
      </c>
      <c r="I234" s="7">
        <v>13</v>
      </c>
      <c r="J234" s="7">
        <v>31</v>
      </c>
      <c r="K234" s="7">
        <v>9</v>
      </c>
      <c r="L234" s="7">
        <v>4</v>
      </c>
      <c r="M234" s="7">
        <v>29</v>
      </c>
    </row>
    <row r="235" spans="1:13">
      <c r="A235" s="7" t="s">
        <v>1397</v>
      </c>
      <c r="B235" s="3">
        <v>0</v>
      </c>
      <c r="C235" s="7">
        <v>0</v>
      </c>
      <c r="D235" s="7">
        <v>0</v>
      </c>
      <c r="E235" s="7">
        <v>1</v>
      </c>
      <c r="F235" s="7">
        <v>0</v>
      </c>
      <c r="G235" s="7">
        <v>0</v>
      </c>
      <c r="H235" s="7">
        <v>5</v>
      </c>
      <c r="I235" s="7">
        <v>3</v>
      </c>
      <c r="J235" s="7">
        <v>14</v>
      </c>
      <c r="K235" s="7">
        <v>16</v>
      </c>
      <c r="L235" s="7">
        <v>1</v>
      </c>
      <c r="M235" s="7">
        <v>36</v>
      </c>
    </row>
    <row r="236" spans="1:13">
      <c r="A236" s="7" t="s">
        <v>1398</v>
      </c>
      <c r="B236" s="3">
        <v>0</v>
      </c>
      <c r="C236" s="7">
        <v>1</v>
      </c>
      <c r="D236" s="7">
        <v>12</v>
      </c>
      <c r="E236" s="7">
        <v>11</v>
      </c>
      <c r="F236" s="7">
        <v>0</v>
      </c>
      <c r="G236" s="7">
        <v>1</v>
      </c>
      <c r="H236" s="7">
        <v>34</v>
      </c>
      <c r="I236" s="7">
        <v>13</v>
      </c>
      <c r="J236" s="7">
        <v>37</v>
      </c>
      <c r="K236" s="7">
        <v>26</v>
      </c>
      <c r="L236" s="7">
        <v>5</v>
      </c>
      <c r="M236" s="7">
        <v>34</v>
      </c>
    </row>
    <row r="237" spans="1:13">
      <c r="A237" s="7" t="s">
        <v>1399</v>
      </c>
      <c r="B237" s="3">
        <v>0</v>
      </c>
      <c r="C237" s="7">
        <v>2</v>
      </c>
      <c r="D237" s="7">
        <v>10</v>
      </c>
      <c r="E237" s="7">
        <v>7</v>
      </c>
      <c r="F237" s="7">
        <v>0</v>
      </c>
      <c r="G237" s="7">
        <v>0</v>
      </c>
      <c r="H237" s="7">
        <v>19</v>
      </c>
      <c r="I237" s="7">
        <v>16</v>
      </c>
      <c r="J237" s="7">
        <v>29</v>
      </c>
      <c r="K237" s="7">
        <v>19</v>
      </c>
      <c r="L237" s="7">
        <v>1</v>
      </c>
      <c r="M237" s="7">
        <v>33</v>
      </c>
    </row>
    <row r="238" spans="1:13">
      <c r="A238" s="7" t="s">
        <v>1400</v>
      </c>
      <c r="B238" s="3">
        <v>0</v>
      </c>
      <c r="C238" s="7">
        <v>1</v>
      </c>
      <c r="D238" s="7">
        <v>6</v>
      </c>
      <c r="E238" s="7">
        <v>5</v>
      </c>
      <c r="F238" s="7">
        <v>0</v>
      </c>
      <c r="G238" s="7">
        <v>2</v>
      </c>
      <c r="H238" s="7">
        <v>16</v>
      </c>
      <c r="I238" s="7">
        <v>10</v>
      </c>
      <c r="J238" s="7">
        <v>20</v>
      </c>
      <c r="K238" s="7">
        <v>12</v>
      </c>
      <c r="L238" s="7">
        <v>0</v>
      </c>
      <c r="M238" s="7">
        <v>39</v>
      </c>
    </row>
    <row r="239" spans="1:13">
      <c r="A239" s="7" t="s">
        <v>1401</v>
      </c>
      <c r="B239" s="3">
        <v>0</v>
      </c>
      <c r="C239" s="7">
        <v>0</v>
      </c>
      <c r="D239" s="7">
        <v>5</v>
      </c>
      <c r="E239" s="7">
        <v>6</v>
      </c>
      <c r="F239" s="7">
        <v>0</v>
      </c>
      <c r="G239" s="7">
        <v>0</v>
      </c>
      <c r="H239" s="7">
        <v>12</v>
      </c>
      <c r="I239" s="7">
        <v>12</v>
      </c>
      <c r="J239" s="7">
        <v>20</v>
      </c>
      <c r="K239" s="7">
        <v>6</v>
      </c>
      <c r="L239" s="7">
        <v>4</v>
      </c>
      <c r="M239" s="7">
        <v>14</v>
      </c>
    </row>
    <row r="240" spans="1:13">
      <c r="A240" s="7" t="s">
        <v>1402</v>
      </c>
      <c r="B240" s="3">
        <v>0</v>
      </c>
      <c r="C240" s="7">
        <v>0</v>
      </c>
      <c r="D240" s="7">
        <v>5</v>
      </c>
      <c r="E240" s="7">
        <v>4</v>
      </c>
      <c r="F240" s="7">
        <v>0</v>
      </c>
      <c r="G240" s="7">
        <v>2</v>
      </c>
      <c r="H240" s="7">
        <v>13</v>
      </c>
      <c r="I240" s="7">
        <v>13</v>
      </c>
      <c r="J240" s="7">
        <v>33</v>
      </c>
      <c r="K240" s="7">
        <v>13</v>
      </c>
      <c r="L240" s="7">
        <v>3</v>
      </c>
      <c r="M240" s="7">
        <v>22</v>
      </c>
    </row>
    <row r="241" spans="1:13">
      <c r="A241" s="7" t="s">
        <v>1403</v>
      </c>
      <c r="B241" s="3">
        <v>0</v>
      </c>
      <c r="C241" s="7">
        <v>0</v>
      </c>
      <c r="D241" s="7">
        <v>2</v>
      </c>
      <c r="E241" s="7">
        <v>14</v>
      </c>
      <c r="F241" s="7">
        <v>0</v>
      </c>
      <c r="G241" s="7">
        <v>0</v>
      </c>
      <c r="H241" s="7">
        <v>21</v>
      </c>
      <c r="I241" s="7">
        <v>7</v>
      </c>
      <c r="J241" s="7">
        <v>19</v>
      </c>
      <c r="K241" s="7">
        <v>22</v>
      </c>
      <c r="L241" s="7">
        <v>3</v>
      </c>
      <c r="M241" s="7">
        <v>40</v>
      </c>
    </row>
    <row r="242" spans="1:13">
      <c r="A242" s="7" t="s">
        <v>1404</v>
      </c>
      <c r="B242" s="3">
        <v>0</v>
      </c>
      <c r="C242" s="7">
        <v>1</v>
      </c>
      <c r="D242" s="7">
        <v>3</v>
      </c>
      <c r="E242" s="7">
        <v>8</v>
      </c>
      <c r="F242" s="7">
        <v>0</v>
      </c>
      <c r="G242" s="7">
        <v>0</v>
      </c>
      <c r="H242" s="7">
        <v>14</v>
      </c>
      <c r="I242" s="7">
        <v>8</v>
      </c>
      <c r="J242" s="7">
        <v>16</v>
      </c>
      <c r="K242" s="7">
        <v>8</v>
      </c>
      <c r="L242" s="7">
        <v>0</v>
      </c>
      <c r="M242" s="7">
        <v>19</v>
      </c>
    </row>
    <row r="243" spans="1:13">
      <c r="A243" s="7" t="s">
        <v>1405</v>
      </c>
      <c r="B243" s="3">
        <v>0</v>
      </c>
      <c r="C243" s="7">
        <v>0</v>
      </c>
      <c r="D243" s="7">
        <v>4</v>
      </c>
      <c r="E243" s="7">
        <v>17</v>
      </c>
      <c r="F243" s="7">
        <v>0</v>
      </c>
      <c r="G243" s="7">
        <v>0</v>
      </c>
      <c r="H243" s="7">
        <v>24</v>
      </c>
      <c r="I243" s="7">
        <v>8</v>
      </c>
      <c r="J243" s="7">
        <v>39</v>
      </c>
      <c r="K243" s="7">
        <v>21</v>
      </c>
      <c r="L243" s="7">
        <v>3</v>
      </c>
      <c r="M243" s="7">
        <v>34</v>
      </c>
    </row>
    <row r="244" spans="1:13">
      <c r="A244" s="7" t="s">
        <v>1406</v>
      </c>
      <c r="B244" s="3">
        <v>2</v>
      </c>
      <c r="C244" s="7">
        <v>2</v>
      </c>
      <c r="D244" s="7">
        <v>12</v>
      </c>
      <c r="E244" s="7">
        <v>15</v>
      </c>
      <c r="F244" s="7">
        <v>2</v>
      </c>
      <c r="G244" s="7">
        <v>0</v>
      </c>
      <c r="H244" s="7">
        <v>39</v>
      </c>
      <c r="I244" s="7">
        <v>17</v>
      </c>
      <c r="J244" s="7">
        <v>56</v>
      </c>
      <c r="K244" s="7">
        <v>36</v>
      </c>
      <c r="L244" s="7">
        <v>2</v>
      </c>
      <c r="M244" s="7">
        <v>80</v>
      </c>
    </row>
    <row r="245" spans="1:13">
      <c r="A245" s="7" t="s">
        <v>1603</v>
      </c>
      <c r="B245" s="3">
        <v>0</v>
      </c>
      <c r="C245" s="7">
        <v>3</v>
      </c>
      <c r="D245" s="7">
        <v>17</v>
      </c>
      <c r="E245" s="7">
        <v>16</v>
      </c>
      <c r="F245" s="7">
        <v>0</v>
      </c>
      <c r="G245" s="7">
        <v>0</v>
      </c>
      <c r="H245" s="7">
        <v>48</v>
      </c>
      <c r="I245" s="7">
        <v>17</v>
      </c>
      <c r="J245" s="7">
        <v>43</v>
      </c>
      <c r="K245" s="7">
        <v>27</v>
      </c>
      <c r="L245" s="7">
        <v>2</v>
      </c>
      <c r="M245" s="7">
        <v>61</v>
      </c>
    </row>
    <row r="246" spans="1:13">
      <c r="A246" s="7" t="s">
        <v>1407</v>
      </c>
      <c r="B246" s="3">
        <v>0</v>
      </c>
      <c r="C246" s="7">
        <v>0</v>
      </c>
      <c r="D246" s="7">
        <v>10</v>
      </c>
      <c r="E246" s="7">
        <v>2</v>
      </c>
      <c r="F246" s="7">
        <v>0</v>
      </c>
      <c r="G246" s="7">
        <v>0</v>
      </c>
      <c r="H246" s="7">
        <v>14</v>
      </c>
      <c r="I246" s="7">
        <v>10</v>
      </c>
      <c r="J246" s="7">
        <v>25</v>
      </c>
      <c r="K246" s="7">
        <v>18</v>
      </c>
      <c r="L246" s="7">
        <v>0</v>
      </c>
      <c r="M246" s="7">
        <v>23</v>
      </c>
    </row>
    <row r="247" spans="1:13">
      <c r="A247" s="7" t="s">
        <v>1408</v>
      </c>
      <c r="B247" s="3">
        <v>1</v>
      </c>
      <c r="C247" s="7">
        <v>1</v>
      </c>
      <c r="D247" s="7">
        <v>8</v>
      </c>
      <c r="E247" s="7">
        <v>3</v>
      </c>
      <c r="F247" s="7">
        <v>1</v>
      </c>
      <c r="G247" s="7">
        <v>0</v>
      </c>
      <c r="H247" s="7">
        <v>20</v>
      </c>
      <c r="I247" s="7">
        <v>8</v>
      </c>
      <c r="J247" s="7">
        <v>30</v>
      </c>
      <c r="K247" s="7">
        <v>26</v>
      </c>
      <c r="L247" s="7">
        <v>0</v>
      </c>
      <c r="M247" s="7">
        <v>52</v>
      </c>
    </row>
    <row r="248" spans="1:13">
      <c r="A248" s="7" t="s">
        <v>1409</v>
      </c>
      <c r="B248" s="3">
        <v>0</v>
      </c>
      <c r="C248" s="7">
        <v>3</v>
      </c>
      <c r="D248" s="7">
        <v>2</v>
      </c>
      <c r="E248" s="7">
        <v>4</v>
      </c>
      <c r="F248" s="7">
        <v>1</v>
      </c>
      <c r="G248" s="7">
        <v>0</v>
      </c>
      <c r="H248" s="7">
        <v>9</v>
      </c>
      <c r="I248" s="7">
        <v>2</v>
      </c>
      <c r="J248" s="7">
        <v>15</v>
      </c>
      <c r="K248" s="7">
        <v>8</v>
      </c>
      <c r="L248" s="7">
        <v>0</v>
      </c>
      <c r="M248" s="7">
        <v>14</v>
      </c>
    </row>
    <row r="249" spans="1:13">
      <c r="A249" s="7" t="s">
        <v>1410</v>
      </c>
      <c r="B249" s="3">
        <v>0</v>
      </c>
      <c r="C249" s="7">
        <v>0</v>
      </c>
      <c r="D249" s="7">
        <v>4</v>
      </c>
      <c r="E249" s="7">
        <v>6</v>
      </c>
      <c r="F249" s="7">
        <v>0</v>
      </c>
      <c r="G249" s="7">
        <v>0</v>
      </c>
      <c r="H249" s="7">
        <v>13</v>
      </c>
      <c r="I249" s="7">
        <v>4</v>
      </c>
      <c r="J249" s="7">
        <v>12</v>
      </c>
      <c r="K249" s="7">
        <v>13</v>
      </c>
      <c r="L249" s="7">
        <v>0</v>
      </c>
      <c r="M249" s="7">
        <v>34</v>
      </c>
    </row>
    <row r="250" spans="1:13">
      <c r="A250" s="7" t="s">
        <v>1411</v>
      </c>
      <c r="B250" s="3">
        <v>0</v>
      </c>
      <c r="C250" s="7">
        <v>0</v>
      </c>
      <c r="D250" s="7">
        <v>2</v>
      </c>
      <c r="E250" s="7">
        <v>6</v>
      </c>
      <c r="F250" s="7">
        <v>0</v>
      </c>
      <c r="G250" s="7">
        <v>0</v>
      </c>
      <c r="H250" s="7">
        <v>20</v>
      </c>
      <c r="I250" s="7">
        <v>5</v>
      </c>
      <c r="J250" s="7">
        <v>27</v>
      </c>
      <c r="K250" s="7">
        <v>13</v>
      </c>
      <c r="L250" s="7">
        <v>1</v>
      </c>
      <c r="M250" s="7">
        <v>37</v>
      </c>
    </row>
    <row r="251" spans="1:13">
      <c r="A251" s="7" t="s">
        <v>1412</v>
      </c>
      <c r="B251" s="3">
        <v>0</v>
      </c>
      <c r="C251" s="7">
        <v>0</v>
      </c>
      <c r="D251" s="7">
        <v>2</v>
      </c>
      <c r="E251" s="7">
        <v>7</v>
      </c>
      <c r="F251" s="7">
        <v>0</v>
      </c>
      <c r="G251" s="7">
        <v>0</v>
      </c>
      <c r="H251" s="7">
        <v>9</v>
      </c>
      <c r="I251" s="7">
        <v>1</v>
      </c>
      <c r="J251" s="7">
        <v>8</v>
      </c>
      <c r="K251" s="7">
        <v>7</v>
      </c>
      <c r="L251" s="7">
        <v>0</v>
      </c>
      <c r="M251" s="7">
        <v>25</v>
      </c>
    </row>
    <row r="252" spans="1:13">
      <c r="A252" s="7" t="s">
        <v>1413</v>
      </c>
      <c r="B252" s="3">
        <v>1</v>
      </c>
      <c r="C252" s="7">
        <v>1</v>
      </c>
      <c r="D252" s="7">
        <v>2</v>
      </c>
      <c r="E252" s="7">
        <v>6</v>
      </c>
      <c r="F252" s="7">
        <v>1</v>
      </c>
      <c r="G252" s="7">
        <v>0</v>
      </c>
      <c r="H252" s="7">
        <v>20</v>
      </c>
      <c r="I252" s="7">
        <v>6</v>
      </c>
      <c r="J252" s="7">
        <v>17</v>
      </c>
      <c r="K252" s="7">
        <v>8</v>
      </c>
      <c r="L252" s="7">
        <v>0</v>
      </c>
      <c r="M252" s="7">
        <v>13</v>
      </c>
    </row>
    <row r="253" spans="1:13">
      <c r="A253" s="7" t="s">
        <v>1414</v>
      </c>
      <c r="B253" s="3">
        <v>0</v>
      </c>
      <c r="C253" s="7">
        <v>0</v>
      </c>
      <c r="D253" s="7">
        <v>2</v>
      </c>
      <c r="E253" s="7">
        <v>4</v>
      </c>
      <c r="F253" s="7">
        <v>0</v>
      </c>
      <c r="G253" s="7">
        <v>0</v>
      </c>
      <c r="H253" s="7">
        <v>6</v>
      </c>
      <c r="I253" s="7">
        <v>7</v>
      </c>
      <c r="J253" s="7">
        <v>23</v>
      </c>
      <c r="K253" s="7">
        <v>11</v>
      </c>
      <c r="L253" s="7">
        <v>1</v>
      </c>
      <c r="M253" s="7">
        <v>31</v>
      </c>
    </row>
    <row r="254" spans="1:13">
      <c r="A254" s="7" t="s">
        <v>1415</v>
      </c>
      <c r="B254" s="3">
        <v>0</v>
      </c>
      <c r="C254" s="7">
        <v>0</v>
      </c>
      <c r="D254" s="7">
        <v>2</v>
      </c>
      <c r="E254" s="7">
        <v>3</v>
      </c>
      <c r="F254" s="7">
        <v>0</v>
      </c>
      <c r="G254" s="7">
        <v>0</v>
      </c>
      <c r="H254" s="7">
        <v>5</v>
      </c>
      <c r="I254" s="7">
        <v>5</v>
      </c>
      <c r="J254" s="7">
        <v>14</v>
      </c>
      <c r="K254" s="7">
        <v>8</v>
      </c>
      <c r="L254" s="7">
        <v>0</v>
      </c>
      <c r="M254" s="7">
        <v>14</v>
      </c>
    </row>
    <row r="255" spans="1:13">
      <c r="A255" s="7" t="s">
        <v>1416</v>
      </c>
      <c r="B255" s="3">
        <v>0</v>
      </c>
      <c r="C255" s="7">
        <v>1</v>
      </c>
      <c r="D255" s="7">
        <v>6</v>
      </c>
      <c r="E255" s="7">
        <v>10</v>
      </c>
      <c r="F255" s="7">
        <v>1</v>
      </c>
      <c r="G255" s="7">
        <v>1</v>
      </c>
      <c r="H255" s="7">
        <v>21</v>
      </c>
      <c r="I255" s="7">
        <v>8</v>
      </c>
      <c r="J255" s="7">
        <v>33</v>
      </c>
      <c r="K255" s="7">
        <v>25</v>
      </c>
      <c r="L255" s="7">
        <v>0</v>
      </c>
      <c r="M255" s="7">
        <v>37</v>
      </c>
    </row>
    <row r="256" spans="1:13">
      <c r="A256" s="7" t="s">
        <v>1604</v>
      </c>
      <c r="B256" s="3">
        <v>0</v>
      </c>
      <c r="C256" s="7">
        <v>0</v>
      </c>
      <c r="D256" s="7">
        <v>6</v>
      </c>
      <c r="E256" s="7">
        <v>10</v>
      </c>
      <c r="F256" s="7">
        <v>0</v>
      </c>
      <c r="G256" s="7">
        <v>2</v>
      </c>
      <c r="H256" s="7">
        <v>23</v>
      </c>
      <c r="I256" s="7">
        <v>8</v>
      </c>
      <c r="J256" s="7">
        <v>23</v>
      </c>
      <c r="K256" s="7">
        <v>10</v>
      </c>
      <c r="L256" s="7">
        <v>3</v>
      </c>
      <c r="M256" s="7">
        <v>15</v>
      </c>
    </row>
    <row r="257" spans="1:13">
      <c r="A257" s="7" t="s">
        <v>1605</v>
      </c>
      <c r="B257" s="3">
        <v>0</v>
      </c>
      <c r="C257" s="7">
        <v>0</v>
      </c>
      <c r="D257" s="7">
        <v>5</v>
      </c>
      <c r="E257" s="7">
        <v>7</v>
      </c>
      <c r="F257" s="7">
        <v>1</v>
      </c>
      <c r="G257" s="7">
        <v>0</v>
      </c>
      <c r="H257" s="7">
        <v>14</v>
      </c>
      <c r="I257" s="7">
        <v>6</v>
      </c>
      <c r="J257" s="7">
        <v>18</v>
      </c>
      <c r="K257" s="7">
        <v>14</v>
      </c>
      <c r="L257" s="7">
        <v>0</v>
      </c>
      <c r="M257" s="7">
        <v>12</v>
      </c>
    </row>
    <row r="258" spans="1:13">
      <c r="A258" s="7" t="s">
        <v>1606</v>
      </c>
      <c r="B258" s="3">
        <v>1</v>
      </c>
      <c r="C258" s="7">
        <v>2</v>
      </c>
      <c r="D258" s="7">
        <v>6</v>
      </c>
      <c r="E258" s="7">
        <v>7</v>
      </c>
      <c r="F258" s="7">
        <v>1</v>
      </c>
      <c r="G258" s="7">
        <v>0</v>
      </c>
      <c r="H258" s="7">
        <v>19</v>
      </c>
      <c r="I258" s="7">
        <v>8</v>
      </c>
      <c r="J258" s="7">
        <v>31</v>
      </c>
      <c r="K258" s="7">
        <v>18</v>
      </c>
      <c r="L258" s="7">
        <v>1</v>
      </c>
      <c r="M258" s="7">
        <v>23</v>
      </c>
    </row>
    <row r="259" spans="1:13">
      <c r="A259" s="7" t="s">
        <v>1607</v>
      </c>
      <c r="B259" s="3">
        <v>0</v>
      </c>
      <c r="C259" s="7">
        <v>0</v>
      </c>
      <c r="D259" s="7">
        <v>5</v>
      </c>
      <c r="E259" s="7">
        <v>10</v>
      </c>
      <c r="F259" s="7">
        <v>0</v>
      </c>
      <c r="G259" s="7">
        <v>0</v>
      </c>
      <c r="H259" s="7">
        <v>23</v>
      </c>
      <c r="I259" s="7">
        <v>4</v>
      </c>
      <c r="J259" s="7">
        <v>10</v>
      </c>
      <c r="K259" s="7">
        <v>14</v>
      </c>
      <c r="L259" s="7">
        <v>0</v>
      </c>
      <c r="M259" s="7">
        <v>19</v>
      </c>
    </row>
    <row r="260" spans="1:13">
      <c r="A260" s="7" t="s">
        <v>1608</v>
      </c>
      <c r="B260" s="3">
        <v>0</v>
      </c>
      <c r="C260" s="7">
        <v>0</v>
      </c>
      <c r="D260" s="7">
        <v>7</v>
      </c>
      <c r="E260" s="7">
        <v>6</v>
      </c>
      <c r="F260" s="7">
        <v>0</v>
      </c>
      <c r="G260" s="7">
        <v>1</v>
      </c>
      <c r="H260" s="7">
        <v>19</v>
      </c>
      <c r="I260" s="7">
        <v>5</v>
      </c>
      <c r="J260" s="7">
        <v>21</v>
      </c>
      <c r="K260" s="7">
        <v>14</v>
      </c>
      <c r="L260" s="7">
        <v>2</v>
      </c>
      <c r="M260" s="7">
        <v>25</v>
      </c>
    </row>
    <row r="261" spans="1:13">
      <c r="A261" s="7" t="s">
        <v>1609</v>
      </c>
      <c r="B261" s="3">
        <v>0</v>
      </c>
      <c r="C261" s="7">
        <v>0</v>
      </c>
      <c r="D261" s="7">
        <v>5</v>
      </c>
      <c r="E261" s="7">
        <v>9</v>
      </c>
      <c r="F261" s="7">
        <v>0</v>
      </c>
      <c r="G261" s="7">
        <v>0</v>
      </c>
      <c r="H261" s="7">
        <v>15</v>
      </c>
      <c r="I261" s="7">
        <v>5</v>
      </c>
      <c r="J261" s="7">
        <v>17</v>
      </c>
      <c r="K261" s="7">
        <v>5</v>
      </c>
      <c r="L261" s="7">
        <v>0</v>
      </c>
      <c r="M261" s="7">
        <v>9</v>
      </c>
    </row>
    <row r="262" spans="1:13">
      <c r="A262" s="7" t="s">
        <v>1610</v>
      </c>
      <c r="B262" s="3">
        <v>0</v>
      </c>
      <c r="C262" s="7">
        <v>1</v>
      </c>
      <c r="D262" s="7">
        <v>7</v>
      </c>
      <c r="E262" s="7">
        <v>8</v>
      </c>
      <c r="F262" s="7">
        <v>0</v>
      </c>
      <c r="G262" s="7">
        <v>0</v>
      </c>
      <c r="H262" s="7">
        <v>20</v>
      </c>
      <c r="I262" s="7">
        <v>11</v>
      </c>
      <c r="J262" s="7">
        <v>25</v>
      </c>
      <c r="K262" s="7">
        <v>26</v>
      </c>
      <c r="L262" s="7">
        <v>1</v>
      </c>
      <c r="M262" s="7">
        <v>46</v>
      </c>
    </row>
    <row r="263" spans="1:13">
      <c r="A263" s="7" t="s">
        <v>1611</v>
      </c>
      <c r="B263" s="3">
        <v>1</v>
      </c>
      <c r="C263" s="7">
        <v>0</v>
      </c>
      <c r="D263" s="7">
        <v>6</v>
      </c>
      <c r="E263" s="7">
        <v>7</v>
      </c>
      <c r="F263" s="7">
        <v>3</v>
      </c>
      <c r="G263" s="7">
        <v>1</v>
      </c>
      <c r="H263" s="7">
        <v>19</v>
      </c>
      <c r="I263" s="7">
        <v>7</v>
      </c>
      <c r="J263" s="7">
        <v>24</v>
      </c>
      <c r="K263" s="7">
        <v>28</v>
      </c>
      <c r="L263" s="7">
        <v>0</v>
      </c>
      <c r="M263" s="7">
        <v>91</v>
      </c>
    </row>
    <row r="264" spans="1:13">
      <c r="A264" s="7" t="s">
        <v>1612</v>
      </c>
      <c r="B264" s="3">
        <v>0</v>
      </c>
      <c r="C264" s="7">
        <v>0</v>
      </c>
      <c r="D264" s="7">
        <v>8</v>
      </c>
      <c r="E264" s="7">
        <v>8</v>
      </c>
      <c r="F264" s="7">
        <v>0</v>
      </c>
      <c r="G264" s="7">
        <v>0</v>
      </c>
      <c r="H264" s="7">
        <v>18</v>
      </c>
      <c r="I264" s="7">
        <v>2</v>
      </c>
      <c r="J264" s="7">
        <v>27</v>
      </c>
      <c r="K264" s="7">
        <v>17</v>
      </c>
      <c r="L264" s="7">
        <v>2</v>
      </c>
      <c r="M264" s="7">
        <v>36</v>
      </c>
    </row>
    <row r="265" spans="1:13">
      <c r="A265" s="7" t="s">
        <v>1613</v>
      </c>
      <c r="B265" s="3">
        <v>0</v>
      </c>
      <c r="C265" s="7">
        <v>0</v>
      </c>
      <c r="D265" s="7">
        <v>0</v>
      </c>
      <c r="E265" s="7">
        <v>6</v>
      </c>
      <c r="F265" s="7">
        <v>0</v>
      </c>
      <c r="G265" s="7">
        <v>0</v>
      </c>
      <c r="H265" s="7">
        <v>12</v>
      </c>
      <c r="I265" s="7">
        <v>10</v>
      </c>
      <c r="J265" s="7">
        <v>27</v>
      </c>
      <c r="K265" s="7">
        <v>25</v>
      </c>
      <c r="L265" s="7">
        <v>3</v>
      </c>
      <c r="M265" s="7">
        <v>63</v>
      </c>
    </row>
    <row r="266" spans="1:13">
      <c r="A266" s="7" t="s">
        <v>1614</v>
      </c>
      <c r="B266" s="3">
        <v>0</v>
      </c>
      <c r="C266" s="7">
        <v>0</v>
      </c>
      <c r="D266" s="7">
        <v>15</v>
      </c>
      <c r="E266" s="7">
        <v>9</v>
      </c>
      <c r="F266" s="7">
        <v>1</v>
      </c>
      <c r="G266" s="7">
        <v>0</v>
      </c>
      <c r="H266" s="7">
        <v>31</v>
      </c>
      <c r="I266" s="7">
        <v>10</v>
      </c>
      <c r="J266" s="7">
        <v>30</v>
      </c>
      <c r="K266" s="7">
        <v>15</v>
      </c>
      <c r="L266" s="7">
        <v>2</v>
      </c>
      <c r="M266" s="7">
        <v>21</v>
      </c>
    </row>
    <row r="267" spans="1:13">
      <c r="A267" s="7" t="s">
        <v>1615</v>
      </c>
      <c r="B267" s="3">
        <v>0</v>
      </c>
      <c r="C267" s="7">
        <v>2</v>
      </c>
      <c r="D267" s="7">
        <v>11</v>
      </c>
      <c r="E267" s="7">
        <v>12</v>
      </c>
      <c r="F267" s="7">
        <v>1</v>
      </c>
      <c r="G267" s="7">
        <v>0</v>
      </c>
      <c r="H267" s="7">
        <v>26</v>
      </c>
      <c r="I267" s="7">
        <v>10</v>
      </c>
      <c r="J267" s="7">
        <v>30</v>
      </c>
      <c r="K267" s="7">
        <v>8</v>
      </c>
      <c r="L267" s="7">
        <v>1</v>
      </c>
      <c r="M267" s="7">
        <v>26</v>
      </c>
    </row>
    <row r="268" spans="1:13">
      <c r="A268" s="7" t="s">
        <v>1616</v>
      </c>
      <c r="B268" s="3">
        <v>1</v>
      </c>
      <c r="C268" s="7">
        <v>0</v>
      </c>
      <c r="D268" s="7">
        <v>6</v>
      </c>
      <c r="E268" s="7">
        <v>7</v>
      </c>
      <c r="F268" s="7">
        <v>1</v>
      </c>
      <c r="G268" s="7">
        <v>0</v>
      </c>
      <c r="H268" s="7">
        <v>16</v>
      </c>
      <c r="I268" s="7">
        <v>6</v>
      </c>
      <c r="J268" s="7">
        <v>17</v>
      </c>
      <c r="K268" s="7">
        <v>12</v>
      </c>
      <c r="L268" s="7">
        <v>0</v>
      </c>
      <c r="M268" s="7">
        <v>25</v>
      </c>
    </row>
    <row r="269" spans="1:13">
      <c r="A269" s="7" t="s">
        <v>1617</v>
      </c>
      <c r="B269" s="3">
        <v>0</v>
      </c>
      <c r="C269" s="7">
        <v>1</v>
      </c>
      <c r="D269" s="7">
        <v>6</v>
      </c>
      <c r="E269" s="7">
        <v>5</v>
      </c>
      <c r="F269" s="7">
        <v>0</v>
      </c>
      <c r="G269" s="7">
        <v>0</v>
      </c>
      <c r="H269" s="7">
        <v>12</v>
      </c>
      <c r="I269" s="7">
        <v>12</v>
      </c>
      <c r="J269" s="7">
        <v>16</v>
      </c>
      <c r="K269" s="7">
        <v>9</v>
      </c>
      <c r="L269" s="7">
        <v>0</v>
      </c>
      <c r="M269" s="7">
        <v>23</v>
      </c>
    </row>
    <row r="270" spans="1:13">
      <c r="A270" s="7" t="s">
        <v>1618</v>
      </c>
      <c r="B270" s="3">
        <v>0</v>
      </c>
      <c r="C270" s="7">
        <v>2</v>
      </c>
      <c r="D270" s="7">
        <v>6</v>
      </c>
      <c r="E270" s="7">
        <v>5</v>
      </c>
      <c r="F270" s="7">
        <v>0</v>
      </c>
      <c r="G270" s="7">
        <v>0</v>
      </c>
      <c r="H270" s="7">
        <v>13</v>
      </c>
      <c r="I270" s="7">
        <v>8</v>
      </c>
      <c r="J270" s="7">
        <v>25</v>
      </c>
      <c r="K270" s="7">
        <v>10</v>
      </c>
      <c r="L270" s="7">
        <v>1</v>
      </c>
      <c r="M270" s="7">
        <v>32</v>
      </c>
    </row>
    <row r="271" spans="1:13">
      <c r="A271" s="7" t="s">
        <v>1619</v>
      </c>
      <c r="B271" s="3">
        <v>0</v>
      </c>
      <c r="C271" s="7">
        <v>0</v>
      </c>
      <c r="D271" s="7">
        <v>3</v>
      </c>
      <c r="E271" s="7">
        <v>7</v>
      </c>
      <c r="F271" s="7">
        <v>0</v>
      </c>
      <c r="G271" s="7">
        <v>0</v>
      </c>
      <c r="H271" s="7">
        <v>24</v>
      </c>
      <c r="I271" s="7">
        <v>5</v>
      </c>
      <c r="J271" s="7">
        <v>18</v>
      </c>
      <c r="K271" s="7">
        <v>23</v>
      </c>
      <c r="L271" s="7">
        <v>6</v>
      </c>
      <c r="M271" s="7">
        <v>47</v>
      </c>
    </row>
    <row r="272" spans="1:13">
      <c r="A272" s="7" t="s">
        <v>1620</v>
      </c>
      <c r="B272" s="3">
        <v>0</v>
      </c>
      <c r="C272" s="7">
        <v>1</v>
      </c>
      <c r="D272" s="7">
        <v>3</v>
      </c>
      <c r="E272" s="7">
        <v>3</v>
      </c>
      <c r="F272" s="7">
        <v>0</v>
      </c>
      <c r="G272" s="7">
        <v>0</v>
      </c>
      <c r="H272" s="7">
        <v>11</v>
      </c>
      <c r="I272" s="7">
        <v>3</v>
      </c>
      <c r="J272" s="7">
        <v>14</v>
      </c>
      <c r="K272" s="7">
        <v>8</v>
      </c>
      <c r="L272" s="7">
        <v>1</v>
      </c>
      <c r="M272" s="7">
        <v>22</v>
      </c>
    </row>
    <row r="273" spans="1:13">
      <c r="A273" s="7" t="s">
        <v>1621</v>
      </c>
      <c r="B273" s="3">
        <v>0</v>
      </c>
      <c r="C273" s="7">
        <v>0</v>
      </c>
      <c r="D273" s="7">
        <v>9</v>
      </c>
      <c r="E273" s="7">
        <v>11</v>
      </c>
      <c r="F273" s="7">
        <v>0</v>
      </c>
      <c r="G273" s="7">
        <v>0</v>
      </c>
      <c r="H273" s="7">
        <v>22</v>
      </c>
      <c r="I273" s="7">
        <v>8</v>
      </c>
      <c r="J273" s="7">
        <v>27</v>
      </c>
      <c r="K273" s="7">
        <v>23</v>
      </c>
      <c r="L273" s="7">
        <v>2</v>
      </c>
      <c r="M273" s="7">
        <v>40</v>
      </c>
    </row>
    <row r="274" spans="1:13">
      <c r="A274" s="7" t="s">
        <v>1622</v>
      </c>
      <c r="B274" s="3">
        <v>0</v>
      </c>
      <c r="C274" s="7">
        <v>6</v>
      </c>
      <c r="D274" s="7">
        <v>14</v>
      </c>
      <c r="E274" s="7">
        <v>14</v>
      </c>
      <c r="F274" s="7">
        <v>1</v>
      </c>
      <c r="G274" s="7">
        <v>0</v>
      </c>
      <c r="H274" s="7">
        <v>41</v>
      </c>
      <c r="I274" s="7">
        <v>12</v>
      </c>
      <c r="J274" s="7">
        <v>28</v>
      </c>
      <c r="K274" s="7">
        <v>26</v>
      </c>
      <c r="L274" s="7">
        <v>2</v>
      </c>
      <c r="M274" s="7">
        <v>53</v>
      </c>
    </row>
    <row r="275" spans="1:13">
      <c r="A275" s="7" t="s">
        <v>1623</v>
      </c>
      <c r="B275" s="3">
        <v>0</v>
      </c>
      <c r="C275" s="7">
        <v>1</v>
      </c>
      <c r="D275" s="7">
        <v>10</v>
      </c>
      <c r="E275" s="7">
        <v>5</v>
      </c>
      <c r="F275" s="7">
        <v>1</v>
      </c>
      <c r="G275" s="7">
        <v>0</v>
      </c>
      <c r="H275" s="7">
        <v>12</v>
      </c>
      <c r="I275" s="7">
        <v>10</v>
      </c>
      <c r="J275" s="7">
        <v>27</v>
      </c>
      <c r="K275" s="7">
        <v>15</v>
      </c>
      <c r="L275" s="7">
        <v>2</v>
      </c>
      <c r="M275" s="7">
        <v>25</v>
      </c>
    </row>
    <row r="276" spans="1:13">
      <c r="A276" s="7" t="s">
        <v>1624</v>
      </c>
      <c r="B276" s="3">
        <v>0</v>
      </c>
      <c r="C276" s="7">
        <v>2</v>
      </c>
      <c r="D276" s="7">
        <v>7</v>
      </c>
      <c r="E276" s="7">
        <v>7</v>
      </c>
      <c r="F276" s="7">
        <v>0</v>
      </c>
      <c r="G276" s="7">
        <v>1</v>
      </c>
      <c r="H276" s="7">
        <v>18</v>
      </c>
      <c r="I276" s="7">
        <v>11</v>
      </c>
      <c r="J276" s="7">
        <v>24</v>
      </c>
      <c r="K276" s="7">
        <v>16</v>
      </c>
      <c r="L276" s="7">
        <v>0</v>
      </c>
      <c r="M276" s="7">
        <v>37</v>
      </c>
    </row>
    <row r="277" spans="1:13">
      <c r="A277" s="7" t="s">
        <v>1625</v>
      </c>
      <c r="B277" s="3">
        <v>0</v>
      </c>
      <c r="C277" s="7">
        <v>0</v>
      </c>
      <c r="D277" s="7">
        <v>3</v>
      </c>
      <c r="E277" s="7">
        <v>4</v>
      </c>
      <c r="F277" s="7">
        <v>0</v>
      </c>
      <c r="G277" s="7">
        <v>1</v>
      </c>
      <c r="H277" s="7">
        <v>7</v>
      </c>
      <c r="I277" s="7">
        <v>2</v>
      </c>
      <c r="J277" s="7">
        <v>13</v>
      </c>
      <c r="K277" s="7">
        <v>6</v>
      </c>
      <c r="L277" s="7">
        <v>3</v>
      </c>
      <c r="M277" s="7">
        <v>18</v>
      </c>
    </row>
    <row r="278" spans="1:13">
      <c r="A278" s="7" t="s">
        <v>1626</v>
      </c>
      <c r="B278" s="3">
        <v>0</v>
      </c>
      <c r="C278" s="7">
        <v>0</v>
      </c>
      <c r="D278" s="7">
        <v>3</v>
      </c>
      <c r="E278" s="7">
        <v>6</v>
      </c>
      <c r="F278" s="7">
        <v>0</v>
      </c>
      <c r="G278" s="7">
        <v>0</v>
      </c>
      <c r="H278" s="7">
        <v>13</v>
      </c>
      <c r="I278" s="7">
        <v>5</v>
      </c>
      <c r="J278" s="7">
        <v>20</v>
      </c>
      <c r="K278" s="7">
        <v>13</v>
      </c>
      <c r="L278" s="7">
        <v>1</v>
      </c>
      <c r="M278" s="7">
        <v>33</v>
      </c>
    </row>
    <row r="279" spans="1:13">
      <c r="A279" s="7" t="s">
        <v>1627</v>
      </c>
      <c r="B279" s="3">
        <v>0</v>
      </c>
      <c r="C279" s="7">
        <v>0</v>
      </c>
      <c r="D279" s="7">
        <v>3</v>
      </c>
      <c r="E279" s="7">
        <v>15</v>
      </c>
      <c r="F279" s="7">
        <v>0</v>
      </c>
      <c r="G279" s="7">
        <v>0</v>
      </c>
      <c r="H279" s="7">
        <v>26</v>
      </c>
      <c r="I279" s="7">
        <v>10</v>
      </c>
      <c r="J279" s="7">
        <v>39</v>
      </c>
      <c r="K279" s="7">
        <v>17</v>
      </c>
      <c r="L279" s="7">
        <v>1</v>
      </c>
      <c r="M279" s="7">
        <v>28</v>
      </c>
    </row>
    <row r="280" spans="1:13">
      <c r="A280" s="7" t="s">
        <v>1628</v>
      </c>
      <c r="B280" s="3">
        <v>0</v>
      </c>
      <c r="C280" s="7">
        <v>0</v>
      </c>
      <c r="D280" s="7">
        <v>3</v>
      </c>
      <c r="E280" s="7">
        <v>5</v>
      </c>
      <c r="F280" s="7">
        <v>0</v>
      </c>
      <c r="G280" s="7">
        <v>0</v>
      </c>
      <c r="H280" s="7">
        <v>8</v>
      </c>
      <c r="I280" s="7">
        <v>0</v>
      </c>
      <c r="J280" s="7">
        <v>6</v>
      </c>
      <c r="K280" s="7">
        <v>9</v>
      </c>
      <c r="L280" s="7">
        <v>0</v>
      </c>
      <c r="M280" s="7">
        <v>34</v>
      </c>
    </row>
    <row r="281" spans="1:13">
      <c r="A281" s="7" t="s">
        <v>1629</v>
      </c>
      <c r="B281" s="3">
        <v>0</v>
      </c>
      <c r="C281" s="7">
        <v>1</v>
      </c>
      <c r="D281" s="7">
        <v>4</v>
      </c>
      <c r="E281" s="7">
        <v>4</v>
      </c>
      <c r="F281" s="7">
        <v>1</v>
      </c>
      <c r="G281" s="7">
        <v>1</v>
      </c>
      <c r="H281" s="7">
        <v>18</v>
      </c>
      <c r="I281" s="7">
        <v>5</v>
      </c>
      <c r="J281" s="7">
        <v>18</v>
      </c>
      <c r="K281" s="7">
        <v>4</v>
      </c>
      <c r="L281" s="7">
        <v>0</v>
      </c>
      <c r="M281" s="7">
        <v>15</v>
      </c>
    </row>
    <row r="282" spans="1:13">
      <c r="A282" s="7" t="s">
        <v>1630</v>
      </c>
      <c r="B282" s="3">
        <v>0</v>
      </c>
      <c r="C282" s="7">
        <v>0</v>
      </c>
      <c r="D282" s="7">
        <v>3</v>
      </c>
      <c r="E282" s="7">
        <v>1</v>
      </c>
      <c r="F282" s="7">
        <v>0</v>
      </c>
      <c r="G282" s="7">
        <v>0</v>
      </c>
      <c r="H282" s="7">
        <v>6</v>
      </c>
      <c r="I282" s="7">
        <v>3</v>
      </c>
      <c r="J282" s="7">
        <v>21</v>
      </c>
      <c r="K282" s="7">
        <v>10</v>
      </c>
      <c r="L282" s="7">
        <v>0</v>
      </c>
      <c r="M282" s="7">
        <v>24</v>
      </c>
    </row>
    <row r="283" spans="1:13">
      <c r="A283" s="7" t="s">
        <v>1631</v>
      </c>
      <c r="B283" s="3">
        <v>0</v>
      </c>
      <c r="C283" s="7">
        <v>0</v>
      </c>
      <c r="D283" s="7">
        <v>3</v>
      </c>
      <c r="E283" s="7">
        <v>3</v>
      </c>
      <c r="F283" s="7">
        <v>0</v>
      </c>
      <c r="G283" s="7">
        <v>0</v>
      </c>
      <c r="H283" s="7">
        <v>6</v>
      </c>
      <c r="I283" s="7">
        <v>0</v>
      </c>
      <c r="J283" s="7">
        <v>9</v>
      </c>
      <c r="K283" s="7">
        <v>4</v>
      </c>
      <c r="L283" s="7">
        <v>0</v>
      </c>
      <c r="M283" s="7">
        <v>12</v>
      </c>
    </row>
    <row r="284" spans="1:13">
      <c r="A284" s="7" t="s">
        <v>1632</v>
      </c>
      <c r="B284" s="3">
        <v>0</v>
      </c>
      <c r="C284" s="7">
        <v>1</v>
      </c>
      <c r="D284" s="7">
        <v>7</v>
      </c>
      <c r="E284" s="7">
        <v>10</v>
      </c>
      <c r="F284" s="7">
        <v>0</v>
      </c>
      <c r="G284" s="7">
        <v>1</v>
      </c>
      <c r="H284" s="7">
        <v>22</v>
      </c>
      <c r="I284" s="7">
        <v>7</v>
      </c>
      <c r="J284" s="7">
        <v>25</v>
      </c>
      <c r="K284" s="7">
        <v>8</v>
      </c>
      <c r="L284" s="7">
        <v>3</v>
      </c>
      <c r="M284" s="7">
        <v>25</v>
      </c>
    </row>
    <row r="285" spans="1:13">
      <c r="A285" s="7" t="s">
        <v>1734</v>
      </c>
      <c r="B285" s="3">
        <v>0</v>
      </c>
      <c r="C285" s="7">
        <v>0</v>
      </c>
      <c r="D285" s="7">
        <v>3</v>
      </c>
      <c r="E285" s="7">
        <v>8</v>
      </c>
      <c r="F285" s="7">
        <v>0</v>
      </c>
      <c r="G285" s="7">
        <v>0</v>
      </c>
      <c r="H285" s="7">
        <v>17</v>
      </c>
      <c r="I285" s="7">
        <v>11</v>
      </c>
      <c r="J285" s="7">
        <v>27</v>
      </c>
      <c r="K285" s="7">
        <v>18</v>
      </c>
      <c r="L285" s="7">
        <v>2</v>
      </c>
      <c r="M285" s="7">
        <v>20</v>
      </c>
    </row>
    <row r="286" spans="1:13">
      <c r="A286" s="7" t="s">
        <v>1735</v>
      </c>
      <c r="B286" s="3">
        <v>1</v>
      </c>
      <c r="C286" s="7">
        <v>1</v>
      </c>
      <c r="D286" s="7">
        <v>3</v>
      </c>
      <c r="E286" s="7">
        <v>3</v>
      </c>
      <c r="F286" s="7">
        <v>0</v>
      </c>
      <c r="G286" s="7">
        <v>0</v>
      </c>
      <c r="H286" s="7">
        <v>12</v>
      </c>
      <c r="I286" s="7">
        <v>9</v>
      </c>
      <c r="J286" s="7">
        <v>9</v>
      </c>
      <c r="K286" s="7">
        <v>13</v>
      </c>
      <c r="L286" s="7">
        <v>1</v>
      </c>
      <c r="M286" s="7">
        <v>21</v>
      </c>
    </row>
    <row r="287" spans="1:13">
      <c r="A287" s="7" t="s">
        <v>1736</v>
      </c>
      <c r="B287" s="3">
        <v>0</v>
      </c>
      <c r="C287" s="7">
        <v>3</v>
      </c>
      <c r="D287" s="7">
        <v>4</v>
      </c>
      <c r="E287" s="7">
        <v>9</v>
      </c>
      <c r="F287" s="7">
        <v>1</v>
      </c>
      <c r="G287" s="7">
        <v>0</v>
      </c>
      <c r="H287" s="7">
        <v>23</v>
      </c>
      <c r="I287" s="7">
        <v>8</v>
      </c>
      <c r="J287" s="7">
        <v>30</v>
      </c>
      <c r="K287" s="7">
        <v>19</v>
      </c>
      <c r="L287" s="7">
        <v>1</v>
      </c>
      <c r="M287" s="7">
        <v>43</v>
      </c>
    </row>
    <row r="288" spans="1:13">
      <c r="A288" s="7" t="s">
        <v>1737</v>
      </c>
      <c r="B288" s="3">
        <v>0</v>
      </c>
      <c r="C288" s="7">
        <v>0</v>
      </c>
      <c r="D288" s="7">
        <v>4</v>
      </c>
      <c r="E288" s="7">
        <v>8</v>
      </c>
      <c r="F288" s="7">
        <v>0</v>
      </c>
      <c r="G288" s="7">
        <v>0</v>
      </c>
      <c r="H288" s="7">
        <v>19</v>
      </c>
      <c r="I288" s="7">
        <v>6</v>
      </c>
      <c r="J288" s="7">
        <v>15</v>
      </c>
      <c r="K288" s="7">
        <v>24</v>
      </c>
      <c r="L288" s="7">
        <v>0</v>
      </c>
      <c r="M288" s="7">
        <v>29</v>
      </c>
    </row>
    <row r="289" spans="1:13">
      <c r="A289" s="7" t="s">
        <v>1738</v>
      </c>
      <c r="B289" s="3">
        <v>0</v>
      </c>
      <c r="C289" s="7">
        <v>0</v>
      </c>
      <c r="D289" s="7">
        <v>8</v>
      </c>
      <c r="E289" s="7">
        <v>6</v>
      </c>
      <c r="F289" s="7">
        <v>0</v>
      </c>
      <c r="G289" s="7">
        <v>0</v>
      </c>
      <c r="H289" s="7">
        <v>19</v>
      </c>
      <c r="I289" s="7">
        <v>3</v>
      </c>
      <c r="J289" s="7">
        <v>26</v>
      </c>
      <c r="K289" s="7">
        <v>23</v>
      </c>
      <c r="L289" s="7">
        <v>0</v>
      </c>
      <c r="M289" s="7">
        <v>50</v>
      </c>
    </row>
    <row r="290" spans="1:13">
      <c r="A290" s="7" t="s">
        <v>1739</v>
      </c>
      <c r="B290" s="3">
        <v>1</v>
      </c>
      <c r="C290" s="7">
        <v>0</v>
      </c>
      <c r="D290" s="7">
        <v>4</v>
      </c>
      <c r="E290" s="7">
        <v>9</v>
      </c>
      <c r="F290" s="7">
        <v>0</v>
      </c>
      <c r="G290" s="7">
        <v>0</v>
      </c>
      <c r="H290" s="7">
        <v>14</v>
      </c>
      <c r="I290" s="7">
        <v>5</v>
      </c>
      <c r="J290" s="7">
        <v>19</v>
      </c>
      <c r="K290" s="7">
        <v>6</v>
      </c>
      <c r="L290" s="7">
        <v>1</v>
      </c>
      <c r="M290" s="7">
        <v>11</v>
      </c>
    </row>
    <row r="291" spans="1:13">
      <c r="A291" s="7" t="s">
        <v>1740</v>
      </c>
      <c r="B291" s="3">
        <v>1</v>
      </c>
      <c r="C291" s="7">
        <v>1</v>
      </c>
      <c r="D291" s="7">
        <v>2</v>
      </c>
      <c r="E291" s="7">
        <v>15</v>
      </c>
      <c r="F291" s="7">
        <v>2</v>
      </c>
      <c r="G291" s="7">
        <v>0</v>
      </c>
      <c r="H291" s="7">
        <v>26</v>
      </c>
      <c r="I291" s="7">
        <v>8</v>
      </c>
      <c r="J291" s="7">
        <v>31</v>
      </c>
      <c r="K291" s="7">
        <v>28</v>
      </c>
      <c r="L291" s="7">
        <v>2</v>
      </c>
      <c r="M291" s="7">
        <v>39</v>
      </c>
    </row>
    <row r="292" spans="1:13">
      <c r="A292" s="7" t="s">
        <v>1741</v>
      </c>
      <c r="B292" s="3">
        <v>0</v>
      </c>
      <c r="C292" s="7">
        <v>0</v>
      </c>
      <c r="D292" s="7">
        <v>3</v>
      </c>
      <c r="E292" s="7">
        <v>8</v>
      </c>
      <c r="F292" s="7">
        <v>0</v>
      </c>
      <c r="G292" s="7">
        <v>1</v>
      </c>
      <c r="H292" s="7">
        <v>14</v>
      </c>
      <c r="I292" s="7">
        <v>2</v>
      </c>
      <c r="J292" s="7">
        <v>16</v>
      </c>
      <c r="K292" s="7">
        <v>20</v>
      </c>
      <c r="L292" s="7">
        <v>0</v>
      </c>
      <c r="M292" s="7">
        <v>62</v>
      </c>
    </row>
    <row r="293" spans="1:13">
      <c r="A293" s="7" t="s">
        <v>1742</v>
      </c>
      <c r="B293" s="3">
        <v>0</v>
      </c>
      <c r="C293" s="7">
        <v>0</v>
      </c>
      <c r="D293" s="7">
        <v>7</v>
      </c>
      <c r="E293" s="7">
        <v>11</v>
      </c>
      <c r="F293" s="7">
        <v>0</v>
      </c>
      <c r="G293" s="7">
        <v>0</v>
      </c>
      <c r="H293" s="7">
        <v>25</v>
      </c>
      <c r="I293" s="7">
        <v>7</v>
      </c>
      <c r="J293" s="7">
        <v>37</v>
      </c>
      <c r="K293" s="7">
        <v>16</v>
      </c>
      <c r="L293" s="7">
        <v>1</v>
      </c>
      <c r="M293" s="7">
        <v>30</v>
      </c>
    </row>
    <row r="294" spans="1:13">
      <c r="A294" s="7" t="s">
        <v>1743</v>
      </c>
      <c r="B294" s="3">
        <v>0</v>
      </c>
      <c r="C294" s="7">
        <v>1</v>
      </c>
      <c r="D294" s="7">
        <v>2</v>
      </c>
      <c r="E294" s="7">
        <v>6</v>
      </c>
      <c r="F294" s="7">
        <v>0</v>
      </c>
      <c r="G294" s="7">
        <v>0</v>
      </c>
      <c r="H294" s="7">
        <v>20</v>
      </c>
      <c r="I294" s="7">
        <v>14</v>
      </c>
      <c r="J294" s="7">
        <v>28</v>
      </c>
      <c r="K294" s="7">
        <v>29</v>
      </c>
      <c r="L294" s="7">
        <v>2</v>
      </c>
      <c r="M294" s="7">
        <v>63</v>
      </c>
    </row>
    <row r="295" spans="1:13">
      <c r="A295" s="7" t="s">
        <v>1744</v>
      </c>
      <c r="B295" s="3">
        <v>0</v>
      </c>
      <c r="C295" s="7">
        <v>1</v>
      </c>
      <c r="D295" s="7">
        <v>7</v>
      </c>
      <c r="E295" s="7">
        <v>12</v>
      </c>
      <c r="F295" s="7">
        <v>1</v>
      </c>
      <c r="G295" s="7">
        <v>0</v>
      </c>
      <c r="H295" s="7">
        <v>25</v>
      </c>
      <c r="I295" s="7">
        <v>10</v>
      </c>
      <c r="J295" s="7">
        <v>28</v>
      </c>
      <c r="K295" s="7">
        <v>22</v>
      </c>
      <c r="L295" s="7">
        <v>0</v>
      </c>
      <c r="M295" s="7">
        <v>48</v>
      </c>
    </row>
    <row r="296" spans="1:13">
      <c r="A296" s="7" t="s">
        <v>1745</v>
      </c>
      <c r="B296" s="3">
        <v>0</v>
      </c>
      <c r="C296" s="7">
        <v>0</v>
      </c>
      <c r="D296" s="7">
        <v>7</v>
      </c>
      <c r="E296" s="7">
        <v>18</v>
      </c>
      <c r="F296" s="7">
        <v>0</v>
      </c>
      <c r="G296" s="7">
        <v>0</v>
      </c>
      <c r="H296" s="7">
        <v>27</v>
      </c>
      <c r="I296" s="7">
        <v>10</v>
      </c>
      <c r="J296" s="7">
        <v>31</v>
      </c>
      <c r="K296" s="7">
        <v>27</v>
      </c>
      <c r="L296" s="7">
        <v>0</v>
      </c>
      <c r="M296" s="7">
        <v>26</v>
      </c>
    </row>
    <row r="297" spans="1:13">
      <c r="A297" s="7" t="s">
        <v>1746</v>
      </c>
      <c r="B297" s="3">
        <v>1</v>
      </c>
      <c r="C297" s="7">
        <v>0</v>
      </c>
      <c r="D297" s="7">
        <v>6</v>
      </c>
      <c r="E297" s="7">
        <v>8</v>
      </c>
      <c r="F297" s="7">
        <v>1</v>
      </c>
      <c r="G297" s="7">
        <v>1</v>
      </c>
      <c r="H297" s="7">
        <v>17</v>
      </c>
      <c r="I297" s="7">
        <v>7</v>
      </c>
      <c r="J297" s="7">
        <v>17</v>
      </c>
      <c r="K297" s="7">
        <v>11</v>
      </c>
      <c r="L297" s="7">
        <v>0</v>
      </c>
      <c r="M297" s="7">
        <v>22</v>
      </c>
    </row>
    <row r="298" spans="1:13">
      <c r="A298" s="7" t="s">
        <v>1747</v>
      </c>
      <c r="B298" s="3">
        <v>1</v>
      </c>
      <c r="C298" s="7">
        <v>1</v>
      </c>
      <c r="D298" s="7">
        <v>5</v>
      </c>
      <c r="E298" s="7">
        <v>4</v>
      </c>
      <c r="F298" s="7">
        <v>1</v>
      </c>
      <c r="G298" s="7">
        <v>0</v>
      </c>
      <c r="H298" s="7">
        <v>12</v>
      </c>
      <c r="I298" s="7">
        <v>12</v>
      </c>
      <c r="J298" s="7">
        <v>21</v>
      </c>
      <c r="K298" s="7">
        <v>7</v>
      </c>
      <c r="L298" s="7">
        <v>0</v>
      </c>
      <c r="M298" s="7">
        <v>18</v>
      </c>
    </row>
    <row r="299" spans="1:13">
      <c r="A299" s="7" t="s">
        <v>1748</v>
      </c>
      <c r="B299" s="3">
        <v>0</v>
      </c>
      <c r="C299" s="7">
        <v>1</v>
      </c>
      <c r="D299" s="7">
        <v>7</v>
      </c>
      <c r="E299" s="7">
        <v>8</v>
      </c>
      <c r="F299" s="7">
        <v>0</v>
      </c>
      <c r="G299" s="7">
        <v>0</v>
      </c>
      <c r="H299" s="7">
        <v>16</v>
      </c>
      <c r="I299" s="7">
        <v>11</v>
      </c>
      <c r="J299" s="7">
        <v>28</v>
      </c>
      <c r="K299" s="7">
        <v>20</v>
      </c>
      <c r="L299" s="7">
        <v>4</v>
      </c>
      <c r="M299" s="7">
        <v>36</v>
      </c>
    </row>
    <row r="300" spans="1:13">
      <c r="A300" s="7" t="s">
        <v>1749</v>
      </c>
      <c r="B300" s="3">
        <v>0</v>
      </c>
      <c r="C300" s="7">
        <v>0</v>
      </c>
      <c r="D300" s="7">
        <v>3</v>
      </c>
      <c r="E300" s="7">
        <v>10</v>
      </c>
      <c r="F300" s="7">
        <v>0</v>
      </c>
      <c r="G300" s="7">
        <v>0</v>
      </c>
      <c r="H300" s="7">
        <v>29</v>
      </c>
      <c r="I300" s="7">
        <v>10</v>
      </c>
      <c r="J300" s="7">
        <v>26</v>
      </c>
      <c r="K300" s="7">
        <v>27</v>
      </c>
      <c r="L300" s="7">
        <v>1</v>
      </c>
      <c r="M300" s="7">
        <v>42</v>
      </c>
    </row>
    <row r="301" spans="1:13">
      <c r="A301" s="7" t="s">
        <v>1750</v>
      </c>
      <c r="B301" s="3">
        <v>1</v>
      </c>
      <c r="C301" s="7">
        <v>2</v>
      </c>
      <c r="D301" s="7">
        <v>1</v>
      </c>
      <c r="E301" s="7">
        <v>2</v>
      </c>
      <c r="F301" s="7">
        <v>3</v>
      </c>
      <c r="G301" s="7">
        <v>0</v>
      </c>
      <c r="H301" s="7">
        <v>6</v>
      </c>
      <c r="I301" s="7">
        <v>5</v>
      </c>
      <c r="J301" s="7">
        <v>18</v>
      </c>
      <c r="K301" s="7">
        <v>6</v>
      </c>
      <c r="L301" s="7">
        <v>0</v>
      </c>
      <c r="M301" s="7">
        <v>19</v>
      </c>
    </row>
    <row r="302" spans="1:13">
      <c r="A302" s="7" t="s">
        <v>1751</v>
      </c>
      <c r="B302" s="3">
        <v>0</v>
      </c>
      <c r="C302" s="7">
        <v>0</v>
      </c>
      <c r="D302" s="7">
        <v>8</v>
      </c>
      <c r="E302" s="7">
        <v>14</v>
      </c>
      <c r="F302" s="7">
        <v>0</v>
      </c>
      <c r="G302" s="7">
        <v>0</v>
      </c>
      <c r="H302" s="7">
        <v>28</v>
      </c>
      <c r="I302" s="7">
        <v>8</v>
      </c>
      <c r="J302" s="7">
        <v>40</v>
      </c>
      <c r="K302" s="7">
        <v>31</v>
      </c>
      <c r="L302" s="7">
        <v>1</v>
      </c>
      <c r="M302" s="7">
        <v>41</v>
      </c>
    </row>
    <row r="303" spans="1:13">
      <c r="A303" s="7" t="s">
        <v>2690</v>
      </c>
      <c r="B303" s="3">
        <v>2</v>
      </c>
      <c r="C303" s="7">
        <v>2</v>
      </c>
      <c r="D303" s="7">
        <v>15</v>
      </c>
      <c r="E303" s="7">
        <v>41</v>
      </c>
      <c r="F303" s="7">
        <v>2</v>
      </c>
      <c r="G303" s="7">
        <v>0</v>
      </c>
      <c r="H303" s="7">
        <v>75</v>
      </c>
      <c r="I303" s="7">
        <v>29</v>
      </c>
      <c r="J303" s="7">
        <v>83</v>
      </c>
      <c r="K303" s="7">
        <v>63</v>
      </c>
      <c r="L303" s="7">
        <v>3</v>
      </c>
      <c r="M303" s="7">
        <v>108</v>
      </c>
    </row>
    <row r="304" spans="1:13">
      <c r="A304" s="7" t="s">
        <v>1752</v>
      </c>
      <c r="B304" s="3">
        <v>2</v>
      </c>
      <c r="C304" s="7">
        <v>3</v>
      </c>
      <c r="D304" s="7">
        <v>7</v>
      </c>
      <c r="E304" s="7">
        <v>9</v>
      </c>
      <c r="F304" s="7">
        <v>1</v>
      </c>
      <c r="G304" s="7">
        <v>1</v>
      </c>
      <c r="H304" s="7">
        <v>36</v>
      </c>
      <c r="I304" s="7">
        <v>14</v>
      </c>
      <c r="J304" s="7">
        <v>32</v>
      </c>
      <c r="K304" s="7">
        <v>28</v>
      </c>
      <c r="L304" s="7">
        <v>6</v>
      </c>
      <c r="M304" s="7">
        <v>52</v>
      </c>
    </row>
    <row r="305" spans="1:13">
      <c r="A305" s="7" t="s">
        <v>1753</v>
      </c>
      <c r="B305" s="3">
        <v>0</v>
      </c>
      <c r="C305" s="7">
        <v>1</v>
      </c>
      <c r="D305" s="7">
        <v>6</v>
      </c>
      <c r="E305" s="7">
        <v>3</v>
      </c>
      <c r="F305" s="7">
        <v>1</v>
      </c>
      <c r="G305" s="7">
        <v>0</v>
      </c>
      <c r="H305" s="7">
        <v>10</v>
      </c>
      <c r="I305" s="7">
        <v>3</v>
      </c>
      <c r="J305" s="7">
        <v>20</v>
      </c>
      <c r="K305" s="7">
        <v>9</v>
      </c>
      <c r="L305" s="7">
        <v>1</v>
      </c>
      <c r="M305" s="7">
        <v>25</v>
      </c>
    </row>
    <row r="306" spans="1:13">
      <c r="A306" s="7" t="s">
        <v>1754</v>
      </c>
      <c r="B306" s="3">
        <v>1</v>
      </c>
      <c r="C306" s="7">
        <v>1</v>
      </c>
      <c r="D306" s="7">
        <v>6</v>
      </c>
      <c r="E306" s="7">
        <v>8</v>
      </c>
      <c r="F306" s="7">
        <v>1</v>
      </c>
      <c r="G306" s="7">
        <v>0</v>
      </c>
      <c r="H306" s="7">
        <v>19</v>
      </c>
      <c r="I306" s="7">
        <v>7</v>
      </c>
      <c r="J306" s="7">
        <v>24</v>
      </c>
      <c r="K306" s="7">
        <v>27</v>
      </c>
      <c r="L306" s="7">
        <v>1</v>
      </c>
      <c r="M306" s="7">
        <v>57</v>
      </c>
    </row>
    <row r="307" spans="1:13">
      <c r="A307" s="7" t="s">
        <v>1755</v>
      </c>
      <c r="B307" s="3">
        <v>0</v>
      </c>
      <c r="C307" s="7">
        <v>0</v>
      </c>
      <c r="D307" s="7">
        <v>10</v>
      </c>
      <c r="E307" s="7">
        <v>2</v>
      </c>
      <c r="F307" s="7">
        <v>0</v>
      </c>
      <c r="G307" s="7">
        <v>0</v>
      </c>
      <c r="H307" s="7">
        <v>14</v>
      </c>
      <c r="I307" s="7">
        <v>9</v>
      </c>
      <c r="J307" s="7">
        <v>19</v>
      </c>
      <c r="K307" s="7">
        <v>13</v>
      </c>
      <c r="L307" s="7">
        <v>3</v>
      </c>
      <c r="M307" s="7">
        <v>21</v>
      </c>
    </row>
    <row r="308" spans="1:13">
      <c r="A308" s="7" t="s">
        <v>1756</v>
      </c>
      <c r="B308" s="3">
        <v>0</v>
      </c>
      <c r="C308" s="7">
        <v>2</v>
      </c>
      <c r="D308" s="7">
        <v>3</v>
      </c>
      <c r="E308" s="7">
        <v>3</v>
      </c>
      <c r="F308" s="7">
        <v>0</v>
      </c>
      <c r="G308" s="7">
        <v>0</v>
      </c>
      <c r="H308" s="7">
        <v>10</v>
      </c>
      <c r="I308" s="7">
        <v>3</v>
      </c>
      <c r="J308" s="7">
        <v>15</v>
      </c>
      <c r="K308" s="7">
        <v>17</v>
      </c>
      <c r="L308" s="7">
        <v>1</v>
      </c>
      <c r="M308" s="7">
        <v>41</v>
      </c>
    </row>
    <row r="309" spans="1:13">
      <c r="A309" s="7" t="s">
        <v>1757</v>
      </c>
      <c r="B309" s="3">
        <v>0</v>
      </c>
      <c r="C309" s="7">
        <v>0</v>
      </c>
      <c r="D309" s="7">
        <v>9</v>
      </c>
      <c r="E309" s="7">
        <v>15</v>
      </c>
      <c r="F309" s="7">
        <v>1</v>
      </c>
      <c r="G309" s="7">
        <v>0</v>
      </c>
      <c r="H309" s="7">
        <v>34</v>
      </c>
      <c r="I309" s="7">
        <v>5</v>
      </c>
      <c r="J309" s="7">
        <v>32</v>
      </c>
      <c r="K309" s="7">
        <v>21</v>
      </c>
      <c r="L309" s="7">
        <v>1</v>
      </c>
      <c r="M309" s="7">
        <v>39</v>
      </c>
    </row>
    <row r="310" spans="1:13">
      <c r="A310" s="7" t="s">
        <v>1758</v>
      </c>
      <c r="B310" s="3">
        <v>0</v>
      </c>
      <c r="C310" s="7">
        <v>0</v>
      </c>
      <c r="D310" s="7">
        <v>3</v>
      </c>
      <c r="E310" s="7">
        <v>5</v>
      </c>
      <c r="F310" s="7">
        <v>0</v>
      </c>
      <c r="G310" s="7">
        <v>0</v>
      </c>
      <c r="H310" s="7">
        <v>8</v>
      </c>
      <c r="I310" s="7">
        <v>3</v>
      </c>
      <c r="J310" s="7">
        <v>7</v>
      </c>
      <c r="K310" s="7">
        <v>7</v>
      </c>
      <c r="L310" s="7">
        <v>0</v>
      </c>
      <c r="M310" s="7">
        <v>26</v>
      </c>
    </row>
    <row r="311" spans="1:13">
      <c r="A311" s="7" t="s">
        <v>1759</v>
      </c>
      <c r="B311" s="3">
        <v>0</v>
      </c>
      <c r="C311" s="7">
        <v>0</v>
      </c>
      <c r="D311" s="7">
        <v>4</v>
      </c>
      <c r="E311" s="7">
        <v>4</v>
      </c>
      <c r="F311" s="7">
        <v>0</v>
      </c>
      <c r="G311" s="7">
        <v>1</v>
      </c>
      <c r="H311" s="7">
        <v>14</v>
      </c>
      <c r="I311" s="7">
        <v>5</v>
      </c>
      <c r="J311" s="7">
        <v>21</v>
      </c>
      <c r="K311" s="7">
        <v>10</v>
      </c>
      <c r="L311" s="7">
        <v>0</v>
      </c>
      <c r="M311" s="7">
        <v>29</v>
      </c>
    </row>
    <row r="312" spans="1:13">
      <c r="A312" s="7" t="s">
        <v>1760</v>
      </c>
      <c r="B312" s="3">
        <v>0</v>
      </c>
      <c r="C312" s="7">
        <v>2</v>
      </c>
      <c r="D312" s="7">
        <v>4</v>
      </c>
      <c r="E312" s="7">
        <v>4</v>
      </c>
      <c r="F312" s="7">
        <v>1</v>
      </c>
      <c r="G312" s="7">
        <v>0</v>
      </c>
      <c r="H312" s="7">
        <v>10</v>
      </c>
      <c r="I312" s="7">
        <v>8</v>
      </c>
      <c r="J312" s="7">
        <v>28</v>
      </c>
      <c r="K312" s="7">
        <v>18</v>
      </c>
      <c r="L312" s="7">
        <v>1</v>
      </c>
      <c r="M312" s="7">
        <v>24</v>
      </c>
    </row>
    <row r="313" spans="1:13">
      <c r="A313" s="7" t="s">
        <v>1761</v>
      </c>
      <c r="B313" s="3">
        <v>0</v>
      </c>
      <c r="C313" s="7">
        <v>1</v>
      </c>
      <c r="D313" s="7">
        <v>0</v>
      </c>
      <c r="E313" s="7">
        <v>4</v>
      </c>
      <c r="F313" s="7">
        <v>0</v>
      </c>
      <c r="G313" s="7">
        <v>0</v>
      </c>
      <c r="H313" s="7">
        <v>6</v>
      </c>
      <c r="I313" s="7">
        <v>10</v>
      </c>
      <c r="J313" s="7">
        <v>9</v>
      </c>
      <c r="K313" s="7">
        <v>8</v>
      </c>
      <c r="L313" s="7">
        <v>0</v>
      </c>
      <c r="M313" s="7">
        <v>17</v>
      </c>
    </row>
    <row r="314" spans="1:13">
      <c r="A314" s="7" t="s">
        <v>1762</v>
      </c>
      <c r="B314" s="3">
        <v>0</v>
      </c>
      <c r="C314" s="7">
        <v>0</v>
      </c>
      <c r="D314" s="7">
        <v>8</v>
      </c>
      <c r="E314" s="7">
        <v>12</v>
      </c>
      <c r="F314" s="7">
        <v>1</v>
      </c>
      <c r="G314" s="7">
        <v>0</v>
      </c>
      <c r="H314" s="7">
        <v>21</v>
      </c>
      <c r="I314" s="7">
        <v>9</v>
      </c>
      <c r="J314" s="7">
        <v>30</v>
      </c>
      <c r="K314" s="7">
        <v>17</v>
      </c>
      <c r="L314" s="7">
        <v>0</v>
      </c>
      <c r="M314" s="7">
        <v>31</v>
      </c>
    </row>
  </sheetData>
  <pageMargins left="0.70866141732283472" right="0.70866141732283472" top="0.74803149606299213" bottom="0.74803149606299213" header="0.31496062992125984" footer="0.31496062992125984"/>
  <pageSetup paperSize="9" scale="18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02"/>
  <sheetViews>
    <sheetView topLeftCell="A16" workbookViewId="0">
      <selection activeCell="C15" sqref="C15"/>
    </sheetView>
  </sheetViews>
  <sheetFormatPr defaultRowHeight="15"/>
  <cols>
    <col min="1" max="1" width="25.28515625" bestFit="1" customWidth="1"/>
    <col min="2" max="2" width="2.28515625" bestFit="1" customWidth="1"/>
    <col min="3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</cols>
  <sheetData>
    <row r="1" spans="1:13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</row>
    <row r="2" spans="1:13">
      <c r="A2" t="s">
        <v>954</v>
      </c>
      <c r="B2" s="3">
        <v>4</v>
      </c>
      <c r="C2">
        <v>5</v>
      </c>
      <c r="D2">
        <v>13</v>
      </c>
      <c r="E2">
        <v>26</v>
      </c>
      <c r="F2">
        <v>7</v>
      </c>
      <c r="G2">
        <v>1</v>
      </c>
      <c r="H2">
        <v>72</v>
      </c>
      <c r="I2">
        <v>11</v>
      </c>
      <c r="J2">
        <v>66</v>
      </c>
      <c r="K2">
        <v>41</v>
      </c>
      <c r="L2">
        <v>0</v>
      </c>
      <c r="M2">
        <v>75</v>
      </c>
    </row>
    <row r="3" spans="1:13">
      <c r="A3" t="s">
        <v>955</v>
      </c>
      <c r="B3" s="3">
        <v>1</v>
      </c>
      <c r="C3">
        <v>2</v>
      </c>
      <c r="D3">
        <v>13</v>
      </c>
      <c r="E3">
        <v>27</v>
      </c>
      <c r="F3">
        <v>5</v>
      </c>
      <c r="G3">
        <v>2</v>
      </c>
      <c r="H3">
        <v>56</v>
      </c>
      <c r="I3">
        <v>12</v>
      </c>
      <c r="J3">
        <v>100</v>
      </c>
      <c r="K3">
        <v>28</v>
      </c>
      <c r="L3">
        <v>0</v>
      </c>
      <c r="M3">
        <v>133</v>
      </c>
    </row>
    <row r="4" spans="1:13">
      <c r="A4" t="s">
        <v>956</v>
      </c>
      <c r="B4" s="3">
        <v>5</v>
      </c>
      <c r="C4">
        <v>5</v>
      </c>
      <c r="D4">
        <v>12</v>
      </c>
      <c r="E4">
        <v>28</v>
      </c>
      <c r="F4">
        <v>4</v>
      </c>
      <c r="G4">
        <v>0</v>
      </c>
      <c r="H4">
        <v>62</v>
      </c>
      <c r="I4">
        <v>11</v>
      </c>
      <c r="J4">
        <v>68</v>
      </c>
      <c r="K4">
        <v>49</v>
      </c>
      <c r="L4">
        <v>0</v>
      </c>
      <c r="M4">
        <v>101</v>
      </c>
    </row>
    <row r="5" spans="1:13">
      <c r="A5" t="s">
        <v>428</v>
      </c>
      <c r="B5" s="3">
        <v>0</v>
      </c>
      <c r="C5">
        <v>0</v>
      </c>
      <c r="D5">
        <v>18</v>
      </c>
      <c r="E5">
        <v>21</v>
      </c>
      <c r="F5">
        <v>3</v>
      </c>
      <c r="G5">
        <v>1</v>
      </c>
      <c r="H5">
        <v>51</v>
      </c>
      <c r="I5">
        <v>7</v>
      </c>
      <c r="J5">
        <v>43</v>
      </c>
      <c r="K5">
        <v>37</v>
      </c>
      <c r="L5">
        <v>0</v>
      </c>
      <c r="M5">
        <v>65</v>
      </c>
    </row>
    <row r="6" spans="1:13">
      <c r="A6" t="s">
        <v>957</v>
      </c>
      <c r="B6" s="3">
        <v>0</v>
      </c>
      <c r="C6">
        <v>2</v>
      </c>
      <c r="D6">
        <v>14</v>
      </c>
      <c r="E6">
        <v>16</v>
      </c>
      <c r="F6">
        <v>5</v>
      </c>
      <c r="G6">
        <v>0</v>
      </c>
      <c r="H6">
        <v>49</v>
      </c>
      <c r="I6">
        <v>11</v>
      </c>
      <c r="J6">
        <v>64</v>
      </c>
      <c r="K6">
        <v>42</v>
      </c>
      <c r="L6">
        <v>0</v>
      </c>
      <c r="M6">
        <v>88</v>
      </c>
    </row>
    <row r="7" spans="1:13">
      <c r="A7" t="s">
        <v>958</v>
      </c>
      <c r="B7" s="3">
        <v>0</v>
      </c>
      <c r="C7">
        <v>1</v>
      </c>
      <c r="D7">
        <v>6</v>
      </c>
      <c r="E7">
        <v>24</v>
      </c>
      <c r="F7">
        <v>7</v>
      </c>
      <c r="G7">
        <v>0</v>
      </c>
      <c r="H7">
        <v>31</v>
      </c>
      <c r="I7">
        <v>12</v>
      </c>
      <c r="J7">
        <v>42</v>
      </c>
      <c r="K7">
        <v>17</v>
      </c>
      <c r="L7">
        <v>0</v>
      </c>
      <c r="M7">
        <v>20</v>
      </c>
    </row>
    <row r="8" spans="1:13">
      <c r="A8" t="s">
        <v>959</v>
      </c>
      <c r="B8" s="3">
        <v>0</v>
      </c>
      <c r="C8">
        <v>0</v>
      </c>
      <c r="D8">
        <v>17</v>
      </c>
      <c r="E8">
        <v>40</v>
      </c>
      <c r="F8">
        <v>17</v>
      </c>
      <c r="G8">
        <v>8</v>
      </c>
      <c r="H8">
        <v>71</v>
      </c>
      <c r="I8">
        <v>21</v>
      </c>
      <c r="J8">
        <v>70</v>
      </c>
      <c r="K8">
        <v>79</v>
      </c>
      <c r="L8">
        <v>0</v>
      </c>
      <c r="M8">
        <v>147</v>
      </c>
    </row>
    <row r="9" spans="1:13">
      <c r="A9" t="s">
        <v>1633</v>
      </c>
      <c r="B9" s="3">
        <v>4</v>
      </c>
      <c r="C9">
        <v>3</v>
      </c>
      <c r="D9">
        <v>12</v>
      </c>
      <c r="E9">
        <v>23</v>
      </c>
      <c r="F9">
        <v>3</v>
      </c>
      <c r="G9">
        <v>1</v>
      </c>
      <c r="H9">
        <v>55</v>
      </c>
      <c r="I9">
        <v>5</v>
      </c>
      <c r="J9">
        <v>45</v>
      </c>
      <c r="K9">
        <v>35</v>
      </c>
      <c r="L9">
        <v>0</v>
      </c>
      <c r="M9">
        <v>165</v>
      </c>
    </row>
    <row r="10" spans="1:13">
      <c r="A10" t="s">
        <v>430</v>
      </c>
      <c r="B10" s="3">
        <v>0</v>
      </c>
      <c r="C10">
        <v>0</v>
      </c>
      <c r="D10">
        <v>14</v>
      </c>
      <c r="E10">
        <v>10</v>
      </c>
      <c r="F10">
        <v>0</v>
      </c>
      <c r="G10">
        <v>0</v>
      </c>
      <c r="H10">
        <v>34</v>
      </c>
      <c r="I10">
        <v>8</v>
      </c>
      <c r="J10">
        <v>27</v>
      </c>
      <c r="K10">
        <v>16</v>
      </c>
      <c r="L10">
        <v>0</v>
      </c>
      <c r="M10">
        <v>33</v>
      </c>
    </row>
    <row r="11" spans="1:13">
      <c r="A11" t="s">
        <v>960</v>
      </c>
      <c r="B11" s="3">
        <v>3</v>
      </c>
      <c r="C11">
        <v>1</v>
      </c>
      <c r="D11">
        <v>18</v>
      </c>
      <c r="E11">
        <v>9</v>
      </c>
      <c r="F11">
        <v>2</v>
      </c>
      <c r="G11">
        <v>2</v>
      </c>
      <c r="H11">
        <v>36</v>
      </c>
      <c r="I11">
        <v>9</v>
      </c>
      <c r="J11">
        <v>62</v>
      </c>
      <c r="K11">
        <v>27</v>
      </c>
      <c r="L11">
        <v>0</v>
      </c>
      <c r="M11">
        <v>65</v>
      </c>
    </row>
    <row r="12" spans="1:13">
      <c r="A12" t="s">
        <v>961</v>
      </c>
      <c r="B12" s="3">
        <v>0</v>
      </c>
      <c r="C12">
        <v>1</v>
      </c>
      <c r="D12">
        <v>2</v>
      </c>
      <c r="E12">
        <v>21</v>
      </c>
      <c r="F12">
        <v>1</v>
      </c>
      <c r="G12">
        <v>1</v>
      </c>
      <c r="H12">
        <v>26</v>
      </c>
      <c r="I12">
        <v>3</v>
      </c>
      <c r="J12">
        <v>29</v>
      </c>
      <c r="K12">
        <v>30</v>
      </c>
      <c r="L12">
        <v>0</v>
      </c>
      <c r="M12">
        <v>98</v>
      </c>
    </row>
    <row r="13" spans="1:13">
      <c r="A13" t="s">
        <v>962</v>
      </c>
      <c r="B13" s="3">
        <v>1</v>
      </c>
      <c r="C13">
        <v>3</v>
      </c>
      <c r="D13">
        <v>25</v>
      </c>
      <c r="E13">
        <v>35</v>
      </c>
      <c r="F13">
        <v>1</v>
      </c>
      <c r="G13">
        <v>2</v>
      </c>
      <c r="H13">
        <v>101</v>
      </c>
      <c r="I13">
        <v>17</v>
      </c>
      <c r="J13">
        <v>84</v>
      </c>
      <c r="K13">
        <v>59</v>
      </c>
      <c r="L13">
        <v>0</v>
      </c>
      <c r="M13">
        <v>129</v>
      </c>
    </row>
    <row r="14" spans="1:13">
      <c r="A14" t="s">
        <v>963</v>
      </c>
      <c r="B14" s="3">
        <v>0</v>
      </c>
      <c r="C14">
        <v>0</v>
      </c>
      <c r="D14">
        <v>26</v>
      </c>
      <c r="E14">
        <v>26</v>
      </c>
      <c r="F14">
        <v>2</v>
      </c>
      <c r="G14">
        <v>3</v>
      </c>
      <c r="H14">
        <v>61</v>
      </c>
      <c r="I14">
        <v>11</v>
      </c>
      <c r="J14">
        <v>81</v>
      </c>
      <c r="K14">
        <v>29</v>
      </c>
      <c r="L14">
        <v>0</v>
      </c>
      <c r="M14">
        <v>57</v>
      </c>
    </row>
    <row r="15" spans="1:13">
      <c r="A15" t="s">
        <v>432</v>
      </c>
      <c r="B15" s="3">
        <v>2</v>
      </c>
      <c r="C15">
        <v>4</v>
      </c>
      <c r="D15">
        <v>35</v>
      </c>
      <c r="E15">
        <v>44</v>
      </c>
      <c r="F15">
        <v>6</v>
      </c>
      <c r="G15">
        <v>0</v>
      </c>
      <c r="H15">
        <v>105</v>
      </c>
      <c r="I15">
        <v>29</v>
      </c>
      <c r="J15">
        <v>92</v>
      </c>
      <c r="K15">
        <v>44</v>
      </c>
      <c r="L15">
        <v>0</v>
      </c>
      <c r="M15">
        <v>127</v>
      </c>
    </row>
    <row r="16" spans="1:13">
      <c r="A16" t="s">
        <v>964</v>
      </c>
      <c r="B16" s="3">
        <v>0</v>
      </c>
      <c r="C16">
        <v>4</v>
      </c>
      <c r="D16">
        <v>15</v>
      </c>
      <c r="E16">
        <v>23</v>
      </c>
      <c r="F16">
        <v>4</v>
      </c>
      <c r="G16">
        <v>0</v>
      </c>
      <c r="H16">
        <v>62</v>
      </c>
      <c r="I16">
        <v>14</v>
      </c>
      <c r="J16">
        <v>39</v>
      </c>
      <c r="K16">
        <v>22</v>
      </c>
      <c r="L16">
        <v>0</v>
      </c>
      <c r="M16">
        <v>80</v>
      </c>
    </row>
    <row r="17" spans="1:13">
      <c r="A17" t="s">
        <v>965</v>
      </c>
      <c r="B17" s="3">
        <v>2</v>
      </c>
      <c r="C17">
        <v>0</v>
      </c>
      <c r="D17">
        <v>20</v>
      </c>
      <c r="E17">
        <v>21</v>
      </c>
      <c r="F17">
        <v>2</v>
      </c>
      <c r="G17">
        <v>0</v>
      </c>
      <c r="H17">
        <v>43</v>
      </c>
      <c r="I17">
        <v>15</v>
      </c>
      <c r="J17">
        <v>53</v>
      </c>
      <c r="K17">
        <v>22</v>
      </c>
      <c r="L17">
        <v>0</v>
      </c>
      <c r="M17">
        <v>47</v>
      </c>
    </row>
    <row r="18" spans="1:13">
      <c r="A18" t="s">
        <v>433</v>
      </c>
      <c r="B18" s="3">
        <v>0</v>
      </c>
      <c r="C18">
        <v>0</v>
      </c>
      <c r="D18">
        <v>11</v>
      </c>
      <c r="E18">
        <v>3</v>
      </c>
      <c r="F18">
        <v>0</v>
      </c>
      <c r="G18">
        <v>2</v>
      </c>
      <c r="H18">
        <v>30</v>
      </c>
      <c r="I18">
        <v>1</v>
      </c>
      <c r="J18">
        <v>17</v>
      </c>
      <c r="K18">
        <v>6</v>
      </c>
      <c r="L18">
        <v>0</v>
      </c>
      <c r="M18">
        <v>21</v>
      </c>
    </row>
    <row r="19" spans="1:13">
      <c r="A19" t="s">
        <v>966</v>
      </c>
      <c r="B19" s="3">
        <v>3</v>
      </c>
      <c r="C19">
        <v>0</v>
      </c>
      <c r="D19">
        <v>10</v>
      </c>
      <c r="E19">
        <v>12</v>
      </c>
      <c r="F19">
        <v>3</v>
      </c>
      <c r="G19">
        <v>0</v>
      </c>
      <c r="H19">
        <v>29</v>
      </c>
      <c r="I19">
        <v>8</v>
      </c>
      <c r="J19">
        <v>32</v>
      </c>
      <c r="K19">
        <v>22</v>
      </c>
      <c r="L19">
        <v>0</v>
      </c>
      <c r="M19">
        <v>78</v>
      </c>
    </row>
    <row r="20" spans="1:13">
      <c r="A20" t="s">
        <v>967</v>
      </c>
      <c r="B20" s="3">
        <v>0</v>
      </c>
      <c r="C20">
        <v>1</v>
      </c>
      <c r="D20">
        <v>14</v>
      </c>
      <c r="E20">
        <v>35</v>
      </c>
      <c r="F20">
        <v>2</v>
      </c>
      <c r="G20">
        <v>1</v>
      </c>
      <c r="H20">
        <v>62</v>
      </c>
      <c r="I20">
        <v>7</v>
      </c>
      <c r="J20">
        <v>66</v>
      </c>
      <c r="K20">
        <v>61</v>
      </c>
      <c r="L20">
        <v>0</v>
      </c>
      <c r="M20">
        <v>129</v>
      </c>
    </row>
    <row r="21" spans="1:13">
      <c r="A21" t="s">
        <v>968</v>
      </c>
      <c r="B21" s="3">
        <v>0</v>
      </c>
      <c r="C21">
        <v>0</v>
      </c>
      <c r="D21">
        <v>0</v>
      </c>
      <c r="E21">
        <v>5</v>
      </c>
      <c r="F21">
        <v>0</v>
      </c>
      <c r="G21">
        <v>0</v>
      </c>
      <c r="H21">
        <v>5</v>
      </c>
      <c r="I21">
        <v>0</v>
      </c>
      <c r="J21">
        <v>7</v>
      </c>
      <c r="K21">
        <v>6</v>
      </c>
      <c r="L21">
        <v>0</v>
      </c>
      <c r="M21">
        <v>13</v>
      </c>
    </row>
    <row r="22" spans="1:13">
      <c r="A22" t="s">
        <v>969</v>
      </c>
      <c r="B22" s="3">
        <v>0</v>
      </c>
      <c r="C22">
        <v>0</v>
      </c>
      <c r="D22">
        <v>6</v>
      </c>
      <c r="E22">
        <v>10</v>
      </c>
      <c r="F22">
        <v>0</v>
      </c>
      <c r="G22">
        <v>0</v>
      </c>
      <c r="H22">
        <v>17</v>
      </c>
      <c r="I22">
        <v>1</v>
      </c>
      <c r="J22">
        <v>10</v>
      </c>
      <c r="K22">
        <v>8</v>
      </c>
      <c r="L22">
        <v>0</v>
      </c>
      <c r="M22">
        <v>32</v>
      </c>
    </row>
    <row r="23" spans="1:13">
      <c r="A23" t="s">
        <v>970</v>
      </c>
      <c r="B23" s="3">
        <v>0</v>
      </c>
      <c r="C23">
        <v>1</v>
      </c>
      <c r="D23">
        <v>7</v>
      </c>
      <c r="E23">
        <v>6</v>
      </c>
      <c r="F23">
        <v>2</v>
      </c>
      <c r="G23">
        <v>1</v>
      </c>
      <c r="H23">
        <v>16</v>
      </c>
      <c r="I23">
        <v>3</v>
      </c>
      <c r="J23">
        <v>25</v>
      </c>
      <c r="K23">
        <v>18</v>
      </c>
      <c r="L23">
        <v>0</v>
      </c>
      <c r="M23">
        <v>41</v>
      </c>
    </row>
    <row r="24" spans="1:13">
      <c r="A24" t="s">
        <v>1135</v>
      </c>
      <c r="B24" s="3">
        <v>1</v>
      </c>
      <c r="C24">
        <v>1</v>
      </c>
      <c r="D24">
        <v>9</v>
      </c>
      <c r="E24">
        <v>15</v>
      </c>
      <c r="F24">
        <v>3</v>
      </c>
      <c r="G24">
        <v>4</v>
      </c>
      <c r="H24">
        <v>32</v>
      </c>
      <c r="I24">
        <v>12</v>
      </c>
      <c r="J24">
        <v>46</v>
      </c>
      <c r="K24">
        <v>20</v>
      </c>
      <c r="L24">
        <v>0</v>
      </c>
      <c r="M24">
        <v>38</v>
      </c>
    </row>
    <row r="25" spans="1:13">
      <c r="A25" t="s">
        <v>971</v>
      </c>
      <c r="B25" s="3">
        <v>0</v>
      </c>
      <c r="C25">
        <v>5</v>
      </c>
      <c r="D25">
        <v>9</v>
      </c>
      <c r="E25">
        <v>33</v>
      </c>
      <c r="F25">
        <v>3</v>
      </c>
      <c r="G25">
        <v>1</v>
      </c>
      <c r="H25">
        <v>57</v>
      </c>
      <c r="I25">
        <v>14</v>
      </c>
      <c r="J25">
        <v>57</v>
      </c>
      <c r="K25">
        <v>73</v>
      </c>
      <c r="L25">
        <v>0</v>
      </c>
      <c r="M25">
        <v>164</v>
      </c>
    </row>
    <row r="26" spans="1:13">
      <c r="A26" t="s">
        <v>972</v>
      </c>
      <c r="B26" s="3">
        <v>4</v>
      </c>
      <c r="C26">
        <v>5</v>
      </c>
      <c r="D26">
        <v>17</v>
      </c>
      <c r="E26">
        <v>45</v>
      </c>
      <c r="F26">
        <v>5</v>
      </c>
      <c r="G26">
        <v>2</v>
      </c>
      <c r="H26">
        <v>103</v>
      </c>
      <c r="I26">
        <v>8</v>
      </c>
      <c r="J26">
        <v>95</v>
      </c>
      <c r="K26">
        <v>72</v>
      </c>
      <c r="L26">
        <v>0</v>
      </c>
      <c r="M26">
        <v>330</v>
      </c>
    </row>
    <row r="27" spans="1:13">
      <c r="A27" t="s">
        <v>1634</v>
      </c>
      <c r="B27" s="3">
        <v>0</v>
      </c>
      <c r="C27">
        <v>2</v>
      </c>
      <c r="D27">
        <v>19</v>
      </c>
      <c r="E27">
        <v>32</v>
      </c>
      <c r="F27">
        <v>2</v>
      </c>
      <c r="G27">
        <v>1</v>
      </c>
      <c r="H27">
        <v>82</v>
      </c>
      <c r="I27">
        <v>11</v>
      </c>
      <c r="J27">
        <v>77</v>
      </c>
      <c r="K27">
        <v>53</v>
      </c>
      <c r="L27">
        <v>0</v>
      </c>
      <c r="M27">
        <v>198</v>
      </c>
    </row>
    <row r="28" spans="1:13">
      <c r="A28" t="s">
        <v>973</v>
      </c>
      <c r="B28" s="3">
        <v>0</v>
      </c>
      <c r="C28">
        <v>0</v>
      </c>
      <c r="D28">
        <v>6</v>
      </c>
      <c r="E28">
        <v>26</v>
      </c>
      <c r="F28">
        <v>3</v>
      </c>
      <c r="G28">
        <v>0</v>
      </c>
      <c r="H28">
        <v>32</v>
      </c>
      <c r="I28">
        <v>13</v>
      </c>
      <c r="J28">
        <v>67</v>
      </c>
      <c r="K28">
        <v>32</v>
      </c>
      <c r="L28">
        <v>0</v>
      </c>
      <c r="M28">
        <v>61</v>
      </c>
    </row>
    <row r="29" spans="1:13">
      <c r="A29" t="s">
        <v>435</v>
      </c>
      <c r="B29" s="3">
        <v>4</v>
      </c>
      <c r="C29">
        <v>3</v>
      </c>
      <c r="D29">
        <v>26</v>
      </c>
      <c r="E29">
        <v>25</v>
      </c>
      <c r="F29">
        <v>1</v>
      </c>
      <c r="G29">
        <v>1</v>
      </c>
      <c r="H29">
        <v>84</v>
      </c>
      <c r="I29">
        <v>18</v>
      </c>
      <c r="J29">
        <v>84</v>
      </c>
      <c r="K29">
        <v>50</v>
      </c>
      <c r="L29">
        <v>0</v>
      </c>
      <c r="M29">
        <v>126</v>
      </c>
    </row>
    <row r="30" spans="1:13">
      <c r="A30" t="s">
        <v>974</v>
      </c>
      <c r="B30" s="3">
        <v>0</v>
      </c>
      <c r="C30">
        <v>6</v>
      </c>
      <c r="D30">
        <v>12</v>
      </c>
      <c r="E30">
        <v>14</v>
      </c>
      <c r="F30">
        <v>0</v>
      </c>
      <c r="G30">
        <v>2</v>
      </c>
      <c r="H30">
        <v>37</v>
      </c>
      <c r="I30">
        <v>7</v>
      </c>
      <c r="J30">
        <v>27</v>
      </c>
      <c r="K30">
        <v>13</v>
      </c>
      <c r="L30">
        <v>0</v>
      </c>
      <c r="M30">
        <v>29</v>
      </c>
    </row>
    <row r="31" spans="1:13">
      <c r="A31" t="s">
        <v>975</v>
      </c>
      <c r="B31" s="3">
        <v>0</v>
      </c>
      <c r="C31">
        <v>5</v>
      </c>
      <c r="D31">
        <v>6</v>
      </c>
      <c r="E31">
        <v>15</v>
      </c>
      <c r="F31">
        <v>7</v>
      </c>
      <c r="G31">
        <v>2</v>
      </c>
      <c r="H31">
        <v>32</v>
      </c>
      <c r="I31">
        <v>12</v>
      </c>
      <c r="J31">
        <v>70</v>
      </c>
      <c r="K31">
        <v>36</v>
      </c>
      <c r="L31">
        <v>0</v>
      </c>
      <c r="M31">
        <v>93</v>
      </c>
    </row>
    <row r="32" spans="1:13">
      <c r="A32" t="s">
        <v>976</v>
      </c>
      <c r="B32" s="3">
        <v>0</v>
      </c>
      <c r="C32">
        <v>1</v>
      </c>
      <c r="D32">
        <v>5</v>
      </c>
      <c r="E32">
        <v>28</v>
      </c>
      <c r="F32">
        <v>11</v>
      </c>
      <c r="G32">
        <v>0</v>
      </c>
      <c r="H32">
        <v>61</v>
      </c>
      <c r="I32">
        <v>13</v>
      </c>
      <c r="J32">
        <v>67</v>
      </c>
      <c r="K32">
        <v>52</v>
      </c>
      <c r="L32">
        <v>0</v>
      </c>
      <c r="M32">
        <v>111</v>
      </c>
    </row>
    <row r="33" spans="1:13">
      <c r="A33" t="s">
        <v>977</v>
      </c>
      <c r="B33" s="3">
        <v>0</v>
      </c>
      <c r="C33">
        <v>0</v>
      </c>
      <c r="D33">
        <v>9</v>
      </c>
      <c r="E33">
        <v>28</v>
      </c>
      <c r="F33">
        <v>1</v>
      </c>
      <c r="G33">
        <v>0</v>
      </c>
      <c r="H33">
        <v>37</v>
      </c>
      <c r="I33">
        <v>4</v>
      </c>
      <c r="J33">
        <v>22</v>
      </c>
      <c r="K33">
        <v>21</v>
      </c>
      <c r="L33">
        <v>0</v>
      </c>
      <c r="M33">
        <v>77</v>
      </c>
    </row>
    <row r="34" spans="1:13">
      <c r="A34" t="s">
        <v>978</v>
      </c>
      <c r="B34" s="3">
        <v>0</v>
      </c>
      <c r="C34">
        <v>0</v>
      </c>
      <c r="D34">
        <v>5</v>
      </c>
      <c r="E34">
        <v>23</v>
      </c>
      <c r="F34">
        <v>0</v>
      </c>
      <c r="G34">
        <v>0</v>
      </c>
      <c r="H34">
        <v>56</v>
      </c>
      <c r="I34">
        <v>9</v>
      </c>
      <c r="J34">
        <v>44</v>
      </c>
      <c r="K34">
        <v>25</v>
      </c>
      <c r="L34">
        <v>0</v>
      </c>
      <c r="M34">
        <v>66</v>
      </c>
    </row>
    <row r="35" spans="1:13">
      <c r="A35" t="s">
        <v>979</v>
      </c>
      <c r="B35" s="3">
        <v>6</v>
      </c>
      <c r="C35">
        <v>3</v>
      </c>
      <c r="D35">
        <v>15</v>
      </c>
      <c r="E35">
        <v>21</v>
      </c>
      <c r="F35">
        <v>4</v>
      </c>
      <c r="G35">
        <v>3</v>
      </c>
      <c r="H35">
        <v>45</v>
      </c>
      <c r="I35">
        <v>9</v>
      </c>
      <c r="J35">
        <v>65</v>
      </c>
      <c r="K35">
        <v>42</v>
      </c>
      <c r="L35">
        <v>0</v>
      </c>
      <c r="M35">
        <v>98</v>
      </c>
    </row>
    <row r="36" spans="1:13">
      <c r="A36" t="s">
        <v>980</v>
      </c>
      <c r="B36" s="3">
        <v>4</v>
      </c>
      <c r="C36">
        <v>0</v>
      </c>
      <c r="D36">
        <v>6</v>
      </c>
      <c r="E36">
        <v>16</v>
      </c>
      <c r="F36">
        <v>4</v>
      </c>
      <c r="G36">
        <v>1</v>
      </c>
      <c r="H36">
        <v>26</v>
      </c>
      <c r="I36">
        <v>5</v>
      </c>
      <c r="J36">
        <v>30</v>
      </c>
      <c r="K36">
        <v>8</v>
      </c>
      <c r="L36">
        <v>0</v>
      </c>
      <c r="M36">
        <v>22</v>
      </c>
    </row>
    <row r="37" spans="1:13">
      <c r="A37" t="s">
        <v>436</v>
      </c>
      <c r="B37" s="3">
        <v>2</v>
      </c>
      <c r="C37">
        <v>1</v>
      </c>
      <c r="D37">
        <v>7</v>
      </c>
      <c r="E37">
        <v>29</v>
      </c>
      <c r="F37">
        <v>8</v>
      </c>
      <c r="G37">
        <v>1</v>
      </c>
      <c r="H37">
        <v>55</v>
      </c>
      <c r="I37">
        <v>13</v>
      </c>
      <c r="J37">
        <v>65</v>
      </c>
      <c r="K37">
        <v>53</v>
      </c>
      <c r="L37">
        <v>0</v>
      </c>
      <c r="M37">
        <v>121</v>
      </c>
    </row>
    <row r="38" spans="1:13">
      <c r="A38" t="s">
        <v>981</v>
      </c>
      <c r="B38" s="3">
        <v>3</v>
      </c>
      <c r="C38">
        <v>2</v>
      </c>
      <c r="D38">
        <v>9</v>
      </c>
      <c r="E38">
        <v>40</v>
      </c>
      <c r="F38">
        <v>1</v>
      </c>
      <c r="G38">
        <v>3</v>
      </c>
      <c r="H38">
        <v>82</v>
      </c>
      <c r="I38">
        <v>34</v>
      </c>
      <c r="J38">
        <v>91</v>
      </c>
      <c r="K38">
        <v>76</v>
      </c>
      <c r="L38">
        <v>4</v>
      </c>
      <c r="M38">
        <v>101</v>
      </c>
    </row>
    <row r="39" spans="1:13">
      <c r="A39" t="s">
        <v>982</v>
      </c>
      <c r="B39" s="3">
        <v>4</v>
      </c>
      <c r="C39">
        <v>8</v>
      </c>
      <c r="D39">
        <v>22</v>
      </c>
      <c r="E39">
        <v>42</v>
      </c>
      <c r="F39">
        <v>2</v>
      </c>
      <c r="G39">
        <v>2</v>
      </c>
      <c r="H39">
        <v>99</v>
      </c>
      <c r="I39">
        <v>37</v>
      </c>
      <c r="J39">
        <v>83</v>
      </c>
      <c r="K39">
        <v>51</v>
      </c>
      <c r="L39">
        <v>12</v>
      </c>
      <c r="M39">
        <v>160</v>
      </c>
    </row>
    <row r="40" spans="1:13">
      <c r="A40" t="s">
        <v>983</v>
      </c>
      <c r="B40" s="3">
        <v>8</v>
      </c>
      <c r="C40">
        <v>11</v>
      </c>
      <c r="D40">
        <v>14</v>
      </c>
      <c r="E40">
        <v>27</v>
      </c>
      <c r="F40">
        <v>0</v>
      </c>
      <c r="G40">
        <v>1</v>
      </c>
      <c r="H40">
        <v>80</v>
      </c>
      <c r="I40">
        <v>35</v>
      </c>
      <c r="J40">
        <v>123</v>
      </c>
      <c r="K40">
        <v>71</v>
      </c>
      <c r="L40">
        <v>6</v>
      </c>
      <c r="M40">
        <v>128</v>
      </c>
    </row>
    <row r="41" spans="1:13">
      <c r="A41" t="s">
        <v>439</v>
      </c>
      <c r="B41" s="3">
        <v>1</v>
      </c>
      <c r="C41">
        <v>1</v>
      </c>
      <c r="D41">
        <v>23</v>
      </c>
      <c r="E41">
        <v>30</v>
      </c>
      <c r="F41">
        <v>0</v>
      </c>
      <c r="G41">
        <v>1</v>
      </c>
      <c r="H41">
        <v>69</v>
      </c>
      <c r="I41">
        <v>11</v>
      </c>
      <c r="J41">
        <v>68</v>
      </c>
      <c r="K41">
        <v>54</v>
      </c>
      <c r="L41">
        <v>3</v>
      </c>
      <c r="M41">
        <v>86</v>
      </c>
    </row>
    <row r="42" spans="1:13">
      <c r="A42" t="s">
        <v>984</v>
      </c>
      <c r="B42" s="3">
        <v>1</v>
      </c>
      <c r="C42">
        <v>6</v>
      </c>
      <c r="D42">
        <v>17</v>
      </c>
      <c r="E42">
        <v>36</v>
      </c>
      <c r="F42">
        <v>3</v>
      </c>
      <c r="G42">
        <v>3</v>
      </c>
      <c r="H42">
        <v>84</v>
      </c>
      <c r="I42">
        <v>35</v>
      </c>
      <c r="J42">
        <v>87</v>
      </c>
      <c r="K42">
        <v>63</v>
      </c>
      <c r="L42">
        <v>8</v>
      </c>
      <c r="M42">
        <v>146</v>
      </c>
    </row>
    <row r="43" spans="1:13">
      <c r="A43" t="s">
        <v>985</v>
      </c>
      <c r="B43" s="3">
        <v>0</v>
      </c>
      <c r="C43">
        <v>2</v>
      </c>
      <c r="D43">
        <v>7</v>
      </c>
      <c r="E43">
        <v>43</v>
      </c>
      <c r="F43">
        <v>1</v>
      </c>
      <c r="G43">
        <v>1</v>
      </c>
      <c r="H43">
        <v>52</v>
      </c>
      <c r="I43">
        <v>27</v>
      </c>
      <c r="J43">
        <v>57</v>
      </c>
      <c r="K43">
        <v>24</v>
      </c>
      <c r="L43">
        <v>2</v>
      </c>
      <c r="M43">
        <v>45</v>
      </c>
    </row>
    <row r="44" spans="1:13">
      <c r="A44" t="s">
        <v>986</v>
      </c>
      <c r="B44" s="3">
        <v>2</v>
      </c>
      <c r="C44">
        <v>5</v>
      </c>
      <c r="D44">
        <v>25</v>
      </c>
      <c r="E44">
        <v>43</v>
      </c>
      <c r="F44">
        <v>5</v>
      </c>
      <c r="G44">
        <v>3</v>
      </c>
      <c r="H44">
        <v>112</v>
      </c>
      <c r="I44">
        <v>43</v>
      </c>
      <c r="J44">
        <v>125</v>
      </c>
      <c r="K44">
        <v>115</v>
      </c>
      <c r="L44">
        <v>0</v>
      </c>
      <c r="M44">
        <v>161</v>
      </c>
    </row>
    <row r="45" spans="1:13">
      <c r="A45" t="s">
        <v>1635</v>
      </c>
      <c r="B45" s="3">
        <v>2</v>
      </c>
      <c r="C45">
        <v>5</v>
      </c>
      <c r="D45">
        <v>18</v>
      </c>
      <c r="E45">
        <v>35</v>
      </c>
      <c r="F45">
        <v>4</v>
      </c>
      <c r="G45">
        <v>1</v>
      </c>
      <c r="H45">
        <v>84</v>
      </c>
      <c r="I45">
        <v>27</v>
      </c>
      <c r="J45">
        <v>88</v>
      </c>
      <c r="K45">
        <v>56</v>
      </c>
      <c r="L45">
        <v>7</v>
      </c>
      <c r="M45">
        <v>134</v>
      </c>
    </row>
    <row r="46" spans="1:13">
      <c r="A46" t="s">
        <v>39</v>
      </c>
      <c r="B46" s="3">
        <v>0</v>
      </c>
      <c r="C46">
        <v>0</v>
      </c>
      <c r="D46">
        <v>34</v>
      </c>
      <c r="E46">
        <v>41</v>
      </c>
      <c r="F46">
        <v>0</v>
      </c>
      <c r="G46">
        <v>0</v>
      </c>
      <c r="H46">
        <v>98</v>
      </c>
      <c r="I46">
        <v>23</v>
      </c>
      <c r="J46">
        <v>33</v>
      </c>
      <c r="K46">
        <v>24</v>
      </c>
      <c r="L46">
        <v>11</v>
      </c>
      <c r="M46">
        <v>46</v>
      </c>
    </row>
    <row r="47" spans="1:13">
      <c r="A47" t="s">
        <v>987</v>
      </c>
      <c r="B47" s="3">
        <v>0</v>
      </c>
      <c r="C47">
        <v>1</v>
      </c>
      <c r="D47">
        <v>18</v>
      </c>
      <c r="E47">
        <v>30</v>
      </c>
      <c r="F47">
        <v>1</v>
      </c>
      <c r="G47">
        <v>0</v>
      </c>
      <c r="H47">
        <v>74</v>
      </c>
      <c r="I47">
        <v>24</v>
      </c>
      <c r="J47">
        <v>130</v>
      </c>
      <c r="K47">
        <v>86</v>
      </c>
      <c r="L47">
        <v>7</v>
      </c>
      <c r="M47">
        <v>151</v>
      </c>
    </row>
    <row r="48" spans="1:13">
      <c r="A48" t="s">
        <v>988</v>
      </c>
      <c r="B48" s="3">
        <v>0</v>
      </c>
      <c r="C48">
        <v>0</v>
      </c>
      <c r="D48">
        <v>1</v>
      </c>
      <c r="E48">
        <v>5</v>
      </c>
      <c r="F48">
        <v>0</v>
      </c>
      <c r="G48">
        <v>0</v>
      </c>
      <c r="H48">
        <v>28</v>
      </c>
      <c r="I48">
        <v>7</v>
      </c>
      <c r="J48">
        <v>37</v>
      </c>
      <c r="K48">
        <v>41</v>
      </c>
      <c r="L48">
        <v>2</v>
      </c>
      <c r="M48">
        <v>112</v>
      </c>
    </row>
    <row r="49" spans="1:13">
      <c r="A49" t="s">
        <v>989</v>
      </c>
      <c r="B49" s="3">
        <v>0</v>
      </c>
      <c r="C49">
        <v>1</v>
      </c>
      <c r="D49">
        <v>43</v>
      </c>
      <c r="E49">
        <v>33</v>
      </c>
      <c r="F49">
        <v>2</v>
      </c>
      <c r="G49">
        <v>0</v>
      </c>
      <c r="H49">
        <v>126</v>
      </c>
      <c r="I49">
        <v>42</v>
      </c>
      <c r="J49">
        <v>167</v>
      </c>
      <c r="K49">
        <v>94</v>
      </c>
      <c r="L49">
        <v>10</v>
      </c>
      <c r="M49">
        <v>172</v>
      </c>
    </row>
    <row r="50" spans="1:13">
      <c r="A50" t="s">
        <v>990</v>
      </c>
      <c r="B50" s="3">
        <v>0</v>
      </c>
      <c r="C50">
        <v>0</v>
      </c>
      <c r="D50">
        <v>42</v>
      </c>
      <c r="E50">
        <v>43</v>
      </c>
      <c r="F50">
        <v>0</v>
      </c>
      <c r="G50">
        <v>1</v>
      </c>
      <c r="H50">
        <v>95</v>
      </c>
      <c r="I50">
        <v>33</v>
      </c>
      <c r="J50">
        <v>118</v>
      </c>
      <c r="K50">
        <v>70</v>
      </c>
      <c r="L50">
        <v>5</v>
      </c>
      <c r="M50">
        <v>133</v>
      </c>
    </row>
    <row r="51" spans="1:13">
      <c r="A51" t="s">
        <v>442</v>
      </c>
      <c r="B51" s="3">
        <v>2</v>
      </c>
      <c r="C51">
        <v>4</v>
      </c>
      <c r="D51">
        <v>20</v>
      </c>
      <c r="E51">
        <v>27</v>
      </c>
      <c r="F51">
        <v>3</v>
      </c>
      <c r="G51">
        <v>1</v>
      </c>
      <c r="H51">
        <v>60</v>
      </c>
      <c r="I51">
        <v>13</v>
      </c>
      <c r="J51">
        <v>51</v>
      </c>
      <c r="K51">
        <v>30</v>
      </c>
      <c r="L51">
        <v>4</v>
      </c>
      <c r="M51">
        <v>89</v>
      </c>
    </row>
    <row r="52" spans="1:13">
      <c r="A52" t="s">
        <v>991</v>
      </c>
      <c r="B52" s="3">
        <v>1</v>
      </c>
      <c r="C52">
        <v>8</v>
      </c>
      <c r="D52">
        <v>17</v>
      </c>
      <c r="E52">
        <v>15</v>
      </c>
      <c r="F52">
        <v>4</v>
      </c>
      <c r="G52">
        <v>1</v>
      </c>
      <c r="H52">
        <v>53</v>
      </c>
      <c r="I52">
        <v>27</v>
      </c>
      <c r="J52">
        <v>58</v>
      </c>
      <c r="K52">
        <v>42</v>
      </c>
      <c r="L52">
        <v>2</v>
      </c>
      <c r="M52">
        <v>127</v>
      </c>
    </row>
    <row r="53" spans="1:13">
      <c r="A53" t="s">
        <v>992</v>
      </c>
      <c r="B53" s="3">
        <v>1</v>
      </c>
      <c r="C53">
        <v>0</v>
      </c>
      <c r="D53">
        <v>27</v>
      </c>
      <c r="E53">
        <v>23</v>
      </c>
      <c r="F53">
        <v>3</v>
      </c>
      <c r="G53">
        <v>3</v>
      </c>
      <c r="H53">
        <v>53</v>
      </c>
      <c r="I53">
        <v>14</v>
      </c>
      <c r="J53">
        <v>61</v>
      </c>
      <c r="K53">
        <v>26</v>
      </c>
      <c r="L53">
        <v>6</v>
      </c>
      <c r="M53">
        <v>70</v>
      </c>
    </row>
    <row r="54" spans="1:13">
      <c r="A54" t="s">
        <v>443</v>
      </c>
      <c r="B54" s="3">
        <v>0</v>
      </c>
      <c r="C54">
        <v>0</v>
      </c>
      <c r="D54">
        <v>3</v>
      </c>
      <c r="E54">
        <v>2</v>
      </c>
      <c r="F54">
        <v>0</v>
      </c>
      <c r="G54">
        <v>0</v>
      </c>
      <c r="H54">
        <v>11</v>
      </c>
      <c r="I54">
        <v>5</v>
      </c>
      <c r="J54">
        <v>18</v>
      </c>
      <c r="K54">
        <v>15</v>
      </c>
      <c r="L54">
        <v>0</v>
      </c>
      <c r="M54">
        <v>51</v>
      </c>
    </row>
    <row r="55" spans="1:13">
      <c r="A55" t="s">
        <v>993</v>
      </c>
      <c r="B55" s="3">
        <v>3</v>
      </c>
      <c r="C55">
        <v>4</v>
      </c>
      <c r="D55">
        <v>17</v>
      </c>
      <c r="E55">
        <v>8</v>
      </c>
      <c r="F55">
        <v>3</v>
      </c>
      <c r="G55">
        <v>1</v>
      </c>
      <c r="H55">
        <v>58</v>
      </c>
      <c r="I55">
        <v>35</v>
      </c>
      <c r="J55">
        <v>89</v>
      </c>
      <c r="K55">
        <v>58</v>
      </c>
      <c r="L55">
        <v>7</v>
      </c>
      <c r="M55">
        <v>140</v>
      </c>
    </row>
    <row r="56" spans="1:13">
      <c r="A56" t="s">
        <v>994</v>
      </c>
      <c r="B56" s="3">
        <v>0</v>
      </c>
      <c r="C56">
        <v>0</v>
      </c>
      <c r="D56">
        <v>11</v>
      </c>
      <c r="E56">
        <v>55</v>
      </c>
      <c r="F56">
        <v>0</v>
      </c>
      <c r="G56">
        <v>0</v>
      </c>
      <c r="H56">
        <v>81</v>
      </c>
      <c r="I56">
        <v>15</v>
      </c>
      <c r="J56">
        <v>74</v>
      </c>
      <c r="K56">
        <v>83</v>
      </c>
      <c r="L56">
        <v>1</v>
      </c>
      <c r="M56">
        <v>196</v>
      </c>
    </row>
    <row r="57" spans="1:13">
      <c r="A57" t="s">
        <v>1136</v>
      </c>
      <c r="B57" s="3">
        <v>1</v>
      </c>
      <c r="C57">
        <v>5</v>
      </c>
      <c r="D57">
        <v>11</v>
      </c>
      <c r="E57">
        <v>15</v>
      </c>
      <c r="F57">
        <v>1</v>
      </c>
      <c r="G57">
        <v>1</v>
      </c>
      <c r="H57">
        <v>38</v>
      </c>
      <c r="I57">
        <v>22</v>
      </c>
      <c r="J57">
        <v>79</v>
      </c>
      <c r="K57">
        <v>46</v>
      </c>
      <c r="L57">
        <v>2</v>
      </c>
      <c r="M57">
        <v>115</v>
      </c>
    </row>
    <row r="58" spans="1:13">
      <c r="A58" t="s">
        <v>995</v>
      </c>
      <c r="B58" s="3">
        <v>0</v>
      </c>
      <c r="C58">
        <v>1</v>
      </c>
      <c r="D58">
        <v>23</v>
      </c>
      <c r="E58">
        <v>51</v>
      </c>
      <c r="F58">
        <v>1</v>
      </c>
      <c r="G58">
        <v>1</v>
      </c>
      <c r="H58">
        <v>103</v>
      </c>
      <c r="I58">
        <v>39</v>
      </c>
      <c r="J58">
        <v>123</v>
      </c>
      <c r="K58">
        <v>98</v>
      </c>
      <c r="L58">
        <v>6</v>
      </c>
      <c r="M58">
        <v>154</v>
      </c>
    </row>
    <row r="59" spans="1:13">
      <c r="A59" t="s">
        <v>996</v>
      </c>
      <c r="B59" s="3">
        <v>3</v>
      </c>
      <c r="C59">
        <v>7</v>
      </c>
      <c r="D59">
        <v>44</v>
      </c>
      <c r="E59">
        <v>55</v>
      </c>
      <c r="F59">
        <v>5</v>
      </c>
      <c r="G59">
        <v>2</v>
      </c>
      <c r="H59">
        <v>166</v>
      </c>
      <c r="I59">
        <v>50</v>
      </c>
      <c r="J59">
        <v>192</v>
      </c>
      <c r="K59">
        <v>134</v>
      </c>
      <c r="L59">
        <v>11</v>
      </c>
      <c r="M59">
        <v>337</v>
      </c>
    </row>
    <row r="60" spans="1:13">
      <c r="A60" t="s">
        <v>1636</v>
      </c>
      <c r="B60" s="3">
        <v>1</v>
      </c>
      <c r="C60">
        <v>2</v>
      </c>
      <c r="D60">
        <v>60</v>
      </c>
      <c r="E60">
        <v>61</v>
      </c>
      <c r="F60">
        <v>1</v>
      </c>
      <c r="G60">
        <v>1</v>
      </c>
      <c r="H60">
        <v>180</v>
      </c>
      <c r="I60">
        <v>46</v>
      </c>
      <c r="J60">
        <v>137</v>
      </c>
      <c r="K60">
        <v>102</v>
      </c>
      <c r="L60">
        <v>15</v>
      </c>
      <c r="M60">
        <v>249</v>
      </c>
    </row>
    <row r="61" spans="1:13">
      <c r="A61" t="s">
        <v>997</v>
      </c>
      <c r="B61" s="3">
        <v>0</v>
      </c>
      <c r="C61">
        <v>2</v>
      </c>
      <c r="D61">
        <v>31</v>
      </c>
      <c r="E61">
        <v>33</v>
      </c>
      <c r="F61">
        <v>2</v>
      </c>
      <c r="G61">
        <v>2</v>
      </c>
      <c r="H61">
        <v>71</v>
      </c>
      <c r="I61">
        <v>36</v>
      </c>
      <c r="J61">
        <v>115</v>
      </c>
      <c r="K61">
        <v>66</v>
      </c>
      <c r="L61">
        <v>6</v>
      </c>
      <c r="M61">
        <v>113</v>
      </c>
    </row>
    <row r="62" spans="1:13">
      <c r="A62" t="s">
        <v>445</v>
      </c>
      <c r="B62" s="3">
        <v>0</v>
      </c>
      <c r="C62">
        <v>7</v>
      </c>
      <c r="D62">
        <v>26</v>
      </c>
      <c r="E62">
        <v>39</v>
      </c>
      <c r="F62">
        <v>2</v>
      </c>
      <c r="G62">
        <v>1</v>
      </c>
      <c r="H62">
        <v>88</v>
      </c>
      <c r="I62">
        <v>28</v>
      </c>
      <c r="J62">
        <v>82</v>
      </c>
      <c r="K62">
        <v>102</v>
      </c>
      <c r="L62">
        <v>2</v>
      </c>
      <c r="M62">
        <v>207</v>
      </c>
    </row>
    <row r="63" spans="1:13">
      <c r="A63" t="s">
        <v>998</v>
      </c>
      <c r="B63" s="3">
        <v>0</v>
      </c>
      <c r="C63">
        <v>5</v>
      </c>
      <c r="D63">
        <v>15</v>
      </c>
      <c r="E63">
        <v>15</v>
      </c>
      <c r="F63">
        <v>1</v>
      </c>
      <c r="G63">
        <v>0</v>
      </c>
      <c r="H63">
        <v>42</v>
      </c>
      <c r="I63">
        <v>11</v>
      </c>
      <c r="J63">
        <v>49</v>
      </c>
      <c r="K63">
        <v>22</v>
      </c>
      <c r="L63">
        <v>2</v>
      </c>
      <c r="M63">
        <v>53</v>
      </c>
    </row>
    <row r="64" spans="1:13">
      <c r="A64" t="s">
        <v>999</v>
      </c>
      <c r="B64" s="3">
        <v>0</v>
      </c>
      <c r="C64">
        <v>1</v>
      </c>
      <c r="D64">
        <v>8</v>
      </c>
      <c r="E64">
        <v>19</v>
      </c>
      <c r="F64">
        <v>1</v>
      </c>
      <c r="G64">
        <v>1</v>
      </c>
      <c r="H64">
        <v>49</v>
      </c>
      <c r="I64">
        <v>19</v>
      </c>
      <c r="J64">
        <v>76</v>
      </c>
      <c r="K64">
        <v>62</v>
      </c>
      <c r="L64">
        <v>0</v>
      </c>
      <c r="M64">
        <v>165</v>
      </c>
    </row>
    <row r="65" spans="1:13">
      <c r="A65" t="s">
        <v>1000</v>
      </c>
      <c r="B65" s="3">
        <v>0</v>
      </c>
      <c r="C65">
        <v>2</v>
      </c>
      <c r="D65">
        <v>8</v>
      </c>
      <c r="E65">
        <v>28</v>
      </c>
      <c r="F65">
        <v>0</v>
      </c>
      <c r="G65">
        <v>1</v>
      </c>
      <c r="H65">
        <v>66</v>
      </c>
      <c r="I65">
        <v>26</v>
      </c>
      <c r="J65">
        <v>98</v>
      </c>
      <c r="K65">
        <v>79</v>
      </c>
      <c r="L65">
        <v>0</v>
      </c>
      <c r="M65">
        <v>207</v>
      </c>
    </row>
    <row r="66" spans="1:13">
      <c r="A66" s="7" t="s">
        <v>1001</v>
      </c>
      <c r="B66" s="3">
        <v>0</v>
      </c>
      <c r="C66" s="7">
        <v>0</v>
      </c>
      <c r="D66" s="7">
        <v>14</v>
      </c>
      <c r="E66" s="7">
        <v>20</v>
      </c>
      <c r="F66" s="7">
        <v>0</v>
      </c>
      <c r="G66" s="7">
        <v>0</v>
      </c>
      <c r="H66" s="7">
        <v>36</v>
      </c>
      <c r="I66" s="7">
        <v>5</v>
      </c>
      <c r="J66" s="7">
        <v>23</v>
      </c>
      <c r="K66" s="7">
        <v>43</v>
      </c>
      <c r="L66" s="7">
        <v>0</v>
      </c>
      <c r="M66" s="7">
        <v>107</v>
      </c>
    </row>
    <row r="67" spans="1:13">
      <c r="A67" s="7" t="s">
        <v>1002</v>
      </c>
      <c r="B67" s="3">
        <v>1</v>
      </c>
      <c r="C67" s="7">
        <v>0</v>
      </c>
      <c r="D67" s="7">
        <v>13</v>
      </c>
      <c r="E67" s="7">
        <v>20</v>
      </c>
      <c r="F67" s="7">
        <v>0</v>
      </c>
      <c r="G67" s="7">
        <v>0</v>
      </c>
      <c r="H67" s="7">
        <v>90</v>
      </c>
      <c r="I67" s="7">
        <v>21</v>
      </c>
      <c r="J67" s="7">
        <v>68</v>
      </c>
      <c r="K67" s="7">
        <v>44</v>
      </c>
      <c r="L67" s="7">
        <v>3</v>
      </c>
      <c r="M67" s="7">
        <v>81</v>
      </c>
    </row>
    <row r="68" spans="1:13">
      <c r="A68" s="7" t="s">
        <v>1003</v>
      </c>
      <c r="B68" s="3">
        <v>4</v>
      </c>
      <c r="C68" s="7">
        <v>5</v>
      </c>
      <c r="D68" s="7">
        <v>19</v>
      </c>
      <c r="E68" s="7">
        <v>31</v>
      </c>
      <c r="F68" s="7">
        <v>6</v>
      </c>
      <c r="G68" s="7">
        <v>3</v>
      </c>
      <c r="H68" s="7">
        <v>59</v>
      </c>
      <c r="I68" s="7">
        <v>25</v>
      </c>
      <c r="J68" s="7">
        <v>97</v>
      </c>
      <c r="K68" s="7">
        <v>60</v>
      </c>
      <c r="L68" s="7">
        <v>2</v>
      </c>
      <c r="M68" s="7">
        <v>142</v>
      </c>
    </row>
    <row r="69" spans="1:13">
      <c r="A69" s="7" t="s">
        <v>1004</v>
      </c>
      <c r="B69" s="3">
        <v>2</v>
      </c>
      <c r="C69" s="7">
        <v>1</v>
      </c>
      <c r="D69" s="7">
        <v>8</v>
      </c>
      <c r="E69" s="7">
        <v>15</v>
      </c>
      <c r="F69" s="7">
        <v>1</v>
      </c>
      <c r="G69" s="7">
        <v>1</v>
      </c>
      <c r="H69" s="7">
        <v>26</v>
      </c>
      <c r="I69" s="7">
        <v>13</v>
      </c>
      <c r="J69" s="7">
        <v>57</v>
      </c>
      <c r="K69" s="7">
        <v>19</v>
      </c>
      <c r="L69" s="7">
        <v>3</v>
      </c>
      <c r="M69" s="7">
        <v>42</v>
      </c>
    </row>
    <row r="70" spans="1:13">
      <c r="A70" s="7" t="s">
        <v>446</v>
      </c>
      <c r="B70" s="3">
        <v>0</v>
      </c>
      <c r="C70" s="7">
        <v>4</v>
      </c>
      <c r="D70" s="7">
        <v>13</v>
      </c>
      <c r="E70" s="7">
        <v>15</v>
      </c>
      <c r="F70" s="7">
        <v>3</v>
      </c>
      <c r="G70" s="7">
        <v>2</v>
      </c>
      <c r="H70" s="7">
        <v>44</v>
      </c>
      <c r="I70" s="7">
        <v>16</v>
      </c>
      <c r="J70" s="7">
        <v>96</v>
      </c>
      <c r="K70" s="7">
        <v>62</v>
      </c>
      <c r="L70" s="7">
        <v>8</v>
      </c>
      <c r="M70" s="7">
        <v>184</v>
      </c>
    </row>
    <row r="71" spans="1:13">
      <c r="A71" s="7" t="s">
        <v>1417</v>
      </c>
      <c r="B71" s="3">
        <v>0</v>
      </c>
      <c r="C71" s="7">
        <v>2</v>
      </c>
      <c r="D71" s="7">
        <v>13</v>
      </c>
      <c r="E71" s="7">
        <v>28</v>
      </c>
      <c r="F71" s="7">
        <v>2</v>
      </c>
      <c r="G71" s="7">
        <v>2</v>
      </c>
      <c r="H71" s="7">
        <v>69</v>
      </c>
      <c r="I71" s="7">
        <v>28</v>
      </c>
      <c r="J71" s="7">
        <v>78</v>
      </c>
      <c r="K71" s="7">
        <v>49</v>
      </c>
      <c r="L71" s="7">
        <v>5</v>
      </c>
      <c r="M71" s="7">
        <v>59</v>
      </c>
    </row>
    <row r="72" spans="1:13">
      <c r="A72" s="7" t="s">
        <v>1418</v>
      </c>
      <c r="B72" s="3">
        <v>2</v>
      </c>
      <c r="C72" s="7">
        <v>2</v>
      </c>
      <c r="D72" s="7">
        <v>16</v>
      </c>
      <c r="E72" s="7">
        <v>18</v>
      </c>
      <c r="F72" s="7">
        <v>1</v>
      </c>
      <c r="G72" s="7">
        <v>0</v>
      </c>
      <c r="H72" s="7">
        <v>50</v>
      </c>
      <c r="I72" s="7">
        <v>20</v>
      </c>
      <c r="J72" s="7">
        <v>56</v>
      </c>
      <c r="K72" s="7">
        <v>39</v>
      </c>
      <c r="L72" s="7">
        <v>4</v>
      </c>
      <c r="M72" s="7">
        <v>64</v>
      </c>
    </row>
    <row r="73" spans="1:13">
      <c r="A73" s="7" t="s">
        <v>1419</v>
      </c>
      <c r="B73" s="3">
        <v>1</v>
      </c>
      <c r="C73" s="7">
        <v>8</v>
      </c>
      <c r="D73" s="7">
        <v>14</v>
      </c>
      <c r="E73" s="7">
        <v>22</v>
      </c>
      <c r="F73" s="7">
        <v>2</v>
      </c>
      <c r="G73" s="7">
        <v>0</v>
      </c>
      <c r="H73" s="7">
        <v>57</v>
      </c>
      <c r="I73" s="7">
        <v>26</v>
      </c>
      <c r="J73" s="7">
        <v>106</v>
      </c>
      <c r="K73" s="7">
        <v>54</v>
      </c>
      <c r="L73" s="7">
        <v>6</v>
      </c>
      <c r="M73" s="7">
        <v>91</v>
      </c>
    </row>
    <row r="74" spans="1:13">
      <c r="A74" s="7" t="s">
        <v>1420</v>
      </c>
      <c r="B74" s="3">
        <v>0</v>
      </c>
      <c r="C74" s="7">
        <v>0</v>
      </c>
      <c r="D74" s="7">
        <v>15</v>
      </c>
      <c r="E74" s="7">
        <v>24</v>
      </c>
      <c r="F74" s="7">
        <v>0</v>
      </c>
      <c r="G74" s="7">
        <v>0</v>
      </c>
      <c r="H74" s="7">
        <v>65</v>
      </c>
      <c r="I74" s="7">
        <v>14</v>
      </c>
      <c r="J74" s="7">
        <v>38</v>
      </c>
      <c r="K74" s="7">
        <v>50</v>
      </c>
      <c r="L74" s="7">
        <v>0</v>
      </c>
      <c r="M74" s="7">
        <v>67</v>
      </c>
    </row>
    <row r="75" spans="1:13">
      <c r="A75" s="7" t="s">
        <v>1421</v>
      </c>
      <c r="B75" s="3">
        <v>1</v>
      </c>
      <c r="C75" s="7">
        <v>1</v>
      </c>
      <c r="D75" s="7">
        <v>17</v>
      </c>
      <c r="E75" s="7">
        <v>18</v>
      </c>
      <c r="F75" s="7">
        <v>1</v>
      </c>
      <c r="G75" s="7">
        <v>1</v>
      </c>
      <c r="H75" s="7">
        <v>55</v>
      </c>
      <c r="I75" s="7">
        <v>12</v>
      </c>
      <c r="J75" s="7">
        <v>76</v>
      </c>
      <c r="K75" s="7">
        <v>54</v>
      </c>
      <c r="L75" s="7">
        <v>3</v>
      </c>
      <c r="M75" s="7">
        <v>113</v>
      </c>
    </row>
    <row r="76" spans="1:13">
      <c r="A76" s="7" t="s">
        <v>1422</v>
      </c>
      <c r="B76" s="3">
        <v>1</v>
      </c>
      <c r="C76" s="7">
        <v>0</v>
      </c>
      <c r="D76" s="7">
        <v>14</v>
      </c>
      <c r="E76" s="7">
        <v>26</v>
      </c>
      <c r="F76" s="7">
        <v>0</v>
      </c>
      <c r="G76" s="7">
        <v>0</v>
      </c>
      <c r="H76" s="7">
        <v>42</v>
      </c>
      <c r="I76" s="7">
        <v>16</v>
      </c>
      <c r="J76" s="7">
        <v>55</v>
      </c>
      <c r="K76" s="7">
        <v>17</v>
      </c>
      <c r="L76" s="7">
        <v>2</v>
      </c>
      <c r="M76" s="7">
        <v>30</v>
      </c>
    </row>
    <row r="77" spans="1:13">
      <c r="A77" s="7" t="s">
        <v>1423</v>
      </c>
      <c r="B77" s="3">
        <v>1</v>
      </c>
      <c r="C77" s="7">
        <v>2</v>
      </c>
      <c r="D77" s="7">
        <v>14</v>
      </c>
      <c r="E77" s="7">
        <v>31</v>
      </c>
      <c r="F77" s="7">
        <v>2</v>
      </c>
      <c r="G77" s="7">
        <v>2</v>
      </c>
      <c r="H77" s="7">
        <v>66</v>
      </c>
      <c r="I77" s="7">
        <v>31</v>
      </c>
      <c r="J77" s="7">
        <v>85</v>
      </c>
      <c r="K77" s="7">
        <v>74</v>
      </c>
      <c r="L77" s="7">
        <v>3</v>
      </c>
      <c r="M77" s="7">
        <v>118</v>
      </c>
    </row>
    <row r="78" spans="1:13">
      <c r="A78" s="7" t="s">
        <v>1637</v>
      </c>
      <c r="B78" s="3">
        <v>3</v>
      </c>
      <c r="C78" s="7">
        <v>1</v>
      </c>
      <c r="D78" s="7">
        <v>12</v>
      </c>
      <c r="E78" s="7">
        <v>25</v>
      </c>
      <c r="F78" s="7">
        <v>5</v>
      </c>
      <c r="G78" s="7">
        <v>2</v>
      </c>
      <c r="H78" s="7">
        <v>51</v>
      </c>
      <c r="I78" s="7">
        <v>15</v>
      </c>
      <c r="J78" s="7">
        <v>64</v>
      </c>
      <c r="K78" s="7">
        <v>65</v>
      </c>
      <c r="L78" s="7">
        <v>0</v>
      </c>
      <c r="M78" s="7">
        <v>189</v>
      </c>
    </row>
    <row r="79" spans="1:13">
      <c r="A79" s="7" t="s">
        <v>1424</v>
      </c>
      <c r="B79" s="3">
        <v>0</v>
      </c>
      <c r="C79" s="7">
        <v>2</v>
      </c>
      <c r="D79" s="7">
        <v>8</v>
      </c>
      <c r="E79" s="7">
        <v>11</v>
      </c>
      <c r="F79" s="7">
        <v>0</v>
      </c>
      <c r="G79" s="7">
        <v>0</v>
      </c>
      <c r="H79" s="7">
        <v>27</v>
      </c>
      <c r="I79" s="7">
        <v>6</v>
      </c>
      <c r="J79" s="7">
        <v>11</v>
      </c>
      <c r="K79" s="7">
        <v>8</v>
      </c>
      <c r="L79" s="7">
        <v>0</v>
      </c>
      <c r="M79" s="7">
        <v>17</v>
      </c>
    </row>
    <row r="80" spans="1:13">
      <c r="A80" s="7" t="s">
        <v>1425</v>
      </c>
      <c r="B80" s="3">
        <v>0</v>
      </c>
      <c r="C80" s="7">
        <v>0</v>
      </c>
      <c r="D80" s="7">
        <v>24</v>
      </c>
      <c r="E80" s="7">
        <v>26</v>
      </c>
      <c r="F80" s="7">
        <v>2</v>
      </c>
      <c r="G80" s="7">
        <v>0</v>
      </c>
      <c r="H80" s="7">
        <v>62</v>
      </c>
      <c r="I80" s="7">
        <v>22</v>
      </c>
      <c r="J80" s="7">
        <v>95</v>
      </c>
      <c r="K80" s="7">
        <v>42</v>
      </c>
      <c r="L80" s="7">
        <v>7</v>
      </c>
      <c r="M80" s="7">
        <v>95</v>
      </c>
    </row>
    <row r="81" spans="1:13">
      <c r="A81" s="7" t="s">
        <v>1426</v>
      </c>
      <c r="B81" s="3">
        <v>0</v>
      </c>
      <c r="C81" s="7">
        <v>1</v>
      </c>
      <c r="D81" s="7">
        <v>2</v>
      </c>
      <c r="E81" s="7">
        <v>13</v>
      </c>
      <c r="F81" s="7">
        <v>0</v>
      </c>
      <c r="G81" s="7">
        <v>0</v>
      </c>
      <c r="H81" s="7">
        <v>37</v>
      </c>
      <c r="I81" s="7">
        <v>27</v>
      </c>
      <c r="J81" s="7">
        <v>69</v>
      </c>
      <c r="K81" s="7">
        <v>70</v>
      </c>
      <c r="L81" s="7">
        <v>6</v>
      </c>
      <c r="M81" s="7">
        <v>162</v>
      </c>
    </row>
    <row r="82" spans="1:13">
      <c r="A82" s="7" t="s">
        <v>1427</v>
      </c>
      <c r="B82" s="3">
        <v>0</v>
      </c>
      <c r="C82" s="7">
        <v>2</v>
      </c>
      <c r="D82" s="7">
        <v>34</v>
      </c>
      <c r="E82" s="7">
        <v>32</v>
      </c>
      <c r="F82" s="7">
        <v>2</v>
      </c>
      <c r="G82" s="7">
        <v>1</v>
      </c>
      <c r="H82" s="7">
        <v>90</v>
      </c>
      <c r="I82" s="7">
        <v>33</v>
      </c>
      <c r="J82" s="7">
        <v>95</v>
      </c>
      <c r="K82" s="7">
        <v>63</v>
      </c>
      <c r="L82" s="7">
        <v>7</v>
      </c>
      <c r="M82" s="7">
        <v>103</v>
      </c>
    </row>
    <row r="83" spans="1:13">
      <c r="A83" s="7" t="s">
        <v>1428</v>
      </c>
      <c r="B83" s="3">
        <v>0</v>
      </c>
      <c r="C83" s="7">
        <v>4</v>
      </c>
      <c r="D83" s="7">
        <v>28</v>
      </c>
      <c r="E83" s="7">
        <v>37</v>
      </c>
      <c r="F83" s="7">
        <v>1</v>
      </c>
      <c r="G83" s="7">
        <v>0</v>
      </c>
      <c r="H83" s="7">
        <v>72</v>
      </c>
      <c r="I83" s="7">
        <v>36</v>
      </c>
      <c r="J83" s="7">
        <v>90</v>
      </c>
      <c r="K83" s="7">
        <v>54</v>
      </c>
      <c r="L83" s="7">
        <v>2</v>
      </c>
      <c r="M83" s="7">
        <v>85</v>
      </c>
    </row>
    <row r="84" spans="1:13">
      <c r="A84" s="7" t="s">
        <v>1429</v>
      </c>
      <c r="B84" s="3">
        <v>2</v>
      </c>
      <c r="C84" s="7">
        <v>1</v>
      </c>
      <c r="D84" s="7">
        <v>18</v>
      </c>
      <c r="E84" s="7">
        <v>20</v>
      </c>
      <c r="F84" s="7">
        <v>2</v>
      </c>
      <c r="G84" s="7">
        <v>3</v>
      </c>
      <c r="H84" s="7">
        <v>49</v>
      </c>
      <c r="I84" s="7">
        <v>23</v>
      </c>
      <c r="J84" s="7">
        <v>54</v>
      </c>
      <c r="K84" s="7">
        <v>35</v>
      </c>
      <c r="L84" s="7">
        <v>0</v>
      </c>
      <c r="M84" s="7">
        <v>86</v>
      </c>
    </row>
    <row r="85" spans="1:13">
      <c r="A85" s="7" t="s">
        <v>1430</v>
      </c>
      <c r="B85" s="3">
        <v>1</v>
      </c>
      <c r="C85" s="7">
        <v>2</v>
      </c>
      <c r="D85" s="7">
        <v>16</v>
      </c>
      <c r="E85" s="7">
        <v>15</v>
      </c>
      <c r="F85" s="7">
        <v>1</v>
      </c>
      <c r="G85" s="7">
        <v>0</v>
      </c>
      <c r="H85" s="7">
        <v>36</v>
      </c>
      <c r="I85" s="7">
        <v>36</v>
      </c>
      <c r="J85" s="7">
        <v>57</v>
      </c>
      <c r="K85" s="7">
        <v>22</v>
      </c>
      <c r="L85" s="7">
        <v>4</v>
      </c>
      <c r="M85" s="7">
        <v>55</v>
      </c>
    </row>
    <row r="86" spans="1:13">
      <c r="A86" s="7" t="s">
        <v>1431</v>
      </c>
      <c r="B86" s="3">
        <v>0</v>
      </c>
      <c r="C86" s="7">
        <v>3</v>
      </c>
      <c r="D86" s="7">
        <v>18</v>
      </c>
      <c r="E86" s="7">
        <v>17</v>
      </c>
      <c r="F86" s="7">
        <v>0</v>
      </c>
      <c r="G86" s="7">
        <v>2</v>
      </c>
      <c r="H86" s="7">
        <v>42</v>
      </c>
      <c r="I86" s="7">
        <v>32</v>
      </c>
      <c r="J86" s="7">
        <v>86</v>
      </c>
      <c r="K86" s="7">
        <v>43</v>
      </c>
      <c r="L86" s="7">
        <v>8</v>
      </c>
      <c r="M86" s="7">
        <v>90</v>
      </c>
    </row>
    <row r="87" spans="1:13">
      <c r="A87" s="7" t="s">
        <v>1432</v>
      </c>
      <c r="B87" s="3">
        <v>0</v>
      </c>
      <c r="C87" s="7">
        <v>0</v>
      </c>
      <c r="D87" s="7">
        <v>8</v>
      </c>
      <c r="E87" s="7">
        <v>31</v>
      </c>
      <c r="F87" s="7">
        <v>0</v>
      </c>
      <c r="G87" s="7">
        <v>0</v>
      </c>
      <c r="H87" s="7">
        <v>74</v>
      </c>
      <c r="I87" s="7">
        <v>22</v>
      </c>
      <c r="J87" s="7">
        <v>63</v>
      </c>
      <c r="K87" s="7">
        <v>72</v>
      </c>
      <c r="L87" s="7">
        <v>10</v>
      </c>
      <c r="M87" s="7">
        <v>129</v>
      </c>
    </row>
    <row r="88" spans="1:13">
      <c r="A88" s="7" t="s">
        <v>1433</v>
      </c>
      <c r="B88" s="3">
        <v>1</v>
      </c>
      <c r="C88" s="7">
        <v>4</v>
      </c>
      <c r="D88" s="7">
        <v>7</v>
      </c>
      <c r="E88" s="7">
        <v>13</v>
      </c>
      <c r="F88" s="7">
        <v>3</v>
      </c>
      <c r="G88" s="7">
        <v>0</v>
      </c>
      <c r="H88" s="7">
        <v>31</v>
      </c>
      <c r="I88" s="7">
        <v>16</v>
      </c>
      <c r="J88" s="7">
        <v>48</v>
      </c>
      <c r="K88" s="7">
        <v>22</v>
      </c>
      <c r="L88" s="7">
        <v>1</v>
      </c>
      <c r="M88" s="7">
        <v>60</v>
      </c>
    </row>
    <row r="89" spans="1:13">
      <c r="A89" s="7" t="s">
        <v>1434</v>
      </c>
      <c r="B89" s="3">
        <v>0</v>
      </c>
      <c r="C89" s="7">
        <v>0</v>
      </c>
      <c r="D89" s="7">
        <v>21</v>
      </c>
      <c r="E89" s="7">
        <v>42</v>
      </c>
      <c r="F89" s="7">
        <v>0</v>
      </c>
      <c r="G89" s="7">
        <v>0</v>
      </c>
      <c r="H89" s="7">
        <v>74</v>
      </c>
      <c r="I89" s="7">
        <v>24</v>
      </c>
      <c r="J89" s="7">
        <v>106</v>
      </c>
      <c r="K89" s="7">
        <v>75</v>
      </c>
      <c r="L89" s="7">
        <v>6</v>
      </c>
      <c r="M89" s="7">
        <v>115</v>
      </c>
    </row>
    <row r="90" spans="1:13">
      <c r="A90" s="7" t="s">
        <v>2691</v>
      </c>
      <c r="B90" s="3">
        <v>2</v>
      </c>
      <c r="C90" s="7">
        <v>2</v>
      </c>
      <c r="D90" s="7">
        <v>15</v>
      </c>
      <c r="E90" s="7">
        <v>41</v>
      </c>
      <c r="F90" s="7">
        <v>2</v>
      </c>
      <c r="G90" s="7">
        <v>0</v>
      </c>
      <c r="H90" s="7">
        <v>75</v>
      </c>
      <c r="I90" s="7">
        <v>29</v>
      </c>
      <c r="J90" s="7">
        <v>83</v>
      </c>
      <c r="K90" s="7">
        <v>63</v>
      </c>
      <c r="L90" s="7">
        <v>3</v>
      </c>
      <c r="M90" s="7">
        <v>108</v>
      </c>
    </row>
    <row r="91" spans="1:13">
      <c r="A91" s="7" t="s">
        <v>1435</v>
      </c>
      <c r="B91" s="3">
        <v>2</v>
      </c>
      <c r="C91" s="7">
        <v>2</v>
      </c>
      <c r="D91" s="7">
        <v>12</v>
      </c>
      <c r="E91" s="7">
        <v>15</v>
      </c>
      <c r="F91" s="7">
        <v>2</v>
      </c>
      <c r="G91" s="7">
        <v>0</v>
      </c>
      <c r="H91" s="7">
        <v>39</v>
      </c>
      <c r="I91" s="7">
        <v>17</v>
      </c>
      <c r="J91" s="7">
        <v>56</v>
      </c>
      <c r="K91" s="7">
        <v>36</v>
      </c>
      <c r="L91" s="7">
        <v>2</v>
      </c>
      <c r="M91" s="7">
        <v>80</v>
      </c>
    </row>
    <row r="92" spans="1:13">
      <c r="A92" s="7" t="s">
        <v>1638</v>
      </c>
      <c r="B92" s="3">
        <v>2</v>
      </c>
      <c r="C92" s="7">
        <v>12</v>
      </c>
      <c r="D92" s="7">
        <v>38</v>
      </c>
      <c r="E92" s="7">
        <v>39</v>
      </c>
      <c r="F92" s="7">
        <v>2</v>
      </c>
      <c r="G92" s="7">
        <v>1</v>
      </c>
      <c r="H92" s="7">
        <v>125</v>
      </c>
      <c r="I92" s="7">
        <v>43</v>
      </c>
      <c r="J92" s="7">
        <v>103</v>
      </c>
      <c r="K92" s="7">
        <v>81</v>
      </c>
      <c r="L92" s="7">
        <v>10</v>
      </c>
      <c r="M92" s="7">
        <v>166</v>
      </c>
    </row>
    <row r="93" spans="1:13">
      <c r="A93" s="7" t="s">
        <v>1436</v>
      </c>
      <c r="B93" s="3">
        <v>0</v>
      </c>
      <c r="C93" s="7">
        <v>2</v>
      </c>
      <c r="D93" s="7">
        <v>26</v>
      </c>
      <c r="E93" s="7">
        <v>10</v>
      </c>
      <c r="F93" s="7">
        <v>2</v>
      </c>
      <c r="G93" s="7">
        <v>0</v>
      </c>
      <c r="H93" s="7">
        <v>36</v>
      </c>
      <c r="I93" s="7">
        <v>23</v>
      </c>
      <c r="J93" s="7">
        <v>72</v>
      </c>
      <c r="K93" s="7">
        <v>42</v>
      </c>
      <c r="L93" s="7">
        <v>3</v>
      </c>
      <c r="M93" s="7">
        <v>73</v>
      </c>
    </row>
    <row r="94" spans="1:13">
      <c r="A94" s="7" t="s">
        <v>1437</v>
      </c>
      <c r="B94" s="3">
        <v>2</v>
      </c>
      <c r="C94" s="7">
        <v>4</v>
      </c>
      <c r="D94" s="7">
        <v>21</v>
      </c>
      <c r="E94" s="7">
        <v>18</v>
      </c>
      <c r="F94" s="7">
        <v>2</v>
      </c>
      <c r="G94" s="7">
        <v>1</v>
      </c>
      <c r="H94" s="7">
        <v>57</v>
      </c>
      <c r="I94" s="7">
        <v>26</v>
      </c>
      <c r="J94" s="7">
        <v>78</v>
      </c>
      <c r="K94" s="7">
        <v>69</v>
      </c>
      <c r="L94" s="7">
        <v>1</v>
      </c>
      <c r="M94" s="7">
        <v>146</v>
      </c>
    </row>
    <row r="95" spans="1:13">
      <c r="A95" s="7" t="s">
        <v>1438</v>
      </c>
      <c r="B95" s="3">
        <v>0</v>
      </c>
      <c r="C95" s="7">
        <v>3</v>
      </c>
      <c r="D95" s="7">
        <v>15</v>
      </c>
      <c r="E95" s="7">
        <v>10</v>
      </c>
      <c r="F95" s="7">
        <v>1</v>
      </c>
      <c r="G95" s="7">
        <v>1</v>
      </c>
      <c r="H95" s="7">
        <v>30</v>
      </c>
      <c r="I95" s="7">
        <v>13</v>
      </c>
      <c r="J95" s="7">
        <v>47</v>
      </c>
      <c r="K95" s="7">
        <v>27</v>
      </c>
      <c r="L95" s="7">
        <v>6</v>
      </c>
      <c r="M95" s="7">
        <v>53</v>
      </c>
    </row>
    <row r="96" spans="1:13">
      <c r="A96" s="7" t="s">
        <v>1439</v>
      </c>
      <c r="B96" s="3">
        <v>0</v>
      </c>
      <c r="C96" s="7">
        <v>2</v>
      </c>
      <c r="D96" s="7">
        <v>10</v>
      </c>
      <c r="E96" s="7">
        <v>15</v>
      </c>
      <c r="F96" s="7">
        <v>0</v>
      </c>
      <c r="G96" s="7">
        <v>0</v>
      </c>
      <c r="H96" s="7">
        <v>36</v>
      </c>
      <c r="I96" s="7">
        <v>12</v>
      </c>
      <c r="J96" s="7">
        <v>47</v>
      </c>
      <c r="K96" s="7">
        <v>43</v>
      </c>
      <c r="L96" s="7">
        <v>2</v>
      </c>
      <c r="M96" s="7">
        <v>108</v>
      </c>
    </row>
    <row r="97" spans="1:13">
      <c r="A97" s="7" t="s">
        <v>1440</v>
      </c>
      <c r="B97" s="3">
        <v>0</v>
      </c>
      <c r="C97" s="7">
        <v>0</v>
      </c>
      <c r="D97" s="7">
        <v>14</v>
      </c>
      <c r="E97" s="7">
        <v>36</v>
      </c>
      <c r="F97" s="7">
        <v>1</v>
      </c>
      <c r="G97" s="7">
        <v>0</v>
      </c>
      <c r="H97" s="7">
        <v>80</v>
      </c>
      <c r="I97" s="7">
        <v>20</v>
      </c>
      <c r="J97" s="7">
        <v>98</v>
      </c>
      <c r="K97" s="7">
        <v>51</v>
      </c>
      <c r="L97" s="7">
        <v>3</v>
      </c>
      <c r="M97" s="7">
        <v>104</v>
      </c>
    </row>
    <row r="98" spans="1:13">
      <c r="A98" s="7" t="s">
        <v>1441</v>
      </c>
      <c r="B98" s="3">
        <v>0</v>
      </c>
      <c r="C98" s="7">
        <v>0</v>
      </c>
      <c r="D98" s="7">
        <v>8</v>
      </c>
      <c r="E98" s="7">
        <v>17</v>
      </c>
      <c r="F98" s="7">
        <v>0</v>
      </c>
      <c r="G98" s="7">
        <v>0</v>
      </c>
      <c r="H98" s="7">
        <v>25</v>
      </c>
      <c r="I98" s="7">
        <v>4</v>
      </c>
      <c r="J98" s="7">
        <v>21</v>
      </c>
      <c r="K98" s="7">
        <v>23</v>
      </c>
      <c r="L98" s="7">
        <v>0</v>
      </c>
      <c r="M98" s="7">
        <v>85</v>
      </c>
    </row>
    <row r="99" spans="1:13">
      <c r="A99" s="7" t="s">
        <v>1442</v>
      </c>
      <c r="B99" s="3">
        <v>1</v>
      </c>
      <c r="C99" s="7">
        <v>2</v>
      </c>
      <c r="D99" s="7">
        <v>10</v>
      </c>
      <c r="E99" s="7">
        <v>14</v>
      </c>
      <c r="F99" s="7">
        <v>2</v>
      </c>
      <c r="G99" s="7">
        <v>2</v>
      </c>
      <c r="H99" s="7">
        <v>52</v>
      </c>
      <c r="I99" s="7">
        <v>16</v>
      </c>
      <c r="J99" s="7">
        <v>56</v>
      </c>
      <c r="K99" s="7">
        <v>22</v>
      </c>
      <c r="L99" s="7">
        <v>0</v>
      </c>
      <c r="M99" s="7">
        <v>57</v>
      </c>
    </row>
    <row r="100" spans="1:13">
      <c r="A100" s="7" t="s">
        <v>1443</v>
      </c>
      <c r="B100" s="3">
        <v>0</v>
      </c>
      <c r="C100" s="7">
        <v>2</v>
      </c>
      <c r="D100" s="7">
        <v>9</v>
      </c>
      <c r="E100" s="7">
        <v>9</v>
      </c>
      <c r="F100" s="7">
        <v>1</v>
      </c>
      <c r="G100" s="7">
        <v>0</v>
      </c>
      <c r="H100" s="7">
        <v>22</v>
      </c>
      <c r="I100" s="7">
        <v>18</v>
      </c>
      <c r="J100" s="7">
        <v>72</v>
      </c>
      <c r="K100" s="7">
        <v>39</v>
      </c>
      <c r="L100" s="7">
        <v>2</v>
      </c>
      <c r="M100" s="7">
        <v>79</v>
      </c>
    </row>
    <row r="101" spans="1:13">
      <c r="A101" s="7" t="s">
        <v>1444</v>
      </c>
      <c r="B101" s="3">
        <v>0</v>
      </c>
      <c r="C101" s="7">
        <v>1</v>
      </c>
      <c r="D101" s="7">
        <v>5</v>
      </c>
      <c r="E101" s="7">
        <v>10</v>
      </c>
      <c r="F101" s="7">
        <v>0</v>
      </c>
      <c r="G101" s="7">
        <v>0</v>
      </c>
      <c r="H101" s="7">
        <v>17</v>
      </c>
      <c r="I101" s="7">
        <v>15</v>
      </c>
      <c r="J101" s="7">
        <v>32</v>
      </c>
      <c r="K101" s="7">
        <v>20</v>
      </c>
      <c r="L101" s="7">
        <v>0</v>
      </c>
      <c r="M101" s="7">
        <v>43</v>
      </c>
    </row>
    <row r="102" spans="1:13">
      <c r="A102" s="7" t="s">
        <v>1445</v>
      </c>
      <c r="B102" s="3">
        <v>0</v>
      </c>
      <c r="C102" s="7">
        <v>2</v>
      </c>
      <c r="D102" s="7">
        <v>21</v>
      </c>
      <c r="E102" s="7">
        <v>32</v>
      </c>
      <c r="F102" s="7">
        <v>2</v>
      </c>
      <c r="G102" s="7">
        <v>2</v>
      </c>
      <c r="H102" s="7">
        <v>64</v>
      </c>
      <c r="I102" s="7">
        <v>24</v>
      </c>
      <c r="J102" s="7">
        <v>88</v>
      </c>
      <c r="K102" s="7">
        <v>50</v>
      </c>
      <c r="L102" s="7">
        <v>3</v>
      </c>
      <c r="M102" s="7">
        <v>93</v>
      </c>
    </row>
  </sheetData>
  <pageMargins left="0.70866141732283472" right="0.70866141732283472" top="0.74803149606299213" bottom="0.74803149606299213" header="0.31496062992125984" footer="0.31496062992125984"/>
  <pageSetup paperSize="9" scale="4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110"/>
  <sheetViews>
    <sheetView topLeftCell="A45" workbookViewId="0">
      <selection activeCell="C15" sqref="C15"/>
    </sheetView>
  </sheetViews>
  <sheetFormatPr defaultRowHeight="15"/>
  <cols>
    <col min="1" max="1" width="19.28515625" bestFit="1" customWidth="1"/>
    <col min="2" max="2" width="2.28515625" bestFit="1" customWidth="1"/>
    <col min="3" max="3" width="2.140625" bestFit="1" customWidth="1"/>
    <col min="4" max="4" width="3" bestFit="1" customWidth="1"/>
    <col min="5" max="5" width="3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4" bestFit="1" customWidth="1"/>
    <col min="12" max="12" width="4" customWidth="1"/>
    <col min="13" max="13" width="11.5703125" bestFit="1" customWidth="1"/>
    <col min="14" max="14" width="10.5703125" bestFit="1" customWidth="1"/>
    <col min="15" max="15" width="5.42578125" bestFit="1" customWidth="1"/>
    <col min="16" max="17" width="4.28515625" bestFit="1" customWidth="1"/>
    <col min="18" max="18" width="4.28515625" style="7" customWidth="1"/>
    <col min="19" max="19" width="15.28515625" style="7" bestFit="1" customWidth="1"/>
    <col min="20" max="20" width="11.85546875" style="7" bestFit="1" customWidth="1"/>
    <col min="21" max="21" width="12" style="7" bestFit="1" customWidth="1"/>
    <col min="22" max="22" width="14.28515625" style="7" bestFit="1" customWidth="1"/>
    <col min="23" max="23" width="13.140625" style="7" bestFit="1" customWidth="1"/>
    <col min="24" max="24" width="10.42578125" style="7" bestFit="1" customWidth="1"/>
  </cols>
  <sheetData>
    <row r="1" spans="1:24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R1"/>
      <c r="S1"/>
      <c r="T1"/>
      <c r="U1"/>
      <c r="V1"/>
      <c r="W1"/>
      <c r="X1"/>
    </row>
    <row r="2" spans="1:24">
      <c r="A2" s="7" t="s">
        <v>382</v>
      </c>
      <c r="B2" s="3">
        <v>3</v>
      </c>
      <c r="C2" s="7">
        <v>4</v>
      </c>
      <c r="D2" s="7">
        <v>11</v>
      </c>
      <c r="E2" s="7">
        <v>18</v>
      </c>
      <c r="F2" s="7">
        <v>1</v>
      </c>
      <c r="G2" s="7">
        <v>0</v>
      </c>
      <c r="H2" s="7">
        <v>50</v>
      </c>
      <c r="I2" s="7">
        <v>0</v>
      </c>
      <c r="J2" s="7">
        <v>35</v>
      </c>
      <c r="K2" s="7">
        <v>21</v>
      </c>
      <c r="L2" s="7">
        <v>0</v>
      </c>
      <c r="M2" s="7">
        <v>85</v>
      </c>
      <c r="R2"/>
      <c r="S2"/>
      <c r="T2"/>
      <c r="U2"/>
      <c r="V2"/>
      <c r="W2"/>
      <c r="X2"/>
    </row>
    <row r="3" spans="1:24">
      <c r="A3" s="7" t="s">
        <v>383</v>
      </c>
      <c r="B3" s="3">
        <v>0</v>
      </c>
      <c r="C3" s="7">
        <v>2</v>
      </c>
      <c r="D3" s="7">
        <v>13</v>
      </c>
      <c r="E3" s="7">
        <v>28</v>
      </c>
      <c r="F3" s="7">
        <v>8</v>
      </c>
      <c r="G3" s="7">
        <v>1</v>
      </c>
      <c r="H3" s="7">
        <v>59</v>
      </c>
      <c r="I3" s="7">
        <v>0</v>
      </c>
      <c r="J3" s="7">
        <v>53</v>
      </c>
      <c r="K3" s="7">
        <v>18</v>
      </c>
      <c r="L3" s="7">
        <v>0</v>
      </c>
      <c r="M3" s="7">
        <v>48</v>
      </c>
      <c r="R3"/>
      <c r="S3"/>
      <c r="T3"/>
      <c r="U3"/>
      <c r="V3"/>
      <c r="W3"/>
      <c r="X3"/>
    </row>
    <row r="4" spans="1:24">
      <c r="A4" s="7" t="s">
        <v>384</v>
      </c>
      <c r="B4" s="3">
        <v>0</v>
      </c>
      <c r="C4" s="7">
        <v>1</v>
      </c>
      <c r="D4" s="7">
        <v>9</v>
      </c>
      <c r="E4" s="7">
        <v>11</v>
      </c>
      <c r="F4" s="7">
        <v>5</v>
      </c>
      <c r="G4" s="7">
        <v>0</v>
      </c>
      <c r="H4" s="7">
        <v>25</v>
      </c>
      <c r="I4" s="7">
        <v>0</v>
      </c>
      <c r="J4" s="7">
        <v>18</v>
      </c>
      <c r="K4" s="7">
        <v>14</v>
      </c>
      <c r="L4" s="7">
        <v>0</v>
      </c>
      <c r="M4" s="7">
        <v>16</v>
      </c>
      <c r="R4"/>
      <c r="S4"/>
      <c r="T4"/>
      <c r="U4"/>
      <c r="V4"/>
      <c r="W4"/>
      <c r="X4"/>
    </row>
    <row r="5" spans="1:24">
      <c r="A5" s="7" t="s">
        <v>385</v>
      </c>
      <c r="B5" s="3">
        <v>2</v>
      </c>
      <c r="C5" s="7">
        <v>2</v>
      </c>
      <c r="D5" s="7">
        <v>6</v>
      </c>
      <c r="E5" s="7">
        <v>18</v>
      </c>
      <c r="F5" s="7">
        <v>2</v>
      </c>
      <c r="G5" s="7">
        <v>1</v>
      </c>
      <c r="H5" s="7">
        <v>32</v>
      </c>
      <c r="I5" s="7">
        <v>0</v>
      </c>
      <c r="J5" s="7">
        <v>23</v>
      </c>
      <c r="K5" s="7">
        <v>18</v>
      </c>
      <c r="L5" s="7">
        <v>0</v>
      </c>
      <c r="M5" s="7">
        <v>42</v>
      </c>
      <c r="R5"/>
      <c r="S5"/>
      <c r="T5"/>
      <c r="U5"/>
      <c r="V5"/>
      <c r="W5"/>
      <c r="X5"/>
    </row>
    <row r="6" spans="1:24">
      <c r="A6" s="7" t="s">
        <v>386</v>
      </c>
      <c r="B6" s="3">
        <v>0</v>
      </c>
      <c r="C6" s="7">
        <v>0</v>
      </c>
      <c r="D6" s="7">
        <v>0</v>
      </c>
      <c r="E6" s="7">
        <v>1</v>
      </c>
      <c r="F6" s="7">
        <v>0</v>
      </c>
      <c r="G6" s="7">
        <v>0</v>
      </c>
      <c r="H6" s="7">
        <v>1</v>
      </c>
      <c r="I6" s="7">
        <v>0</v>
      </c>
      <c r="J6" s="7">
        <v>2</v>
      </c>
      <c r="K6" s="7">
        <v>0</v>
      </c>
      <c r="L6" s="7">
        <v>0</v>
      </c>
      <c r="M6" s="7">
        <v>5</v>
      </c>
      <c r="R6"/>
      <c r="S6"/>
      <c r="T6"/>
      <c r="U6"/>
      <c r="V6"/>
      <c r="W6"/>
      <c r="X6"/>
    </row>
    <row r="7" spans="1:24">
      <c r="A7" s="7" t="s">
        <v>387</v>
      </c>
      <c r="B7" s="3">
        <v>1</v>
      </c>
      <c r="C7" s="7">
        <v>1</v>
      </c>
      <c r="D7" s="7">
        <v>11</v>
      </c>
      <c r="E7" s="7">
        <v>33</v>
      </c>
      <c r="F7" s="7">
        <v>8</v>
      </c>
      <c r="G7" s="7">
        <v>8</v>
      </c>
      <c r="H7" s="7">
        <v>55</v>
      </c>
      <c r="I7" s="7">
        <v>0</v>
      </c>
      <c r="J7" s="7">
        <v>45</v>
      </c>
      <c r="K7" s="7">
        <v>28</v>
      </c>
      <c r="L7" s="7">
        <v>0</v>
      </c>
      <c r="M7" s="7">
        <v>61</v>
      </c>
      <c r="R7"/>
      <c r="S7"/>
      <c r="T7"/>
      <c r="U7"/>
      <c r="V7"/>
      <c r="W7"/>
      <c r="X7"/>
    </row>
    <row r="8" spans="1:24">
      <c r="A8" s="7" t="s">
        <v>388</v>
      </c>
      <c r="B8" s="3">
        <v>1</v>
      </c>
      <c r="C8" s="7">
        <v>0</v>
      </c>
      <c r="D8" s="7">
        <v>13</v>
      </c>
      <c r="E8" s="7">
        <v>27</v>
      </c>
      <c r="F8" s="7">
        <v>1</v>
      </c>
      <c r="G8" s="7">
        <v>0</v>
      </c>
      <c r="H8" s="7">
        <v>48</v>
      </c>
      <c r="I8" s="7">
        <v>0</v>
      </c>
      <c r="J8" s="7">
        <v>25</v>
      </c>
      <c r="K8" s="7">
        <v>13</v>
      </c>
      <c r="L8" s="7">
        <v>0</v>
      </c>
      <c r="M8" s="7">
        <v>42</v>
      </c>
      <c r="R8"/>
      <c r="S8"/>
      <c r="T8"/>
      <c r="U8"/>
      <c r="V8"/>
      <c r="W8"/>
      <c r="X8"/>
    </row>
    <row r="9" spans="1:24">
      <c r="A9" s="7" t="s">
        <v>389</v>
      </c>
      <c r="B9" s="3">
        <v>2</v>
      </c>
      <c r="C9" s="7">
        <v>3</v>
      </c>
      <c r="D9" s="7">
        <v>15</v>
      </c>
      <c r="E9" s="7">
        <v>35</v>
      </c>
      <c r="F9" s="7">
        <v>6</v>
      </c>
      <c r="G9" s="7">
        <v>1</v>
      </c>
      <c r="H9" s="7">
        <v>84</v>
      </c>
      <c r="I9" s="7">
        <v>0</v>
      </c>
      <c r="J9" s="7">
        <v>52</v>
      </c>
      <c r="K9" s="7">
        <v>35</v>
      </c>
      <c r="L9" s="7">
        <v>0</v>
      </c>
      <c r="M9" s="7">
        <v>68</v>
      </c>
      <c r="R9"/>
      <c r="S9"/>
      <c r="T9"/>
      <c r="U9"/>
      <c r="V9"/>
      <c r="W9"/>
      <c r="X9"/>
    </row>
    <row r="10" spans="1:24">
      <c r="A10" s="7" t="s">
        <v>390</v>
      </c>
      <c r="B10" s="3">
        <v>1</v>
      </c>
      <c r="C10" s="7">
        <v>5</v>
      </c>
      <c r="D10" s="7">
        <v>9</v>
      </c>
      <c r="E10" s="7">
        <v>19</v>
      </c>
      <c r="F10" s="7">
        <v>4</v>
      </c>
      <c r="G10" s="7">
        <v>0</v>
      </c>
      <c r="H10" s="7">
        <v>40</v>
      </c>
      <c r="I10" s="7">
        <v>0</v>
      </c>
      <c r="J10" s="7">
        <v>47</v>
      </c>
      <c r="K10" s="7">
        <v>18</v>
      </c>
      <c r="L10" s="7">
        <v>0</v>
      </c>
      <c r="M10" s="7">
        <v>68</v>
      </c>
      <c r="R10"/>
      <c r="S10"/>
      <c r="T10"/>
      <c r="U10"/>
      <c r="V10"/>
      <c r="W10"/>
      <c r="X10"/>
    </row>
    <row r="11" spans="1:24">
      <c r="A11" s="7" t="s">
        <v>391</v>
      </c>
      <c r="B11" s="3">
        <v>8</v>
      </c>
      <c r="C11" s="7">
        <v>2</v>
      </c>
      <c r="D11" s="7">
        <v>14</v>
      </c>
      <c r="E11" s="7">
        <v>20</v>
      </c>
      <c r="F11" s="7">
        <v>3</v>
      </c>
      <c r="G11" s="7">
        <v>0</v>
      </c>
      <c r="H11" s="7">
        <v>53</v>
      </c>
      <c r="I11" s="7">
        <v>0</v>
      </c>
      <c r="J11" s="7">
        <v>45</v>
      </c>
      <c r="K11" s="7">
        <v>29</v>
      </c>
      <c r="L11" s="7">
        <v>0</v>
      </c>
      <c r="M11" s="7">
        <v>57</v>
      </c>
      <c r="R11"/>
      <c r="S11"/>
      <c r="T11"/>
      <c r="U11"/>
      <c r="V11"/>
      <c r="W11"/>
      <c r="X11"/>
    </row>
    <row r="12" spans="1:24">
      <c r="A12" s="7" t="s">
        <v>392</v>
      </c>
      <c r="B12" s="3">
        <v>1</v>
      </c>
      <c r="C12" s="7">
        <v>2</v>
      </c>
      <c r="D12" s="7">
        <v>6</v>
      </c>
      <c r="E12" s="7">
        <v>15</v>
      </c>
      <c r="F12" s="7">
        <v>4</v>
      </c>
      <c r="G12" s="7">
        <v>0</v>
      </c>
      <c r="H12" s="7">
        <v>32</v>
      </c>
      <c r="I12" s="7">
        <v>0</v>
      </c>
      <c r="J12" s="7">
        <v>28</v>
      </c>
      <c r="K12" s="7">
        <v>20</v>
      </c>
      <c r="L12" s="7">
        <v>0</v>
      </c>
      <c r="M12" s="7">
        <v>37</v>
      </c>
      <c r="R12"/>
      <c r="S12"/>
      <c r="T12"/>
      <c r="U12"/>
      <c r="V12"/>
      <c r="W12"/>
      <c r="X12"/>
    </row>
    <row r="13" spans="1:24">
      <c r="A13" s="7" t="s">
        <v>393</v>
      </c>
      <c r="B13" s="3">
        <v>4</v>
      </c>
      <c r="C13" s="7">
        <v>2</v>
      </c>
      <c r="D13" s="7">
        <v>11</v>
      </c>
      <c r="E13" s="7">
        <v>20</v>
      </c>
      <c r="F13" s="7">
        <v>6</v>
      </c>
      <c r="G13" s="7">
        <v>0</v>
      </c>
      <c r="H13" s="7">
        <v>47</v>
      </c>
      <c r="I13" s="7">
        <v>8</v>
      </c>
      <c r="J13" s="7">
        <v>66</v>
      </c>
      <c r="K13" s="7">
        <v>40</v>
      </c>
      <c r="L13" s="7">
        <v>0</v>
      </c>
      <c r="M13" s="7">
        <v>146</v>
      </c>
      <c r="R13"/>
      <c r="S13"/>
      <c r="T13"/>
      <c r="U13"/>
      <c r="V13"/>
      <c r="W13"/>
      <c r="X13"/>
    </row>
    <row r="14" spans="1:24">
      <c r="A14" s="7" t="s">
        <v>394</v>
      </c>
      <c r="B14" s="3">
        <v>0</v>
      </c>
      <c r="C14" s="7">
        <v>2</v>
      </c>
      <c r="D14" s="7">
        <v>16</v>
      </c>
      <c r="E14" s="7">
        <v>33</v>
      </c>
      <c r="F14" s="7">
        <v>18</v>
      </c>
      <c r="G14" s="7">
        <v>1</v>
      </c>
      <c r="H14" s="7">
        <v>66</v>
      </c>
      <c r="I14" s="7">
        <v>27</v>
      </c>
      <c r="J14" s="7">
        <v>97</v>
      </c>
      <c r="K14" s="7">
        <v>57</v>
      </c>
      <c r="L14" s="7">
        <v>0</v>
      </c>
      <c r="M14" s="7">
        <v>118</v>
      </c>
      <c r="R14"/>
      <c r="S14"/>
      <c r="T14"/>
      <c r="U14"/>
      <c r="V14"/>
      <c r="W14"/>
      <c r="X14"/>
    </row>
    <row r="15" spans="1:24">
      <c r="A15" s="7" t="s">
        <v>395</v>
      </c>
      <c r="B15" s="3">
        <v>0</v>
      </c>
      <c r="C15" s="7">
        <v>1</v>
      </c>
      <c r="D15" s="7">
        <v>12</v>
      </c>
      <c r="E15" s="7">
        <v>14</v>
      </c>
      <c r="F15" s="7">
        <v>3</v>
      </c>
      <c r="G15" s="7">
        <v>1</v>
      </c>
      <c r="H15" s="7">
        <v>36</v>
      </c>
      <c r="I15" s="7">
        <v>7</v>
      </c>
      <c r="J15" s="7">
        <v>48</v>
      </c>
      <c r="K15" s="7">
        <v>36</v>
      </c>
      <c r="L15" s="7">
        <v>0</v>
      </c>
      <c r="M15" s="7">
        <v>70</v>
      </c>
      <c r="R15"/>
      <c r="S15"/>
      <c r="T15"/>
      <c r="U15"/>
      <c r="V15"/>
      <c r="W15"/>
      <c r="X15"/>
    </row>
    <row r="16" spans="1:24">
      <c r="A16" s="7" t="s">
        <v>396</v>
      </c>
      <c r="B16" s="3">
        <v>2</v>
      </c>
      <c r="C16" s="7">
        <v>1</v>
      </c>
      <c r="D16" s="7">
        <v>6</v>
      </c>
      <c r="E16" s="7">
        <v>18</v>
      </c>
      <c r="F16" s="7">
        <v>2</v>
      </c>
      <c r="G16" s="7">
        <v>1</v>
      </c>
      <c r="H16" s="7">
        <v>31</v>
      </c>
      <c r="I16" s="7">
        <v>9</v>
      </c>
      <c r="J16" s="7">
        <v>37</v>
      </c>
      <c r="K16" s="7">
        <v>34</v>
      </c>
      <c r="L16" s="7">
        <v>0</v>
      </c>
      <c r="M16" s="7">
        <v>84</v>
      </c>
      <c r="R16"/>
      <c r="S16"/>
      <c r="T16"/>
      <c r="U16"/>
      <c r="V16"/>
      <c r="W16"/>
      <c r="X16"/>
    </row>
    <row r="17" spans="1:24">
      <c r="A17" s="7" t="s">
        <v>397</v>
      </c>
      <c r="B17" s="3">
        <v>0</v>
      </c>
      <c r="C17" s="7">
        <v>0</v>
      </c>
      <c r="D17" s="7">
        <v>7</v>
      </c>
      <c r="E17" s="7">
        <v>3</v>
      </c>
      <c r="F17" s="7">
        <v>0</v>
      </c>
      <c r="G17" s="7">
        <v>0</v>
      </c>
      <c r="H17" s="7">
        <v>18</v>
      </c>
      <c r="I17" s="7">
        <v>5</v>
      </c>
      <c r="J17" s="7">
        <v>15</v>
      </c>
      <c r="K17" s="7">
        <v>9</v>
      </c>
      <c r="L17" s="7">
        <v>0</v>
      </c>
      <c r="M17" s="7">
        <v>13</v>
      </c>
      <c r="R17"/>
      <c r="S17"/>
      <c r="T17"/>
      <c r="U17"/>
      <c r="V17"/>
      <c r="W17"/>
      <c r="X17"/>
    </row>
    <row r="18" spans="1:24">
      <c r="A18" s="7" t="s">
        <v>398</v>
      </c>
      <c r="B18" s="3">
        <v>0</v>
      </c>
      <c r="C18" s="7">
        <v>2</v>
      </c>
      <c r="D18" s="7">
        <v>14</v>
      </c>
      <c r="E18" s="7">
        <v>39</v>
      </c>
      <c r="F18" s="7">
        <v>13</v>
      </c>
      <c r="G18" s="7">
        <v>1</v>
      </c>
      <c r="H18" s="7">
        <v>77</v>
      </c>
      <c r="I18" s="7">
        <v>22</v>
      </c>
      <c r="J18" s="7">
        <v>91</v>
      </c>
      <c r="K18" s="7">
        <v>65</v>
      </c>
      <c r="L18" s="7">
        <v>0</v>
      </c>
      <c r="M18" s="7">
        <v>131</v>
      </c>
      <c r="R18"/>
      <c r="S18"/>
      <c r="T18"/>
      <c r="U18"/>
      <c r="V18"/>
      <c r="W18"/>
      <c r="X18"/>
    </row>
    <row r="19" spans="1:24">
      <c r="A19" s="7" t="s">
        <v>399</v>
      </c>
      <c r="B19" s="3">
        <v>0</v>
      </c>
      <c r="C19" s="7">
        <v>2</v>
      </c>
      <c r="D19" s="7">
        <v>14</v>
      </c>
      <c r="E19" s="7">
        <v>27</v>
      </c>
      <c r="F19" s="7">
        <v>3</v>
      </c>
      <c r="G19" s="7">
        <v>0</v>
      </c>
      <c r="H19" s="7">
        <v>51</v>
      </c>
      <c r="I19" s="7">
        <v>17</v>
      </c>
      <c r="J19" s="7">
        <v>43</v>
      </c>
      <c r="K19" s="7">
        <v>28</v>
      </c>
      <c r="L19" s="7">
        <v>0</v>
      </c>
      <c r="M19" s="7">
        <v>76</v>
      </c>
      <c r="R19"/>
      <c r="S19"/>
      <c r="T19"/>
      <c r="U19"/>
      <c r="V19"/>
      <c r="W19"/>
      <c r="X19"/>
    </row>
    <row r="20" spans="1:24">
      <c r="A20" s="7" t="s">
        <v>400</v>
      </c>
      <c r="B20" s="3">
        <v>2</v>
      </c>
      <c r="C20" s="7">
        <v>2</v>
      </c>
      <c r="D20" s="7">
        <v>19</v>
      </c>
      <c r="E20" s="7">
        <v>34</v>
      </c>
      <c r="F20" s="7">
        <v>4</v>
      </c>
      <c r="G20" s="7">
        <v>1</v>
      </c>
      <c r="H20" s="7">
        <v>84</v>
      </c>
      <c r="I20" s="7">
        <v>18</v>
      </c>
      <c r="J20" s="7">
        <v>89</v>
      </c>
      <c r="K20" s="7">
        <v>67</v>
      </c>
      <c r="L20" s="7">
        <v>0</v>
      </c>
      <c r="M20" s="7">
        <v>154</v>
      </c>
      <c r="R20"/>
      <c r="S20"/>
      <c r="T20"/>
      <c r="U20"/>
      <c r="V20"/>
      <c r="W20"/>
      <c r="X20"/>
    </row>
    <row r="21" spans="1:24">
      <c r="A21" s="7" t="s">
        <v>401</v>
      </c>
      <c r="B21" s="3">
        <v>0</v>
      </c>
      <c r="C21" s="7">
        <v>5</v>
      </c>
      <c r="D21" s="7">
        <v>12</v>
      </c>
      <c r="E21" s="7">
        <v>24</v>
      </c>
      <c r="F21" s="7">
        <v>4</v>
      </c>
      <c r="G21" s="7">
        <v>2</v>
      </c>
      <c r="H21" s="7">
        <v>52</v>
      </c>
      <c r="I21" s="7">
        <v>16</v>
      </c>
      <c r="J21" s="7">
        <v>75</v>
      </c>
      <c r="K21" s="7">
        <v>46</v>
      </c>
      <c r="L21" s="7">
        <v>0</v>
      </c>
      <c r="M21" s="7">
        <v>121</v>
      </c>
      <c r="R21"/>
      <c r="S21"/>
      <c r="T21"/>
      <c r="U21"/>
      <c r="V21"/>
      <c r="W21"/>
      <c r="X21"/>
    </row>
    <row r="22" spans="1:24">
      <c r="A22" s="7" t="s">
        <v>402</v>
      </c>
      <c r="B22" s="3">
        <v>5</v>
      </c>
      <c r="C22" s="7">
        <v>2</v>
      </c>
      <c r="D22" s="7">
        <v>14</v>
      </c>
      <c r="E22" s="7">
        <v>19</v>
      </c>
      <c r="F22" s="7">
        <v>4</v>
      </c>
      <c r="G22" s="7">
        <v>3</v>
      </c>
      <c r="H22" s="7">
        <v>49</v>
      </c>
      <c r="I22" s="7">
        <v>12</v>
      </c>
      <c r="J22" s="7">
        <v>66</v>
      </c>
      <c r="K22" s="7">
        <v>36</v>
      </c>
      <c r="L22" s="7">
        <v>0</v>
      </c>
      <c r="M22" s="7">
        <v>84</v>
      </c>
      <c r="R22"/>
      <c r="S22"/>
      <c r="T22"/>
      <c r="U22"/>
      <c r="V22"/>
      <c r="W22"/>
      <c r="X22"/>
    </row>
    <row r="23" spans="1:24">
      <c r="A23" s="7" t="s">
        <v>403</v>
      </c>
      <c r="B23" s="3">
        <v>1</v>
      </c>
      <c r="C23" s="7">
        <v>0</v>
      </c>
      <c r="D23" s="7">
        <v>5</v>
      </c>
      <c r="E23" s="7">
        <v>12</v>
      </c>
      <c r="F23" s="7">
        <v>6</v>
      </c>
      <c r="G23" s="7">
        <v>3</v>
      </c>
      <c r="H23" s="7">
        <v>27</v>
      </c>
      <c r="I23" s="7">
        <v>9</v>
      </c>
      <c r="J23" s="7">
        <v>41</v>
      </c>
      <c r="K23" s="7">
        <v>29</v>
      </c>
      <c r="L23" s="7">
        <v>0</v>
      </c>
      <c r="M23" s="7">
        <v>59</v>
      </c>
      <c r="R23"/>
      <c r="S23"/>
      <c r="T23"/>
      <c r="U23"/>
      <c r="V23"/>
      <c r="W23"/>
      <c r="X23"/>
    </row>
    <row r="24" spans="1:24">
      <c r="A24" s="7" t="s">
        <v>404</v>
      </c>
      <c r="B24" s="3">
        <v>0</v>
      </c>
      <c r="C24" s="7">
        <v>0</v>
      </c>
      <c r="D24" s="7">
        <v>13</v>
      </c>
      <c r="E24" s="7">
        <v>16</v>
      </c>
      <c r="F24" s="7">
        <v>0</v>
      </c>
      <c r="G24" s="7">
        <v>4</v>
      </c>
      <c r="H24" s="7">
        <v>42</v>
      </c>
      <c r="I24" s="7">
        <v>9</v>
      </c>
      <c r="J24" s="7">
        <v>56</v>
      </c>
      <c r="K24" s="7">
        <v>38</v>
      </c>
      <c r="L24" s="7">
        <v>0</v>
      </c>
      <c r="M24" s="7">
        <v>164</v>
      </c>
      <c r="R24"/>
      <c r="S24"/>
      <c r="T24"/>
      <c r="U24"/>
      <c r="V24"/>
      <c r="W24"/>
      <c r="X24"/>
    </row>
    <row r="25" spans="1:24">
      <c r="A25" s="7" t="s">
        <v>405</v>
      </c>
      <c r="B25" s="3">
        <v>0</v>
      </c>
      <c r="C25" s="7">
        <v>3</v>
      </c>
      <c r="D25" s="7">
        <v>14</v>
      </c>
      <c r="E25" s="7">
        <v>32</v>
      </c>
      <c r="F25" s="7">
        <v>1</v>
      </c>
      <c r="G25" s="7">
        <v>3</v>
      </c>
      <c r="H25" s="7">
        <v>60</v>
      </c>
      <c r="I25" s="7">
        <v>21</v>
      </c>
      <c r="J25" s="7">
        <v>110</v>
      </c>
      <c r="K25" s="7">
        <v>59</v>
      </c>
      <c r="L25" s="7">
        <v>0</v>
      </c>
      <c r="M25" s="7">
        <v>115</v>
      </c>
      <c r="R25"/>
      <c r="S25"/>
      <c r="T25"/>
      <c r="U25"/>
      <c r="V25"/>
      <c r="W25"/>
      <c r="X25"/>
    </row>
    <row r="26" spans="1:24">
      <c r="A26" s="7" t="s">
        <v>406</v>
      </c>
      <c r="B26" s="3">
        <v>0</v>
      </c>
      <c r="C26" s="7">
        <v>0</v>
      </c>
      <c r="D26" s="7">
        <v>11</v>
      </c>
      <c r="E26" s="7">
        <v>12</v>
      </c>
      <c r="F26" s="7">
        <v>0</v>
      </c>
      <c r="G26" s="7">
        <v>0</v>
      </c>
      <c r="H26" s="7">
        <v>39</v>
      </c>
      <c r="I26" s="7">
        <v>11</v>
      </c>
      <c r="J26" s="7">
        <v>41</v>
      </c>
      <c r="K26" s="7">
        <v>29</v>
      </c>
      <c r="L26" s="7">
        <v>0</v>
      </c>
      <c r="M26" s="7">
        <v>67</v>
      </c>
      <c r="R26"/>
      <c r="S26"/>
      <c r="T26"/>
      <c r="U26"/>
      <c r="V26"/>
      <c r="W26"/>
      <c r="X26"/>
    </row>
    <row r="27" spans="1:24">
      <c r="A27" s="7" t="s">
        <v>407</v>
      </c>
      <c r="B27" s="3">
        <v>1</v>
      </c>
      <c r="C27" s="7">
        <v>3</v>
      </c>
      <c r="D27" s="7">
        <v>2</v>
      </c>
      <c r="E27" s="7">
        <v>13</v>
      </c>
      <c r="F27" s="7">
        <v>1</v>
      </c>
      <c r="G27" s="7">
        <v>0</v>
      </c>
      <c r="H27" s="7">
        <v>25</v>
      </c>
      <c r="I27" s="7">
        <v>5</v>
      </c>
      <c r="J27" s="7">
        <v>37</v>
      </c>
      <c r="K27" s="7">
        <v>27</v>
      </c>
      <c r="L27" s="7">
        <v>0</v>
      </c>
      <c r="M27" s="7">
        <v>73</v>
      </c>
      <c r="R27"/>
      <c r="S27"/>
      <c r="T27"/>
      <c r="U27"/>
      <c r="V27"/>
      <c r="W27"/>
      <c r="X27"/>
    </row>
    <row r="28" spans="1:24">
      <c r="A28" s="7" t="s">
        <v>408</v>
      </c>
      <c r="B28" s="3">
        <v>0</v>
      </c>
      <c r="C28" s="7">
        <v>0</v>
      </c>
      <c r="D28" s="7">
        <v>7</v>
      </c>
      <c r="E28" s="7">
        <v>6</v>
      </c>
      <c r="F28" s="7">
        <v>0</v>
      </c>
      <c r="G28" s="7">
        <v>0</v>
      </c>
      <c r="H28" s="7">
        <v>15</v>
      </c>
      <c r="I28" s="7">
        <v>3</v>
      </c>
      <c r="J28" s="7">
        <v>10</v>
      </c>
      <c r="K28" s="7">
        <v>7</v>
      </c>
      <c r="L28" s="7">
        <v>0</v>
      </c>
      <c r="M28" s="7">
        <v>15</v>
      </c>
      <c r="R28"/>
      <c r="S28"/>
      <c r="T28"/>
      <c r="U28"/>
      <c r="V28"/>
      <c r="W28"/>
      <c r="X28"/>
    </row>
    <row r="29" spans="1:24">
      <c r="A29" s="7" t="s">
        <v>409</v>
      </c>
      <c r="B29" s="3">
        <v>0</v>
      </c>
      <c r="C29" s="7">
        <v>0</v>
      </c>
      <c r="D29" s="7">
        <v>23</v>
      </c>
      <c r="E29" s="7">
        <v>29</v>
      </c>
      <c r="F29" s="7">
        <v>0</v>
      </c>
      <c r="G29" s="7">
        <v>1</v>
      </c>
      <c r="H29" s="7">
        <v>72</v>
      </c>
      <c r="I29" s="7">
        <v>29</v>
      </c>
      <c r="J29" s="7">
        <v>85</v>
      </c>
      <c r="K29" s="7">
        <v>77</v>
      </c>
      <c r="L29" s="7">
        <v>0</v>
      </c>
      <c r="M29" s="7">
        <v>145</v>
      </c>
      <c r="R29"/>
      <c r="S29"/>
      <c r="T29"/>
      <c r="U29"/>
      <c r="V29"/>
      <c r="W29"/>
      <c r="X29"/>
    </row>
    <row r="30" spans="1:24">
      <c r="A30" s="7" t="s">
        <v>410</v>
      </c>
      <c r="B30" s="3">
        <v>1</v>
      </c>
      <c r="C30" s="7">
        <v>2</v>
      </c>
      <c r="D30" s="7">
        <v>17</v>
      </c>
      <c r="E30" s="7">
        <v>18</v>
      </c>
      <c r="F30" s="7">
        <v>3</v>
      </c>
      <c r="G30" s="7">
        <v>0</v>
      </c>
      <c r="H30" s="7">
        <v>43</v>
      </c>
      <c r="I30" s="7">
        <v>16</v>
      </c>
      <c r="J30" s="7">
        <v>46</v>
      </c>
      <c r="K30" s="7">
        <v>24</v>
      </c>
      <c r="L30" s="7">
        <v>0</v>
      </c>
      <c r="M30" s="7">
        <v>86</v>
      </c>
      <c r="R30"/>
      <c r="S30"/>
      <c r="T30"/>
      <c r="U30"/>
      <c r="V30"/>
      <c r="W30"/>
      <c r="X30"/>
    </row>
    <row r="31" spans="1:24">
      <c r="A31" s="7" t="s">
        <v>411</v>
      </c>
      <c r="B31" s="3">
        <v>3</v>
      </c>
      <c r="C31" s="7">
        <v>1</v>
      </c>
      <c r="D31" s="7">
        <v>19</v>
      </c>
      <c r="E31" s="7">
        <v>30</v>
      </c>
      <c r="F31" s="7">
        <v>2</v>
      </c>
      <c r="G31" s="7">
        <v>2</v>
      </c>
      <c r="H31" s="7">
        <v>81</v>
      </c>
      <c r="I31" s="7">
        <v>18</v>
      </c>
      <c r="J31" s="7">
        <v>84</v>
      </c>
      <c r="K31" s="7">
        <v>53</v>
      </c>
      <c r="L31" s="7">
        <v>0</v>
      </c>
      <c r="M31" s="7">
        <v>147</v>
      </c>
      <c r="R31"/>
      <c r="S31"/>
      <c r="T31"/>
      <c r="U31"/>
      <c r="V31"/>
      <c r="W31"/>
      <c r="X31"/>
    </row>
    <row r="32" spans="1:24">
      <c r="A32" s="7" t="s">
        <v>412</v>
      </c>
      <c r="B32" s="3">
        <v>0</v>
      </c>
      <c r="C32" s="7">
        <v>3</v>
      </c>
      <c r="D32" s="7">
        <v>13</v>
      </c>
      <c r="E32" s="7">
        <v>31</v>
      </c>
      <c r="F32" s="7">
        <v>0</v>
      </c>
      <c r="G32" s="7">
        <v>3</v>
      </c>
      <c r="H32" s="7">
        <v>58</v>
      </c>
      <c r="I32" s="7">
        <v>17</v>
      </c>
      <c r="J32" s="7">
        <v>62</v>
      </c>
      <c r="K32" s="7">
        <v>50</v>
      </c>
      <c r="L32" s="7">
        <v>0</v>
      </c>
      <c r="M32" s="7">
        <v>137</v>
      </c>
      <c r="R32"/>
      <c r="S32"/>
      <c r="T32"/>
      <c r="U32"/>
      <c r="V32"/>
      <c r="W32"/>
      <c r="X32"/>
    </row>
    <row r="33" spans="1:24">
      <c r="A33" s="7" t="s">
        <v>413</v>
      </c>
      <c r="B33" s="3">
        <v>1</v>
      </c>
      <c r="C33" s="7">
        <v>2</v>
      </c>
      <c r="D33" s="7">
        <v>19</v>
      </c>
      <c r="E33" s="7">
        <v>23</v>
      </c>
      <c r="F33" s="7">
        <v>2</v>
      </c>
      <c r="G33" s="7">
        <v>2</v>
      </c>
      <c r="H33" s="7">
        <v>53</v>
      </c>
      <c r="I33" s="7">
        <v>20</v>
      </c>
      <c r="J33" s="7">
        <v>68</v>
      </c>
      <c r="K33" s="7">
        <v>35</v>
      </c>
      <c r="L33" s="7">
        <v>0</v>
      </c>
      <c r="M33" s="7">
        <v>105</v>
      </c>
      <c r="R33"/>
      <c r="S33"/>
      <c r="T33"/>
      <c r="U33"/>
      <c r="V33"/>
      <c r="W33"/>
      <c r="X33"/>
    </row>
    <row r="34" spans="1:24">
      <c r="A34" s="7" t="s">
        <v>414</v>
      </c>
      <c r="B34" s="3">
        <v>1</v>
      </c>
      <c r="C34" s="7">
        <v>0</v>
      </c>
      <c r="D34" s="7">
        <v>5</v>
      </c>
      <c r="E34" s="7">
        <v>17</v>
      </c>
      <c r="F34" s="7">
        <v>1</v>
      </c>
      <c r="G34" s="7">
        <v>2</v>
      </c>
      <c r="H34" s="7">
        <v>28</v>
      </c>
      <c r="I34" s="7">
        <v>16</v>
      </c>
      <c r="J34" s="7">
        <v>42</v>
      </c>
      <c r="K34" s="7">
        <v>24</v>
      </c>
      <c r="L34" s="7">
        <v>0</v>
      </c>
      <c r="M34" s="7">
        <v>63</v>
      </c>
      <c r="R34"/>
      <c r="S34"/>
      <c r="T34"/>
      <c r="U34"/>
      <c r="V34"/>
      <c r="W34"/>
      <c r="X34"/>
    </row>
    <row r="35" spans="1:24">
      <c r="A35" s="7" t="s">
        <v>415</v>
      </c>
      <c r="B35" s="3">
        <v>0</v>
      </c>
      <c r="C35" s="7">
        <v>1</v>
      </c>
      <c r="D35" s="7">
        <v>13</v>
      </c>
      <c r="E35" s="7">
        <v>25</v>
      </c>
      <c r="F35" s="7">
        <v>0</v>
      </c>
      <c r="G35" s="7">
        <v>0</v>
      </c>
      <c r="H35" s="7">
        <v>51</v>
      </c>
      <c r="I35" s="7">
        <v>14</v>
      </c>
      <c r="J35" s="7">
        <v>79</v>
      </c>
      <c r="K35" s="7">
        <v>64</v>
      </c>
      <c r="L35" s="7">
        <v>2</v>
      </c>
      <c r="M35" s="7">
        <v>139</v>
      </c>
      <c r="R35"/>
      <c r="S35"/>
      <c r="T35"/>
      <c r="U35"/>
      <c r="V35"/>
      <c r="W35"/>
      <c r="X35"/>
    </row>
    <row r="36" spans="1:24">
      <c r="A36" s="7" t="s">
        <v>416</v>
      </c>
      <c r="B36" s="3">
        <v>0</v>
      </c>
      <c r="C36" s="7">
        <v>2</v>
      </c>
      <c r="D36" s="7">
        <v>18</v>
      </c>
      <c r="E36" s="7">
        <v>40</v>
      </c>
      <c r="F36" s="7">
        <v>0</v>
      </c>
      <c r="G36" s="7">
        <v>1</v>
      </c>
      <c r="H36" s="7">
        <v>70</v>
      </c>
      <c r="I36" s="7">
        <v>24</v>
      </c>
      <c r="J36" s="7">
        <v>92</v>
      </c>
      <c r="K36" s="7">
        <v>68</v>
      </c>
      <c r="L36" s="7">
        <v>0</v>
      </c>
      <c r="M36" s="7">
        <v>163</v>
      </c>
      <c r="R36"/>
      <c r="S36"/>
      <c r="T36"/>
      <c r="U36"/>
      <c r="V36"/>
      <c r="W36"/>
      <c r="X36"/>
    </row>
    <row r="37" spans="1:24">
      <c r="A37" s="7" t="s">
        <v>417</v>
      </c>
      <c r="B37" s="3">
        <v>0</v>
      </c>
      <c r="C37" s="7">
        <v>1</v>
      </c>
      <c r="D37" s="7">
        <v>8</v>
      </c>
      <c r="E37" s="7">
        <v>15</v>
      </c>
      <c r="F37" s="7">
        <v>0</v>
      </c>
      <c r="G37" s="7">
        <v>0</v>
      </c>
      <c r="H37" s="7">
        <v>34</v>
      </c>
      <c r="I37" s="7">
        <v>10</v>
      </c>
      <c r="J37" s="7">
        <v>35</v>
      </c>
      <c r="K37" s="7">
        <v>26</v>
      </c>
      <c r="L37" s="7">
        <v>1</v>
      </c>
      <c r="M37" s="7">
        <v>47</v>
      </c>
      <c r="R37"/>
      <c r="S37"/>
      <c r="T37"/>
      <c r="U37"/>
      <c r="V37"/>
      <c r="W37"/>
      <c r="X37"/>
    </row>
    <row r="38" spans="1:24">
      <c r="A38" s="7" t="s">
        <v>418</v>
      </c>
      <c r="B38" s="3">
        <v>2</v>
      </c>
      <c r="C38" s="7">
        <v>3</v>
      </c>
      <c r="D38" s="7">
        <v>4</v>
      </c>
      <c r="E38" s="7">
        <v>10</v>
      </c>
      <c r="F38" s="7">
        <v>0</v>
      </c>
      <c r="G38" s="7">
        <v>0</v>
      </c>
      <c r="H38" s="7">
        <v>31</v>
      </c>
      <c r="I38" s="7">
        <v>5</v>
      </c>
      <c r="J38" s="7">
        <v>46</v>
      </c>
      <c r="K38" s="7">
        <v>21</v>
      </c>
      <c r="L38" s="7">
        <v>2</v>
      </c>
      <c r="M38" s="7">
        <v>55</v>
      </c>
      <c r="R38"/>
      <c r="S38"/>
      <c r="T38"/>
      <c r="U38"/>
      <c r="V38"/>
      <c r="W38"/>
      <c r="X38"/>
    </row>
    <row r="39" spans="1:24">
      <c r="A39" s="7" t="s">
        <v>419</v>
      </c>
      <c r="B39" s="3">
        <v>0</v>
      </c>
      <c r="C39" s="7">
        <v>0</v>
      </c>
      <c r="D39" s="7">
        <v>7</v>
      </c>
      <c r="E39" s="7">
        <v>7</v>
      </c>
      <c r="F39" s="7">
        <v>0</v>
      </c>
      <c r="G39" s="7">
        <v>0</v>
      </c>
      <c r="H39" s="7">
        <v>25</v>
      </c>
      <c r="I39" s="7">
        <v>1</v>
      </c>
      <c r="J39" s="7">
        <v>7</v>
      </c>
      <c r="K39" s="7">
        <v>7</v>
      </c>
      <c r="L39" s="7">
        <v>2</v>
      </c>
      <c r="M39" s="7">
        <v>17</v>
      </c>
      <c r="R39"/>
      <c r="S39"/>
      <c r="T39"/>
      <c r="U39"/>
      <c r="V39"/>
      <c r="W39"/>
      <c r="X39"/>
    </row>
    <row r="40" spans="1:24">
      <c r="A40" s="7" t="s">
        <v>420</v>
      </c>
      <c r="B40" s="3">
        <v>0</v>
      </c>
      <c r="C40" s="7">
        <v>1</v>
      </c>
      <c r="D40" s="7">
        <v>25</v>
      </c>
      <c r="E40" s="7">
        <v>34</v>
      </c>
      <c r="F40" s="7">
        <v>0</v>
      </c>
      <c r="G40" s="7">
        <v>0</v>
      </c>
      <c r="H40" s="7">
        <v>81</v>
      </c>
      <c r="I40" s="7">
        <v>17</v>
      </c>
      <c r="J40" s="7">
        <v>87</v>
      </c>
      <c r="K40" s="7">
        <v>71</v>
      </c>
      <c r="L40" s="7">
        <v>0</v>
      </c>
      <c r="M40" s="7">
        <v>130</v>
      </c>
      <c r="R40"/>
      <c r="S40"/>
      <c r="T40"/>
      <c r="U40"/>
      <c r="V40"/>
      <c r="W40"/>
      <c r="X40"/>
    </row>
    <row r="41" spans="1:24">
      <c r="A41" s="7" t="s">
        <v>421</v>
      </c>
      <c r="B41" s="3">
        <v>0</v>
      </c>
      <c r="C41" s="7">
        <v>2</v>
      </c>
      <c r="D41" s="7">
        <v>15</v>
      </c>
      <c r="E41" s="7">
        <v>19</v>
      </c>
      <c r="F41" s="7">
        <v>1</v>
      </c>
      <c r="G41" s="7">
        <v>1</v>
      </c>
      <c r="H41" s="7">
        <v>40</v>
      </c>
      <c r="I41" s="7">
        <v>6</v>
      </c>
      <c r="J41" s="7">
        <v>33</v>
      </c>
      <c r="K41" s="7">
        <v>21</v>
      </c>
      <c r="L41" s="7">
        <v>0</v>
      </c>
      <c r="M41" s="7">
        <v>81</v>
      </c>
      <c r="R41"/>
      <c r="S41"/>
      <c r="T41"/>
      <c r="U41"/>
      <c r="V41"/>
      <c r="W41"/>
      <c r="X41"/>
    </row>
    <row r="42" spans="1:24">
      <c r="A42" s="7" t="s">
        <v>422</v>
      </c>
      <c r="B42" s="3">
        <v>3</v>
      </c>
      <c r="C42" s="7">
        <v>0</v>
      </c>
      <c r="D42" s="7">
        <v>15</v>
      </c>
      <c r="E42" s="7">
        <v>32</v>
      </c>
      <c r="F42" s="7">
        <v>0</v>
      </c>
      <c r="G42" s="7">
        <v>1</v>
      </c>
      <c r="H42" s="7">
        <v>82</v>
      </c>
      <c r="I42" s="7">
        <v>15</v>
      </c>
      <c r="J42" s="7">
        <v>85</v>
      </c>
      <c r="K42" s="7">
        <v>57</v>
      </c>
      <c r="L42" s="7">
        <v>0</v>
      </c>
      <c r="M42" s="7">
        <v>171</v>
      </c>
      <c r="R42"/>
      <c r="S42"/>
      <c r="T42"/>
      <c r="U42"/>
      <c r="V42"/>
      <c r="W42"/>
      <c r="X42"/>
    </row>
    <row r="43" spans="1:24">
      <c r="A43" s="7" t="s">
        <v>423</v>
      </c>
      <c r="B43" s="3">
        <v>1</v>
      </c>
      <c r="C43" s="7">
        <v>3</v>
      </c>
      <c r="D43" s="7">
        <v>17</v>
      </c>
      <c r="E43" s="7">
        <v>26</v>
      </c>
      <c r="F43" s="7">
        <v>0</v>
      </c>
      <c r="G43" s="7">
        <v>0</v>
      </c>
      <c r="H43" s="7">
        <v>58</v>
      </c>
      <c r="I43" s="7">
        <v>13</v>
      </c>
      <c r="J43" s="7">
        <v>71</v>
      </c>
      <c r="K43" s="7">
        <v>43</v>
      </c>
      <c r="L43" s="7">
        <v>1</v>
      </c>
      <c r="M43" s="7">
        <v>118</v>
      </c>
      <c r="R43"/>
      <c r="S43"/>
      <c r="T43"/>
      <c r="U43"/>
      <c r="V43"/>
      <c r="W43"/>
      <c r="X43"/>
    </row>
    <row r="44" spans="1:24">
      <c r="A44" s="7" t="s">
        <v>424</v>
      </c>
      <c r="B44" s="3">
        <v>1</v>
      </c>
      <c r="C44" s="7">
        <v>3</v>
      </c>
      <c r="D44" s="7">
        <v>18</v>
      </c>
      <c r="E44" s="7">
        <v>22</v>
      </c>
      <c r="F44" s="7">
        <v>0</v>
      </c>
      <c r="G44" s="7">
        <v>0</v>
      </c>
      <c r="H44" s="7">
        <v>51</v>
      </c>
      <c r="I44" s="7">
        <v>12</v>
      </c>
      <c r="J44" s="7">
        <v>58</v>
      </c>
      <c r="K44" s="7">
        <v>51</v>
      </c>
      <c r="L44" s="7">
        <v>0</v>
      </c>
      <c r="M44" s="7">
        <v>126</v>
      </c>
      <c r="R44"/>
      <c r="S44"/>
      <c r="T44"/>
      <c r="U44"/>
      <c r="V44"/>
      <c r="W44"/>
      <c r="X44"/>
    </row>
    <row r="45" spans="1:24">
      <c r="A45" s="7" t="s">
        <v>425</v>
      </c>
      <c r="B45" s="3">
        <v>1</v>
      </c>
      <c r="C45" s="7">
        <v>1</v>
      </c>
      <c r="D45" s="7">
        <v>7</v>
      </c>
      <c r="E45" s="7">
        <v>8</v>
      </c>
      <c r="F45" s="7">
        <v>0</v>
      </c>
      <c r="G45" s="7">
        <v>0</v>
      </c>
      <c r="H45" s="7">
        <v>22</v>
      </c>
      <c r="I45" s="7">
        <v>6</v>
      </c>
      <c r="J45" s="7">
        <v>42</v>
      </c>
      <c r="K45" s="7">
        <v>23</v>
      </c>
      <c r="L45" s="7">
        <v>0</v>
      </c>
      <c r="M45" s="7">
        <v>80</v>
      </c>
      <c r="R45"/>
      <c r="S45"/>
      <c r="T45"/>
      <c r="U45"/>
      <c r="V45"/>
      <c r="W45"/>
      <c r="X45"/>
    </row>
    <row r="46" spans="1:24">
      <c r="A46" s="7" t="s">
        <v>491</v>
      </c>
      <c r="B46" s="3">
        <v>0</v>
      </c>
      <c r="C46" s="7">
        <v>2</v>
      </c>
      <c r="D46" s="7">
        <v>16</v>
      </c>
      <c r="E46" s="7">
        <v>20</v>
      </c>
      <c r="F46" s="7">
        <v>1</v>
      </c>
      <c r="G46" s="7">
        <v>0</v>
      </c>
      <c r="H46" s="7">
        <v>61</v>
      </c>
      <c r="I46" s="7">
        <v>16</v>
      </c>
      <c r="J46" s="7">
        <v>70</v>
      </c>
      <c r="K46" s="7">
        <v>56</v>
      </c>
      <c r="L46" s="7">
        <v>5</v>
      </c>
      <c r="M46" s="7">
        <v>112</v>
      </c>
      <c r="R46"/>
    </row>
    <row r="47" spans="1:24">
      <c r="A47" s="7" t="s">
        <v>564</v>
      </c>
      <c r="B47" s="3">
        <v>0</v>
      </c>
      <c r="C47" s="7">
        <v>2</v>
      </c>
      <c r="D47" s="7">
        <v>14</v>
      </c>
      <c r="E47" s="7">
        <v>34</v>
      </c>
      <c r="F47" s="7">
        <v>2</v>
      </c>
      <c r="G47" s="7">
        <v>1</v>
      </c>
      <c r="H47" s="7">
        <v>63</v>
      </c>
      <c r="I47" s="7">
        <v>21</v>
      </c>
      <c r="J47" s="7">
        <v>57</v>
      </c>
      <c r="K47" s="7">
        <v>47</v>
      </c>
      <c r="L47" s="7">
        <v>2</v>
      </c>
      <c r="M47" s="7">
        <v>135</v>
      </c>
      <c r="R47"/>
    </row>
    <row r="48" spans="1:24">
      <c r="A48" s="7" t="s">
        <v>565</v>
      </c>
      <c r="B48" s="3">
        <v>1</v>
      </c>
      <c r="C48" s="7">
        <v>2</v>
      </c>
      <c r="D48" s="7">
        <v>13</v>
      </c>
      <c r="E48" s="7">
        <v>14</v>
      </c>
      <c r="F48" s="7">
        <v>2</v>
      </c>
      <c r="G48" s="7">
        <v>0</v>
      </c>
      <c r="H48" s="7">
        <v>37</v>
      </c>
      <c r="I48" s="7">
        <v>12</v>
      </c>
      <c r="J48" s="7">
        <v>37</v>
      </c>
      <c r="K48" s="7">
        <v>26</v>
      </c>
      <c r="L48" s="7">
        <v>4</v>
      </c>
      <c r="M48" s="7">
        <v>52</v>
      </c>
      <c r="R48"/>
    </row>
    <row r="49" spans="1:18">
      <c r="A49" s="7" t="s">
        <v>562</v>
      </c>
      <c r="B49" s="3">
        <v>2</v>
      </c>
      <c r="C49" s="7">
        <v>4</v>
      </c>
      <c r="D49" s="7">
        <v>4</v>
      </c>
      <c r="E49" s="7">
        <v>9</v>
      </c>
      <c r="F49" s="7">
        <v>0</v>
      </c>
      <c r="G49" s="7">
        <v>0</v>
      </c>
      <c r="H49" s="7">
        <v>28</v>
      </c>
      <c r="I49" s="7">
        <v>13</v>
      </c>
      <c r="J49" s="7">
        <v>36</v>
      </c>
      <c r="K49" s="7">
        <v>30</v>
      </c>
      <c r="L49" s="7">
        <v>5</v>
      </c>
      <c r="M49" s="7">
        <v>64</v>
      </c>
      <c r="R49"/>
    </row>
    <row r="50" spans="1:18">
      <c r="A50" s="7" t="s">
        <v>563</v>
      </c>
      <c r="B50" s="3">
        <v>0</v>
      </c>
      <c r="C50" s="7">
        <v>0</v>
      </c>
      <c r="D50" s="7">
        <v>6</v>
      </c>
      <c r="E50" s="7">
        <v>6</v>
      </c>
      <c r="F50" s="7">
        <v>0</v>
      </c>
      <c r="G50" s="7">
        <v>0</v>
      </c>
      <c r="H50" s="7">
        <v>20</v>
      </c>
      <c r="I50" s="7">
        <v>6</v>
      </c>
      <c r="J50" s="7">
        <v>6</v>
      </c>
      <c r="K50" s="7">
        <v>7</v>
      </c>
      <c r="L50" s="7">
        <v>3</v>
      </c>
      <c r="M50" s="7">
        <v>8</v>
      </c>
      <c r="R50"/>
    </row>
    <row r="51" spans="1:18">
      <c r="A51" s="7" t="s">
        <v>566</v>
      </c>
      <c r="B51" s="3">
        <v>0</v>
      </c>
      <c r="C51" s="7">
        <v>2</v>
      </c>
      <c r="D51" s="7">
        <v>29</v>
      </c>
      <c r="E51" s="7">
        <v>27</v>
      </c>
      <c r="F51" s="7">
        <v>2</v>
      </c>
      <c r="G51" s="7">
        <v>0</v>
      </c>
      <c r="H51" s="7">
        <v>80</v>
      </c>
      <c r="I51" s="7">
        <v>34</v>
      </c>
      <c r="J51" s="7">
        <v>90</v>
      </c>
      <c r="K51" s="7">
        <v>75</v>
      </c>
      <c r="L51" s="7">
        <v>2</v>
      </c>
      <c r="M51" s="7">
        <v>125</v>
      </c>
      <c r="R51"/>
    </row>
    <row r="52" spans="1:18">
      <c r="A52" s="7" t="s">
        <v>567</v>
      </c>
      <c r="B52" s="3">
        <v>2</v>
      </c>
      <c r="C52" s="7">
        <v>2</v>
      </c>
      <c r="D52" s="7">
        <v>13</v>
      </c>
      <c r="E52" s="7">
        <v>18</v>
      </c>
      <c r="F52" s="7">
        <v>2</v>
      </c>
      <c r="G52" s="7">
        <v>0</v>
      </c>
      <c r="H52" s="7">
        <v>40</v>
      </c>
      <c r="I52" s="7">
        <v>9</v>
      </c>
      <c r="J52" s="7">
        <v>26</v>
      </c>
      <c r="K52" s="7">
        <v>32</v>
      </c>
      <c r="L52" s="7">
        <v>4</v>
      </c>
      <c r="M52" s="7">
        <v>65</v>
      </c>
      <c r="R52"/>
    </row>
    <row r="53" spans="1:18">
      <c r="A53" s="7" t="s">
        <v>492</v>
      </c>
      <c r="B53" s="3">
        <v>2</v>
      </c>
      <c r="C53" s="7">
        <v>1</v>
      </c>
      <c r="D53" s="7">
        <v>9</v>
      </c>
      <c r="E53" s="7">
        <v>35</v>
      </c>
      <c r="F53" s="7">
        <v>1</v>
      </c>
      <c r="G53" s="7">
        <v>1</v>
      </c>
      <c r="H53" s="7">
        <v>80</v>
      </c>
      <c r="I53" s="7">
        <v>28</v>
      </c>
      <c r="J53" s="7">
        <v>57</v>
      </c>
      <c r="K53" s="7">
        <v>68</v>
      </c>
      <c r="L53" s="7">
        <v>5</v>
      </c>
      <c r="M53" s="7">
        <v>145</v>
      </c>
      <c r="R53"/>
    </row>
    <row r="54" spans="1:18">
      <c r="A54" s="7" t="s">
        <v>493</v>
      </c>
      <c r="B54" s="3">
        <v>1</v>
      </c>
      <c r="C54" s="7">
        <v>5</v>
      </c>
      <c r="D54" s="7">
        <v>15</v>
      </c>
      <c r="E54" s="7">
        <v>24</v>
      </c>
      <c r="F54" s="7">
        <v>1</v>
      </c>
      <c r="G54" s="7">
        <v>0</v>
      </c>
      <c r="H54" s="7">
        <v>58</v>
      </c>
      <c r="I54" s="7">
        <v>24</v>
      </c>
      <c r="J54" s="7">
        <v>40</v>
      </c>
      <c r="K54" s="7">
        <v>33</v>
      </c>
      <c r="L54" s="7">
        <v>3</v>
      </c>
      <c r="M54" s="7">
        <v>66</v>
      </c>
      <c r="R54"/>
    </row>
    <row r="55" spans="1:18">
      <c r="A55" s="7" t="s">
        <v>494</v>
      </c>
      <c r="B55" s="3">
        <v>2</v>
      </c>
      <c r="C55" s="7">
        <v>4</v>
      </c>
      <c r="D55" s="7">
        <v>12</v>
      </c>
      <c r="E55" s="7">
        <v>22</v>
      </c>
      <c r="F55" s="7">
        <v>3</v>
      </c>
      <c r="G55" s="7">
        <v>0</v>
      </c>
      <c r="H55" s="7">
        <v>44</v>
      </c>
      <c r="I55" s="7">
        <v>18</v>
      </c>
      <c r="J55" s="7">
        <v>44</v>
      </c>
      <c r="K55" s="7">
        <v>34</v>
      </c>
      <c r="L55" s="7">
        <v>4</v>
      </c>
      <c r="M55" s="7">
        <v>86</v>
      </c>
      <c r="R55"/>
    </row>
    <row r="56" spans="1:18">
      <c r="A56" s="7" t="s">
        <v>495</v>
      </c>
      <c r="B56" s="3">
        <v>0</v>
      </c>
      <c r="C56" s="7">
        <v>2</v>
      </c>
      <c r="D56" s="7">
        <v>5</v>
      </c>
      <c r="E56" s="7">
        <v>2</v>
      </c>
      <c r="F56" s="7">
        <v>1</v>
      </c>
      <c r="G56" s="7">
        <v>2</v>
      </c>
      <c r="H56" s="7">
        <v>13</v>
      </c>
      <c r="I56" s="7">
        <v>9</v>
      </c>
      <c r="J56" s="7">
        <v>40</v>
      </c>
      <c r="K56" s="7">
        <v>21</v>
      </c>
      <c r="L56" s="7">
        <v>4</v>
      </c>
      <c r="M56" s="7">
        <v>69</v>
      </c>
      <c r="R56"/>
    </row>
    <row r="57" spans="1:18">
      <c r="A57" s="7" t="s">
        <v>1006</v>
      </c>
      <c r="B57" s="3">
        <v>1</v>
      </c>
      <c r="C57" s="7">
        <v>2</v>
      </c>
      <c r="D57" s="7">
        <v>14</v>
      </c>
      <c r="E57" s="7">
        <v>21</v>
      </c>
      <c r="F57" s="7">
        <v>3</v>
      </c>
      <c r="G57" s="7">
        <v>1</v>
      </c>
      <c r="H57" s="7">
        <v>65</v>
      </c>
      <c r="I57" s="7">
        <v>20</v>
      </c>
      <c r="J57" s="7">
        <v>93</v>
      </c>
      <c r="K57" s="7">
        <v>55</v>
      </c>
      <c r="L57" s="7">
        <v>6</v>
      </c>
      <c r="M57" s="7">
        <v>139</v>
      </c>
      <c r="R57"/>
    </row>
    <row r="58" spans="1:18">
      <c r="A58" s="7" t="s">
        <v>1111</v>
      </c>
      <c r="B58" s="3">
        <v>0</v>
      </c>
      <c r="C58" s="7">
        <v>1</v>
      </c>
      <c r="D58" s="7">
        <v>16</v>
      </c>
      <c r="E58" s="7">
        <v>29</v>
      </c>
      <c r="F58" s="7">
        <v>0</v>
      </c>
      <c r="G58" s="7">
        <v>2</v>
      </c>
      <c r="H58" s="7">
        <v>61</v>
      </c>
      <c r="I58" s="7">
        <v>26</v>
      </c>
      <c r="J58" s="7">
        <v>103</v>
      </c>
      <c r="K58" s="7">
        <v>59</v>
      </c>
      <c r="L58" s="7">
        <v>0</v>
      </c>
      <c r="M58" s="7">
        <v>135</v>
      </c>
      <c r="R58"/>
    </row>
    <row r="59" spans="1:18">
      <c r="A59" s="7" t="s">
        <v>1007</v>
      </c>
      <c r="B59" s="3">
        <v>1</v>
      </c>
      <c r="C59" s="7">
        <v>2</v>
      </c>
      <c r="D59" s="7">
        <v>10</v>
      </c>
      <c r="E59" s="7">
        <v>15</v>
      </c>
      <c r="F59" s="7">
        <v>1</v>
      </c>
      <c r="G59" s="7">
        <v>2</v>
      </c>
      <c r="H59" s="7">
        <v>40</v>
      </c>
      <c r="I59" s="7">
        <v>10</v>
      </c>
      <c r="J59" s="7">
        <v>39</v>
      </c>
      <c r="K59" s="7">
        <v>40</v>
      </c>
      <c r="L59" s="7">
        <v>1</v>
      </c>
      <c r="M59" s="7">
        <v>79</v>
      </c>
      <c r="R59"/>
    </row>
    <row r="60" spans="1:18">
      <c r="A60" s="7" t="s">
        <v>1008</v>
      </c>
      <c r="B60" s="3">
        <v>2</v>
      </c>
      <c r="C60" s="7">
        <v>3</v>
      </c>
      <c r="D60" s="7">
        <v>4</v>
      </c>
      <c r="E60" s="7">
        <v>5</v>
      </c>
      <c r="F60" s="7">
        <v>0</v>
      </c>
      <c r="G60" s="7">
        <v>0</v>
      </c>
      <c r="H60" s="7">
        <v>28</v>
      </c>
      <c r="I60" s="7">
        <v>10</v>
      </c>
      <c r="J60" s="7">
        <v>40</v>
      </c>
      <c r="K60" s="7">
        <v>37</v>
      </c>
      <c r="L60" s="7">
        <v>0</v>
      </c>
      <c r="M60" s="7">
        <v>66</v>
      </c>
      <c r="R60"/>
    </row>
    <row r="61" spans="1:18">
      <c r="A61" s="7" t="s">
        <v>1138</v>
      </c>
      <c r="B61" s="3">
        <v>0</v>
      </c>
      <c r="C61" s="7">
        <v>0</v>
      </c>
      <c r="D61" s="7">
        <v>10</v>
      </c>
      <c r="E61" s="7">
        <v>14</v>
      </c>
      <c r="F61" s="7">
        <v>0</v>
      </c>
      <c r="G61" s="7">
        <v>0</v>
      </c>
      <c r="H61" s="7">
        <v>28</v>
      </c>
      <c r="I61" s="7">
        <v>9</v>
      </c>
      <c r="J61" s="7">
        <v>9</v>
      </c>
      <c r="K61" s="7">
        <v>8</v>
      </c>
      <c r="L61" s="7">
        <v>4</v>
      </c>
      <c r="M61" s="7">
        <v>13</v>
      </c>
      <c r="R61"/>
    </row>
    <row r="62" spans="1:18">
      <c r="A62" s="7" t="s">
        <v>1009</v>
      </c>
      <c r="B62" s="3">
        <v>1</v>
      </c>
      <c r="C62" s="7">
        <v>3</v>
      </c>
      <c r="D62" s="7">
        <v>24</v>
      </c>
      <c r="E62" s="7">
        <v>23</v>
      </c>
      <c r="F62" s="7">
        <v>3</v>
      </c>
      <c r="G62" s="7">
        <v>2</v>
      </c>
      <c r="H62" s="7">
        <v>74</v>
      </c>
      <c r="I62" s="7">
        <v>34</v>
      </c>
      <c r="J62" s="7">
        <v>119</v>
      </c>
      <c r="K62" s="7">
        <v>62</v>
      </c>
      <c r="L62" s="7">
        <v>5</v>
      </c>
      <c r="M62" s="7">
        <v>100</v>
      </c>
      <c r="R62"/>
    </row>
    <row r="63" spans="1:18">
      <c r="A63" s="7" t="s">
        <v>1010</v>
      </c>
      <c r="B63" s="3">
        <v>0</v>
      </c>
      <c r="C63" s="7">
        <v>2</v>
      </c>
      <c r="D63" s="7">
        <v>16</v>
      </c>
      <c r="E63" s="7">
        <v>11</v>
      </c>
      <c r="F63" s="7">
        <v>2</v>
      </c>
      <c r="G63" s="7">
        <v>1</v>
      </c>
      <c r="H63" s="7">
        <v>32</v>
      </c>
      <c r="I63" s="7">
        <v>12</v>
      </c>
      <c r="J63" s="7">
        <v>45</v>
      </c>
      <c r="K63" s="7">
        <v>31</v>
      </c>
      <c r="L63" s="7">
        <v>0</v>
      </c>
      <c r="M63" s="7">
        <v>83</v>
      </c>
      <c r="R63"/>
    </row>
    <row r="64" spans="1:18">
      <c r="A64" s="7" t="s">
        <v>1023</v>
      </c>
      <c r="B64" s="3">
        <v>0</v>
      </c>
      <c r="C64" s="7">
        <v>2</v>
      </c>
      <c r="D64" s="7">
        <v>16</v>
      </c>
      <c r="E64" s="7">
        <v>27</v>
      </c>
      <c r="F64" s="7">
        <v>1</v>
      </c>
      <c r="G64" s="7">
        <v>1</v>
      </c>
      <c r="H64" s="7">
        <v>78</v>
      </c>
      <c r="I64" s="7">
        <v>34</v>
      </c>
      <c r="J64" s="7">
        <v>104</v>
      </c>
      <c r="K64" s="7">
        <v>79</v>
      </c>
      <c r="L64" s="7">
        <v>2</v>
      </c>
      <c r="M64" s="7">
        <v>119</v>
      </c>
      <c r="R64"/>
    </row>
    <row r="65" spans="1:18">
      <c r="A65" s="7" t="s">
        <v>1011</v>
      </c>
      <c r="B65" s="3">
        <v>1</v>
      </c>
      <c r="C65" s="7">
        <v>3</v>
      </c>
      <c r="D65" s="7">
        <v>14</v>
      </c>
      <c r="E65" s="7">
        <v>29</v>
      </c>
      <c r="F65" s="7">
        <v>2</v>
      </c>
      <c r="G65" s="7">
        <v>2</v>
      </c>
      <c r="H65" s="7">
        <v>68</v>
      </c>
      <c r="I65" s="7">
        <v>27</v>
      </c>
      <c r="J65" s="7">
        <v>73</v>
      </c>
      <c r="K65" s="7">
        <v>57</v>
      </c>
      <c r="L65" s="7">
        <v>8</v>
      </c>
      <c r="M65" s="7">
        <v>89</v>
      </c>
      <c r="R65"/>
    </row>
    <row r="66" spans="1:18">
      <c r="A66" s="7" t="s">
        <v>1012</v>
      </c>
      <c r="B66" s="3">
        <v>3</v>
      </c>
      <c r="C66" s="7">
        <v>2</v>
      </c>
      <c r="D66" s="7">
        <v>12</v>
      </c>
      <c r="E66" s="7">
        <v>24</v>
      </c>
      <c r="F66" s="7">
        <v>4</v>
      </c>
      <c r="G66" s="7">
        <v>2</v>
      </c>
      <c r="H66" s="7">
        <v>46</v>
      </c>
      <c r="I66" s="7">
        <v>20</v>
      </c>
      <c r="J66" s="7">
        <v>70</v>
      </c>
      <c r="K66" s="7">
        <v>46</v>
      </c>
      <c r="L66" s="7">
        <v>1</v>
      </c>
      <c r="M66" s="7">
        <v>93</v>
      </c>
      <c r="R66"/>
    </row>
    <row r="67" spans="1:18">
      <c r="A67" s="7" t="s">
        <v>1013</v>
      </c>
      <c r="B67" s="3">
        <v>0</v>
      </c>
      <c r="C67" s="7">
        <v>4</v>
      </c>
      <c r="D67" s="7">
        <v>6</v>
      </c>
      <c r="E67" s="7">
        <v>6</v>
      </c>
      <c r="F67" s="7">
        <v>1</v>
      </c>
      <c r="G67" s="7">
        <v>0</v>
      </c>
      <c r="H67" s="7">
        <v>19</v>
      </c>
      <c r="I67" s="7">
        <v>11</v>
      </c>
      <c r="J67" s="7">
        <v>43</v>
      </c>
      <c r="K67" s="7">
        <v>29</v>
      </c>
      <c r="L67" s="7">
        <v>1</v>
      </c>
      <c r="M67" s="7">
        <v>81</v>
      </c>
      <c r="R67"/>
    </row>
    <row r="68" spans="1:18">
      <c r="A68" s="7" t="s">
        <v>1295</v>
      </c>
      <c r="B68" s="3">
        <v>2</v>
      </c>
      <c r="C68" s="7">
        <v>3</v>
      </c>
      <c r="D68" s="7">
        <v>19</v>
      </c>
      <c r="E68" s="7">
        <v>19</v>
      </c>
      <c r="F68" s="7">
        <v>2</v>
      </c>
      <c r="G68" s="7">
        <v>1</v>
      </c>
      <c r="H68" s="7">
        <v>63</v>
      </c>
      <c r="I68" s="7">
        <v>24</v>
      </c>
      <c r="J68" s="7">
        <v>80</v>
      </c>
      <c r="K68" s="7">
        <v>45</v>
      </c>
      <c r="L68" s="7">
        <v>5</v>
      </c>
      <c r="M68" s="7">
        <v>98</v>
      </c>
      <c r="R68"/>
    </row>
    <row r="69" spans="1:18">
      <c r="A69" s="7" t="s">
        <v>1193</v>
      </c>
      <c r="B69" s="3">
        <v>0</v>
      </c>
      <c r="C69" s="7">
        <v>0</v>
      </c>
      <c r="D69" s="7">
        <v>17</v>
      </c>
      <c r="E69" s="7">
        <v>30</v>
      </c>
      <c r="F69" s="7">
        <v>0</v>
      </c>
      <c r="G69" s="7">
        <v>0</v>
      </c>
      <c r="H69" s="7">
        <v>68</v>
      </c>
      <c r="I69" s="7">
        <v>34</v>
      </c>
      <c r="J69" s="7">
        <v>97</v>
      </c>
      <c r="K69" s="7">
        <v>61</v>
      </c>
      <c r="L69" s="7">
        <v>5</v>
      </c>
      <c r="M69" s="7">
        <v>117</v>
      </c>
    </row>
    <row r="70" spans="1:18">
      <c r="A70" s="7" t="s">
        <v>1278</v>
      </c>
      <c r="B70" s="3">
        <v>0</v>
      </c>
      <c r="C70" s="7">
        <v>2</v>
      </c>
      <c r="D70" s="7">
        <v>9</v>
      </c>
      <c r="E70" s="7">
        <v>22</v>
      </c>
      <c r="F70" s="7">
        <v>0</v>
      </c>
      <c r="G70" s="7">
        <v>2</v>
      </c>
      <c r="H70" s="7">
        <v>42</v>
      </c>
      <c r="I70" s="7">
        <v>14</v>
      </c>
      <c r="J70" s="7">
        <v>44</v>
      </c>
      <c r="K70" s="7">
        <v>25</v>
      </c>
      <c r="L70" s="7">
        <v>5</v>
      </c>
      <c r="M70" s="7">
        <v>54</v>
      </c>
    </row>
    <row r="71" spans="1:18">
      <c r="A71" s="7" t="s">
        <v>1194</v>
      </c>
      <c r="B71" s="3">
        <v>2</v>
      </c>
      <c r="C71" s="7">
        <v>1</v>
      </c>
      <c r="D71" s="7">
        <v>3</v>
      </c>
      <c r="E71" s="7">
        <v>8</v>
      </c>
      <c r="F71" s="7">
        <v>0</v>
      </c>
      <c r="G71" s="7">
        <v>1</v>
      </c>
      <c r="H71" s="7">
        <v>21</v>
      </c>
      <c r="I71" s="7">
        <v>14</v>
      </c>
      <c r="J71" s="7">
        <v>38</v>
      </c>
      <c r="K71" s="7">
        <v>24</v>
      </c>
      <c r="L71" s="7">
        <v>1</v>
      </c>
      <c r="M71" s="7">
        <v>55</v>
      </c>
    </row>
    <row r="72" spans="1:18">
      <c r="A72" s="7" t="s">
        <v>1281</v>
      </c>
      <c r="B72" s="3">
        <v>0</v>
      </c>
      <c r="C72" s="7">
        <v>0</v>
      </c>
      <c r="D72" s="7">
        <v>11</v>
      </c>
      <c r="E72" s="7">
        <v>14</v>
      </c>
      <c r="F72" s="7">
        <v>0</v>
      </c>
      <c r="G72" s="7">
        <v>0</v>
      </c>
      <c r="H72" s="7">
        <v>25</v>
      </c>
      <c r="I72" s="7">
        <v>7</v>
      </c>
      <c r="J72" s="7">
        <v>11</v>
      </c>
      <c r="K72" s="7">
        <v>2</v>
      </c>
      <c r="L72" s="7">
        <v>2</v>
      </c>
      <c r="M72" s="7">
        <v>8</v>
      </c>
    </row>
    <row r="73" spans="1:18">
      <c r="A73" s="7" t="s">
        <v>1195</v>
      </c>
      <c r="B73" s="3">
        <v>1</v>
      </c>
      <c r="C73" s="7">
        <v>2</v>
      </c>
      <c r="D73" s="7">
        <v>21</v>
      </c>
      <c r="E73" s="7">
        <v>25</v>
      </c>
      <c r="F73" s="7">
        <v>4</v>
      </c>
      <c r="G73" s="7">
        <v>3</v>
      </c>
      <c r="H73" s="7">
        <v>74</v>
      </c>
      <c r="I73" s="7">
        <v>36</v>
      </c>
      <c r="J73" s="7">
        <v>111</v>
      </c>
      <c r="K73" s="7">
        <v>67</v>
      </c>
      <c r="L73" s="7">
        <v>9</v>
      </c>
      <c r="M73" s="7">
        <v>91</v>
      </c>
    </row>
    <row r="74" spans="1:18">
      <c r="A74" s="7" t="s">
        <v>1196</v>
      </c>
      <c r="B74" s="3">
        <v>0</v>
      </c>
      <c r="C74" s="7">
        <v>2</v>
      </c>
      <c r="D74" s="7">
        <v>14</v>
      </c>
      <c r="E74" s="7">
        <v>10</v>
      </c>
      <c r="F74" s="7">
        <v>2</v>
      </c>
      <c r="G74" s="7">
        <v>2</v>
      </c>
      <c r="H74" s="7">
        <v>30</v>
      </c>
      <c r="I74" s="7">
        <v>19</v>
      </c>
      <c r="J74" s="7">
        <v>38</v>
      </c>
      <c r="K74" s="7">
        <v>27</v>
      </c>
      <c r="L74" s="7">
        <v>4</v>
      </c>
      <c r="M74" s="7">
        <v>75</v>
      </c>
    </row>
    <row r="75" spans="1:18">
      <c r="A75" s="7" t="s">
        <v>1296</v>
      </c>
      <c r="B75" s="3">
        <v>2</v>
      </c>
      <c r="C75" s="7">
        <v>3</v>
      </c>
      <c r="D75" s="7">
        <v>12</v>
      </c>
      <c r="E75" s="7">
        <v>30</v>
      </c>
      <c r="F75" s="7">
        <v>2</v>
      </c>
      <c r="G75" s="7">
        <v>1</v>
      </c>
      <c r="H75" s="7">
        <v>79</v>
      </c>
      <c r="I75" s="7">
        <v>30</v>
      </c>
      <c r="J75" s="7">
        <v>86</v>
      </c>
      <c r="K75" s="7">
        <v>63</v>
      </c>
      <c r="L75" s="7">
        <v>8</v>
      </c>
      <c r="M75" s="7">
        <v>120</v>
      </c>
    </row>
    <row r="76" spans="1:18">
      <c r="A76" s="7" t="s">
        <v>1297</v>
      </c>
      <c r="B76" s="3">
        <v>1</v>
      </c>
      <c r="C76" s="7">
        <v>3</v>
      </c>
      <c r="D76" s="7">
        <v>14</v>
      </c>
      <c r="E76" s="7">
        <v>29</v>
      </c>
      <c r="F76" s="7">
        <v>1</v>
      </c>
      <c r="G76" s="7">
        <v>1</v>
      </c>
      <c r="H76" s="7">
        <v>60</v>
      </c>
      <c r="I76" s="7">
        <v>23</v>
      </c>
      <c r="J76" s="7">
        <v>71</v>
      </c>
      <c r="K76" s="7">
        <v>38</v>
      </c>
      <c r="L76" s="7">
        <v>8</v>
      </c>
      <c r="M76" s="7">
        <v>94</v>
      </c>
    </row>
    <row r="77" spans="1:18">
      <c r="A77" s="7" t="s">
        <v>1197</v>
      </c>
      <c r="B77" s="3">
        <v>0</v>
      </c>
      <c r="C77" s="7">
        <v>4</v>
      </c>
      <c r="D77" s="7">
        <v>11</v>
      </c>
      <c r="E77" s="7">
        <v>17</v>
      </c>
      <c r="F77" s="7">
        <v>2</v>
      </c>
      <c r="G77" s="7">
        <v>3</v>
      </c>
      <c r="H77" s="7">
        <v>32</v>
      </c>
      <c r="I77" s="7">
        <v>16</v>
      </c>
      <c r="J77" s="7">
        <v>64</v>
      </c>
      <c r="K77" s="7">
        <v>50</v>
      </c>
      <c r="L77" s="7">
        <v>2</v>
      </c>
      <c r="M77" s="7">
        <v>86</v>
      </c>
    </row>
    <row r="78" spans="1:18">
      <c r="A78" s="7" t="s">
        <v>1294</v>
      </c>
      <c r="B78" s="3">
        <v>0</v>
      </c>
      <c r="C78" s="7">
        <v>2</v>
      </c>
      <c r="D78" s="7">
        <v>6</v>
      </c>
      <c r="E78" s="7">
        <v>14</v>
      </c>
      <c r="F78" s="7">
        <v>2</v>
      </c>
      <c r="G78" s="7">
        <v>1</v>
      </c>
      <c r="H78" s="7">
        <v>28</v>
      </c>
      <c r="I78" s="7">
        <v>12</v>
      </c>
      <c r="J78" s="7">
        <v>50</v>
      </c>
      <c r="K78" s="7">
        <v>35</v>
      </c>
      <c r="L78" s="7">
        <v>5</v>
      </c>
      <c r="M78" s="7">
        <v>69</v>
      </c>
    </row>
    <row r="79" spans="1:18">
      <c r="A79" s="7" t="s">
        <v>1446</v>
      </c>
      <c r="B79" s="3">
        <v>2</v>
      </c>
      <c r="C79" s="7">
        <v>2</v>
      </c>
      <c r="D79" s="7">
        <v>21</v>
      </c>
      <c r="E79" s="7">
        <v>22</v>
      </c>
      <c r="F79" s="7">
        <v>4</v>
      </c>
      <c r="G79" s="7">
        <v>0</v>
      </c>
      <c r="H79" s="7">
        <v>58</v>
      </c>
      <c r="I79" s="7">
        <v>30</v>
      </c>
      <c r="J79" s="7">
        <v>87</v>
      </c>
      <c r="K79" s="7">
        <v>45</v>
      </c>
      <c r="L79" s="7">
        <v>6</v>
      </c>
      <c r="M79" s="7">
        <v>109</v>
      </c>
    </row>
    <row r="80" spans="1:18">
      <c r="A80" s="7" t="s">
        <v>1447</v>
      </c>
      <c r="B80" s="3">
        <v>0</v>
      </c>
      <c r="C80" s="7">
        <v>2</v>
      </c>
      <c r="D80" s="7">
        <v>21</v>
      </c>
      <c r="E80" s="7">
        <v>27</v>
      </c>
      <c r="F80" s="7">
        <v>0</v>
      </c>
      <c r="G80" s="7">
        <v>0</v>
      </c>
      <c r="H80" s="7">
        <v>65</v>
      </c>
      <c r="I80" s="7">
        <v>31</v>
      </c>
      <c r="J80" s="7">
        <v>87</v>
      </c>
      <c r="K80" s="7">
        <v>51</v>
      </c>
      <c r="L80" s="7">
        <v>3</v>
      </c>
      <c r="M80" s="7">
        <v>114</v>
      </c>
    </row>
    <row r="81" spans="1:13">
      <c r="A81" s="7" t="s">
        <v>1391</v>
      </c>
      <c r="B81" s="3">
        <v>1</v>
      </c>
      <c r="C81" s="7">
        <v>1</v>
      </c>
      <c r="D81" s="7">
        <v>8</v>
      </c>
      <c r="E81" s="7">
        <v>12</v>
      </c>
      <c r="F81" s="7">
        <v>1</v>
      </c>
      <c r="G81" s="7">
        <v>0</v>
      </c>
      <c r="H81" s="7">
        <v>40</v>
      </c>
      <c r="I81" s="7">
        <v>8</v>
      </c>
      <c r="J81" s="7">
        <v>42</v>
      </c>
      <c r="K81" s="7">
        <v>29</v>
      </c>
      <c r="L81" s="7">
        <v>1</v>
      </c>
      <c r="M81" s="7">
        <v>57</v>
      </c>
    </row>
    <row r="82" spans="1:13">
      <c r="A82" s="7" t="s">
        <v>1448</v>
      </c>
      <c r="B82" s="3">
        <v>0</v>
      </c>
      <c r="C82" s="7">
        <v>3</v>
      </c>
      <c r="D82" s="7">
        <v>4</v>
      </c>
      <c r="E82" s="7">
        <v>7</v>
      </c>
      <c r="F82" s="7">
        <v>0</v>
      </c>
      <c r="G82" s="7">
        <v>0</v>
      </c>
      <c r="H82" s="7">
        <v>20</v>
      </c>
      <c r="I82" s="7">
        <v>13</v>
      </c>
      <c r="J82" s="7">
        <v>59</v>
      </c>
      <c r="K82" s="7">
        <v>33</v>
      </c>
      <c r="L82" s="7">
        <v>5</v>
      </c>
      <c r="M82" s="7">
        <v>61</v>
      </c>
    </row>
    <row r="83" spans="1:13">
      <c r="A83" s="7" t="s">
        <v>1395</v>
      </c>
      <c r="B83" s="3">
        <v>0</v>
      </c>
      <c r="C83" s="7">
        <v>2</v>
      </c>
      <c r="D83" s="7">
        <v>8</v>
      </c>
      <c r="E83" s="7">
        <v>11</v>
      </c>
      <c r="F83" s="7">
        <v>0</v>
      </c>
      <c r="G83" s="7">
        <v>0</v>
      </c>
      <c r="H83" s="7">
        <v>27</v>
      </c>
      <c r="I83" s="7">
        <v>6</v>
      </c>
      <c r="J83" s="7">
        <v>11</v>
      </c>
      <c r="K83" s="7">
        <v>8</v>
      </c>
      <c r="L83" s="7">
        <v>0</v>
      </c>
      <c r="M83" s="7">
        <v>17</v>
      </c>
    </row>
    <row r="84" spans="1:13">
      <c r="A84" s="7" t="s">
        <v>1449</v>
      </c>
      <c r="B84" s="3">
        <v>0</v>
      </c>
      <c r="C84" s="7">
        <v>1</v>
      </c>
      <c r="D84" s="7">
        <v>27</v>
      </c>
      <c r="E84" s="7">
        <v>21</v>
      </c>
      <c r="F84" s="7">
        <v>0</v>
      </c>
      <c r="G84" s="7">
        <v>3</v>
      </c>
      <c r="H84" s="7">
        <v>68</v>
      </c>
      <c r="I84" s="7">
        <v>35</v>
      </c>
      <c r="J84" s="7">
        <v>91</v>
      </c>
      <c r="K84" s="7">
        <v>64</v>
      </c>
      <c r="L84" s="7">
        <v>5</v>
      </c>
      <c r="M84" s="7">
        <v>90</v>
      </c>
    </row>
    <row r="85" spans="1:13">
      <c r="A85" s="7" t="s">
        <v>1450</v>
      </c>
      <c r="B85" s="3">
        <v>0</v>
      </c>
      <c r="C85" s="7">
        <v>1</v>
      </c>
      <c r="D85" s="7">
        <v>13</v>
      </c>
      <c r="E85" s="7">
        <v>18</v>
      </c>
      <c r="F85" s="7">
        <v>0</v>
      </c>
      <c r="G85" s="7">
        <v>2</v>
      </c>
      <c r="H85" s="7">
        <v>37</v>
      </c>
      <c r="I85" s="7">
        <v>23</v>
      </c>
      <c r="J85" s="7">
        <v>48</v>
      </c>
      <c r="K85" s="7">
        <v>25</v>
      </c>
      <c r="L85" s="7">
        <v>4</v>
      </c>
      <c r="M85" s="7">
        <v>78</v>
      </c>
    </row>
    <row r="86" spans="1:13">
      <c r="A86" s="7" t="s">
        <v>1451</v>
      </c>
      <c r="B86" s="3">
        <v>1</v>
      </c>
      <c r="C86" s="7">
        <v>3</v>
      </c>
      <c r="D86" s="7">
        <v>13</v>
      </c>
      <c r="E86" s="7">
        <v>34</v>
      </c>
      <c r="F86" s="7">
        <v>3</v>
      </c>
      <c r="G86" s="7">
        <v>2</v>
      </c>
      <c r="H86" s="7">
        <v>83</v>
      </c>
      <c r="I86" s="7">
        <v>35</v>
      </c>
      <c r="J86" s="7">
        <v>97</v>
      </c>
      <c r="K86" s="7">
        <v>64</v>
      </c>
      <c r="L86" s="7">
        <v>6</v>
      </c>
      <c r="M86" s="7">
        <v>99</v>
      </c>
    </row>
    <row r="87" spans="1:13">
      <c r="A87" s="7" t="s">
        <v>1452</v>
      </c>
      <c r="B87" s="3">
        <v>1</v>
      </c>
      <c r="C87" s="7">
        <v>4</v>
      </c>
      <c r="D87" s="7">
        <v>14</v>
      </c>
      <c r="E87" s="7">
        <v>29</v>
      </c>
      <c r="F87" s="7">
        <v>1</v>
      </c>
      <c r="G87" s="7">
        <v>0</v>
      </c>
      <c r="H87" s="7">
        <v>57</v>
      </c>
      <c r="I87" s="7">
        <v>15</v>
      </c>
      <c r="J87" s="7">
        <v>83</v>
      </c>
      <c r="K87" s="7">
        <v>41</v>
      </c>
      <c r="L87" s="7">
        <v>6</v>
      </c>
      <c r="M87" s="7">
        <v>79</v>
      </c>
    </row>
    <row r="88" spans="1:13">
      <c r="A88" s="7" t="s">
        <v>1408</v>
      </c>
      <c r="B88" s="3">
        <v>1</v>
      </c>
      <c r="C88" s="7">
        <v>1</v>
      </c>
      <c r="D88" s="7">
        <v>12</v>
      </c>
      <c r="E88" s="7">
        <v>10</v>
      </c>
      <c r="F88" s="7">
        <v>1</v>
      </c>
      <c r="G88" s="7">
        <v>0</v>
      </c>
      <c r="H88" s="7">
        <v>31</v>
      </c>
      <c r="I88" s="7">
        <v>20</v>
      </c>
      <c r="J88" s="7">
        <v>67</v>
      </c>
      <c r="K88" s="7">
        <v>45</v>
      </c>
      <c r="L88" s="7">
        <v>1</v>
      </c>
      <c r="M88" s="7">
        <v>97</v>
      </c>
    </row>
    <row r="89" spans="1:13">
      <c r="A89" s="7" t="s">
        <v>1416</v>
      </c>
      <c r="B89" s="3">
        <v>0</v>
      </c>
      <c r="C89" s="7">
        <v>2</v>
      </c>
      <c r="D89" s="7">
        <v>9</v>
      </c>
      <c r="E89" s="7">
        <v>18</v>
      </c>
      <c r="F89" s="7">
        <v>1</v>
      </c>
      <c r="G89" s="7">
        <v>1</v>
      </c>
      <c r="H89" s="7">
        <v>35</v>
      </c>
      <c r="I89" s="7">
        <v>16</v>
      </c>
      <c r="J89" s="7">
        <v>49</v>
      </c>
      <c r="K89" s="7">
        <v>33</v>
      </c>
      <c r="L89" s="7">
        <v>0</v>
      </c>
      <c r="M89" s="7">
        <v>56</v>
      </c>
    </row>
    <row r="90" spans="1:13">
      <c r="A90" s="7" t="s">
        <v>1639</v>
      </c>
      <c r="B90" s="3">
        <v>1</v>
      </c>
      <c r="C90" s="7">
        <v>6</v>
      </c>
      <c r="D90" s="7">
        <v>28</v>
      </c>
      <c r="E90" s="7">
        <v>29</v>
      </c>
      <c r="F90" s="7">
        <v>4</v>
      </c>
      <c r="G90" s="7">
        <v>1</v>
      </c>
      <c r="H90" s="7">
        <v>78</v>
      </c>
      <c r="I90" s="7">
        <v>21</v>
      </c>
      <c r="J90" s="7">
        <v>79</v>
      </c>
      <c r="K90" s="7">
        <v>71</v>
      </c>
      <c r="L90" s="7">
        <v>4</v>
      </c>
      <c r="M90" s="7">
        <v>180</v>
      </c>
    </row>
    <row r="91" spans="1:13">
      <c r="A91" s="7" t="s">
        <v>1640</v>
      </c>
      <c r="B91" s="3">
        <v>0</v>
      </c>
      <c r="C91" s="7">
        <v>2</v>
      </c>
      <c r="D91" s="7">
        <v>22</v>
      </c>
      <c r="E91" s="7">
        <v>42</v>
      </c>
      <c r="F91" s="7">
        <v>1</v>
      </c>
      <c r="G91" s="7">
        <v>0</v>
      </c>
      <c r="H91" s="7">
        <v>80</v>
      </c>
      <c r="I91" s="7">
        <v>30</v>
      </c>
      <c r="J91" s="7">
        <v>106</v>
      </c>
      <c r="K91" s="7">
        <v>43</v>
      </c>
      <c r="L91" s="7">
        <v>3</v>
      </c>
      <c r="M91" s="7">
        <v>96</v>
      </c>
    </row>
    <row r="92" spans="1:13">
      <c r="A92" s="7" t="s">
        <v>1607</v>
      </c>
      <c r="B92" s="3">
        <v>0</v>
      </c>
      <c r="C92" s="7">
        <v>0</v>
      </c>
      <c r="D92" s="7">
        <v>12</v>
      </c>
      <c r="E92" s="7">
        <v>16</v>
      </c>
      <c r="F92" s="7">
        <v>0</v>
      </c>
      <c r="G92" s="7">
        <v>1</v>
      </c>
      <c r="H92" s="7">
        <v>42</v>
      </c>
      <c r="I92" s="7">
        <v>9</v>
      </c>
      <c r="J92" s="7">
        <v>31</v>
      </c>
      <c r="K92" s="7">
        <v>28</v>
      </c>
      <c r="L92" s="7">
        <v>2</v>
      </c>
      <c r="M92" s="7">
        <v>44</v>
      </c>
    </row>
    <row r="93" spans="1:13">
      <c r="A93" s="7" t="s">
        <v>1641</v>
      </c>
      <c r="B93" s="3">
        <v>1</v>
      </c>
      <c r="C93" s="7">
        <v>2</v>
      </c>
      <c r="D93" s="7">
        <v>6</v>
      </c>
      <c r="E93" s="7">
        <v>13</v>
      </c>
      <c r="F93" s="7">
        <v>1</v>
      </c>
      <c r="G93" s="7">
        <v>0</v>
      </c>
      <c r="H93" s="7">
        <v>31</v>
      </c>
      <c r="I93" s="7">
        <v>18</v>
      </c>
      <c r="J93" s="7">
        <v>58</v>
      </c>
      <c r="K93" s="7">
        <v>43</v>
      </c>
      <c r="L93" s="7">
        <v>4</v>
      </c>
      <c r="M93" s="7">
        <v>86</v>
      </c>
    </row>
    <row r="94" spans="1:13">
      <c r="A94" s="7" t="s">
        <v>1642</v>
      </c>
      <c r="B94" s="3">
        <v>0</v>
      </c>
      <c r="C94" s="7">
        <v>2</v>
      </c>
      <c r="D94" s="7">
        <v>32</v>
      </c>
      <c r="E94" s="7">
        <v>22</v>
      </c>
      <c r="F94" s="7">
        <v>2</v>
      </c>
      <c r="G94" s="7">
        <v>0</v>
      </c>
      <c r="H94" s="7">
        <v>63</v>
      </c>
      <c r="I94" s="7">
        <v>31</v>
      </c>
      <c r="J94" s="7">
        <v>82</v>
      </c>
      <c r="K94" s="7">
        <v>56</v>
      </c>
      <c r="L94" s="7">
        <v>5</v>
      </c>
      <c r="M94" s="7">
        <v>92</v>
      </c>
    </row>
    <row r="95" spans="1:13">
      <c r="A95" s="7" t="s">
        <v>1643</v>
      </c>
      <c r="B95" s="3">
        <v>1</v>
      </c>
      <c r="C95" s="7">
        <v>1</v>
      </c>
      <c r="D95" s="7">
        <v>15</v>
      </c>
      <c r="E95" s="7">
        <v>17</v>
      </c>
      <c r="F95" s="7">
        <v>1</v>
      </c>
      <c r="G95" s="7">
        <v>0</v>
      </c>
      <c r="H95" s="7">
        <v>36</v>
      </c>
      <c r="I95" s="7">
        <v>18</v>
      </c>
      <c r="J95" s="7">
        <v>39</v>
      </c>
      <c r="K95" s="7">
        <v>30</v>
      </c>
      <c r="L95" s="7">
        <v>0</v>
      </c>
      <c r="M95" s="7">
        <v>82</v>
      </c>
    </row>
    <row r="96" spans="1:13">
      <c r="A96" s="7" t="s">
        <v>1644</v>
      </c>
      <c r="B96" s="3">
        <v>0</v>
      </c>
      <c r="C96" s="7">
        <v>3</v>
      </c>
      <c r="D96" s="7">
        <v>19</v>
      </c>
      <c r="E96" s="7">
        <v>26</v>
      </c>
      <c r="F96" s="7">
        <v>1</v>
      </c>
      <c r="G96" s="7">
        <v>3</v>
      </c>
      <c r="H96" s="7">
        <v>78</v>
      </c>
      <c r="I96" s="7">
        <v>26</v>
      </c>
      <c r="J96" s="7">
        <v>84</v>
      </c>
      <c r="K96" s="7">
        <v>47</v>
      </c>
      <c r="L96" s="7">
        <v>10</v>
      </c>
      <c r="M96" s="7">
        <v>109</v>
      </c>
    </row>
    <row r="97" spans="1:13">
      <c r="A97" s="7" t="s">
        <v>1645</v>
      </c>
      <c r="B97" s="3">
        <v>0</v>
      </c>
      <c r="C97" s="7">
        <v>0</v>
      </c>
      <c r="D97" s="7">
        <v>17</v>
      </c>
      <c r="E97" s="7">
        <v>22</v>
      </c>
      <c r="F97" s="7">
        <v>1</v>
      </c>
      <c r="G97" s="7">
        <v>1</v>
      </c>
      <c r="H97" s="7">
        <v>43</v>
      </c>
      <c r="I97" s="7">
        <v>16</v>
      </c>
      <c r="J97" s="7">
        <v>58</v>
      </c>
      <c r="K97" s="7">
        <v>43</v>
      </c>
      <c r="L97" s="7">
        <v>5</v>
      </c>
      <c r="M97" s="7">
        <v>70</v>
      </c>
    </row>
    <row r="98" spans="1:13">
      <c r="A98" s="7" t="s">
        <v>1624</v>
      </c>
      <c r="B98" s="3">
        <v>0</v>
      </c>
      <c r="C98" s="7">
        <v>2</v>
      </c>
      <c r="D98" s="7">
        <v>13</v>
      </c>
      <c r="E98" s="7">
        <v>11</v>
      </c>
      <c r="F98" s="7">
        <v>0</v>
      </c>
      <c r="G98" s="7">
        <v>1</v>
      </c>
      <c r="H98" s="7">
        <v>30</v>
      </c>
      <c r="I98" s="7">
        <v>14</v>
      </c>
      <c r="J98" s="7">
        <v>54</v>
      </c>
      <c r="K98" s="7">
        <v>30</v>
      </c>
      <c r="L98" s="7">
        <v>0</v>
      </c>
      <c r="M98" s="7">
        <v>73</v>
      </c>
    </row>
    <row r="99" spans="1:13">
      <c r="A99" s="7" t="s">
        <v>1632</v>
      </c>
      <c r="B99" s="3">
        <v>0</v>
      </c>
      <c r="C99" s="7">
        <v>2</v>
      </c>
      <c r="D99" s="7">
        <v>10</v>
      </c>
      <c r="E99" s="7">
        <v>13</v>
      </c>
      <c r="F99" s="7">
        <v>0</v>
      </c>
      <c r="G99" s="7">
        <v>1</v>
      </c>
      <c r="H99" s="7">
        <v>33</v>
      </c>
      <c r="I99" s="7">
        <v>10</v>
      </c>
      <c r="J99" s="7">
        <v>39</v>
      </c>
      <c r="K99" s="7">
        <v>16</v>
      </c>
      <c r="L99" s="7">
        <v>4</v>
      </c>
      <c r="M99" s="7">
        <v>47</v>
      </c>
    </row>
    <row r="100" spans="1:13">
      <c r="A100" s="7" t="s">
        <v>1763</v>
      </c>
      <c r="B100" s="3">
        <v>2</v>
      </c>
      <c r="C100" s="7">
        <v>3</v>
      </c>
      <c r="D100" s="7">
        <v>17</v>
      </c>
      <c r="E100" s="7">
        <v>28</v>
      </c>
      <c r="F100" s="7">
        <v>1</v>
      </c>
      <c r="G100" s="7">
        <v>2</v>
      </c>
      <c r="H100" s="7">
        <v>75</v>
      </c>
      <c r="I100" s="7">
        <v>23</v>
      </c>
      <c r="J100" s="7">
        <v>85</v>
      </c>
      <c r="K100" s="7">
        <v>64</v>
      </c>
      <c r="L100" s="7">
        <v>7</v>
      </c>
      <c r="M100" s="7">
        <v>144</v>
      </c>
    </row>
    <row r="101" spans="1:13">
      <c r="A101" s="7" t="s">
        <v>1764</v>
      </c>
      <c r="B101" s="3">
        <v>1</v>
      </c>
      <c r="C101" s="7">
        <v>2</v>
      </c>
      <c r="D101" s="7">
        <v>23</v>
      </c>
      <c r="E101" s="7">
        <v>45</v>
      </c>
      <c r="F101" s="7">
        <v>1</v>
      </c>
      <c r="G101" s="7">
        <v>0</v>
      </c>
      <c r="H101" s="7">
        <v>85</v>
      </c>
      <c r="I101" s="7">
        <v>23</v>
      </c>
      <c r="J101" s="7">
        <v>97</v>
      </c>
      <c r="K101" s="7">
        <v>71</v>
      </c>
      <c r="L101" s="7">
        <v>3</v>
      </c>
      <c r="M101" s="7">
        <v>117</v>
      </c>
    </row>
    <row r="102" spans="1:13">
      <c r="A102" s="7" t="s">
        <v>1737</v>
      </c>
      <c r="B102" s="3">
        <v>0</v>
      </c>
      <c r="C102" s="7">
        <v>0</v>
      </c>
      <c r="D102" s="7">
        <v>12</v>
      </c>
      <c r="E102" s="7">
        <v>14</v>
      </c>
      <c r="F102" s="7">
        <v>0</v>
      </c>
      <c r="G102" s="7">
        <v>0</v>
      </c>
      <c r="H102" s="7">
        <v>38</v>
      </c>
      <c r="I102" s="7">
        <v>9</v>
      </c>
      <c r="J102" s="7">
        <v>41</v>
      </c>
      <c r="K102" s="7">
        <v>47</v>
      </c>
      <c r="L102" s="7">
        <v>0</v>
      </c>
      <c r="M102" s="7">
        <v>79</v>
      </c>
    </row>
    <row r="103" spans="1:13">
      <c r="A103" s="7" t="s">
        <v>1765</v>
      </c>
      <c r="B103" s="3">
        <v>0</v>
      </c>
      <c r="C103" s="7">
        <v>4</v>
      </c>
      <c r="D103" s="7">
        <v>6</v>
      </c>
      <c r="E103" s="7">
        <v>15</v>
      </c>
      <c r="F103" s="7">
        <v>1</v>
      </c>
      <c r="G103" s="7">
        <v>0</v>
      </c>
      <c r="H103" s="7">
        <v>43</v>
      </c>
      <c r="I103" s="7">
        <v>22</v>
      </c>
      <c r="J103" s="7">
        <v>58</v>
      </c>
      <c r="K103" s="7">
        <v>48</v>
      </c>
      <c r="L103" s="7">
        <v>3</v>
      </c>
      <c r="M103" s="7">
        <v>106</v>
      </c>
    </row>
    <row r="104" spans="1:13">
      <c r="A104" s="7" t="s">
        <v>1766</v>
      </c>
      <c r="B104" s="3">
        <v>1</v>
      </c>
      <c r="C104" s="7">
        <v>3</v>
      </c>
      <c r="D104" s="7">
        <v>15</v>
      </c>
      <c r="E104" s="7">
        <v>30</v>
      </c>
      <c r="F104" s="7">
        <v>4</v>
      </c>
      <c r="G104" s="7">
        <v>0</v>
      </c>
      <c r="H104" s="7">
        <v>61</v>
      </c>
      <c r="I104" s="7">
        <v>21</v>
      </c>
      <c r="J104" s="7">
        <v>79</v>
      </c>
      <c r="K104" s="7">
        <v>59</v>
      </c>
      <c r="L104" s="7">
        <v>3</v>
      </c>
      <c r="M104" s="7">
        <v>112</v>
      </c>
    </row>
    <row r="105" spans="1:13">
      <c r="A105" s="7" t="s">
        <v>1767</v>
      </c>
      <c r="B105" s="3">
        <v>2</v>
      </c>
      <c r="C105" s="7">
        <v>1</v>
      </c>
      <c r="D105" s="7">
        <v>14</v>
      </c>
      <c r="E105" s="7">
        <v>17</v>
      </c>
      <c r="F105" s="7">
        <v>2</v>
      </c>
      <c r="G105" s="7">
        <v>1</v>
      </c>
      <c r="H105" s="7">
        <v>37</v>
      </c>
      <c r="I105" s="7">
        <v>22</v>
      </c>
      <c r="J105" s="7">
        <v>45</v>
      </c>
      <c r="K105" s="7">
        <v>25</v>
      </c>
      <c r="L105" s="7">
        <v>0</v>
      </c>
      <c r="M105" s="7">
        <v>66</v>
      </c>
    </row>
    <row r="106" spans="1:13">
      <c r="A106" s="7" t="s">
        <v>1768</v>
      </c>
      <c r="B106" s="3">
        <v>0</v>
      </c>
      <c r="C106" s="7">
        <v>1</v>
      </c>
      <c r="D106" s="7">
        <v>17</v>
      </c>
      <c r="E106" s="7">
        <v>30</v>
      </c>
      <c r="F106" s="7">
        <v>0</v>
      </c>
      <c r="G106" s="7">
        <v>1</v>
      </c>
      <c r="H106" s="7">
        <v>76</v>
      </c>
      <c r="I106" s="7">
        <v>37</v>
      </c>
      <c r="J106" s="7">
        <v>102</v>
      </c>
      <c r="K106" s="7">
        <v>75</v>
      </c>
      <c r="L106" s="7">
        <v>7</v>
      </c>
      <c r="M106" s="7">
        <v>127</v>
      </c>
    </row>
    <row r="107" spans="1:13">
      <c r="A107" s="7" t="s">
        <v>2690</v>
      </c>
      <c r="B107" s="3">
        <v>2</v>
      </c>
      <c r="C107" s="7">
        <v>2</v>
      </c>
      <c r="D107" s="7">
        <v>15</v>
      </c>
      <c r="E107" s="7">
        <v>41</v>
      </c>
      <c r="F107" s="7">
        <v>2</v>
      </c>
      <c r="G107" s="7">
        <v>0</v>
      </c>
      <c r="H107" s="7">
        <v>75</v>
      </c>
      <c r="I107" s="7">
        <v>29</v>
      </c>
      <c r="J107" s="7">
        <v>83</v>
      </c>
      <c r="K107" s="7">
        <v>63</v>
      </c>
      <c r="L107" s="7">
        <v>3</v>
      </c>
      <c r="M107" s="7">
        <v>108</v>
      </c>
    </row>
    <row r="108" spans="1:13">
      <c r="A108" s="7" t="s">
        <v>1769</v>
      </c>
      <c r="B108" s="3">
        <v>1</v>
      </c>
      <c r="C108" s="7">
        <v>1</v>
      </c>
      <c r="D108" s="7">
        <v>21</v>
      </c>
      <c r="E108" s="7">
        <v>19</v>
      </c>
      <c r="F108" s="7">
        <v>0</v>
      </c>
      <c r="G108" s="7">
        <v>0</v>
      </c>
      <c r="H108" s="7">
        <v>54</v>
      </c>
      <c r="I108" s="7">
        <v>26</v>
      </c>
      <c r="J108" s="7">
        <v>68</v>
      </c>
      <c r="K108" s="7">
        <v>57</v>
      </c>
      <c r="L108" s="7">
        <v>5</v>
      </c>
      <c r="M108" s="7">
        <v>83</v>
      </c>
    </row>
    <row r="109" spans="1:13">
      <c r="A109" s="7" t="s">
        <v>1754</v>
      </c>
      <c r="B109" s="3">
        <v>1</v>
      </c>
      <c r="C109" s="7">
        <v>4</v>
      </c>
      <c r="D109" s="7">
        <v>10</v>
      </c>
      <c r="E109" s="7">
        <v>16</v>
      </c>
      <c r="F109" s="7">
        <v>2</v>
      </c>
      <c r="G109" s="7">
        <v>0</v>
      </c>
      <c r="H109" s="7">
        <v>35</v>
      </c>
      <c r="I109" s="7">
        <v>25</v>
      </c>
      <c r="J109" s="7">
        <v>61</v>
      </c>
      <c r="K109" s="7">
        <v>53</v>
      </c>
      <c r="L109" s="7">
        <v>2</v>
      </c>
      <c r="M109" s="7">
        <v>98</v>
      </c>
    </row>
    <row r="110" spans="1:13">
      <c r="A110" s="7" t="s">
        <v>1762</v>
      </c>
      <c r="B110" s="3">
        <v>1</v>
      </c>
      <c r="C110" s="7">
        <v>2</v>
      </c>
      <c r="D110" s="7">
        <v>9</v>
      </c>
      <c r="E110" s="7">
        <v>14</v>
      </c>
      <c r="F110" s="7">
        <v>4</v>
      </c>
      <c r="G110" s="7">
        <v>0</v>
      </c>
      <c r="H110" s="7">
        <v>27</v>
      </c>
      <c r="I110" s="7">
        <v>14</v>
      </c>
      <c r="J110" s="7">
        <v>48</v>
      </c>
      <c r="K110" s="7">
        <v>23</v>
      </c>
      <c r="L110" s="7">
        <v>0</v>
      </c>
      <c r="M110" s="7">
        <v>50</v>
      </c>
    </row>
  </sheetData>
  <pageMargins left="0.70866141732283472" right="0.70866141732283472" top="0.74803149606299213" bottom="0.74803149606299213" header="0.31496062992125984" footer="0.31496062992125984"/>
  <pageSetup paperSize="9" scale="5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246"/>
  <sheetViews>
    <sheetView topLeftCell="A208" workbookViewId="0">
      <selection activeCell="C15" sqref="C15"/>
    </sheetView>
  </sheetViews>
  <sheetFormatPr defaultRowHeight="15"/>
  <cols>
    <col min="1" max="1" width="20.28515625" bestFit="1" customWidth="1"/>
    <col min="2" max="2" width="3" bestFit="1" customWidth="1"/>
    <col min="3" max="4" width="3" customWidth="1"/>
    <col min="5" max="5" width="4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  <col min="19" max="19" width="15.28515625" style="7" bestFit="1" customWidth="1"/>
    <col min="20" max="20" width="11.85546875" style="7" bestFit="1" customWidth="1"/>
    <col min="21" max="21" width="12" style="7" bestFit="1" customWidth="1"/>
    <col min="22" max="22" width="14.28515625" style="7" bestFit="1" customWidth="1"/>
    <col min="23" max="23" width="13.140625" style="7" bestFit="1" customWidth="1"/>
    <col min="24" max="24" width="10.42578125" style="7" bestFit="1" customWidth="1"/>
  </cols>
  <sheetData>
    <row r="1" spans="1:24">
      <c r="B1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S1"/>
      <c r="T1"/>
      <c r="U1"/>
      <c r="V1"/>
      <c r="W1"/>
      <c r="X1"/>
    </row>
    <row r="2" spans="1:24">
      <c r="A2" s="7" t="s">
        <v>598</v>
      </c>
      <c r="B2" s="3">
        <v>0</v>
      </c>
      <c r="C2" s="7">
        <v>0</v>
      </c>
      <c r="D2" s="7">
        <v>0</v>
      </c>
      <c r="E2" s="7">
        <v>0</v>
      </c>
      <c r="F2" s="7">
        <v>0</v>
      </c>
      <c r="G2" s="7">
        <v>5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S2"/>
      <c r="T2"/>
      <c r="U2"/>
      <c r="V2"/>
      <c r="W2"/>
      <c r="X2"/>
    </row>
    <row r="3" spans="1:24">
      <c r="A3" s="7" t="s">
        <v>667</v>
      </c>
      <c r="B3" s="3">
        <v>0</v>
      </c>
      <c r="C3" s="7">
        <v>0</v>
      </c>
      <c r="D3" s="7">
        <v>0</v>
      </c>
      <c r="E3" s="7">
        <v>0</v>
      </c>
      <c r="F3" s="7">
        <v>0</v>
      </c>
      <c r="G3" s="7">
        <v>5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S3"/>
      <c r="T3"/>
      <c r="U3"/>
      <c r="V3"/>
      <c r="W3"/>
      <c r="X3"/>
    </row>
    <row r="4" spans="1:24">
      <c r="A4" s="7" t="s">
        <v>621</v>
      </c>
      <c r="B4" s="3">
        <v>0</v>
      </c>
      <c r="C4" s="7">
        <v>0</v>
      </c>
      <c r="D4" s="7">
        <v>0</v>
      </c>
      <c r="E4" s="7">
        <v>0</v>
      </c>
      <c r="F4" s="7">
        <v>0</v>
      </c>
      <c r="G4" s="7">
        <v>5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S4"/>
      <c r="T4"/>
      <c r="U4"/>
      <c r="V4"/>
      <c r="W4"/>
      <c r="X4"/>
    </row>
    <row r="5" spans="1:24">
      <c r="A5" s="7" t="s">
        <v>644</v>
      </c>
      <c r="B5" s="3">
        <v>0</v>
      </c>
      <c r="C5" s="7">
        <v>0</v>
      </c>
      <c r="D5" s="7">
        <v>0</v>
      </c>
      <c r="E5" s="7">
        <v>0</v>
      </c>
      <c r="F5" s="7">
        <v>0</v>
      </c>
      <c r="G5" s="7">
        <v>1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S5"/>
      <c r="T5"/>
      <c r="U5"/>
      <c r="V5"/>
      <c r="W5"/>
      <c r="X5"/>
    </row>
    <row r="6" spans="1:24">
      <c r="A6" s="7" t="s">
        <v>702</v>
      </c>
      <c r="B6" s="3">
        <v>0</v>
      </c>
      <c r="C6" s="7">
        <v>0</v>
      </c>
      <c r="D6" s="7">
        <v>0</v>
      </c>
      <c r="E6" s="7">
        <v>0</v>
      </c>
      <c r="F6" s="7">
        <v>0</v>
      </c>
      <c r="G6" s="7">
        <v>1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S6"/>
      <c r="T6"/>
      <c r="U6"/>
      <c r="V6"/>
      <c r="W6"/>
      <c r="X6"/>
    </row>
    <row r="7" spans="1:24">
      <c r="A7" s="7" t="s">
        <v>725</v>
      </c>
      <c r="B7" s="3">
        <v>0</v>
      </c>
      <c r="C7" s="7">
        <v>0</v>
      </c>
      <c r="D7" s="7">
        <v>0</v>
      </c>
      <c r="E7" s="7">
        <v>0</v>
      </c>
      <c r="F7" s="7">
        <v>0</v>
      </c>
      <c r="G7" s="7">
        <v>9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S7"/>
      <c r="T7"/>
      <c r="U7"/>
      <c r="V7"/>
      <c r="W7"/>
      <c r="X7"/>
    </row>
    <row r="8" spans="1:24">
      <c r="A8" s="7" t="s">
        <v>748</v>
      </c>
      <c r="B8" s="3">
        <v>0</v>
      </c>
      <c r="C8" s="7">
        <v>0</v>
      </c>
      <c r="D8" s="7">
        <v>0</v>
      </c>
      <c r="E8" s="7">
        <v>0</v>
      </c>
      <c r="F8" s="7">
        <v>0</v>
      </c>
      <c r="G8" s="7">
        <v>10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S8"/>
      <c r="T8"/>
      <c r="U8"/>
      <c r="V8"/>
      <c r="W8"/>
      <c r="X8"/>
    </row>
    <row r="9" spans="1:24">
      <c r="A9" s="7" t="s">
        <v>771</v>
      </c>
      <c r="B9" s="3">
        <v>0</v>
      </c>
      <c r="C9" s="7">
        <v>0</v>
      </c>
      <c r="D9" s="7">
        <v>0</v>
      </c>
      <c r="E9" s="7">
        <v>0</v>
      </c>
      <c r="F9" s="7">
        <v>0</v>
      </c>
      <c r="G9" s="7">
        <v>7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S9"/>
      <c r="T9"/>
      <c r="U9"/>
      <c r="V9"/>
      <c r="W9"/>
      <c r="X9"/>
    </row>
    <row r="10" spans="1:24">
      <c r="A10" s="7" t="s">
        <v>794</v>
      </c>
      <c r="B10" s="3">
        <v>0</v>
      </c>
      <c r="C10" s="7">
        <v>0</v>
      </c>
      <c r="D10" s="7">
        <v>0</v>
      </c>
      <c r="E10" s="7">
        <v>0</v>
      </c>
      <c r="F10" s="7">
        <v>0</v>
      </c>
      <c r="G10" s="7">
        <v>2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S10"/>
      <c r="T10"/>
      <c r="U10"/>
      <c r="V10"/>
      <c r="W10"/>
      <c r="X10"/>
    </row>
    <row r="11" spans="1:24">
      <c r="A11" s="7" t="s">
        <v>597</v>
      </c>
      <c r="B11" s="3">
        <v>0</v>
      </c>
      <c r="C11" s="7">
        <v>0</v>
      </c>
      <c r="D11" s="7">
        <v>0</v>
      </c>
      <c r="E11" s="7">
        <v>0</v>
      </c>
      <c r="F11" s="7">
        <v>0</v>
      </c>
      <c r="G11" s="7">
        <v>3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S11"/>
      <c r="T11"/>
      <c r="U11"/>
      <c r="V11"/>
      <c r="W11"/>
      <c r="X11"/>
    </row>
    <row r="12" spans="1:24">
      <c r="A12" s="7" t="s">
        <v>666</v>
      </c>
      <c r="B12" s="3">
        <v>0</v>
      </c>
      <c r="C12" s="7">
        <v>0</v>
      </c>
      <c r="D12" s="7">
        <v>0</v>
      </c>
      <c r="E12" s="7">
        <v>0</v>
      </c>
      <c r="F12" s="7">
        <v>0</v>
      </c>
      <c r="G12" s="7">
        <v>6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S12"/>
      <c r="T12"/>
      <c r="U12"/>
      <c r="V12"/>
      <c r="W12"/>
      <c r="X12"/>
    </row>
    <row r="13" spans="1:24">
      <c r="A13" s="7" t="s">
        <v>620</v>
      </c>
      <c r="B13" s="3">
        <v>0</v>
      </c>
      <c r="C13" s="7">
        <v>0</v>
      </c>
      <c r="D13" s="7">
        <v>0</v>
      </c>
      <c r="E13" s="7">
        <v>0</v>
      </c>
      <c r="F13" s="7">
        <v>0</v>
      </c>
      <c r="G13" s="7">
        <v>4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S13"/>
      <c r="T13"/>
      <c r="U13"/>
      <c r="V13"/>
      <c r="W13"/>
      <c r="X13"/>
    </row>
    <row r="14" spans="1:24">
      <c r="A14" s="7" t="s">
        <v>643</v>
      </c>
      <c r="B14" s="3">
        <v>0</v>
      </c>
      <c r="C14" s="7">
        <v>0</v>
      </c>
      <c r="D14" s="7">
        <v>0</v>
      </c>
      <c r="E14" s="7">
        <v>0</v>
      </c>
      <c r="F14" s="7">
        <v>0</v>
      </c>
      <c r="G14" s="7">
        <v>2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S14"/>
      <c r="T14"/>
      <c r="U14"/>
      <c r="V14"/>
      <c r="W14"/>
      <c r="X14"/>
    </row>
    <row r="15" spans="1:24">
      <c r="A15" s="7" t="s">
        <v>701</v>
      </c>
      <c r="B15" s="3">
        <v>0</v>
      </c>
      <c r="C15" s="7">
        <v>0</v>
      </c>
      <c r="D15" s="7">
        <v>0</v>
      </c>
      <c r="E15" s="7">
        <v>0</v>
      </c>
      <c r="F15" s="7">
        <v>0</v>
      </c>
      <c r="G15" s="7">
        <v>5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S15"/>
      <c r="T15"/>
      <c r="U15"/>
      <c r="V15"/>
      <c r="W15"/>
      <c r="X15"/>
    </row>
    <row r="16" spans="1:24">
      <c r="A16" s="7" t="s">
        <v>724</v>
      </c>
      <c r="B16" s="3">
        <v>0</v>
      </c>
      <c r="C16" s="7">
        <v>0</v>
      </c>
      <c r="D16" s="7">
        <v>0</v>
      </c>
      <c r="E16" s="7">
        <v>0</v>
      </c>
      <c r="F16" s="7">
        <v>0</v>
      </c>
      <c r="G16" s="7">
        <v>6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S16"/>
      <c r="T16"/>
      <c r="U16"/>
      <c r="V16"/>
      <c r="W16"/>
      <c r="X16"/>
    </row>
    <row r="17" spans="1:24">
      <c r="A17" s="7" t="s">
        <v>747</v>
      </c>
      <c r="B17" s="3">
        <v>0</v>
      </c>
      <c r="C17" s="7">
        <v>0</v>
      </c>
      <c r="D17" s="7">
        <v>0</v>
      </c>
      <c r="E17" s="7">
        <v>0</v>
      </c>
      <c r="F17" s="7">
        <v>0</v>
      </c>
      <c r="G17" s="7">
        <v>10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S17"/>
      <c r="T17"/>
      <c r="U17"/>
      <c r="V17"/>
      <c r="W17"/>
      <c r="X17"/>
    </row>
    <row r="18" spans="1:24">
      <c r="A18" s="7" t="s">
        <v>770</v>
      </c>
      <c r="B18" s="3">
        <v>0</v>
      </c>
      <c r="C18" s="7">
        <v>0</v>
      </c>
      <c r="D18" s="7">
        <v>0</v>
      </c>
      <c r="E18" s="7">
        <v>0</v>
      </c>
      <c r="F18" s="7">
        <v>0</v>
      </c>
      <c r="G18" s="7">
        <v>1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S18"/>
      <c r="T18"/>
      <c r="U18"/>
      <c r="V18"/>
      <c r="W18"/>
      <c r="X18"/>
    </row>
    <row r="19" spans="1:24">
      <c r="A19" s="7" t="s">
        <v>793</v>
      </c>
      <c r="B19" s="3">
        <v>0</v>
      </c>
      <c r="C19" s="7">
        <v>0</v>
      </c>
      <c r="D19" s="7">
        <v>0</v>
      </c>
      <c r="E19" s="7">
        <v>0</v>
      </c>
      <c r="F19" s="7">
        <v>0</v>
      </c>
      <c r="G19" s="7">
        <v>1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S19"/>
      <c r="T19"/>
      <c r="U19"/>
      <c r="V19"/>
      <c r="W19"/>
      <c r="X19"/>
    </row>
    <row r="20" spans="1:24">
      <c r="A20" s="7" t="s">
        <v>596</v>
      </c>
      <c r="B20" s="3">
        <v>0</v>
      </c>
      <c r="C20" s="7">
        <v>0</v>
      </c>
      <c r="D20" s="7">
        <v>0</v>
      </c>
      <c r="E20" s="7">
        <v>0</v>
      </c>
      <c r="F20" s="7">
        <v>0</v>
      </c>
      <c r="G20" s="7">
        <v>7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S20"/>
      <c r="T20"/>
      <c r="U20"/>
      <c r="V20"/>
      <c r="W20"/>
      <c r="X20"/>
    </row>
    <row r="21" spans="1:24">
      <c r="A21" s="7" t="s">
        <v>665</v>
      </c>
      <c r="B21" s="3">
        <v>0</v>
      </c>
      <c r="C21" s="7">
        <v>0</v>
      </c>
      <c r="D21" s="7">
        <v>0</v>
      </c>
      <c r="E21" s="7">
        <v>0</v>
      </c>
      <c r="F21" s="7">
        <v>0</v>
      </c>
      <c r="G21" s="7">
        <v>10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S21"/>
      <c r="T21"/>
      <c r="U21"/>
      <c r="V21"/>
      <c r="W21"/>
      <c r="X21"/>
    </row>
    <row r="22" spans="1:24">
      <c r="A22" s="7" t="s">
        <v>619</v>
      </c>
      <c r="B22" s="3">
        <v>0</v>
      </c>
      <c r="C22" s="7">
        <v>0</v>
      </c>
      <c r="D22" s="7">
        <v>0</v>
      </c>
      <c r="E22" s="7">
        <v>0</v>
      </c>
      <c r="F22" s="7">
        <v>0</v>
      </c>
      <c r="G22" s="7">
        <v>2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S22"/>
      <c r="T22"/>
      <c r="U22"/>
      <c r="V22"/>
      <c r="W22"/>
      <c r="X22"/>
    </row>
    <row r="23" spans="1:24">
      <c r="A23" s="7" t="s">
        <v>642</v>
      </c>
      <c r="B23" s="3">
        <v>0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S23"/>
      <c r="T23"/>
      <c r="U23"/>
      <c r="V23"/>
      <c r="W23"/>
      <c r="X23"/>
    </row>
    <row r="24" spans="1:24">
      <c r="A24" s="7" t="s">
        <v>700</v>
      </c>
      <c r="B24" s="3">
        <v>0</v>
      </c>
      <c r="C24" s="7">
        <v>0</v>
      </c>
      <c r="D24" s="7">
        <v>0</v>
      </c>
      <c r="E24" s="7">
        <v>0</v>
      </c>
      <c r="F24" s="7">
        <v>0</v>
      </c>
      <c r="G24" s="7">
        <v>3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</row>
    <row r="25" spans="1:24">
      <c r="A25" s="7" t="s">
        <v>723</v>
      </c>
      <c r="B25" s="3">
        <v>0</v>
      </c>
      <c r="C25" s="7">
        <v>0</v>
      </c>
      <c r="D25" s="7">
        <v>0</v>
      </c>
      <c r="E25" s="7">
        <v>0</v>
      </c>
      <c r="F25" s="7">
        <v>0</v>
      </c>
      <c r="G25" s="7">
        <v>7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</row>
    <row r="26" spans="1:24">
      <c r="A26" s="7" t="s">
        <v>746</v>
      </c>
      <c r="B26" s="3">
        <v>0</v>
      </c>
      <c r="C26" s="7">
        <v>0</v>
      </c>
      <c r="D26" s="7">
        <v>0</v>
      </c>
      <c r="E26" s="7">
        <v>0</v>
      </c>
      <c r="F26" s="7">
        <v>0</v>
      </c>
      <c r="G26" s="7">
        <v>13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</row>
    <row r="27" spans="1:24">
      <c r="A27" s="7" t="s">
        <v>769</v>
      </c>
      <c r="B27" s="3">
        <v>0</v>
      </c>
      <c r="C27" s="7">
        <v>0</v>
      </c>
      <c r="D27" s="7">
        <v>0</v>
      </c>
      <c r="E27" s="7">
        <v>0</v>
      </c>
      <c r="F27" s="7">
        <v>0</v>
      </c>
      <c r="G27" s="7">
        <v>4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</row>
    <row r="28" spans="1:24">
      <c r="A28" s="7" t="s">
        <v>792</v>
      </c>
      <c r="B28" s="3">
        <v>0</v>
      </c>
      <c r="C28" s="7">
        <v>0</v>
      </c>
      <c r="D28" s="7">
        <v>0</v>
      </c>
      <c r="E28" s="7">
        <v>0</v>
      </c>
      <c r="F28" s="7">
        <v>0</v>
      </c>
      <c r="G28" s="7">
        <v>1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</row>
    <row r="29" spans="1:24">
      <c r="A29" s="7" t="s">
        <v>606</v>
      </c>
      <c r="B29" s="3">
        <v>0</v>
      </c>
      <c r="C29" s="7">
        <v>0</v>
      </c>
      <c r="D29" s="7">
        <v>0</v>
      </c>
      <c r="E29" s="7">
        <v>0</v>
      </c>
      <c r="F29" s="7">
        <v>0</v>
      </c>
      <c r="G29" s="7">
        <v>2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</row>
    <row r="30" spans="1:24">
      <c r="A30" s="7" t="s">
        <v>675</v>
      </c>
      <c r="B30" s="3">
        <v>0</v>
      </c>
      <c r="C30" s="7">
        <v>0</v>
      </c>
      <c r="D30" s="7">
        <v>0</v>
      </c>
      <c r="E30" s="7">
        <v>0</v>
      </c>
      <c r="F30" s="7">
        <v>0</v>
      </c>
      <c r="G30" s="7">
        <v>6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</row>
    <row r="31" spans="1:24">
      <c r="A31" s="7" t="s">
        <v>629</v>
      </c>
      <c r="B31" s="3">
        <v>0</v>
      </c>
      <c r="C31" s="7">
        <v>0</v>
      </c>
      <c r="D31" s="7">
        <v>0</v>
      </c>
      <c r="E31" s="7">
        <v>0</v>
      </c>
      <c r="F31" s="7">
        <v>0</v>
      </c>
      <c r="G31" s="7">
        <v>9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</row>
    <row r="32" spans="1:24">
      <c r="A32" s="7" t="s">
        <v>652</v>
      </c>
      <c r="B32" s="3">
        <v>0</v>
      </c>
      <c r="C32" s="7">
        <v>0</v>
      </c>
      <c r="D32" s="7">
        <v>0</v>
      </c>
      <c r="E32" s="7">
        <v>0</v>
      </c>
      <c r="F32" s="7">
        <v>0</v>
      </c>
      <c r="G32" s="7">
        <v>2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</row>
    <row r="33" spans="1:13">
      <c r="A33" s="7" t="s">
        <v>710</v>
      </c>
      <c r="B33" s="3">
        <v>0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</row>
    <row r="34" spans="1:13">
      <c r="A34" s="7" t="s">
        <v>733</v>
      </c>
      <c r="B34" s="3">
        <v>0</v>
      </c>
      <c r="C34" s="7">
        <v>0</v>
      </c>
      <c r="D34" s="7">
        <v>0</v>
      </c>
      <c r="E34" s="7">
        <v>0</v>
      </c>
      <c r="F34" s="7">
        <v>0</v>
      </c>
      <c r="G34" s="7">
        <v>6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</row>
    <row r="35" spans="1:13">
      <c r="A35" s="7" t="s">
        <v>756</v>
      </c>
      <c r="B35" s="3">
        <v>0</v>
      </c>
      <c r="C35" s="7">
        <v>0</v>
      </c>
      <c r="D35" s="7">
        <v>0</v>
      </c>
      <c r="E35" s="7">
        <v>0</v>
      </c>
      <c r="F35" s="7">
        <v>0</v>
      </c>
      <c r="G35" s="7">
        <v>7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</row>
    <row r="36" spans="1:13">
      <c r="A36" s="7" t="s">
        <v>779</v>
      </c>
      <c r="B36" s="3">
        <v>0</v>
      </c>
      <c r="C36" s="7">
        <v>0</v>
      </c>
      <c r="D36" s="7">
        <v>0</v>
      </c>
      <c r="E36" s="7">
        <v>0</v>
      </c>
      <c r="F36" s="7">
        <v>0</v>
      </c>
      <c r="G36" s="7">
        <v>6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</row>
    <row r="37" spans="1:13">
      <c r="A37" s="7" t="s">
        <v>605</v>
      </c>
      <c r="B37" s="3">
        <v>0</v>
      </c>
      <c r="C37" s="7">
        <v>0</v>
      </c>
      <c r="D37" s="7">
        <v>0</v>
      </c>
      <c r="E37" s="7">
        <v>0</v>
      </c>
      <c r="F37" s="7">
        <v>0</v>
      </c>
      <c r="G37" s="7">
        <v>11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</row>
    <row r="38" spans="1:13">
      <c r="A38" s="7" t="s">
        <v>674</v>
      </c>
      <c r="B38" s="3">
        <v>0</v>
      </c>
      <c r="C38" s="7">
        <v>0</v>
      </c>
      <c r="D38" s="7">
        <v>0</v>
      </c>
      <c r="E38" s="7">
        <v>0</v>
      </c>
      <c r="F38" s="7">
        <v>0</v>
      </c>
      <c r="G38" s="7">
        <v>4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</row>
    <row r="39" spans="1:13">
      <c r="A39" s="7" t="s">
        <v>628</v>
      </c>
      <c r="B39" s="3">
        <v>0</v>
      </c>
      <c r="C39" s="7">
        <v>0</v>
      </c>
      <c r="D39" s="7">
        <v>0</v>
      </c>
      <c r="E39" s="7">
        <v>0</v>
      </c>
      <c r="F39" s="7">
        <v>0</v>
      </c>
      <c r="G39" s="7">
        <v>4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</row>
    <row r="40" spans="1:13">
      <c r="A40" s="7" t="s">
        <v>651</v>
      </c>
      <c r="B40" s="3">
        <v>0</v>
      </c>
      <c r="C40" s="7">
        <v>0</v>
      </c>
      <c r="D40" s="7">
        <v>0</v>
      </c>
      <c r="E40" s="7">
        <v>0</v>
      </c>
      <c r="F40" s="7">
        <v>0</v>
      </c>
      <c r="G40" s="7">
        <v>2</v>
      </c>
      <c r="H40" s="7">
        <v>0</v>
      </c>
      <c r="I40" s="7">
        <v>0</v>
      </c>
      <c r="J40" s="7">
        <v>0</v>
      </c>
      <c r="K40" s="7">
        <v>0</v>
      </c>
      <c r="L40" s="7">
        <v>0</v>
      </c>
      <c r="M40" s="7">
        <v>0</v>
      </c>
    </row>
    <row r="41" spans="1:13">
      <c r="A41" s="7" t="s">
        <v>709</v>
      </c>
      <c r="B41" s="3">
        <v>0</v>
      </c>
      <c r="C41" s="7">
        <v>0</v>
      </c>
      <c r="D41" s="7">
        <v>0</v>
      </c>
      <c r="E41" s="7">
        <v>0</v>
      </c>
      <c r="F41" s="7">
        <v>0</v>
      </c>
      <c r="G41" s="7">
        <v>1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</row>
    <row r="42" spans="1:13">
      <c r="A42" s="7" t="s">
        <v>732</v>
      </c>
      <c r="B42" s="3">
        <v>0</v>
      </c>
      <c r="C42" s="7">
        <v>0</v>
      </c>
      <c r="D42" s="7">
        <v>0</v>
      </c>
      <c r="E42" s="7">
        <v>0</v>
      </c>
      <c r="F42" s="7">
        <v>0</v>
      </c>
      <c r="G42" s="7">
        <v>10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</row>
    <row r="43" spans="1:13">
      <c r="A43" s="7" t="s">
        <v>755</v>
      </c>
      <c r="B43" s="3">
        <v>0</v>
      </c>
      <c r="C43" s="7">
        <v>0</v>
      </c>
      <c r="D43" s="7">
        <v>0</v>
      </c>
      <c r="E43" s="7">
        <v>0</v>
      </c>
      <c r="F43" s="7">
        <v>0</v>
      </c>
      <c r="G43" s="7">
        <v>5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</row>
    <row r="44" spans="1:13">
      <c r="A44" s="7" t="s">
        <v>778</v>
      </c>
      <c r="B44" s="3">
        <v>0</v>
      </c>
      <c r="C44" s="7">
        <v>0</v>
      </c>
      <c r="D44" s="7">
        <v>0</v>
      </c>
      <c r="E44" s="7">
        <v>0</v>
      </c>
      <c r="F44" s="7">
        <v>0</v>
      </c>
      <c r="G44" s="7">
        <v>14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</row>
    <row r="45" spans="1:13">
      <c r="A45" s="7" t="s">
        <v>604</v>
      </c>
      <c r="B45" s="3">
        <v>0</v>
      </c>
      <c r="C45" s="7">
        <v>0</v>
      </c>
      <c r="D45" s="7">
        <v>0</v>
      </c>
      <c r="E45" s="7">
        <v>0</v>
      </c>
      <c r="F45" s="7">
        <v>0</v>
      </c>
      <c r="G45" s="7">
        <v>8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</row>
    <row r="46" spans="1:13">
      <c r="A46" s="7" t="s">
        <v>673</v>
      </c>
      <c r="B46" s="3">
        <v>0</v>
      </c>
      <c r="C46" s="7">
        <v>0</v>
      </c>
      <c r="D46" s="7">
        <v>0</v>
      </c>
      <c r="E46" s="7">
        <v>0</v>
      </c>
      <c r="F46" s="7">
        <v>0</v>
      </c>
      <c r="G46" s="7">
        <v>7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</row>
    <row r="47" spans="1:13">
      <c r="A47" s="7" t="s">
        <v>627</v>
      </c>
      <c r="B47" s="3">
        <v>0</v>
      </c>
      <c r="C47" s="7">
        <v>0</v>
      </c>
      <c r="D47" s="7">
        <v>0</v>
      </c>
      <c r="E47" s="7">
        <v>0</v>
      </c>
      <c r="F47" s="7">
        <v>0</v>
      </c>
      <c r="G47" s="7">
        <v>6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</row>
    <row r="48" spans="1:13">
      <c r="A48" s="7" t="s">
        <v>650</v>
      </c>
      <c r="B48" s="3">
        <v>0</v>
      </c>
      <c r="C48" s="7">
        <v>0</v>
      </c>
      <c r="D48" s="7">
        <v>0</v>
      </c>
      <c r="E48" s="7">
        <v>0</v>
      </c>
      <c r="F48" s="7">
        <v>0</v>
      </c>
      <c r="G48" s="7">
        <v>3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</row>
    <row r="49" spans="1:13">
      <c r="A49" s="7" t="s">
        <v>708</v>
      </c>
      <c r="B49" s="3">
        <v>0</v>
      </c>
      <c r="C49" s="7">
        <v>0</v>
      </c>
      <c r="D49" s="7">
        <v>0</v>
      </c>
      <c r="E49" s="7">
        <v>0</v>
      </c>
      <c r="F49" s="7">
        <v>0</v>
      </c>
      <c r="G49" s="7">
        <v>3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</row>
    <row r="50" spans="1:13">
      <c r="A50" s="7" t="s">
        <v>731</v>
      </c>
      <c r="B50" s="3">
        <v>0</v>
      </c>
      <c r="C50" s="7">
        <v>0</v>
      </c>
      <c r="D50" s="7">
        <v>0</v>
      </c>
      <c r="E50" s="7">
        <v>0</v>
      </c>
      <c r="F50" s="7">
        <v>0</v>
      </c>
      <c r="G50" s="7">
        <v>6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</row>
    <row r="51" spans="1:13">
      <c r="A51" s="7" t="s">
        <v>754</v>
      </c>
      <c r="B51" s="3">
        <v>0</v>
      </c>
      <c r="C51" s="7">
        <v>0</v>
      </c>
      <c r="D51" s="7">
        <v>0</v>
      </c>
      <c r="E51" s="7">
        <v>0</v>
      </c>
      <c r="F51" s="7">
        <v>0</v>
      </c>
      <c r="G51" s="7">
        <v>8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</row>
    <row r="52" spans="1:13">
      <c r="A52" s="7" t="s">
        <v>777</v>
      </c>
      <c r="B52" s="3">
        <v>0</v>
      </c>
      <c r="C52" s="7">
        <v>0</v>
      </c>
      <c r="D52" s="7">
        <v>0</v>
      </c>
      <c r="E52" s="7">
        <v>0</v>
      </c>
      <c r="F52" s="7">
        <v>0</v>
      </c>
      <c r="G52" s="7">
        <v>16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</row>
    <row r="53" spans="1:13">
      <c r="A53" s="7" t="s">
        <v>603</v>
      </c>
      <c r="B53" s="3">
        <v>0</v>
      </c>
      <c r="C53" s="7">
        <v>0</v>
      </c>
      <c r="D53" s="7">
        <v>0</v>
      </c>
      <c r="E53" s="7">
        <v>0</v>
      </c>
      <c r="F53" s="7">
        <v>0</v>
      </c>
      <c r="G53" s="7">
        <v>10</v>
      </c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</row>
    <row r="54" spans="1:13">
      <c r="A54" s="7" t="s">
        <v>672</v>
      </c>
      <c r="B54" s="3">
        <v>0</v>
      </c>
      <c r="C54" s="7">
        <v>0</v>
      </c>
      <c r="D54" s="7">
        <v>0</v>
      </c>
      <c r="E54" s="7">
        <v>0</v>
      </c>
      <c r="F54" s="7">
        <v>0</v>
      </c>
      <c r="G54" s="7">
        <v>1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</row>
    <row r="55" spans="1:13">
      <c r="A55" s="7" t="s">
        <v>626</v>
      </c>
      <c r="B55" s="3">
        <v>0</v>
      </c>
      <c r="C55" s="7">
        <v>0</v>
      </c>
      <c r="D55" s="7">
        <v>0</v>
      </c>
      <c r="E55" s="7">
        <v>0</v>
      </c>
      <c r="F55" s="7">
        <v>0</v>
      </c>
      <c r="G55" s="7">
        <v>4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</row>
    <row r="56" spans="1:13">
      <c r="A56" s="7" t="s">
        <v>649</v>
      </c>
      <c r="B56" s="3">
        <v>0</v>
      </c>
      <c r="C56" s="7">
        <v>0</v>
      </c>
      <c r="D56" s="7">
        <v>0</v>
      </c>
      <c r="E56" s="7">
        <v>0</v>
      </c>
      <c r="F56" s="7">
        <v>0</v>
      </c>
      <c r="G56" s="7">
        <v>2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</row>
    <row r="57" spans="1:13">
      <c r="A57" s="7" t="s">
        <v>707</v>
      </c>
      <c r="B57" s="3">
        <v>0</v>
      </c>
      <c r="C57" s="7">
        <v>0</v>
      </c>
      <c r="D57" s="7">
        <v>0</v>
      </c>
      <c r="E57" s="7">
        <v>0</v>
      </c>
      <c r="F57" s="7">
        <v>0</v>
      </c>
      <c r="G57" s="7">
        <v>1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</row>
    <row r="58" spans="1:13">
      <c r="A58" s="7" t="s">
        <v>730</v>
      </c>
      <c r="B58" s="3">
        <v>0</v>
      </c>
      <c r="C58" s="7">
        <v>0</v>
      </c>
      <c r="D58" s="7">
        <v>0</v>
      </c>
      <c r="E58" s="7">
        <v>0</v>
      </c>
      <c r="F58" s="7">
        <v>0</v>
      </c>
      <c r="G58" s="7">
        <v>3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</row>
    <row r="59" spans="1:13">
      <c r="A59" s="7" t="s">
        <v>753</v>
      </c>
      <c r="B59" s="3">
        <v>0</v>
      </c>
      <c r="C59" s="7">
        <v>0</v>
      </c>
      <c r="D59" s="7">
        <v>0</v>
      </c>
      <c r="E59" s="7">
        <v>0</v>
      </c>
      <c r="F59" s="7">
        <v>0</v>
      </c>
      <c r="G59" s="7">
        <v>9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</row>
    <row r="60" spans="1:13">
      <c r="A60" s="7" t="s">
        <v>776</v>
      </c>
      <c r="B60" s="3">
        <v>0</v>
      </c>
      <c r="C60" s="7">
        <v>0</v>
      </c>
      <c r="D60" s="7">
        <v>0</v>
      </c>
      <c r="E60" s="7">
        <v>0</v>
      </c>
      <c r="F60" s="7">
        <v>0</v>
      </c>
      <c r="G60" s="7">
        <v>7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</row>
    <row r="61" spans="1:13">
      <c r="A61" s="7" t="s">
        <v>602</v>
      </c>
      <c r="B61" s="3">
        <v>0</v>
      </c>
      <c r="C61" s="7">
        <v>0</v>
      </c>
      <c r="D61" s="7">
        <v>0</v>
      </c>
      <c r="E61" s="7">
        <v>0</v>
      </c>
      <c r="F61" s="7">
        <v>0</v>
      </c>
      <c r="G61" s="7">
        <v>8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</row>
    <row r="62" spans="1:13">
      <c r="A62" s="7" t="s">
        <v>671</v>
      </c>
      <c r="B62" s="3">
        <v>0</v>
      </c>
      <c r="C62" s="7">
        <v>0</v>
      </c>
      <c r="D62" s="7">
        <v>0</v>
      </c>
      <c r="E62" s="7">
        <v>0</v>
      </c>
      <c r="F62" s="7">
        <v>0</v>
      </c>
      <c r="G62" s="7">
        <v>8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</row>
    <row r="63" spans="1:13">
      <c r="A63" s="7" t="s">
        <v>625</v>
      </c>
      <c r="B63" s="3">
        <v>0</v>
      </c>
      <c r="C63" s="7">
        <v>0</v>
      </c>
      <c r="D63" s="7">
        <v>0</v>
      </c>
      <c r="E63" s="7">
        <v>0</v>
      </c>
      <c r="F63" s="7">
        <v>0</v>
      </c>
      <c r="G63" s="7">
        <v>4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</row>
    <row r="64" spans="1:13">
      <c r="A64" s="7" t="s">
        <v>648</v>
      </c>
      <c r="B64" s="3">
        <v>0</v>
      </c>
      <c r="C64" s="7">
        <v>0</v>
      </c>
      <c r="D64" s="7">
        <v>0</v>
      </c>
      <c r="E64" s="7">
        <v>0</v>
      </c>
      <c r="F64" s="7">
        <v>0</v>
      </c>
      <c r="G64" s="7">
        <v>1</v>
      </c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</row>
    <row r="65" spans="1:13">
      <c r="A65" s="7" t="s">
        <v>706</v>
      </c>
      <c r="B65" s="3">
        <v>0</v>
      </c>
      <c r="C65" s="7">
        <v>0</v>
      </c>
      <c r="D65" s="7">
        <v>0</v>
      </c>
      <c r="E65" s="7">
        <v>0</v>
      </c>
      <c r="F65" s="7">
        <v>0</v>
      </c>
      <c r="G65" s="7">
        <v>5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</row>
    <row r="66" spans="1:13">
      <c r="A66" s="7" t="s">
        <v>729</v>
      </c>
      <c r="B66" s="3">
        <v>0</v>
      </c>
      <c r="C66" s="7">
        <v>0</v>
      </c>
      <c r="D66" s="7">
        <v>0</v>
      </c>
      <c r="E66" s="7">
        <v>0</v>
      </c>
      <c r="F66" s="7">
        <v>0</v>
      </c>
      <c r="G66" s="7">
        <v>9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</row>
    <row r="67" spans="1:13">
      <c r="A67" s="7" t="s">
        <v>752</v>
      </c>
      <c r="B67" s="3">
        <v>0</v>
      </c>
      <c r="C67" s="7">
        <v>0</v>
      </c>
      <c r="D67" s="7">
        <v>0</v>
      </c>
      <c r="E67" s="7">
        <v>0</v>
      </c>
      <c r="F67" s="7">
        <v>0</v>
      </c>
      <c r="G67" s="7">
        <v>9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</row>
    <row r="68" spans="1:13">
      <c r="A68" s="7" t="s">
        <v>775</v>
      </c>
      <c r="B68" s="3">
        <v>0</v>
      </c>
      <c r="C68" s="7">
        <v>0</v>
      </c>
      <c r="D68" s="7">
        <v>0</v>
      </c>
      <c r="E68" s="7">
        <v>0</v>
      </c>
      <c r="F68" s="7">
        <v>0</v>
      </c>
      <c r="G68" s="7">
        <v>13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</row>
    <row r="69" spans="1:13">
      <c r="A69" s="7" t="s">
        <v>601</v>
      </c>
      <c r="B69" s="3">
        <v>0</v>
      </c>
      <c r="C69" s="7">
        <v>0</v>
      </c>
      <c r="D69" s="7">
        <v>0</v>
      </c>
      <c r="E69" s="7">
        <v>0</v>
      </c>
      <c r="F69" s="7">
        <v>0</v>
      </c>
      <c r="G69" s="7">
        <v>7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</row>
    <row r="70" spans="1:13">
      <c r="A70" s="7" t="s">
        <v>670</v>
      </c>
      <c r="B70" s="3">
        <v>0</v>
      </c>
      <c r="C70" s="7">
        <v>0</v>
      </c>
      <c r="D70" s="7">
        <v>0</v>
      </c>
      <c r="E70" s="7">
        <v>0</v>
      </c>
      <c r="F70" s="7">
        <v>0</v>
      </c>
      <c r="G70" s="7">
        <v>4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</row>
    <row r="71" spans="1:13">
      <c r="A71" s="7" t="s">
        <v>624</v>
      </c>
      <c r="B71" s="3">
        <v>0</v>
      </c>
      <c r="C71" s="7">
        <v>0</v>
      </c>
      <c r="D71" s="7">
        <v>0</v>
      </c>
      <c r="E71" s="7">
        <v>0</v>
      </c>
      <c r="F71" s="7">
        <v>0</v>
      </c>
      <c r="G71" s="7">
        <v>2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</row>
    <row r="72" spans="1:13">
      <c r="A72" s="7" t="s">
        <v>647</v>
      </c>
      <c r="B72" s="3">
        <v>0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</row>
    <row r="73" spans="1:13">
      <c r="A73" s="7" t="s">
        <v>705</v>
      </c>
      <c r="B73" s="3">
        <v>0</v>
      </c>
      <c r="C73" s="7">
        <v>0</v>
      </c>
      <c r="D73" s="7">
        <v>0</v>
      </c>
      <c r="E73" s="7">
        <v>0</v>
      </c>
      <c r="F73" s="7">
        <v>0</v>
      </c>
      <c r="G73" s="7">
        <v>5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</row>
    <row r="74" spans="1:13">
      <c r="A74" s="7" t="s">
        <v>728</v>
      </c>
      <c r="B74" s="3">
        <v>0</v>
      </c>
      <c r="C74" s="7">
        <v>0</v>
      </c>
      <c r="D74" s="7">
        <v>0</v>
      </c>
      <c r="E74" s="7">
        <v>0</v>
      </c>
      <c r="F74" s="7">
        <v>0</v>
      </c>
      <c r="G74" s="7">
        <v>11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</row>
    <row r="75" spans="1:13">
      <c r="A75" s="7" t="s">
        <v>751</v>
      </c>
      <c r="B75" s="3">
        <v>0</v>
      </c>
      <c r="C75" s="7">
        <v>0</v>
      </c>
      <c r="D75" s="7">
        <v>0</v>
      </c>
      <c r="E75" s="7">
        <v>0</v>
      </c>
      <c r="F75" s="7">
        <v>0</v>
      </c>
      <c r="G75" s="7">
        <v>7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</row>
    <row r="76" spans="1:13">
      <c r="A76" s="7" t="s">
        <v>774</v>
      </c>
      <c r="B76" s="3">
        <v>0</v>
      </c>
      <c r="C76" s="7">
        <v>0</v>
      </c>
      <c r="D76" s="7">
        <v>0</v>
      </c>
      <c r="E76" s="7">
        <v>0</v>
      </c>
      <c r="F76" s="7">
        <v>0</v>
      </c>
      <c r="G76" s="7">
        <v>8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</row>
    <row r="77" spans="1:13">
      <c r="A77" s="7" t="s">
        <v>600</v>
      </c>
      <c r="B77" s="3">
        <v>0</v>
      </c>
      <c r="C77" s="7">
        <v>0</v>
      </c>
      <c r="D77" s="7">
        <v>0</v>
      </c>
      <c r="E77" s="7">
        <v>0</v>
      </c>
      <c r="F77" s="7">
        <v>0</v>
      </c>
      <c r="G77" s="7">
        <v>4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</row>
    <row r="78" spans="1:13">
      <c r="A78" s="7" t="s">
        <v>669</v>
      </c>
      <c r="B78" s="3">
        <v>0</v>
      </c>
      <c r="C78" s="7">
        <v>0</v>
      </c>
      <c r="D78" s="7">
        <v>0</v>
      </c>
      <c r="E78" s="7">
        <v>0</v>
      </c>
      <c r="F78" s="7">
        <v>0</v>
      </c>
      <c r="G78" s="7">
        <v>2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</row>
    <row r="79" spans="1:13">
      <c r="A79" s="7" t="s">
        <v>623</v>
      </c>
      <c r="B79" s="3">
        <v>0</v>
      </c>
      <c r="C79" s="7">
        <v>0</v>
      </c>
      <c r="D79" s="7">
        <v>0</v>
      </c>
      <c r="E79" s="7">
        <v>0</v>
      </c>
      <c r="F79" s="7">
        <v>0</v>
      </c>
      <c r="G79" s="7">
        <v>5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</row>
    <row r="80" spans="1:13">
      <c r="A80" s="7" t="s">
        <v>646</v>
      </c>
      <c r="B80" s="3">
        <v>0</v>
      </c>
      <c r="C80" s="7">
        <v>0</v>
      </c>
      <c r="D80" s="7">
        <v>0</v>
      </c>
      <c r="E80" s="7">
        <v>0</v>
      </c>
      <c r="F80" s="7">
        <v>0</v>
      </c>
      <c r="G80" s="7">
        <v>2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</row>
    <row r="81" spans="1:13">
      <c r="A81" s="7" t="s">
        <v>704</v>
      </c>
      <c r="B81" s="3">
        <v>0</v>
      </c>
      <c r="C81" s="7">
        <v>0</v>
      </c>
      <c r="D81" s="7">
        <v>0</v>
      </c>
      <c r="E81" s="7">
        <v>0</v>
      </c>
      <c r="F81" s="7">
        <v>0</v>
      </c>
      <c r="G81" s="7">
        <v>5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</row>
    <row r="82" spans="1:13">
      <c r="A82" s="7" t="s">
        <v>727</v>
      </c>
      <c r="B82" s="3">
        <v>0</v>
      </c>
      <c r="C82" s="7">
        <v>0</v>
      </c>
      <c r="D82" s="7">
        <v>0</v>
      </c>
      <c r="E82" s="7">
        <v>0</v>
      </c>
      <c r="F82" s="7">
        <v>0</v>
      </c>
      <c r="G82" s="7">
        <v>6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</row>
    <row r="83" spans="1:13">
      <c r="A83" s="7" t="s">
        <v>750</v>
      </c>
      <c r="B83" s="3">
        <v>0</v>
      </c>
      <c r="C83" s="7">
        <v>0</v>
      </c>
      <c r="D83" s="7">
        <v>0</v>
      </c>
      <c r="E83" s="7">
        <v>0</v>
      </c>
      <c r="F83" s="7">
        <v>0</v>
      </c>
      <c r="G83" s="7">
        <v>7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</row>
    <row r="84" spans="1:13">
      <c r="A84" s="7" t="s">
        <v>773</v>
      </c>
      <c r="B84" s="3">
        <v>0</v>
      </c>
      <c r="C84" s="7">
        <v>0</v>
      </c>
      <c r="D84" s="7">
        <v>0</v>
      </c>
      <c r="E84" s="7">
        <v>0</v>
      </c>
      <c r="F84" s="7">
        <v>0</v>
      </c>
      <c r="G84" s="7">
        <v>5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</row>
    <row r="85" spans="1:13">
      <c r="A85" s="7" t="s">
        <v>599</v>
      </c>
      <c r="B85" s="3">
        <v>0</v>
      </c>
      <c r="C85" s="7">
        <v>0</v>
      </c>
      <c r="D85" s="7">
        <v>0</v>
      </c>
      <c r="E85" s="7">
        <v>0</v>
      </c>
      <c r="F85" s="7">
        <v>0</v>
      </c>
      <c r="G85" s="7">
        <v>3</v>
      </c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</row>
    <row r="86" spans="1:13">
      <c r="A86" s="7" t="s">
        <v>668</v>
      </c>
      <c r="B86" s="3">
        <v>0</v>
      </c>
      <c r="C86" s="7">
        <v>0</v>
      </c>
      <c r="D86" s="7">
        <v>0</v>
      </c>
      <c r="E86" s="7">
        <v>0</v>
      </c>
      <c r="F86" s="7">
        <v>0</v>
      </c>
      <c r="G86" s="7">
        <v>5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</row>
    <row r="87" spans="1:13">
      <c r="A87" s="7" t="s">
        <v>622</v>
      </c>
      <c r="B87" s="3">
        <v>0</v>
      </c>
      <c r="C87" s="7">
        <v>0</v>
      </c>
      <c r="D87" s="7">
        <v>0</v>
      </c>
      <c r="E87" s="7">
        <v>0</v>
      </c>
      <c r="F87" s="7">
        <v>0</v>
      </c>
      <c r="G87" s="7">
        <v>3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</row>
    <row r="88" spans="1:13">
      <c r="A88" s="7" t="s">
        <v>645</v>
      </c>
      <c r="B88" s="3">
        <v>0</v>
      </c>
      <c r="C88" s="7">
        <v>0</v>
      </c>
      <c r="D88" s="7">
        <v>0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</row>
    <row r="89" spans="1:13">
      <c r="A89" s="7" t="s">
        <v>703</v>
      </c>
      <c r="B89" s="3">
        <v>0</v>
      </c>
      <c r="C89" s="7">
        <v>0</v>
      </c>
      <c r="D89" s="7">
        <v>0</v>
      </c>
      <c r="E89" s="7">
        <v>0</v>
      </c>
      <c r="F89" s="7">
        <v>0</v>
      </c>
      <c r="G89" s="7">
        <v>4</v>
      </c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</row>
    <row r="90" spans="1:13">
      <c r="A90" s="7" t="s">
        <v>726</v>
      </c>
      <c r="B90" s="3">
        <v>0</v>
      </c>
      <c r="C90" s="7">
        <v>0</v>
      </c>
      <c r="D90" s="7">
        <v>0</v>
      </c>
      <c r="E90" s="7">
        <v>0</v>
      </c>
      <c r="F90" s="7">
        <v>0</v>
      </c>
      <c r="G90" s="7">
        <v>7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</row>
    <row r="91" spans="1:13">
      <c r="A91" s="7" t="s">
        <v>749</v>
      </c>
      <c r="B91" s="3">
        <v>0</v>
      </c>
      <c r="C91" s="7">
        <v>0</v>
      </c>
      <c r="D91" s="7">
        <v>0</v>
      </c>
      <c r="E91" s="7">
        <v>0</v>
      </c>
      <c r="F91" s="7">
        <v>0</v>
      </c>
      <c r="G91" s="7">
        <v>7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</row>
    <row r="92" spans="1:13">
      <c r="A92" s="7" t="s">
        <v>772</v>
      </c>
      <c r="B92" s="3">
        <v>0</v>
      </c>
      <c r="C92" s="7">
        <v>0</v>
      </c>
      <c r="D92" s="7">
        <v>0</v>
      </c>
      <c r="E92" s="7">
        <v>0</v>
      </c>
      <c r="F92" s="7">
        <v>0</v>
      </c>
      <c r="G92" s="7">
        <v>5</v>
      </c>
      <c r="H92" s="7">
        <v>0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</row>
    <row r="93" spans="1:13">
      <c r="A93" s="7" t="s">
        <v>586</v>
      </c>
      <c r="B93" s="3">
        <v>0</v>
      </c>
      <c r="C93" s="7">
        <v>0</v>
      </c>
      <c r="D93" s="7">
        <v>0</v>
      </c>
      <c r="E93" s="7">
        <v>0</v>
      </c>
      <c r="F93" s="7">
        <v>0</v>
      </c>
      <c r="G93" s="7">
        <v>4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</row>
    <row r="94" spans="1:13">
      <c r="A94" s="7" t="s">
        <v>655</v>
      </c>
      <c r="B94" s="3">
        <v>0</v>
      </c>
      <c r="C94" s="7">
        <v>0</v>
      </c>
      <c r="D94" s="7">
        <v>0</v>
      </c>
      <c r="E94" s="7">
        <v>0</v>
      </c>
      <c r="F94" s="7">
        <v>0</v>
      </c>
      <c r="G94" s="7">
        <v>6</v>
      </c>
      <c r="H94" s="7">
        <v>0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</row>
    <row r="95" spans="1:13">
      <c r="A95" s="7" t="s">
        <v>609</v>
      </c>
      <c r="B95" s="3">
        <v>0</v>
      </c>
      <c r="C95" s="7">
        <v>0</v>
      </c>
      <c r="D95" s="7">
        <v>0</v>
      </c>
      <c r="E95" s="7">
        <v>0</v>
      </c>
      <c r="F95" s="7">
        <v>0</v>
      </c>
      <c r="G95" s="7">
        <v>4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</row>
    <row r="96" spans="1:13">
      <c r="A96" s="7" t="s">
        <v>632</v>
      </c>
      <c r="B96" s="3">
        <v>0</v>
      </c>
      <c r="C96" s="7">
        <v>0</v>
      </c>
      <c r="D96" s="7">
        <v>0</v>
      </c>
      <c r="E96" s="7">
        <v>0</v>
      </c>
      <c r="F96" s="7">
        <v>0</v>
      </c>
      <c r="G96" s="7">
        <v>4</v>
      </c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</row>
    <row r="97" spans="1:13">
      <c r="A97" s="7" t="s">
        <v>678</v>
      </c>
      <c r="B97" s="3">
        <v>0</v>
      </c>
      <c r="C97" s="7">
        <v>0</v>
      </c>
      <c r="D97" s="7">
        <v>0</v>
      </c>
      <c r="E97" s="7">
        <v>0</v>
      </c>
      <c r="F97" s="7">
        <v>0</v>
      </c>
      <c r="G97" s="7">
        <v>6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</row>
    <row r="98" spans="1:13">
      <c r="A98" s="7" t="s">
        <v>690</v>
      </c>
      <c r="B98" s="3">
        <v>0</v>
      </c>
      <c r="C98" s="7">
        <v>0</v>
      </c>
      <c r="D98" s="7">
        <v>0</v>
      </c>
      <c r="E98" s="7">
        <v>0</v>
      </c>
      <c r="F98" s="7">
        <v>0</v>
      </c>
      <c r="G98" s="7">
        <v>1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</row>
    <row r="99" spans="1:13">
      <c r="A99" s="7" t="s">
        <v>713</v>
      </c>
      <c r="B99" s="3">
        <v>0</v>
      </c>
      <c r="C99" s="7">
        <v>0</v>
      </c>
      <c r="D99" s="7">
        <v>0</v>
      </c>
      <c r="E99" s="7">
        <v>0</v>
      </c>
      <c r="F99" s="7">
        <v>0</v>
      </c>
      <c r="G99" s="7">
        <v>5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</row>
    <row r="100" spans="1:13">
      <c r="A100" s="7" t="s">
        <v>736</v>
      </c>
      <c r="B100" s="3">
        <v>0</v>
      </c>
      <c r="C100" s="7">
        <v>0</v>
      </c>
      <c r="D100" s="7">
        <v>0</v>
      </c>
      <c r="E100" s="7">
        <v>0</v>
      </c>
      <c r="F100" s="7">
        <v>0</v>
      </c>
      <c r="G100" s="7">
        <v>2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</row>
    <row r="101" spans="1:13">
      <c r="A101" s="7" t="s">
        <v>759</v>
      </c>
      <c r="B101" s="3">
        <v>0</v>
      </c>
      <c r="C101" s="7">
        <v>0</v>
      </c>
      <c r="D101" s="7">
        <v>0</v>
      </c>
      <c r="E101" s="7">
        <v>0</v>
      </c>
      <c r="F101" s="7">
        <v>0</v>
      </c>
      <c r="G101" s="7">
        <v>3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</row>
    <row r="102" spans="1:13">
      <c r="A102" s="7" t="s">
        <v>782</v>
      </c>
      <c r="B102" s="3">
        <v>0</v>
      </c>
      <c r="C102" s="7">
        <v>0</v>
      </c>
      <c r="D102" s="7">
        <v>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</row>
    <row r="103" spans="1:13">
      <c r="A103" s="7" t="s">
        <v>585</v>
      </c>
      <c r="B103" s="3">
        <v>0</v>
      </c>
      <c r="C103" s="7">
        <v>0</v>
      </c>
      <c r="D103" s="7">
        <v>0</v>
      </c>
      <c r="E103" s="7">
        <v>0</v>
      </c>
      <c r="F103" s="7">
        <v>0</v>
      </c>
      <c r="G103" s="7">
        <v>6</v>
      </c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</row>
    <row r="104" spans="1:13">
      <c r="A104" s="7" t="s">
        <v>654</v>
      </c>
      <c r="B104" s="3">
        <v>0</v>
      </c>
      <c r="C104" s="7">
        <v>0</v>
      </c>
      <c r="D104" s="7">
        <v>0</v>
      </c>
      <c r="E104" s="7">
        <v>0</v>
      </c>
      <c r="F104" s="7">
        <v>0</v>
      </c>
      <c r="G104" s="7">
        <v>5</v>
      </c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</row>
    <row r="105" spans="1:13">
      <c r="A105" s="7" t="s">
        <v>608</v>
      </c>
      <c r="B105" s="3">
        <v>0</v>
      </c>
      <c r="C105" s="7">
        <v>0</v>
      </c>
      <c r="D105" s="7">
        <v>0</v>
      </c>
      <c r="E105" s="7">
        <v>0</v>
      </c>
      <c r="F105" s="7">
        <v>0</v>
      </c>
      <c r="G105" s="7">
        <v>4</v>
      </c>
      <c r="H105" s="7">
        <v>0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</row>
    <row r="106" spans="1:13">
      <c r="A106" s="7" t="s">
        <v>631</v>
      </c>
      <c r="B106" s="3">
        <v>0</v>
      </c>
      <c r="C106" s="7">
        <v>0</v>
      </c>
      <c r="D106" s="7">
        <v>0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7">
        <v>0</v>
      </c>
      <c r="L106" s="7">
        <v>0</v>
      </c>
      <c r="M106" s="7">
        <v>0</v>
      </c>
    </row>
    <row r="107" spans="1:13">
      <c r="A107" s="7" t="s">
        <v>677</v>
      </c>
      <c r="B107" s="3">
        <v>0</v>
      </c>
      <c r="C107" s="7">
        <v>0</v>
      </c>
      <c r="D107" s="7">
        <v>0</v>
      </c>
      <c r="E107" s="7">
        <v>0</v>
      </c>
      <c r="F107" s="7">
        <v>0</v>
      </c>
      <c r="G107" s="7">
        <v>2</v>
      </c>
      <c r="H107" s="7">
        <v>0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</row>
    <row r="108" spans="1:13">
      <c r="A108" s="7" t="s">
        <v>689</v>
      </c>
      <c r="B108" s="3">
        <v>0</v>
      </c>
      <c r="C108" s="7">
        <v>0</v>
      </c>
      <c r="D108" s="7">
        <v>0</v>
      </c>
      <c r="E108" s="7">
        <v>0</v>
      </c>
      <c r="F108" s="7">
        <v>0</v>
      </c>
      <c r="G108" s="7">
        <v>2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</row>
    <row r="109" spans="1:13">
      <c r="A109" s="7" t="s">
        <v>712</v>
      </c>
      <c r="B109" s="3">
        <v>0</v>
      </c>
      <c r="C109" s="7">
        <v>0</v>
      </c>
      <c r="D109" s="7">
        <v>0</v>
      </c>
      <c r="E109" s="7">
        <v>0</v>
      </c>
      <c r="F109" s="7">
        <v>0</v>
      </c>
      <c r="G109" s="7">
        <v>9</v>
      </c>
      <c r="H109" s="7">
        <v>0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</row>
    <row r="110" spans="1:13">
      <c r="A110" s="7" t="s">
        <v>735</v>
      </c>
      <c r="B110" s="3">
        <v>0</v>
      </c>
      <c r="C110" s="7">
        <v>0</v>
      </c>
      <c r="D110" s="7">
        <v>0</v>
      </c>
      <c r="E110" s="7">
        <v>0</v>
      </c>
      <c r="F110" s="7">
        <v>0</v>
      </c>
      <c r="G110" s="7">
        <v>2</v>
      </c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7">
        <v>0</v>
      </c>
    </row>
    <row r="111" spans="1:13">
      <c r="A111" s="7" t="s">
        <v>758</v>
      </c>
      <c r="B111" s="3">
        <v>0</v>
      </c>
      <c r="C111" s="7">
        <v>0</v>
      </c>
      <c r="D111" s="7">
        <v>0</v>
      </c>
      <c r="E111" s="7">
        <v>0</v>
      </c>
      <c r="F111" s="7">
        <v>0</v>
      </c>
      <c r="G111" s="7">
        <v>4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</row>
    <row r="112" spans="1:13">
      <c r="A112" s="7" t="s">
        <v>781</v>
      </c>
      <c r="B112" s="3">
        <v>0</v>
      </c>
      <c r="C112" s="7">
        <v>0</v>
      </c>
      <c r="D112" s="7">
        <v>0</v>
      </c>
      <c r="E112" s="7">
        <v>0</v>
      </c>
      <c r="F112" s="7">
        <v>0</v>
      </c>
      <c r="G112" s="7">
        <v>1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</row>
    <row r="113" spans="1:13">
      <c r="A113" s="7" t="s">
        <v>584</v>
      </c>
      <c r="B113" s="3">
        <v>0</v>
      </c>
      <c r="C113" s="7">
        <v>0</v>
      </c>
      <c r="D113" s="7">
        <v>0</v>
      </c>
      <c r="E113" s="7">
        <v>0</v>
      </c>
      <c r="F113" s="7">
        <v>0</v>
      </c>
      <c r="G113" s="7">
        <v>10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</row>
    <row r="114" spans="1:13">
      <c r="A114" s="7" t="s">
        <v>653</v>
      </c>
      <c r="B114" s="3">
        <v>0</v>
      </c>
      <c r="C114" s="7">
        <v>0</v>
      </c>
      <c r="D114" s="7">
        <v>0</v>
      </c>
      <c r="E114" s="7">
        <v>0</v>
      </c>
      <c r="F114" s="7">
        <v>0</v>
      </c>
      <c r="G114" s="7">
        <v>4</v>
      </c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</row>
    <row r="115" spans="1:13">
      <c r="A115" s="7" t="s">
        <v>607</v>
      </c>
      <c r="B115" s="3">
        <v>0</v>
      </c>
      <c r="C115" s="7">
        <v>0</v>
      </c>
      <c r="D115" s="7">
        <v>0</v>
      </c>
      <c r="E115" s="7">
        <v>0</v>
      </c>
      <c r="F115" s="7">
        <v>0</v>
      </c>
      <c r="G115" s="7">
        <v>1</v>
      </c>
      <c r="H115" s="7">
        <v>0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</row>
    <row r="116" spans="1:13">
      <c r="A116" s="7" t="s">
        <v>687</v>
      </c>
      <c r="B116" s="3">
        <v>0</v>
      </c>
      <c r="C116" s="7">
        <v>0</v>
      </c>
      <c r="D116" s="7">
        <v>0</v>
      </c>
      <c r="E116" s="7">
        <v>0</v>
      </c>
      <c r="F116" s="7">
        <v>0</v>
      </c>
      <c r="G116" s="7">
        <v>2</v>
      </c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</row>
    <row r="117" spans="1:13">
      <c r="A117" s="7" t="s">
        <v>630</v>
      </c>
      <c r="B117" s="3">
        <v>0</v>
      </c>
      <c r="C117" s="7">
        <v>0</v>
      </c>
      <c r="D117" s="7">
        <v>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</row>
    <row r="118" spans="1:13">
      <c r="A118" s="7" t="s">
        <v>676</v>
      </c>
      <c r="B118" s="3">
        <v>0</v>
      </c>
      <c r="C118" s="7">
        <v>0</v>
      </c>
      <c r="D118" s="7">
        <v>0</v>
      </c>
      <c r="E118" s="7">
        <v>0</v>
      </c>
      <c r="F118" s="7">
        <v>0</v>
      </c>
      <c r="G118" s="7">
        <v>4</v>
      </c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</row>
    <row r="119" spans="1:13">
      <c r="A119" s="7" t="s">
        <v>688</v>
      </c>
      <c r="B119" s="3">
        <v>0</v>
      </c>
      <c r="C119" s="7">
        <v>0</v>
      </c>
      <c r="D119" s="7">
        <v>0</v>
      </c>
      <c r="E119" s="7">
        <v>0</v>
      </c>
      <c r="F119" s="7">
        <v>0</v>
      </c>
      <c r="G119" s="7">
        <v>6</v>
      </c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</row>
    <row r="120" spans="1:13">
      <c r="A120" s="7" t="s">
        <v>711</v>
      </c>
      <c r="B120" s="3">
        <v>0</v>
      </c>
      <c r="C120" s="7">
        <v>0</v>
      </c>
      <c r="D120" s="7">
        <v>0</v>
      </c>
      <c r="E120" s="7">
        <v>0</v>
      </c>
      <c r="F120" s="7">
        <v>0</v>
      </c>
      <c r="G120" s="7">
        <v>11</v>
      </c>
      <c r="H120" s="7">
        <v>0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</row>
    <row r="121" spans="1:13">
      <c r="A121" s="7" t="s">
        <v>734</v>
      </c>
      <c r="B121" s="3">
        <v>0</v>
      </c>
      <c r="C121" s="7">
        <v>0</v>
      </c>
      <c r="D121" s="7">
        <v>0</v>
      </c>
      <c r="E121" s="7">
        <v>0</v>
      </c>
      <c r="F121" s="7">
        <v>0</v>
      </c>
      <c r="G121" s="7">
        <v>3</v>
      </c>
      <c r="H121" s="7">
        <v>0</v>
      </c>
      <c r="I121" s="7">
        <v>0</v>
      </c>
      <c r="J121" s="7">
        <v>0</v>
      </c>
      <c r="K121" s="7">
        <v>0</v>
      </c>
      <c r="L121" s="7">
        <v>0</v>
      </c>
      <c r="M121" s="7">
        <v>0</v>
      </c>
    </row>
    <row r="122" spans="1:13">
      <c r="A122" s="7" t="s">
        <v>757</v>
      </c>
      <c r="B122" s="3">
        <v>0</v>
      </c>
      <c r="C122" s="7">
        <v>0</v>
      </c>
      <c r="D122" s="7">
        <v>0</v>
      </c>
      <c r="E122" s="7">
        <v>0</v>
      </c>
      <c r="F122" s="7">
        <v>0</v>
      </c>
      <c r="G122" s="7">
        <v>4</v>
      </c>
      <c r="H122" s="7">
        <v>0</v>
      </c>
      <c r="I122" s="7">
        <v>0</v>
      </c>
      <c r="J122" s="7">
        <v>0</v>
      </c>
      <c r="K122" s="7">
        <v>0</v>
      </c>
      <c r="L122" s="7">
        <v>0</v>
      </c>
      <c r="M122" s="7">
        <v>0</v>
      </c>
    </row>
    <row r="123" spans="1:13">
      <c r="A123" s="7" t="s">
        <v>780</v>
      </c>
      <c r="B123" s="3">
        <v>0</v>
      </c>
      <c r="C123" s="7">
        <v>0</v>
      </c>
      <c r="D123" s="7">
        <v>0</v>
      </c>
      <c r="E123" s="7">
        <v>0</v>
      </c>
      <c r="F123" s="7">
        <v>0</v>
      </c>
      <c r="G123" s="7">
        <v>1</v>
      </c>
      <c r="H123" s="7">
        <v>0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</row>
    <row r="124" spans="1:13">
      <c r="A124" s="7" t="s">
        <v>595</v>
      </c>
      <c r="B124" s="3">
        <v>0</v>
      </c>
      <c r="C124" s="7">
        <v>0</v>
      </c>
      <c r="D124" s="7">
        <v>0</v>
      </c>
      <c r="E124" s="7">
        <v>0</v>
      </c>
      <c r="F124" s="7">
        <v>0</v>
      </c>
      <c r="G124" s="7">
        <v>4</v>
      </c>
      <c r="H124" s="7">
        <v>0</v>
      </c>
      <c r="I124" s="7">
        <v>0</v>
      </c>
      <c r="J124" s="7">
        <v>0</v>
      </c>
      <c r="K124" s="7">
        <v>0</v>
      </c>
      <c r="L124" s="7">
        <v>0</v>
      </c>
      <c r="M124" s="7">
        <v>0</v>
      </c>
    </row>
    <row r="125" spans="1:13">
      <c r="A125" s="7" t="s">
        <v>664</v>
      </c>
      <c r="B125" s="3">
        <v>0</v>
      </c>
      <c r="C125" s="7">
        <v>0</v>
      </c>
      <c r="D125" s="7">
        <v>0</v>
      </c>
      <c r="E125" s="7">
        <v>0</v>
      </c>
      <c r="F125" s="7">
        <v>0</v>
      </c>
      <c r="G125" s="7">
        <v>1</v>
      </c>
      <c r="H125" s="7">
        <v>0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</row>
    <row r="126" spans="1:13">
      <c r="A126" s="7" t="s">
        <v>618</v>
      </c>
      <c r="B126" s="3">
        <v>0</v>
      </c>
      <c r="C126" s="7">
        <v>0</v>
      </c>
      <c r="D126" s="7">
        <v>0</v>
      </c>
      <c r="E126" s="7">
        <v>0</v>
      </c>
      <c r="F126" s="7">
        <v>0</v>
      </c>
      <c r="G126" s="7">
        <v>3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</row>
    <row r="127" spans="1:13">
      <c r="A127" s="7" t="s">
        <v>641</v>
      </c>
      <c r="B127" s="3">
        <v>0</v>
      </c>
      <c r="C127" s="7">
        <v>0</v>
      </c>
      <c r="D127" s="7">
        <v>0</v>
      </c>
      <c r="E127" s="7">
        <v>0</v>
      </c>
      <c r="F127" s="7">
        <v>0</v>
      </c>
      <c r="G127" s="7">
        <v>2</v>
      </c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</row>
    <row r="128" spans="1:13">
      <c r="A128" s="7" t="s">
        <v>699</v>
      </c>
      <c r="B128" s="3">
        <v>0</v>
      </c>
      <c r="C128" s="7">
        <v>0</v>
      </c>
      <c r="D128" s="7">
        <v>0</v>
      </c>
      <c r="E128" s="7">
        <v>0</v>
      </c>
      <c r="F128" s="7">
        <v>0</v>
      </c>
      <c r="G128" s="7">
        <v>1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</row>
    <row r="129" spans="1:13">
      <c r="A129" s="7" t="s">
        <v>722</v>
      </c>
      <c r="B129" s="3">
        <v>0</v>
      </c>
      <c r="C129" s="7">
        <v>0</v>
      </c>
      <c r="D129" s="7">
        <v>0</v>
      </c>
      <c r="E129" s="7">
        <v>0</v>
      </c>
      <c r="F129" s="7">
        <v>0</v>
      </c>
      <c r="G129" s="7">
        <v>6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</row>
    <row r="130" spans="1:13">
      <c r="A130" s="7" t="s">
        <v>745</v>
      </c>
      <c r="B130" s="3">
        <v>0</v>
      </c>
      <c r="C130" s="7">
        <v>0</v>
      </c>
      <c r="D130" s="7">
        <v>0</v>
      </c>
      <c r="E130" s="7">
        <v>0</v>
      </c>
      <c r="F130" s="7">
        <v>0</v>
      </c>
      <c r="G130" s="7">
        <v>5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</row>
    <row r="131" spans="1:13">
      <c r="A131" s="7" t="s">
        <v>768</v>
      </c>
      <c r="B131" s="3">
        <v>0</v>
      </c>
      <c r="C131" s="7">
        <v>0</v>
      </c>
      <c r="D131" s="7">
        <v>0</v>
      </c>
      <c r="E131" s="7">
        <v>0</v>
      </c>
      <c r="F131" s="7">
        <v>0</v>
      </c>
      <c r="G131" s="7">
        <v>4</v>
      </c>
      <c r="H131" s="7">
        <v>0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</row>
    <row r="132" spans="1:13">
      <c r="A132" s="7" t="s">
        <v>791</v>
      </c>
      <c r="B132" s="3">
        <v>0</v>
      </c>
      <c r="C132" s="7">
        <v>0</v>
      </c>
      <c r="D132" s="7">
        <v>0</v>
      </c>
      <c r="E132" s="7">
        <v>0</v>
      </c>
      <c r="F132" s="7">
        <v>0</v>
      </c>
      <c r="G132" s="7">
        <v>1</v>
      </c>
      <c r="H132" s="7">
        <v>0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</row>
    <row r="133" spans="1:13">
      <c r="A133" s="7" t="s">
        <v>594</v>
      </c>
      <c r="B133" s="3">
        <v>0</v>
      </c>
      <c r="C133" s="7">
        <v>0</v>
      </c>
      <c r="D133" s="7">
        <v>0</v>
      </c>
      <c r="E133" s="7">
        <v>0</v>
      </c>
      <c r="F133" s="7">
        <v>0</v>
      </c>
      <c r="G133" s="7">
        <v>10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</row>
    <row r="134" spans="1:13">
      <c r="A134" s="7" t="s">
        <v>663</v>
      </c>
      <c r="B134" s="3">
        <v>0</v>
      </c>
      <c r="C134" s="7">
        <v>0</v>
      </c>
      <c r="D134" s="7">
        <v>0</v>
      </c>
      <c r="E134" s="7">
        <v>0</v>
      </c>
      <c r="F134" s="7">
        <v>0</v>
      </c>
      <c r="G134" s="7">
        <v>5</v>
      </c>
      <c r="H134" s="7">
        <v>0</v>
      </c>
      <c r="I134" s="7">
        <v>0</v>
      </c>
      <c r="J134" s="7">
        <v>0</v>
      </c>
      <c r="K134" s="7">
        <v>0</v>
      </c>
      <c r="L134" s="7">
        <v>0</v>
      </c>
      <c r="M134" s="7">
        <v>0</v>
      </c>
    </row>
    <row r="135" spans="1:13">
      <c r="A135" s="7" t="s">
        <v>617</v>
      </c>
      <c r="B135" s="3">
        <v>0</v>
      </c>
      <c r="C135" s="7">
        <v>0</v>
      </c>
      <c r="D135" s="7">
        <v>0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</row>
    <row r="136" spans="1:13">
      <c r="A136" s="7" t="s">
        <v>640</v>
      </c>
      <c r="B136" s="3">
        <v>0</v>
      </c>
      <c r="C136" s="7">
        <v>0</v>
      </c>
      <c r="D136" s="7">
        <v>0</v>
      </c>
      <c r="E136" s="7">
        <v>0</v>
      </c>
      <c r="F136" s="7">
        <v>0</v>
      </c>
      <c r="G136" s="7">
        <v>1</v>
      </c>
      <c r="H136" s="7">
        <v>0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</row>
    <row r="137" spans="1:13">
      <c r="A137" s="7" t="s">
        <v>686</v>
      </c>
      <c r="B137" s="3">
        <v>0</v>
      </c>
      <c r="C137" s="7">
        <v>0</v>
      </c>
      <c r="D137" s="7">
        <v>0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</row>
    <row r="138" spans="1:13">
      <c r="A138" s="7" t="s">
        <v>698</v>
      </c>
      <c r="B138" s="3">
        <v>0</v>
      </c>
      <c r="C138" s="7">
        <v>0</v>
      </c>
      <c r="D138" s="7">
        <v>0</v>
      </c>
      <c r="E138" s="7">
        <v>0</v>
      </c>
      <c r="F138" s="7">
        <v>0</v>
      </c>
      <c r="G138" s="7">
        <v>4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</row>
    <row r="139" spans="1:13">
      <c r="A139" s="7" t="s">
        <v>721</v>
      </c>
      <c r="B139" s="3">
        <v>0</v>
      </c>
      <c r="C139" s="7">
        <v>0</v>
      </c>
      <c r="D139" s="7">
        <v>0</v>
      </c>
      <c r="E139" s="7">
        <v>0</v>
      </c>
      <c r="F139" s="7">
        <v>0</v>
      </c>
      <c r="G139" s="7">
        <v>7</v>
      </c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</row>
    <row r="140" spans="1:13">
      <c r="A140" s="7" t="s">
        <v>744</v>
      </c>
      <c r="B140" s="3">
        <v>0</v>
      </c>
      <c r="C140" s="7">
        <v>0</v>
      </c>
      <c r="D140" s="7">
        <v>0</v>
      </c>
      <c r="E140" s="7">
        <v>0</v>
      </c>
      <c r="F140" s="7">
        <v>0</v>
      </c>
      <c r="G140" s="7">
        <v>11</v>
      </c>
      <c r="H140" s="7">
        <v>0</v>
      </c>
      <c r="I140" s="7">
        <v>0</v>
      </c>
      <c r="J140" s="7">
        <v>0</v>
      </c>
      <c r="K140" s="7">
        <v>0</v>
      </c>
      <c r="L140" s="7">
        <v>0</v>
      </c>
      <c r="M140" s="7">
        <v>0</v>
      </c>
    </row>
    <row r="141" spans="1:13">
      <c r="A141" s="7" t="s">
        <v>767</v>
      </c>
      <c r="B141" s="3">
        <v>0</v>
      </c>
      <c r="C141" s="7">
        <v>0</v>
      </c>
      <c r="D141" s="7">
        <v>0</v>
      </c>
      <c r="E141" s="7">
        <v>0</v>
      </c>
      <c r="F141" s="7">
        <v>0</v>
      </c>
      <c r="G141" s="7">
        <v>3</v>
      </c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>
        <v>0</v>
      </c>
    </row>
    <row r="142" spans="1:13">
      <c r="A142" s="7" t="s">
        <v>790</v>
      </c>
      <c r="B142" s="3">
        <v>0</v>
      </c>
      <c r="C142" s="7">
        <v>0</v>
      </c>
      <c r="D142" s="7">
        <v>0</v>
      </c>
      <c r="E142" s="7">
        <v>0</v>
      </c>
      <c r="F142" s="7">
        <v>0</v>
      </c>
      <c r="G142" s="7">
        <v>2</v>
      </c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</row>
    <row r="143" spans="1:13">
      <c r="A143" s="7" t="s">
        <v>593</v>
      </c>
      <c r="B143" s="3">
        <v>0</v>
      </c>
      <c r="C143" s="7">
        <v>0</v>
      </c>
      <c r="D143" s="7">
        <v>0</v>
      </c>
      <c r="E143" s="7">
        <v>0</v>
      </c>
      <c r="F143" s="7">
        <v>0</v>
      </c>
      <c r="G143" s="7">
        <v>3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</row>
    <row r="144" spans="1:13">
      <c r="A144" s="7" t="s">
        <v>662</v>
      </c>
      <c r="B144" s="3">
        <v>0</v>
      </c>
      <c r="C144" s="7">
        <v>0</v>
      </c>
      <c r="D144" s="7">
        <v>0</v>
      </c>
      <c r="E144" s="7">
        <v>0</v>
      </c>
      <c r="F144" s="7">
        <v>0</v>
      </c>
      <c r="G144" s="7">
        <v>3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</row>
    <row r="145" spans="1:13">
      <c r="A145" s="7" t="s">
        <v>616</v>
      </c>
      <c r="B145" s="3">
        <v>0</v>
      </c>
      <c r="C145" s="7">
        <v>0</v>
      </c>
      <c r="D145" s="7">
        <v>0</v>
      </c>
      <c r="E145" s="7">
        <v>0</v>
      </c>
      <c r="F145" s="7">
        <v>0</v>
      </c>
      <c r="G145" s="7">
        <v>3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</row>
    <row r="146" spans="1:13">
      <c r="A146" s="7" t="s">
        <v>639</v>
      </c>
      <c r="B146" s="3">
        <v>0</v>
      </c>
      <c r="C146" s="7">
        <v>0</v>
      </c>
      <c r="D146" s="7">
        <v>0</v>
      </c>
      <c r="E146" s="7">
        <v>0</v>
      </c>
      <c r="F146" s="7">
        <v>0</v>
      </c>
      <c r="G146" s="7">
        <v>4</v>
      </c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</row>
    <row r="147" spans="1:13">
      <c r="A147" s="7" t="s">
        <v>685</v>
      </c>
      <c r="B147" s="3">
        <v>0</v>
      </c>
      <c r="C147" s="7">
        <v>0</v>
      </c>
      <c r="D147" s="7">
        <v>0</v>
      </c>
      <c r="E147" s="7">
        <v>0</v>
      </c>
      <c r="F147" s="7">
        <v>0</v>
      </c>
      <c r="G147" s="7">
        <v>3</v>
      </c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</row>
    <row r="148" spans="1:13">
      <c r="A148" s="7" t="s">
        <v>697</v>
      </c>
      <c r="B148" s="3">
        <v>0</v>
      </c>
      <c r="C148" s="7">
        <v>0</v>
      </c>
      <c r="D148" s="7">
        <v>0</v>
      </c>
      <c r="E148" s="7">
        <v>0</v>
      </c>
      <c r="F148" s="7">
        <v>0</v>
      </c>
      <c r="G148" s="7">
        <v>3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</row>
    <row r="149" spans="1:13">
      <c r="A149" s="7" t="s">
        <v>720</v>
      </c>
      <c r="B149" s="3">
        <v>0</v>
      </c>
      <c r="C149" s="7">
        <v>0</v>
      </c>
      <c r="D149" s="7">
        <v>0</v>
      </c>
      <c r="E149" s="7">
        <v>0</v>
      </c>
      <c r="F149" s="7">
        <v>0</v>
      </c>
      <c r="G149" s="7">
        <v>4</v>
      </c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</row>
    <row r="150" spans="1:13">
      <c r="A150" s="7" t="s">
        <v>743</v>
      </c>
      <c r="B150" s="3">
        <v>0</v>
      </c>
      <c r="C150" s="7">
        <v>0</v>
      </c>
      <c r="D150" s="7">
        <v>0</v>
      </c>
      <c r="E150" s="7">
        <v>0</v>
      </c>
      <c r="F150" s="7">
        <v>0</v>
      </c>
      <c r="G150" s="7">
        <v>8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</row>
    <row r="151" spans="1:13">
      <c r="A151" s="7" t="s">
        <v>766</v>
      </c>
      <c r="B151" s="3">
        <v>0</v>
      </c>
      <c r="C151" s="7">
        <v>0</v>
      </c>
      <c r="D151" s="7">
        <v>0</v>
      </c>
      <c r="E151" s="7">
        <v>0</v>
      </c>
      <c r="F151" s="7">
        <v>0</v>
      </c>
      <c r="G151" s="7">
        <v>1</v>
      </c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</row>
    <row r="152" spans="1:13">
      <c r="A152" s="7" t="s">
        <v>789</v>
      </c>
      <c r="B152" s="3">
        <v>0</v>
      </c>
      <c r="C152" s="7">
        <v>0</v>
      </c>
      <c r="D152" s="7">
        <v>0</v>
      </c>
      <c r="E152" s="7">
        <v>0</v>
      </c>
      <c r="F152" s="7">
        <v>0</v>
      </c>
      <c r="G152" s="7">
        <v>4</v>
      </c>
      <c r="H152" s="7">
        <v>0</v>
      </c>
      <c r="I152" s="7">
        <v>0</v>
      </c>
      <c r="J152" s="7">
        <v>0</v>
      </c>
      <c r="K152" s="7">
        <v>0</v>
      </c>
      <c r="L152" s="7">
        <v>0</v>
      </c>
      <c r="M152" s="7">
        <v>0</v>
      </c>
    </row>
    <row r="153" spans="1:13">
      <c r="A153" s="7" t="s">
        <v>592</v>
      </c>
      <c r="B153" s="3">
        <v>0</v>
      </c>
      <c r="C153" s="7">
        <v>0</v>
      </c>
      <c r="D153" s="7">
        <v>0</v>
      </c>
      <c r="E153" s="7">
        <v>0</v>
      </c>
      <c r="F153" s="7">
        <v>0</v>
      </c>
      <c r="G153" s="7">
        <v>10</v>
      </c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</row>
    <row r="154" spans="1:13">
      <c r="A154" s="7" t="s">
        <v>661</v>
      </c>
      <c r="B154" s="3">
        <v>0</v>
      </c>
      <c r="C154" s="7">
        <v>0</v>
      </c>
      <c r="D154" s="7">
        <v>0</v>
      </c>
      <c r="E154" s="7">
        <v>0</v>
      </c>
      <c r="F154" s="7">
        <v>0</v>
      </c>
      <c r="G154" s="7">
        <v>5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>
        <v>0</v>
      </c>
    </row>
    <row r="155" spans="1:13">
      <c r="A155" s="7" t="s">
        <v>615</v>
      </c>
      <c r="B155" s="3">
        <v>0</v>
      </c>
      <c r="C155" s="7">
        <v>0</v>
      </c>
      <c r="D155" s="7">
        <v>0</v>
      </c>
      <c r="E155" s="7">
        <v>0</v>
      </c>
      <c r="F155" s="7">
        <v>0</v>
      </c>
      <c r="G155" s="7">
        <v>1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</row>
    <row r="156" spans="1:13">
      <c r="A156" s="7" t="s">
        <v>638</v>
      </c>
      <c r="B156" s="3">
        <v>0</v>
      </c>
      <c r="C156" s="7">
        <v>0</v>
      </c>
      <c r="D156" s="7">
        <v>0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</row>
    <row r="157" spans="1:13">
      <c r="A157" s="7" t="s">
        <v>684</v>
      </c>
      <c r="B157" s="3">
        <v>0</v>
      </c>
      <c r="C157" s="7">
        <v>0</v>
      </c>
      <c r="D157" s="7">
        <v>0</v>
      </c>
      <c r="E157" s="7">
        <v>0</v>
      </c>
      <c r="F157" s="7">
        <v>0</v>
      </c>
      <c r="G157" s="7">
        <v>4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</row>
    <row r="158" spans="1:13">
      <c r="A158" s="7" t="s">
        <v>696</v>
      </c>
      <c r="B158" s="3">
        <v>0</v>
      </c>
      <c r="C158" s="7">
        <v>0</v>
      </c>
      <c r="D158" s="7">
        <v>0</v>
      </c>
      <c r="E158" s="7">
        <v>0</v>
      </c>
      <c r="F158" s="7">
        <v>0</v>
      </c>
      <c r="G158" s="7">
        <v>3</v>
      </c>
      <c r="H158" s="7">
        <v>0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</row>
    <row r="159" spans="1:13">
      <c r="A159" s="7" t="s">
        <v>719</v>
      </c>
      <c r="B159" s="3">
        <v>0</v>
      </c>
      <c r="C159" s="7">
        <v>0</v>
      </c>
      <c r="D159" s="7">
        <v>0</v>
      </c>
      <c r="E159" s="7">
        <v>0</v>
      </c>
      <c r="F159" s="7">
        <v>0</v>
      </c>
      <c r="G159" s="7">
        <v>6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>
        <v>0</v>
      </c>
    </row>
    <row r="160" spans="1:13">
      <c r="A160" s="7" t="s">
        <v>742</v>
      </c>
      <c r="B160" s="3">
        <v>0</v>
      </c>
      <c r="C160" s="7">
        <v>0</v>
      </c>
      <c r="D160" s="7">
        <v>0</v>
      </c>
      <c r="E160" s="7">
        <v>0</v>
      </c>
      <c r="F160" s="7">
        <v>0</v>
      </c>
      <c r="G160" s="7">
        <v>3</v>
      </c>
      <c r="H160" s="7">
        <v>0</v>
      </c>
      <c r="I160" s="7">
        <v>0</v>
      </c>
      <c r="J160" s="7">
        <v>0</v>
      </c>
      <c r="K160" s="7">
        <v>0</v>
      </c>
      <c r="L160" s="7">
        <v>0</v>
      </c>
      <c r="M160" s="7">
        <v>0</v>
      </c>
    </row>
    <row r="161" spans="1:13">
      <c r="A161" s="7" t="s">
        <v>765</v>
      </c>
      <c r="B161" s="3">
        <v>0</v>
      </c>
      <c r="C161" s="7">
        <v>0</v>
      </c>
      <c r="D161" s="7">
        <v>0</v>
      </c>
      <c r="E161" s="7">
        <v>0</v>
      </c>
      <c r="F161" s="7">
        <v>0</v>
      </c>
      <c r="G161" s="7">
        <v>3</v>
      </c>
      <c r="H161" s="7">
        <v>0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</row>
    <row r="162" spans="1:13">
      <c r="A162" s="7" t="s">
        <v>788</v>
      </c>
      <c r="B162" s="3">
        <v>0</v>
      </c>
      <c r="C162" s="7">
        <v>0</v>
      </c>
      <c r="D162" s="7">
        <v>0</v>
      </c>
      <c r="E162" s="7">
        <v>0</v>
      </c>
      <c r="F162" s="7">
        <v>0</v>
      </c>
      <c r="G162" s="7">
        <v>1</v>
      </c>
      <c r="H162" s="7">
        <v>0</v>
      </c>
      <c r="I162" s="7">
        <v>0</v>
      </c>
      <c r="J162" s="7">
        <v>0</v>
      </c>
      <c r="K162" s="7">
        <v>0</v>
      </c>
      <c r="L162" s="7">
        <v>0</v>
      </c>
      <c r="M162" s="7">
        <v>0</v>
      </c>
    </row>
    <row r="163" spans="1:13">
      <c r="A163" s="7" t="s">
        <v>591</v>
      </c>
      <c r="B163" s="3">
        <v>0</v>
      </c>
      <c r="C163" s="7">
        <v>0</v>
      </c>
      <c r="D163" s="7">
        <v>0</v>
      </c>
      <c r="E163" s="7">
        <v>0</v>
      </c>
      <c r="F163" s="7">
        <v>0</v>
      </c>
      <c r="G163" s="7">
        <v>10</v>
      </c>
      <c r="H163" s="7">
        <v>0</v>
      </c>
      <c r="I163" s="7">
        <v>0</v>
      </c>
      <c r="J163" s="7">
        <v>0</v>
      </c>
      <c r="K163" s="7">
        <v>0</v>
      </c>
      <c r="L163" s="7">
        <v>0</v>
      </c>
      <c r="M163" s="7">
        <v>0</v>
      </c>
    </row>
    <row r="164" spans="1:13">
      <c r="A164" s="7" t="s">
        <v>660</v>
      </c>
      <c r="B164" s="3">
        <v>0</v>
      </c>
      <c r="C164" s="7">
        <v>0</v>
      </c>
      <c r="D164" s="7">
        <v>0</v>
      </c>
      <c r="E164" s="7">
        <v>0</v>
      </c>
      <c r="F164" s="7">
        <v>0</v>
      </c>
      <c r="G164" s="7">
        <v>5</v>
      </c>
      <c r="H164" s="7">
        <v>0</v>
      </c>
      <c r="I164" s="7">
        <v>0</v>
      </c>
      <c r="J164" s="7">
        <v>0</v>
      </c>
      <c r="K164" s="7">
        <v>0</v>
      </c>
      <c r="L164" s="7">
        <v>0</v>
      </c>
      <c r="M164" s="7">
        <v>0</v>
      </c>
    </row>
    <row r="165" spans="1:13">
      <c r="A165" s="7" t="s">
        <v>614</v>
      </c>
      <c r="B165" s="3">
        <v>0</v>
      </c>
      <c r="C165" s="7">
        <v>0</v>
      </c>
      <c r="D165" s="7">
        <v>0</v>
      </c>
      <c r="E165" s="7">
        <v>0</v>
      </c>
      <c r="F165" s="7">
        <v>0</v>
      </c>
      <c r="G165" s="7">
        <v>5</v>
      </c>
      <c r="H165" s="7">
        <v>0</v>
      </c>
      <c r="I165" s="7">
        <v>0</v>
      </c>
      <c r="J165" s="7">
        <v>0</v>
      </c>
      <c r="K165" s="7">
        <v>0</v>
      </c>
      <c r="L165" s="7">
        <v>0</v>
      </c>
      <c r="M165" s="7">
        <v>0</v>
      </c>
    </row>
    <row r="166" spans="1:13">
      <c r="A166" s="7" t="s">
        <v>637</v>
      </c>
      <c r="B166" s="3">
        <v>0</v>
      </c>
      <c r="C166" s="7">
        <v>0</v>
      </c>
      <c r="D166" s="7">
        <v>0</v>
      </c>
      <c r="E166" s="7">
        <v>0</v>
      </c>
      <c r="F166" s="7">
        <v>0</v>
      </c>
      <c r="G166" s="7">
        <v>1</v>
      </c>
      <c r="H166" s="7">
        <v>0</v>
      </c>
      <c r="I166" s="7">
        <v>0</v>
      </c>
      <c r="J166" s="7">
        <v>0</v>
      </c>
      <c r="K166" s="7">
        <v>0</v>
      </c>
      <c r="L166" s="7">
        <v>0</v>
      </c>
      <c r="M166" s="7">
        <v>0</v>
      </c>
    </row>
    <row r="167" spans="1:13">
      <c r="A167" s="7" t="s">
        <v>683</v>
      </c>
      <c r="B167" s="3">
        <v>0</v>
      </c>
      <c r="C167" s="7">
        <v>0</v>
      </c>
      <c r="D167" s="7">
        <v>0</v>
      </c>
      <c r="E167" s="7">
        <v>0</v>
      </c>
      <c r="F167" s="7">
        <v>0</v>
      </c>
      <c r="G167" s="7">
        <v>2</v>
      </c>
      <c r="H167" s="7">
        <v>0</v>
      </c>
      <c r="I167" s="7">
        <v>0</v>
      </c>
      <c r="J167" s="7">
        <v>0</v>
      </c>
      <c r="K167" s="7">
        <v>0</v>
      </c>
      <c r="L167" s="7">
        <v>0</v>
      </c>
      <c r="M167" s="7">
        <v>0</v>
      </c>
    </row>
    <row r="168" spans="1:13">
      <c r="A168" s="7" t="s">
        <v>695</v>
      </c>
      <c r="B168" s="3">
        <v>0</v>
      </c>
      <c r="C168" s="7">
        <v>0</v>
      </c>
      <c r="D168" s="7">
        <v>0</v>
      </c>
      <c r="E168" s="7">
        <v>0</v>
      </c>
      <c r="F168" s="7">
        <v>0</v>
      </c>
      <c r="G168" s="7">
        <v>1</v>
      </c>
      <c r="H168" s="7">
        <v>0</v>
      </c>
      <c r="I168" s="7">
        <v>0</v>
      </c>
      <c r="J168" s="7">
        <v>0</v>
      </c>
      <c r="K168" s="7">
        <v>0</v>
      </c>
      <c r="L168" s="7">
        <v>0</v>
      </c>
      <c r="M168" s="7">
        <v>0</v>
      </c>
    </row>
    <row r="169" spans="1:13">
      <c r="A169" s="7" t="s">
        <v>718</v>
      </c>
      <c r="B169" s="3">
        <v>0</v>
      </c>
      <c r="C169" s="7">
        <v>0</v>
      </c>
      <c r="D169" s="7">
        <v>0</v>
      </c>
      <c r="E169" s="7">
        <v>0</v>
      </c>
      <c r="F169" s="7">
        <v>0</v>
      </c>
      <c r="G169" s="7">
        <v>6</v>
      </c>
      <c r="H169" s="7">
        <v>0</v>
      </c>
      <c r="I169" s="7">
        <v>0</v>
      </c>
      <c r="J169" s="7">
        <v>0</v>
      </c>
      <c r="K169" s="7">
        <v>0</v>
      </c>
      <c r="L169" s="7">
        <v>0</v>
      </c>
      <c r="M169" s="7">
        <v>0</v>
      </c>
    </row>
    <row r="170" spans="1:13">
      <c r="A170" s="7" t="s">
        <v>741</v>
      </c>
      <c r="B170" s="3">
        <v>0</v>
      </c>
      <c r="C170" s="7">
        <v>0</v>
      </c>
      <c r="D170" s="7">
        <v>0</v>
      </c>
      <c r="E170" s="7">
        <v>0</v>
      </c>
      <c r="F170" s="7">
        <v>0</v>
      </c>
      <c r="G170" s="7">
        <v>1</v>
      </c>
      <c r="H170" s="7">
        <v>0</v>
      </c>
      <c r="I170" s="7">
        <v>0</v>
      </c>
      <c r="J170" s="7">
        <v>0</v>
      </c>
      <c r="K170" s="7">
        <v>0</v>
      </c>
      <c r="L170" s="7">
        <v>0</v>
      </c>
      <c r="M170" s="7">
        <v>0</v>
      </c>
    </row>
    <row r="171" spans="1:13">
      <c r="A171" s="7" t="s">
        <v>764</v>
      </c>
      <c r="B171" s="3">
        <v>0</v>
      </c>
      <c r="C171" s="7">
        <v>0</v>
      </c>
      <c r="D171" s="7">
        <v>0</v>
      </c>
      <c r="E171" s="7">
        <v>0</v>
      </c>
      <c r="F171" s="7">
        <v>0</v>
      </c>
      <c r="G171" s="7">
        <v>3</v>
      </c>
      <c r="H171" s="7">
        <v>0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</row>
    <row r="172" spans="1:13">
      <c r="A172" s="7" t="s">
        <v>787</v>
      </c>
      <c r="B172" s="3">
        <v>0</v>
      </c>
      <c r="C172" s="7">
        <v>0</v>
      </c>
      <c r="D172" s="7">
        <v>0</v>
      </c>
      <c r="E172" s="7">
        <v>0</v>
      </c>
      <c r="F172" s="7">
        <v>0</v>
      </c>
      <c r="G172" s="7">
        <v>1</v>
      </c>
      <c r="H172" s="7">
        <v>0</v>
      </c>
      <c r="I172" s="7">
        <v>0</v>
      </c>
      <c r="J172" s="7">
        <v>0</v>
      </c>
      <c r="K172" s="7">
        <v>0</v>
      </c>
      <c r="L172" s="7">
        <v>0</v>
      </c>
      <c r="M172" s="7">
        <v>0</v>
      </c>
    </row>
    <row r="173" spans="1:13">
      <c r="A173" s="7" t="s">
        <v>590</v>
      </c>
      <c r="B173" s="3">
        <v>0</v>
      </c>
      <c r="C173" s="7">
        <v>0</v>
      </c>
      <c r="D173" s="7">
        <v>0</v>
      </c>
      <c r="E173" s="7">
        <v>0</v>
      </c>
      <c r="F173" s="7">
        <v>0</v>
      </c>
      <c r="G173" s="7">
        <v>5</v>
      </c>
      <c r="H173" s="7">
        <v>0</v>
      </c>
      <c r="I173" s="7">
        <v>0</v>
      </c>
      <c r="J173" s="7">
        <v>0</v>
      </c>
      <c r="K173" s="7">
        <v>0</v>
      </c>
      <c r="L173" s="7">
        <v>0</v>
      </c>
      <c r="M173" s="7">
        <v>0</v>
      </c>
    </row>
    <row r="174" spans="1:13">
      <c r="A174" s="7" t="s">
        <v>659</v>
      </c>
      <c r="B174" s="3">
        <v>0</v>
      </c>
      <c r="C174" s="7">
        <v>0</v>
      </c>
      <c r="D174" s="7">
        <v>0</v>
      </c>
      <c r="E174" s="7">
        <v>0</v>
      </c>
      <c r="F174" s="7">
        <v>0</v>
      </c>
      <c r="G174" s="7">
        <v>4</v>
      </c>
      <c r="H174" s="7">
        <v>0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</row>
    <row r="175" spans="1:13">
      <c r="A175" s="7" t="s">
        <v>613</v>
      </c>
      <c r="B175" s="3">
        <v>0</v>
      </c>
      <c r="C175" s="7">
        <v>0</v>
      </c>
      <c r="D175" s="7">
        <v>0</v>
      </c>
      <c r="E175" s="7">
        <v>0</v>
      </c>
      <c r="F175" s="7">
        <v>0</v>
      </c>
      <c r="G175" s="7">
        <v>3</v>
      </c>
      <c r="H175" s="7">
        <v>0</v>
      </c>
      <c r="I175" s="7">
        <v>0</v>
      </c>
      <c r="J175" s="7">
        <v>0</v>
      </c>
      <c r="K175" s="7">
        <v>0</v>
      </c>
      <c r="L175" s="7">
        <v>0</v>
      </c>
      <c r="M175" s="7">
        <v>0</v>
      </c>
    </row>
    <row r="176" spans="1:13">
      <c r="A176" s="7" t="s">
        <v>636</v>
      </c>
      <c r="B176" s="3">
        <v>0</v>
      </c>
      <c r="C176" s="7">
        <v>0</v>
      </c>
      <c r="D176" s="7">
        <v>0</v>
      </c>
      <c r="E176" s="7">
        <v>0</v>
      </c>
      <c r="F176" s="7">
        <v>0</v>
      </c>
      <c r="G176" s="7">
        <v>2</v>
      </c>
      <c r="H176" s="7">
        <v>0</v>
      </c>
      <c r="I176" s="7">
        <v>0</v>
      </c>
      <c r="J176" s="7">
        <v>0</v>
      </c>
      <c r="K176" s="7">
        <v>0</v>
      </c>
      <c r="L176" s="7">
        <v>0</v>
      </c>
      <c r="M176" s="7">
        <v>0</v>
      </c>
    </row>
    <row r="177" spans="1:13">
      <c r="A177" s="7" t="s">
        <v>682</v>
      </c>
      <c r="B177" s="3">
        <v>0</v>
      </c>
      <c r="C177" s="7">
        <v>0</v>
      </c>
      <c r="D177" s="7">
        <v>0</v>
      </c>
      <c r="E177" s="7">
        <v>0</v>
      </c>
      <c r="F177" s="7">
        <v>0</v>
      </c>
      <c r="G177" s="7">
        <v>4</v>
      </c>
      <c r="H177" s="7">
        <v>0</v>
      </c>
      <c r="I177" s="7">
        <v>0</v>
      </c>
      <c r="J177" s="7">
        <v>0</v>
      </c>
      <c r="K177" s="7">
        <v>0</v>
      </c>
      <c r="L177" s="7">
        <v>0</v>
      </c>
      <c r="M177" s="7">
        <v>0</v>
      </c>
    </row>
    <row r="178" spans="1:13">
      <c r="A178" s="7" t="s">
        <v>694</v>
      </c>
      <c r="B178" s="3">
        <v>0</v>
      </c>
      <c r="C178" s="7">
        <v>0</v>
      </c>
      <c r="D178" s="7">
        <v>0</v>
      </c>
      <c r="E178" s="7">
        <v>0</v>
      </c>
      <c r="F178" s="7">
        <v>0</v>
      </c>
      <c r="G178" s="7">
        <v>4</v>
      </c>
      <c r="H178" s="7">
        <v>0</v>
      </c>
      <c r="I178" s="7">
        <v>0</v>
      </c>
      <c r="J178" s="7">
        <v>0</v>
      </c>
      <c r="K178" s="7">
        <v>0</v>
      </c>
      <c r="L178" s="7">
        <v>0</v>
      </c>
      <c r="M178" s="7">
        <v>0</v>
      </c>
    </row>
    <row r="179" spans="1:13">
      <c r="A179" s="7" t="s">
        <v>717</v>
      </c>
      <c r="B179" s="3">
        <v>0</v>
      </c>
      <c r="C179" s="7">
        <v>0</v>
      </c>
      <c r="D179" s="7">
        <v>0</v>
      </c>
      <c r="E179" s="7">
        <v>0</v>
      </c>
      <c r="F179" s="7">
        <v>0</v>
      </c>
      <c r="G179" s="7">
        <v>11</v>
      </c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</row>
    <row r="180" spans="1:13">
      <c r="A180" s="7" t="s">
        <v>740</v>
      </c>
      <c r="B180" s="3">
        <v>0</v>
      </c>
      <c r="C180" s="7">
        <v>0</v>
      </c>
      <c r="D180" s="7">
        <v>0</v>
      </c>
      <c r="E180" s="7">
        <v>0</v>
      </c>
      <c r="F180" s="7">
        <v>0</v>
      </c>
      <c r="G180" s="7">
        <v>5</v>
      </c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</row>
    <row r="181" spans="1:13">
      <c r="A181" s="7" t="s">
        <v>763</v>
      </c>
      <c r="B181" s="3">
        <v>0</v>
      </c>
      <c r="C181" s="7">
        <v>0</v>
      </c>
      <c r="D181" s="7">
        <v>0</v>
      </c>
      <c r="E181" s="7">
        <v>0</v>
      </c>
      <c r="F181" s="7">
        <v>0</v>
      </c>
      <c r="G181" s="7">
        <v>2</v>
      </c>
      <c r="H181" s="7">
        <v>0</v>
      </c>
      <c r="I181" s="7">
        <v>0</v>
      </c>
      <c r="J181" s="7">
        <v>0</v>
      </c>
      <c r="K181" s="7">
        <v>0</v>
      </c>
      <c r="L181" s="7">
        <v>0</v>
      </c>
      <c r="M181" s="7">
        <v>0</v>
      </c>
    </row>
    <row r="182" spans="1:13">
      <c r="A182" s="7" t="s">
        <v>786</v>
      </c>
      <c r="B182" s="3">
        <v>0</v>
      </c>
      <c r="C182" s="7">
        <v>0</v>
      </c>
      <c r="D182" s="7">
        <v>0</v>
      </c>
      <c r="E182" s="7">
        <v>0</v>
      </c>
      <c r="F182" s="7">
        <v>0</v>
      </c>
      <c r="G182" s="7">
        <v>3</v>
      </c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>
        <v>0</v>
      </c>
    </row>
    <row r="183" spans="1:13">
      <c r="A183" s="7" t="s">
        <v>589</v>
      </c>
      <c r="B183" s="3">
        <v>0</v>
      </c>
      <c r="C183" s="7">
        <v>0</v>
      </c>
      <c r="D183" s="7">
        <v>0</v>
      </c>
      <c r="E183" s="7">
        <v>0</v>
      </c>
      <c r="F183" s="7">
        <v>0</v>
      </c>
      <c r="G183" s="7">
        <v>4</v>
      </c>
      <c r="H183" s="7">
        <v>0</v>
      </c>
      <c r="I183" s="7">
        <v>0</v>
      </c>
      <c r="J183" s="7">
        <v>0</v>
      </c>
      <c r="K183" s="7">
        <v>0</v>
      </c>
      <c r="L183" s="7">
        <v>0</v>
      </c>
      <c r="M183" s="7">
        <v>0</v>
      </c>
    </row>
    <row r="184" spans="1:13">
      <c r="A184" s="7" t="s">
        <v>658</v>
      </c>
      <c r="B184" s="3">
        <v>0</v>
      </c>
      <c r="C184" s="7">
        <v>0</v>
      </c>
      <c r="D184" s="7">
        <v>0</v>
      </c>
      <c r="E184" s="7">
        <v>0</v>
      </c>
      <c r="F184" s="7">
        <v>0</v>
      </c>
      <c r="G184" s="7">
        <v>6</v>
      </c>
      <c r="H184" s="7">
        <v>0</v>
      </c>
      <c r="I184" s="7">
        <v>0</v>
      </c>
      <c r="J184" s="7">
        <v>0</v>
      </c>
      <c r="K184" s="7">
        <v>0</v>
      </c>
      <c r="L184" s="7">
        <v>0</v>
      </c>
      <c r="M184" s="7">
        <v>0</v>
      </c>
    </row>
    <row r="185" spans="1:13">
      <c r="A185" s="7" t="s">
        <v>612</v>
      </c>
      <c r="B185" s="3">
        <v>0</v>
      </c>
      <c r="C185" s="7">
        <v>0</v>
      </c>
      <c r="D185" s="7">
        <v>0</v>
      </c>
      <c r="E185" s="7">
        <v>0</v>
      </c>
      <c r="F185" s="7">
        <v>0</v>
      </c>
      <c r="G185" s="7">
        <v>5</v>
      </c>
      <c r="H185" s="7">
        <v>0</v>
      </c>
      <c r="I185" s="7">
        <v>0</v>
      </c>
      <c r="J185" s="7">
        <v>0</v>
      </c>
      <c r="K185" s="7">
        <v>0</v>
      </c>
      <c r="L185" s="7">
        <v>0</v>
      </c>
      <c r="M185" s="7">
        <v>0</v>
      </c>
    </row>
    <row r="186" spans="1:13">
      <c r="A186" s="7" t="s">
        <v>635</v>
      </c>
      <c r="B186" s="3">
        <v>0</v>
      </c>
      <c r="C186" s="7">
        <v>0</v>
      </c>
      <c r="D186" s="7">
        <v>0</v>
      </c>
      <c r="E186" s="7">
        <v>0</v>
      </c>
      <c r="F186" s="7">
        <v>0</v>
      </c>
      <c r="G186" s="7">
        <v>2</v>
      </c>
      <c r="H186" s="7">
        <v>0</v>
      </c>
      <c r="I186" s="7">
        <v>0</v>
      </c>
      <c r="J186" s="7">
        <v>0</v>
      </c>
      <c r="K186" s="7">
        <v>0</v>
      </c>
      <c r="L186" s="7">
        <v>0</v>
      </c>
      <c r="M186" s="7">
        <v>0</v>
      </c>
    </row>
    <row r="187" spans="1:13">
      <c r="A187" s="7" t="s">
        <v>681</v>
      </c>
      <c r="B187" s="3">
        <v>0</v>
      </c>
      <c r="C187" s="7">
        <v>0</v>
      </c>
      <c r="D187" s="7">
        <v>0</v>
      </c>
      <c r="E187" s="7">
        <v>0</v>
      </c>
      <c r="F187" s="7">
        <v>0</v>
      </c>
      <c r="G187" s="7">
        <v>5</v>
      </c>
      <c r="H187" s="7">
        <v>0</v>
      </c>
      <c r="I187" s="7">
        <v>0</v>
      </c>
      <c r="J187" s="7">
        <v>0</v>
      </c>
      <c r="K187" s="7">
        <v>0</v>
      </c>
      <c r="L187" s="7">
        <v>0</v>
      </c>
      <c r="M187" s="7">
        <v>0</v>
      </c>
    </row>
    <row r="188" spans="1:13">
      <c r="A188" s="7" t="s">
        <v>693</v>
      </c>
      <c r="B188" s="3">
        <v>0</v>
      </c>
      <c r="C188" s="7">
        <v>0</v>
      </c>
      <c r="D188" s="7">
        <v>0</v>
      </c>
      <c r="E188" s="7">
        <v>0</v>
      </c>
      <c r="F188" s="7">
        <v>0</v>
      </c>
      <c r="G188" s="7">
        <v>1</v>
      </c>
      <c r="H188" s="7">
        <v>0</v>
      </c>
      <c r="I188" s="7">
        <v>0</v>
      </c>
      <c r="J188" s="7">
        <v>0</v>
      </c>
      <c r="K188" s="7">
        <v>0</v>
      </c>
      <c r="L188" s="7">
        <v>0</v>
      </c>
      <c r="M188" s="7">
        <v>0</v>
      </c>
    </row>
    <row r="189" spans="1:13">
      <c r="A189" s="7" t="s">
        <v>716</v>
      </c>
      <c r="B189" s="3">
        <v>0</v>
      </c>
      <c r="C189" s="7">
        <v>0</v>
      </c>
      <c r="D189" s="7">
        <v>0</v>
      </c>
      <c r="E189" s="7">
        <v>0</v>
      </c>
      <c r="F189" s="7">
        <v>0</v>
      </c>
      <c r="G189" s="7">
        <v>8</v>
      </c>
      <c r="H189" s="7">
        <v>0</v>
      </c>
      <c r="I189" s="7">
        <v>0</v>
      </c>
      <c r="J189" s="7">
        <v>0</v>
      </c>
      <c r="K189" s="7">
        <v>0</v>
      </c>
      <c r="L189" s="7">
        <v>0</v>
      </c>
      <c r="M189" s="7">
        <v>0</v>
      </c>
    </row>
    <row r="190" spans="1:13">
      <c r="A190" s="7" t="s">
        <v>739</v>
      </c>
      <c r="B190" s="3">
        <v>0</v>
      </c>
      <c r="C190" s="7">
        <v>0</v>
      </c>
      <c r="D190" s="7">
        <v>0</v>
      </c>
      <c r="E190" s="7">
        <v>0</v>
      </c>
      <c r="F190" s="7">
        <v>0</v>
      </c>
      <c r="G190" s="7">
        <v>7</v>
      </c>
      <c r="H190" s="7">
        <v>0</v>
      </c>
      <c r="I190" s="7">
        <v>0</v>
      </c>
      <c r="J190" s="7">
        <v>0</v>
      </c>
      <c r="K190" s="7">
        <v>0</v>
      </c>
      <c r="L190" s="7">
        <v>0</v>
      </c>
      <c r="M190" s="7">
        <v>0</v>
      </c>
    </row>
    <row r="191" spans="1:13">
      <c r="A191" s="7" t="s">
        <v>762</v>
      </c>
      <c r="B191" s="3">
        <v>0</v>
      </c>
      <c r="C191" s="7">
        <v>0</v>
      </c>
      <c r="D191" s="7">
        <v>0</v>
      </c>
      <c r="E191" s="7">
        <v>0</v>
      </c>
      <c r="F191" s="7">
        <v>0</v>
      </c>
      <c r="G191" s="7">
        <v>5</v>
      </c>
      <c r="H191" s="7">
        <v>0</v>
      </c>
      <c r="I191" s="7">
        <v>0</v>
      </c>
      <c r="J191" s="7">
        <v>0</v>
      </c>
      <c r="K191" s="7">
        <v>0</v>
      </c>
      <c r="L191" s="7">
        <v>0</v>
      </c>
      <c r="M191" s="7">
        <v>0</v>
      </c>
    </row>
    <row r="192" spans="1:13">
      <c r="A192" s="7" t="s">
        <v>785</v>
      </c>
      <c r="B192" s="3">
        <v>0</v>
      </c>
      <c r="C192" s="7">
        <v>0</v>
      </c>
      <c r="D192" s="7">
        <v>0</v>
      </c>
      <c r="E192" s="7">
        <v>0</v>
      </c>
      <c r="F192" s="7">
        <v>0</v>
      </c>
      <c r="G192" s="7">
        <v>2</v>
      </c>
      <c r="H192" s="7">
        <v>0</v>
      </c>
      <c r="I192" s="7">
        <v>0</v>
      </c>
      <c r="J192" s="7">
        <v>0</v>
      </c>
      <c r="K192" s="7">
        <v>0</v>
      </c>
      <c r="L192" s="7">
        <v>0</v>
      </c>
      <c r="M192" s="7">
        <v>0</v>
      </c>
    </row>
    <row r="193" spans="1:13">
      <c r="A193" s="7" t="s">
        <v>588</v>
      </c>
      <c r="B193" s="3">
        <v>0</v>
      </c>
      <c r="C193" s="7">
        <v>0</v>
      </c>
      <c r="D193" s="7">
        <v>0</v>
      </c>
      <c r="E193" s="7">
        <v>0</v>
      </c>
      <c r="F193" s="7">
        <v>0</v>
      </c>
      <c r="G193" s="7">
        <v>6</v>
      </c>
      <c r="H193" s="7">
        <v>0</v>
      </c>
      <c r="I193" s="7">
        <v>0</v>
      </c>
      <c r="J193" s="7">
        <v>0</v>
      </c>
      <c r="K193" s="7">
        <v>0</v>
      </c>
      <c r="L193" s="7">
        <v>0</v>
      </c>
      <c r="M193" s="7">
        <v>0</v>
      </c>
    </row>
    <row r="194" spans="1:13">
      <c r="A194" s="7" t="s">
        <v>657</v>
      </c>
      <c r="B194" s="3">
        <v>0</v>
      </c>
      <c r="C194" s="7">
        <v>0</v>
      </c>
      <c r="D194" s="7">
        <v>0</v>
      </c>
      <c r="E194" s="7">
        <v>0</v>
      </c>
      <c r="F194" s="7">
        <v>0</v>
      </c>
      <c r="G194" s="7">
        <v>7</v>
      </c>
      <c r="H194" s="7">
        <v>0</v>
      </c>
      <c r="I194" s="7">
        <v>0</v>
      </c>
      <c r="J194" s="7">
        <v>0</v>
      </c>
      <c r="K194" s="7">
        <v>0</v>
      </c>
      <c r="L194" s="7">
        <v>0</v>
      </c>
      <c r="M194" s="7">
        <v>0</v>
      </c>
    </row>
    <row r="195" spans="1:13">
      <c r="A195" s="7" t="s">
        <v>611</v>
      </c>
      <c r="B195" s="3">
        <v>0</v>
      </c>
      <c r="C195" s="7">
        <v>0</v>
      </c>
      <c r="D195" s="7">
        <v>0</v>
      </c>
      <c r="E195" s="7">
        <v>0</v>
      </c>
      <c r="F195" s="7">
        <v>0</v>
      </c>
      <c r="G195" s="7">
        <v>1</v>
      </c>
      <c r="H195" s="7">
        <v>0</v>
      </c>
      <c r="I195" s="7">
        <v>0</v>
      </c>
      <c r="J195" s="7">
        <v>0</v>
      </c>
      <c r="K195" s="7">
        <v>0</v>
      </c>
      <c r="L195" s="7">
        <v>0</v>
      </c>
      <c r="M195" s="7">
        <v>0</v>
      </c>
    </row>
    <row r="196" spans="1:13">
      <c r="A196" s="7" t="s">
        <v>634</v>
      </c>
      <c r="B196" s="3">
        <v>0</v>
      </c>
      <c r="C196" s="7">
        <v>0</v>
      </c>
      <c r="D196" s="7">
        <v>0</v>
      </c>
      <c r="E196" s="7">
        <v>0</v>
      </c>
      <c r="F196" s="7">
        <v>0</v>
      </c>
      <c r="G196" s="7">
        <v>1</v>
      </c>
      <c r="H196" s="7">
        <v>0</v>
      </c>
      <c r="I196" s="7">
        <v>0</v>
      </c>
      <c r="J196" s="7">
        <v>0</v>
      </c>
      <c r="K196" s="7">
        <v>0</v>
      </c>
      <c r="L196" s="7">
        <v>0</v>
      </c>
      <c r="M196" s="7">
        <v>0</v>
      </c>
    </row>
    <row r="197" spans="1:13">
      <c r="A197" s="7" t="s">
        <v>680</v>
      </c>
      <c r="B197" s="3">
        <v>0</v>
      </c>
      <c r="C197" s="7">
        <v>0</v>
      </c>
      <c r="D197" s="7">
        <v>0</v>
      </c>
      <c r="E197" s="7">
        <v>0</v>
      </c>
      <c r="F197" s="7">
        <v>0</v>
      </c>
      <c r="G197" s="7">
        <v>4</v>
      </c>
      <c r="H197" s="7">
        <v>0</v>
      </c>
      <c r="I197" s="7">
        <v>0</v>
      </c>
      <c r="J197" s="7">
        <v>0</v>
      </c>
      <c r="K197" s="7">
        <v>0</v>
      </c>
      <c r="L197" s="7">
        <v>0</v>
      </c>
      <c r="M197" s="7">
        <v>0</v>
      </c>
    </row>
    <row r="198" spans="1:13">
      <c r="A198" s="7" t="s">
        <v>692</v>
      </c>
      <c r="B198" s="3">
        <v>0</v>
      </c>
      <c r="C198" s="7">
        <v>0</v>
      </c>
      <c r="D198" s="7">
        <v>0</v>
      </c>
      <c r="E198" s="7">
        <v>0</v>
      </c>
      <c r="F198" s="7">
        <v>0</v>
      </c>
      <c r="G198" s="7">
        <v>1</v>
      </c>
      <c r="H198" s="7">
        <v>0</v>
      </c>
      <c r="I198" s="7">
        <v>0</v>
      </c>
      <c r="J198" s="7">
        <v>0</v>
      </c>
      <c r="K198" s="7">
        <v>0</v>
      </c>
      <c r="L198" s="7">
        <v>0</v>
      </c>
      <c r="M198" s="7">
        <v>0</v>
      </c>
    </row>
    <row r="199" spans="1:13">
      <c r="A199" s="7" t="s">
        <v>715</v>
      </c>
      <c r="B199" s="3">
        <v>0</v>
      </c>
      <c r="C199" s="7">
        <v>0</v>
      </c>
      <c r="D199" s="7">
        <v>0</v>
      </c>
      <c r="E199" s="7">
        <v>0</v>
      </c>
      <c r="F199" s="7">
        <v>0</v>
      </c>
      <c r="G199" s="7">
        <v>10</v>
      </c>
      <c r="H199" s="7">
        <v>0</v>
      </c>
      <c r="I199" s="7">
        <v>0</v>
      </c>
      <c r="J199" s="7">
        <v>0</v>
      </c>
      <c r="K199" s="7">
        <v>0</v>
      </c>
      <c r="L199" s="7">
        <v>0</v>
      </c>
      <c r="M199" s="7">
        <v>0</v>
      </c>
    </row>
    <row r="200" spans="1:13">
      <c r="A200" s="7" t="s">
        <v>738</v>
      </c>
      <c r="B200" s="3">
        <v>0</v>
      </c>
      <c r="C200" s="7">
        <v>0</v>
      </c>
      <c r="D200" s="7">
        <v>0</v>
      </c>
      <c r="E200" s="7">
        <v>0</v>
      </c>
      <c r="F200" s="7">
        <v>0</v>
      </c>
      <c r="G200" s="7">
        <v>1</v>
      </c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>
        <v>0</v>
      </c>
    </row>
    <row r="201" spans="1:13">
      <c r="A201" s="7" t="s">
        <v>761</v>
      </c>
      <c r="B201" s="3">
        <v>0</v>
      </c>
      <c r="C201" s="7">
        <v>0</v>
      </c>
      <c r="D201" s="7">
        <v>0</v>
      </c>
      <c r="E201" s="7">
        <v>0</v>
      </c>
      <c r="F201" s="7">
        <v>0</v>
      </c>
      <c r="G201" s="7">
        <v>2</v>
      </c>
      <c r="H201" s="7">
        <v>0</v>
      </c>
      <c r="I201" s="7">
        <v>0</v>
      </c>
      <c r="J201" s="7">
        <v>0</v>
      </c>
      <c r="K201" s="7">
        <v>0</v>
      </c>
      <c r="L201" s="7">
        <v>0</v>
      </c>
      <c r="M201" s="7">
        <v>0</v>
      </c>
    </row>
    <row r="202" spans="1:13">
      <c r="A202" s="7" t="s">
        <v>784</v>
      </c>
      <c r="B202" s="3">
        <v>0</v>
      </c>
      <c r="C202" s="7">
        <v>0</v>
      </c>
      <c r="D202" s="7">
        <v>0</v>
      </c>
      <c r="E202" s="7">
        <v>0</v>
      </c>
      <c r="F202" s="7">
        <v>0</v>
      </c>
      <c r="G202" s="7">
        <v>2</v>
      </c>
      <c r="H202" s="7">
        <v>0</v>
      </c>
      <c r="I202" s="7">
        <v>0</v>
      </c>
      <c r="J202" s="7">
        <v>0</v>
      </c>
      <c r="K202" s="7">
        <v>0</v>
      </c>
      <c r="L202" s="7">
        <v>0</v>
      </c>
      <c r="M202" s="7">
        <v>0</v>
      </c>
    </row>
    <row r="203" spans="1:13">
      <c r="A203" s="7" t="s">
        <v>587</v>
      </c>
      <c r="B203" s="3">
        <v>0</v>
      </c>
      <c r="C203" s="7">
        <v>0</v>
      </c>
      <c r="D203" s="7">
        <v>0</v>
      </c>
      <c r="E203" s="7">
        <v>0</v>
      </c>
      <c r="F203" s="7">
        <v>0</v>
      </c>
      <c r="G203" s="7">
        <v>8</v>
      </c>
      <c r="H203" s="7">
        <v>0</v>
      </c>
      <c r="I203" s="7">
        <v>0</v>
      </c>
      <c r="J203" s="7">
        <v>0</v>
      </c>
      <c r="K203" s="7">
        <v>0</v>
      </c>
      <c r="L203" s="7">
        <v>0</v>
      </c>
      <c r="M203" s="7">
        <v>0</v>
      </c>
    </row>
    <row r="204" spans="1:13">
      <c r="A204" s="7" t="s">
        <v>656</v>
      </c>
      <c r="B204" s="3">
        <v>0</v>
      </c>
      <c r="C204" s="7">
        <v>0</v>
      </c>
      <c r="D204" s="7">
        <v>0</v>
      </c>
      <c r="E204" s="7">
        <v>0</v>
      </c>
      <c r="F204" s="7">
        <v>0</v>
      </c>
      <c r="G204" s="7">
        <v>7</v>
      </c>
      <c r="H204" s="7">
        <v>0</v>
      </c>
      <c r="I204" s="7">
        <v>0</v>
      </c>
      <c r="J204" s="7">
        <v>0</v>
      </c>
      <c r="K204" s="7">
        <v>0</v>
      </c>
      <c r="L204" s="7">
        <v>0</v>
      </c>
      <c r="M204" s="7">
        <v>0</v>
      </c>
    </row>
    <row r="205" spans="1:13">
      <c r="A205" s="7" t="s">
        <v>610</v>
      </c>
      <c r="B205" s="3">
        <v>0</v>
      </c>
      <c r="C205" s="7">
        <v>0</v>
      </c>
      <c r="D205" s="7">
        <v>0</v>
      </c>
      <c r="E205" s="7">
        <v>0</v>
      </c>
      <c r="F205" s="7">
        <v>0</v>
      </c>
      <c r="G205" s="7">
        <v>2</v>
      </c>
      <c r="H205" s="7">
        <v>0</v>
      </c>
      <c r="I205" s="7">
        <v>0</v>
      </c>
      <c r="J205" s="7">
        <v>0</v>
      </c>
      <c r="K205" s="7">
        <v>0</v>
      </c>
      <c r="L205" s="7">
        <v>0</v>
      </c>
      <c r="M205" s="7">
        <v>0</v>
      </c>
    </row>
    <row r="206" spans="1:13">
      <c r="A206" s="7" t="s">
        <v>633</v>
      </c>
      <c r="B206" s="3">
        <v>0</v>
      </c>
      <c r="C206" s="7">
        <v>0</v>
      </c>
      <c r="D206" s="7">
        <v>0</v>
      </c>
      <c r="E206" s="7">
        <v>0</v>
      </c>
      <c r="F206" s="7">
        <v>0</v>
      </c>
      <c r="G206" s="7">
        <v>1</v>
      </c>
      <c r="H206" s="7">
        <v>0</v>
      </c>
      <c r="I206" s="7">
        <v>0</v>
      </c>
      <c r="J206" s="7">
        <v>0</v>
      </c>
      <c r="K206" s="7">
        <v>0</v>
      </c>
      <c r="L206" s="7">
        <v>0</v>
      </c>
      <c r="M206" s="7">
        <v>0</v>
      </c>
    </row>
    <row r="207" spans="1:13">
      <c r="A207" s="7" t="s">
        <v>679</v>
      </c>
      <c r="B207" s="3">
        <v>0</v>
      </c>
      <c r="C207" s="7">
        <v>0</v>
      </c>
      <c r="D207" s="7">
        <v>0</v>
      </c>
      <c r="E207" s="7">
        <v>0</v>
      </c>
      <c r="F207" s="7">
        <v>0</v>
      </c>
      <c r="G207" s="7">
        <v>5</v>
      </c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</row>
    <row r="208" spans="1:13">
      <c r="A208" s="7" t="s">
        <v>691</v>
      </c>
      <c r="B208" s="3">
        <v>0</v>
      </c>
      <c r="C208" s="7">
        <v>0</v>
      </c>
      <c r="D208" s="7">
        <v>0</v>
      </c>
      <c r="E208" s="7">
        <v>0</v>
      </c>
      <c r="F208" s="7">
        <v>0</v>
      </c>
      <c r="G208" s="7">
        <v>2</v>
      </c>
      <c r="H208" s="7">
        <v>0</v>
      </c>
      <c r="I208" s="7">
        <v>0</v>
      </c>
      <c r="J208" s="7">
        <v>0</v>
      </c>
      <c r="K208" s="7">
        <v>0</v>
      </c>
      <c r="L208" s="7">
        <v>0</v>
      </c>
      <c r="M208" s="7">
        <v>0</v>
      </c>
    </row>
    <row r="209" spans="1:13">
      <c r="A209" s="7" t="s">
        <v>714</v>
      </c>
      <c r="B209" s="3">
        <v>0</v>
      </c>
      <c r="C209" s="7">
        <v>0</v>
      </c>
      <c r="D209" s="7">
        <v>0</v>
      </c>
      <c r="E209" s="7">
        <v>0</v>
      </c>
      <c r="F209" s="7">
        <v>0</v>
      </c>
      <c r="G209" s="7">
        <v>5</v>
      </c>
      <c r="H209" s="7">
        <v>0</v>
      </c>
      <c r="I209" s="7">
        <v>0</v>
      </c>
      <c r="J209" s="7">
        <v>0</v>
      </c>
      <c r="K209" s="7">
        <v>0</v>
      </c>
      <c r="L209" s="7">
        <v>0</v>
      </c>
      <c r="M209" s="7">
        <v>0</v>
      </c>
    </row>
    <row r="210" spans="1:13">
      <c r="A210" s="7" t="s">
        <v>737</v>
      </c>
      <c r="B210" s="3">
        <v>0</v>
      </c>
      <c r="C210" s="7">
        <v>0</v>
      </c>
      <c r="D210" s="7">
        <v>0</v>
      </c>
      <c r="E210" s="7">
        <v>0</v>
      </c>
      <c r="F210" s="7">
        <v>0</v>
      </c>
      <c r="G210" s="7">
        <v>1</v>
      </c>
      <c r="H210" s="7">
        <v>0</v>
      </c>
      <c r="I210" s="7">
        <v>0</v>
      </c>
      <c r="J210" s="7">
        <v>0</v>
      </c>
      <c r="K210" s="7">
        <v>0</v>
      </c>
      <c r="L210" s="7">
        <v>0</v>
      </c>
      <c r="M210" s="7">
        <v>0</v>
      </c>
    </row>
    <row r="211" spans="1:13">
      <c r="A211" s="7" t="s">
        <v>760</v>
      </c>
      <c r="B211" s="3">
        <v>0</v>
      </c>
      <c r="C211" s="7">
        <v>0</v>
      </c>
      <c r="D211" s="7">
        <v>0</v>
      </c>
      <c r="E211" s="7">
        <v>0</v>
      </c>
      <c r="F211" s="7">
        <v>0</v>
      </c>
      <c r="G211" s="7">
        <v>3</v>
      </c>
      <c r="H211" s="7">
        <v>0</v>
      </c>
      <c r="I211" s="7">
        <v>0</v>
      </c>
      <c r="J211" s="7">
        <v>0</v>
      </c>
      <c r="K211" s="7">
        <v>0</v>
      </c>
      <c r="L211" s="7">
        <v>0</v>
      </c>
      <c r="M211" s="7">
        <v>0</v>
      </c>
    </row>
    <row r="212" spans="1:13">
      <c r="A212" s="7" t="s">
        <v>783</v>
      </c>
      <c r="B212" s="3">
        <v>0</v>
      </c>
      <c r="C212" s="7">
        <v>0</v>
      </c>
      <c r="D212" s="7">
        <v>0</v>
      </c>
      <c r="E212" s="7">
        <v>0</v>
      </c>
      <c r="F212" s="7">
        <v>0</v>
      </c>
      <c r="G212" s="7">
        <v>2</v>
      </c>
      <c r="H212" s="7">
        <v>0</v>
      </c>
      <c r="I212" s="7">
        <v>0</v>
      </c>
      <c r="J212" s="7">
        <v>0</v>
      </c>
      <c r="K212" s="7">
        <v>0</v>
      </c>
      <c r="L212" s="7">
        <v>0</v>
      </c>
      <c r="M212" s="7">
        <v>0</v>
      </c>
    </row>
    <row r="213" spans="1:13">
      <c r="A213" s="7" t="s">
        <v>426</v>
      </c>
      <c r="B213" s="3">
        <v>7</v>
      </c>
      <c r="C213" s="7">
        <v>6</v>
      </c>
      <c r="D213" s="7">
        <v>49</v>
      </c>
      <c r="E213" s="7">
        <v>64</v>
      </c>
      <c r="F213" s="7">
        <v>7</v>
      </c>
      <c r="G213" s="7">
        <v>8</v>
      </c>
      <c r="H213" s="7">
        <v>173</v>
      </c>
      <c r="I213" s="7">
        <v>25</v>
      </c>
      <c r="J213" s="7">
        <v>184</v>
      </c>
      <c r="K213" s="7">
        <v>115</v>
      </c>
      <c r="L213" s="7">
        <v>0</v>
      </c>
      <c r="M213" s="7">
        <v>428</v>
      </c>
    </row>
    <row r="214" spans="1:13">
      <c r="A214" s="7" t="s">
        <v>427</v>
      </c>
      <c r="B214" s="3">
        <v>0</v>
      </c>
      <c r="C214" s="7">
        <v>7</v>
      </c>
      <c r="D214" s="7">
        <v>43</v>
      </c>
      <c r="E214" s="7">
        <v>93</v>
      </c>
      <c r="F214" s="7">
        <v>27</v>
      </c>
      <c r="G214" s="7">
        <v>6</v>
      </c>
      <c r="H214" s="7">
        <v>185</v>
      </c>
      <c r="I214" s="7">
        <v>48</v>
      </c>
      <c r="J214" s="7">
        <v>260</v>
      </c>
      <c r="K214" s="7">
        <v>134</v>
      </c>
      <c r="L214" s="7">
        <v>0</v>
      </c>
      <c r="M214" s="7">
        <v>281</v>
      </c>
    </row>
    <row r="215" spans="1:13">
      <c r="A215" s="7" t="s">
        <v>428</v>
      </c>
      <c r="B215" s="3">
        <v>0</v>
      </c>
      <c r="C215" s="7">
        <v>2</v>
      </c>
      <c r="D215" s="7">
        <v>32</v>
      </c>
      <c r="E215" s="7">
        <v>37</v>
      </c>
      <c r="F215" s="7">
        <v>8</v>
      </c>
      <c r="G215" s="7">
        <v>1</v>
      </c>
      <c r="H215" s="7">
        <v>100</v>
      </c>
      <c r="I215" s="7">
        <v>18</v>
      </c>
      <c r="J215" s="7">
        <v>107</v>
      </c>
      <c r="K215" s="7">
        <v>79</v>
      </c>
      <c r="L215" s="7">
        <v>0</v>
      </c>
      <c r="M215" s="7">
        <v>153</v>
      </c>
    </row>
    <row r="216" spans="1:13">
      <c r="A216" s="7" t="s">
        <v>429</v>
      </c>
      <c r="B216" s="3">
        <v>5</v>
      </c>
      <c r="C216" s="7">
        <v>6</v>
      </c>
      <c r="D216" s="7">
        <v>14</v>
      </c>
      <c r="E216" s="7">
        <v>49</v>
      </c>
      <c r="F216" s="7">
        <v>5</v>
      </c>
      <c r="G216" s="7">
        <v>2</v>
      </c>
      <c r="H216" s="7">
        <v>88</v>
      </c>
      <c r="I216" s="7">
        <v>14</v>
      </c>
      <c r="J216" s="7">
        <v>97</v>
      </c>
      <c r="K216" s="7">
        <v>79</v>
      </c>
      <c r="L216" s="7">
        <v>0</v>
      </c>
      <c r="M216" s="7">
        <v>199</v>
      </c>
    </row>
    <row r="217" spans="1:13">
      <c r="A217" s="7" t="s">
        <v>430</v>
      </c>
      <c r="B217" s="3">
        <v>0</v>
      </c>
      <c r="C217" s="7">
        <v>0</v>
      </c>
      <c r="D217" s="7">
        <v>14</v>
      </c>
      <c r="E217" s="7">
        <v>10</v>
      </c>
      <c r="F217" s="7">
        <v>0</v>
      </c>
      <c r="G217" s="7">
        <v>2</v>
      </c>
      <c r="H217" s="7">
        <v>34</v>
      </c>
      <c r="I217" s="7">
        <v>8</v>
      </c>
      <c r="J217" s="7">
        <v>27</v>
      </c>
      <c r="K217" s="7">
        <v>16</v>
      </c>
      <c r="L217" s="7">
        <v>0</v>
      </c>
      <c r="M217" s="7">
        <v>33</v>
      </c>
    </row>
    <row r="218" spans="1:13">
      <c r="A218" s="7" t="s">
        <v>431</v>
      </c>
      <c r="B218" s="3">
        <v>1</v>
      </c>
      <c r="C218" s="7">
        <v>3</v>
      </c>
      <c r="D218" s="7">
        <v>48</v>
      </c>
      <c r="E218" s="7">
        <v>101</v>
      </c>
      <c r="F218" s="7">
        <v>21</v>
      </c>
      <c r="G218" s="7">
        <v>2</v>
      </c>
      <c r="H218" s="7">
        <v>204</v>
      </c>
      <c r="I218" s="7">
        <v>51</v>
      </c>
      <c r="J218" s="7">
        <v>221</v>
      </c>
      <c r="K218" s="7">
        <v>170</v>
      </c>
      <c r="L218" s="7">
        <v>0</v>
      </c>
      <c r="M218" s="7">
        <v>337</v>
      </c>
    </row>
    <row r="219" spans="1:13">
      <c r="A219" s="7" t="s">
        <v>432</v>
      </c>
      <c r="B219" s="3">
        <v>2</v>
      </c>
      <c r="C219" s="7">
        <v>4</v>
      </c>
      <c r="D219" s="7">
        <v>44</v>
      </c>
      <c r="E219" s="7">
        <v>72</v>
      </c>
      <c r="F219" s="7">
        <v>7</v>
      </c>
      <c r="G219" s="7">
        <v>1</v>
      </c>
      <c r="H219" s="7">
        <v>142</v>
      </c>
      <c r="I219" s="7">
        <v>33</v>
      </c>
      <c r="J219" s="7">
        <v>114</v>
      </c>
      <c r="K219" s="7">
        <v>65</v>
      </c>
      <c r="L219" s="7">
        <v>0</v>
      </c>
      <c r="M219" s="7">
        <v>204</v>
      </c>
    </row>
    <row r="220" spans="1:13">
      <c r="A220" s="7" t="s">
        <v>433</v>
      </c>
      <c r="B220" s="3">
        <v>7</v>
      </c>
      <c r="C220" s="7">
        <v>6</v>
      </c>
      <c r="D220" s="7">
        <v>53</v>
      </c>
      <c r="E220" s="7">
        <v>99</v>
      </c>
      <c r="F220" s="7">
        <v>12</v>
      </c>
      <c r="G220" s="7">
        <v>5</v>
      </c>
      <c r="H220" s="7">
        <v>249</v>
      </c>
      <c r="I220" s="7">
        <v>36</v>
      </c>
      <c r="J220" s="7">
        <v>225</v>
      </c>
      <c r="K220" s="7">
        <v>155</v>
      </c>
      <c r="L220" s="7">
        <v>0</v>
      </c>
      <c r="M220" s="7">
        <v>369</v>
      </c>
    </row>
    <row r="221" spans="1:13">
      <c r="A221" s="7" t="s">
        <v>434</v>
      </c>
      <c r="B221" s="3">
        <v>1</v>
      </c>
      <c r="C221" s="7">
        <v>13</v>
      </c>
      <c r="D221" s="7">
        <v>34</v>
      </c>
      <c r="E221" s="7">
        <v>74</v>
      </c>
      <c r="F221" s="7">
        <v>8</v>
      </c>
      <c r="G221" s="7">
        <v>8</v>
      </c>
      <c r="H221" s="7">
        <v>150</v>
      </c>
      <c r="I221" s="7">
        <v>33</v>
      </c>
      <c r="J221" s="7">
        <v>184</v>
      </c>
      <c r="K221" s="7">
        <v>114</v>
      </c>
      <c r="L221" s="7">
        <v>0</v>
      </c>
      <c r="M221" s="7">
        <v>326</v>
      </c>
    </row>
    <row r="222" spans="1:13">
      <c r="A222" s="7" t="s">
        <v>435</v>
      </c>
      <c r="B222" s="3">
        <v>14</v>
      </c>
      <c r="C222" s="7">
        <v>6</v>
      </c>
      <c r="D222" s="7">
        <v>47</v>
      </c>
      <c r="E222" s="7">
        <v>62</v>
      </c>
      <c r="F222" s="7">
        <v>9</v>
      </c>
      <c r="G222" s="7">
        <v>6</v>
      </c>
      <c r="H222" s="7">
        <v>155</v>
      </c>
      <c r="I222" s="7">
        <v>32</v>
      </c>
      <c r="J222" s="7">
        <v>179</v>
      </c>
      <c r="K222" s="7">
        <v>100</v>
      </c>
      <c r="L222" s="7">
        <v>0</v>
      </c>
      <c r="M222" s="7">
        <v>246</v>
      </c>
    </row>
    <row r="223" spans="1:13">
      <c r="A223" s="7" t="s">
        <v>436</v>
      </c>
      <c r="B223" s="3">
        <v>3</v>
      </c>
      <c r="C223" s="7">
        <v>2</v>
      </c>
      <c r="D223" s="7">
        <v>16</v>
      </c>
      <c r="E223" s="7">
        <v>44</v>
      </c>
      <c r="F223" s="7">
        <v>11</v>
      </c>
      <c r="G223" s="7">
        <v>3</v>
      </c>
      <c r="H223" s="7">
        <v>87</v>
      </c>
      <c r="I223" s="7">
        <v>25</v>
      </c>
      <c r="J223" s="7">
        <v>111</v>
      </c>
      <c r="K223" s="7">
        <v>73</v>
      </c>
      <c r="L223" s="7">
        <v>0</v>
      </c>
      <c r="M223" s="7">
        <v>159</v>
      </c>
    </row>
    <row r="224" spans="1:13">
      <c r="A224" s="7" t="s">
        <v>437</v>
      </c>
      <c r="B224" s="3">
        <v>3</v>
      </c>
      <c r="C224" s="7">
        <v>8</v>
      </c>
      <c r="D224" s="7">
        <v>62</v>
      </c>
      <c r="E224" s="7">
        <v>85</v>
      </c>
      <c r="F224" s="7">
        <v>6</v>
      </c>
      <c r="G224" s="7">
        <v>2</v>
      </c>
      <c r="H224" s="7">
        <v>240</v>
      </c>
      <c r="I224" s="7">
        <v>74</v>
      </c>
      <c r="J224" s="7">
        <v>322</v>
      </c>
      <c r="K224" s="7">
        <v>220</v>
      </c>
      <c r="L224" s="7">
        <v>18</v>
      </c>
      <c r="M224" s="7">
        <v>488</v>
      </c>
    </row>
    <row r="225" spans="1:13">
      <c r="A225" s="7" t="s">
        <v>438</v>
      </c>
      <c r="B225" s="3">
        <v>0</v>
      </c>
      <c r="C225" s="7">
        <v>5</v>
      </c>
      <c r="D225" s="7">
        <v>65</v>
      </c>
      <c r="E225" s="7">
        <v>133</v>
      </c>
      <c r="F225" s="7">
        <v>2</v>
      </c>
      <c r="G225" s="7">
        <v>4</v>
      </c>
      <c r="H225" s="7">
        <v>262</v>
      </c>
      <c r="I225" s="7">
        <v>105</v>
      </c>
      <c r="J225" s="7">
        <v>349</v>
      </c>
      <c r="K225" s="7">
        <v>235</v>
      </c>
      <c r="L225" s="7">
        <v>7</v>
      </c>
      <c r="M225" s="7">
        <v>550</v>
      </c>
    </row>
    <row r="226" spans="1:13">
      <c r="A226" s="7" t="s">
        <v>439</v>
      </c>
      <c r="B226" s="3">
        <v>2</v>
      </c>
      <c r="C226" s="7">
        <v>7</v>
      </c>
      <c r="D226" s="7">
        <v>40</v>
      </c>
      <c r="E226" s="7">
        <v>66</v>
      </c>
      <c r="F226" s="7">
        <v>3</v>
      </c>
      <c r="G226" s="7">
        <v>4</v>
      </c>
      <c r="H226" s="7">
        <v>153</v>
      </c>
      <c r="I226" s="7">
        <v>46</v>
      </c>
      <c r="J226" s="7">
        <v>155</v>
      </c>
      <c r="K226" s="7">
        <v>117</v>
      </c>
      <c r="L226" s="7">
        <v>11</v>
      </c>
      <c r="M226" s="7">
        <v>232</v>
      </c>
    </row>
    <row r="227" spans="1:13">
      <c r="A227" s="7" t="s">
        <v>440</v>
      </c>
      <c r="B227" s="3">
        <v>8</v>
      </c>
      <c r="C227" s="7">
        <v>11</v>
      </c>
      <c r="D227" s="7">
        <v>15</v>
      </c>
      <c r="E227" s="7">
        <v>32</v>
      </c>
      <c r="F227" s="7">
        <v>0</v>
      </c>
      <c r="G227" s="7">
        <v>1</v>
      </c>
      <c r="H227" s="7">
        <v>108</v>
      </c>
      <c r="I227" s="7">
        <v>42</v>
      </c>
      <c r="J227" s="7">
        <v>160</v>
      </c>
      <c r="K227" s="7">
        <v>112</v>
      </c>
      <c r="L227" s="7">
        <v>8</v>
      </c>
      <c r="M227" s="7">
        <v>240</v>
      </c>
    </row>
    <row r="228" spans="1:13">
      <c r="A228" s="7" t="s">
        <v>39</v>
      </c>
      <c r="B228" s="3">
        <v>0</v>
      </c>
      <c r="C228" s="7">
        <v>0</v>
      </c>
      <c r="D228" s="7">
        <v>34</v>
      </c>
      <c r="E228" s="7">
        <v>41</v>
      </c>
      <c r="F228" s="7">
        <v>0</v>
      </c>
      <c r="G228" s="7">
        <v>0</v>
      </c>
      <c r="H228" s="7">
        <v>98</v>
      </c>
      <c r="I228" s="7">
        <v>23</v>
      </c>
      <c r="J228" s="7">
        <v>33</v>
      </c>
      <c r="K228" s="7">
        <v>24</v>
      </c>
      <c r="L228" s="7">
        <v>11</v>
      </c>
      <c r="M228" s="7">
        <v>46</v>
      </c>
    </row>
    <row r="229" spans="1:13">
      <c r="A229" s="7" t="s">
        <v>441</v>
      </c>
      <c r="B229" s="3">
        <v>2</v>
      </c>
      <c r="C229" s="7">
        <v>8</v>
      </c>
      <c r="D229" s="7">
        <v>99</v>
      </c>
      <c r="E229" s="7">
        <v>109</v>
      </c>
      <c r="F229" s="7">
        <v>9</v>
      </c>
      <c r="G229" s="7">
        <v>5</v>
      </c>
      <c r="H229" s="7">
        <v>309</v>
      </c>
      <c r="I229" s="7">
        <v>121</v>
      </c>
      <c r="J229" s="7">
        <v>407</v>
      </c>
      <c r="K229" s="7">
        <v>275</v>
      </c>
      <c r="L229" s="7">
        <v>16</v>
      </c>
      <c r="M229" s="7">
        <v>446</v>
      </c>
    </row>
    <row r="230" spans="1:13">
      <c r="A230" s="7" t="s">
        <v>442</v>
      </c>
      <c r="B230" s="3">
        <v>2</v>
      </c>
      <c r="C230" s="7">
        <v>8</v>
      </c>
      <c r="D230" s="7">
        <v>58</v>
      </c>
      <c r="E230" s="7">
        <v>58</v>
      </c>
      <c r="F230" s="7">
        <v>7</v>
      </c>
      <c r="G230" s="7">
        <v>4</v>
      </c>
      <c r="H230" s="7">
        <v>142</v>
      </c>
      <c r="I230" s="7">
        <v>46</v>
      </c>
      <c r="J230" s="7">
        <v>142</v>
      </c>
      <c r="K230" s="7">
        <v>111</v>
      </c>
      <c r="L230" s="7">
        <v>8</v>
      </c>
      <c r="M230" s="7">
        <v>304</v>
      </c>
    </row>
    <row r="231" spans="1:13">
      <c r="A231" s="7" t="s">
        <v>443</v>
      </c>
      <c r="B231" s="3">
        <v>7</v>
      </c>
      <c r="C231" s="7">
        <v>6</v>
      </c>
      <c r="D231" s="7">
        <v>52</v>
      </c>
      <c r="E231" s="7">
        <v>124</v>
      </c>
      <c r="F231" s="7">
        <v>4</v>
      </c>
      <c r="G231" s="7">
        <v>4</v>
      </c>
      <c r="H231" s="7">
        <v>319</v>
      </c>
      <c r="I231" s="7">
        <v>107</v>
      </c>
      <c r="J231" s="7">
        <v>332</v>
      </c>
      <c r="K231" s="7">
        <v>267</v>
      </c>
      <c r="L231" s="7">
        <v>15</v>
      </c>
      <c r="M231" s="7">
        <v>555</v>
      </c>
    </row>
    <row r="232" spans="1:13">
      <c r="A232" s="7" t="s">
        <v>444</v>
      </c>
      <c r="B232" s="3">
        <v>4</v>
      </c>
      <c r="C232" s="7">
        <v>14</v>
      </c>
      <c r="D232" s="7">
        <v>60</v>
      </c>
      <c r="E232" s="7">
        <v>108</v>
      </c>
      <c r="F232" s="7">
        <v>4</v>
      </c>
      <c r="G232" s="7">
        <v>3</v>
      </c>
      <c r="H232" s="7">
        <v>244</v>
      </c>
      <c r="I232" s="7">
        <v>87</v>
      </c>
      <c r="J232" s="7">
        <v>255</v>
      </c>
      <c r="K232" s="7">
        <v>171</v>
      </c>
      <c r="L232" s="7">
        <v>20</v>
      </c>
      <c r="M232" s="7">
        <v>367</v>
      </c>
    </row>
    <row r="233" spans="1:13">
      <c r="A233" s="7" t="s">
        <v>445</v>
      </c>
      <c r="B233" s="3">
        <v>6</v>
      </c>
      <c r="C233" s="7">
        <v>13</v>
      </c>
      <c r="D233" s="7">
        <v>53</v>
      </c>
      <c r="E233" s="7">
        <v>85</v>
      </c>
      <c r="F233" s="7">
        <v>9</v>
      </c>
      <c r="G233" s="7">
        <v>5</v>
      </c>
      <c r="H233" s="7">
        <v>173</v>
      </c>
      <c r="I233" s="7">
        <v>66</v>
      </c>
      <c r="J233" s="7">
        <v>236</v>
      </c>
      <c r="K233" s="7">
        <v>181</v>
      </c>
      <c r="L233" s="7">
        <v>7</v>
      </c>
      <c r="M233" s="7">
        <v>391</v>
      </c>
    </row>
    <row r="234" spans="1:13">
      <c r="A234" s="7" t="s">
        <v>446</v>
      </c>
      <c r="B234" s="3">
        <v>1</v>
      </c>
      <c r="C234" s="7">
        <v>9</v>
      </c>
      <c r="D234" s="7">
        <v>24</v>
      </c>
      <c r="E234" s="7">
        <v>30</v>
      </c>
      <c r="F234" s="7">
        <v>4</v>
      </c>
      <c r="G234" s="7">
        <v>3</v>
      </c>
      <c r="H234" s="7">
        <v>82</v>
      </c>
      <c r="I234" s="7">
        <v>38</v>
      </c>
      <c r="J234" s="7">
        <v>175</v>
      </c>
      <c r="K234" s="7">
        <v>108</v>
      </c>
      <c r="L234" s="7">
        <v>10</v>
      </c>
      <c r="M234" s="7">
        <v>299</v>
      </c>
    </row>
    <row r="235" spans="1:13">
      <c r="A235" s="7" t="s">
        <v>1453</v>
      </c>
      <c r="B235" s="3">
        <v>5</v>
      </c>
      <c r="C235" s="7">
        <v>11</v>
      </c>
      <c r="D235" s="7">
        <v>66</v>
      </c>
      <c r="E235" s="7">
        <v>79</v>
      </c>
      <c r="F235" s="7">
        <v>9</v>
      </c>
      <c r="G235" s="7">
        <v>3</v>
      </c>
      <c r="H235" s="7">
        <v>211</v>
      </c>
      <c r="I235" s="7">
        <v>74</v>
      </c>
      <c r="J235" s="7">
        <v>251</v>
      </c>
      <c r="K235" s="7">
        <v>180</v>
      </c>
      <c r="L235" s="7">
        <v>17</v>
      </c>
      <c r="M235" s="7">
        <v>433</v>
      </c>
    </row>
    <row r="236" spans="1:13">
      <c r="A236" s="7" t="s">
        <v>1454</v>
      </c>
      <c r="B236" s="3">
        <v>1</v>
      </c>
      <c r="C236" s="7">
        <v>6</v>
      </c>
      <c r="D236" s="7">
        <v>66</v>
      </c>
      <c r="E236" s="7">
        <v>114</v>
      </c>
      <c r="F236" s="7">
        <v>2</v>
      </c>
      <c r="G236" s="7">
        <v>0</v>
      </c>
      <c r="H236" s="7">
        <v>230</v>
      </c>
      <c r="I236" s="7">
        <v>84</v>
      </c>
      <c r="J236" s="7">
        <v>290</v>
      </c>
      <c r="K236" s="7">
        <v>165</v>
      </c>
      <c r="L236" s="7">
        <v>9</v>
      </c>
      <c r="M236" s="7">
        <v>327</v>
      </c>
    </row>
    <row r="237" spans="1:13">
      <c r="A237" s="7" t="s">
        <v>1420</v>
      </c>
      <c r="B237" s="3">
        <v>1</v>
      </c>
      <c r="C237" s="7">
        <v>1</v>
      </c>
      <c r="D237" s="7">
        <v>32</v>
      </c>
      <c r="E237" s="7">
        <v>42</v>
      </c>
      <c r="F237" s="7">
        <v>1</v>
      </c>
      <c r="G237" s="7">
        <v>1</v>
      </c>
      <c r="H237" s="7">
        <v>120</v>
      </c>
      <c r="I237" s="7">
        <v>26</v>
      </c>
      <c r="J237" s="7">
        <v>114</v>
      </c>
      <c r="K237" s="7">
        <v>104</v>
      </c>
      <c r="L237" s="7">
        <v>3</v>
      </c>
      <c r="M237" s="7">
        <v>180</v>
      </c>
    </row>
    <row r="238" spans="1:13">
      <c r="A238" s="7" t="s">
        <v>1455</v>
      </c>
      <c r="B238" s="3">
        <v>1</v>
      </c>
      <c r="C238" s="7">
        <v>9</v>
      </c>
      <c r="D238" s="7">
        <v>16</v>
      </c>
      <c r="E238" s="7">
        <v>35</v>
      </c>
      <c r="F238" s="7">
        <v>2</v>
      </c>
      <c r="G238" s="7">
        <v>0</v>
      </c>
      <c r="H238" s="7">
        <v>94</v>
      </c>
      <c r="I238" s="7">
        <v>53</v>
      </c>
      <c r="J238" s="7">
        <v>175</v>
      </c>
      <c r="K238" s="7">
        <v>124</v>
      </c>
      <c r="L238" s="7">
        <v>12</v>
      </c>
      <c r="M238" s="7">
        <v>253</v>
      </c>
    </row>
    <row r="239" spans="1:13">
      <c r="A239" s="7" t="s">
        <v>1424</v>
      </c>
      <c r="B239" s="3">
        <v>0</v>
      </c>
      <c r="C239" s="7">
        <v>2</v>
      </c>
      <c r="D239" s="7">
        <v>8</v>
      </c>
      <c r="E239" s="7">
        <v>11</v>
      </c>
      <c r="F239" s="7">
        <v>0</v>
      </c>
      <c r="G239" s="7">
        <v>0</v>
      </c>
      <c r="H239" s="7">
        <v>27</v>
      </c>
      <c r="I239" s="7">
        <v>6</v>
      </c>
      <c r="J239" s="7">
        <v>11</v>
      </c>
      <c r="K239" s="7">
        <v>8</v>
      </c>
      <c r="L239" s="7">
        <v>0</v>
      </c>
      <c r="M239" s="7">
        <v>17</v>
      </c>
    </row>
    <row r="240" spans="1:13">
      <c r="A240" s="7" t="s">
        <v>1456</v>
      </c>
      <c r="B240" s="3">
        <v>1</v>
      </c>
      <c r="C240" s="7">
        <v>6</v>
      </c>
      <c r="D240" s="7">
        <v>74</v>
      </c>
      <c r="E240" s="7">
        <v>73</v>
      </c>
      <c r="F240" s="7">
        <v>6</v>
      </c>
      <c r="G240" s="7">
        <v>3</v>
      </c>
      <c r="H240" s="7">
        <v>192</v>
      </c>
      <c r="I240" s="7">
        <v>87</v>
      </c>
      <c r="J240" s="7">
        <v>252</v>
      </c>
      <c r="K240" s="7">
        <v>179</v>
      </c>
      <c r="L240" s="7">
        <v>13</v>
      </c>
      <c r="M240" s="7">
        <v>294</v>
      </c>
    </row>
    <row r="241" spans="1:13">
      <c r="A241" s="7" t="s">
        <v>1459</v>
      </c>
      <c r="B241" s="3">
        <v>3</v>
      </c>
      <c r="C241" s="7">
        <v>3</v>
      </c>
      <c r="D241" s="7">
        <v>42</v>
      </c>
      <c r="E241" s="7">
        <v>52</v>
      </c>
      <c r="F241" s="7">
        <v>3</v>
      </c>
      <c r="G241" s="7">
        <v>3</v>
      </c>
      <c r="H241" s="7">
        <v>110</v>
      </c>
      <c r="I241" s="7">
        <v>63</v>
      </c>
      <c r="J241" s="7">
        <v>132</v>
      </c>
      <c r="K241" s="7">
        <v>80</v>
      </c>
      <c r="L241" s="7">
        <v>4</v>
      </c>
      <c r="M241" s="7">
        <v>226</v>
      </c>
    </row>
    <row r="242" spans="1:13">
      <c r="A242" s="7" t="s">
        <v>1457</v>
      </c>
      <c r="B242" s="3">
        <v>1</v>
      </c>
      <c r="C242" s="7">
        <v>7</v>
      </c>
      <c r="D242" s="7">
        <v>49</v>
      </c>
      <c r="E242" s="7">
        <v>90</v>
      </c>
      <c r="F242" s="7">
        <v>4</v>
      </c>
      <c r="G242" s="7">
        <v>6</v>
      </c>
      <c r="H242" s="7">
        <v>237</v>
      </c>
      <c r="I242" s="7">
        <v>98</v>
      </c>
      <c r="J242" s="7">
        <v>283</v>
      </c>
      <c r="K242" s="7">
        <v>186</v>
      </c>
      <c r="L242" s="7">
        <v>23</v>
      </c>
      <c r="M242" s="7">
        <v>335</v>
      </c>
    </row>
    <row r="243" spans="1:13">
      <c r="A243" s="7" t="s">
        <v>2691</v>
      </c>
      <c r="B243" s="3">
        <v>2</v>
      </c>
      <c r="C243" s="7">
        <v>2</v>
      </c>
      <c r="D243" s="7">
        <v>15</v>
      </c>
      <c r="E243" s="7">
        <v>41</v>
      </c>
      <c r="F243" s="7">
        <v>2</v>
      </c>
      <c r="G243" s="7">
        <v>0</v>
      </c>
      <c r="H243" s="7">
        <v>75</v>
      </c>
      <c r="I243" s="7">
        <v>29</v>
      </c>
      <c r="J243" s="7">
        <v>83</v>
      </c>
      <c r="K243" s="7">
        <v>63</v>
      </c>
      <c r="L243" s="7">
        <v>3</v>
      </c>
      <c r="M243" s="7">
        <v>108</v>
      </c>
    </row>
    <row r="244" spans="1:13">
      <c r="A244" s="7" t="s">
        <v>1458</v>
      </c>
      <c r="B244" s="3">
        <v>2</v>
      </c>
      <c r="C244" s="7">
        <v>5</v>
      </c>
      <c r="D244" s="7">
        <v>52</v>
      </c>
      <c r="E244" s="7">
        <v>70</v>
      </c>
      <c r="F244" s="7">
        <v>2</v>
      </c>
      <c r="G244" s="7">
        <v>1</v>
      </c>
      <c r="H244" s="7">
        <v>154</v>
      </c>
      <c r="I244" s="7">
        <v>57</v>
      </c>
      <c r="J244" s="7">
        <v>209</v>
      </c>
      <c r="K244" s="7">
        <v>141</v>
      </c>
      <c r="L244" s="7">
        <v>16</v>
      </c>
      <c r="M244" s="7">
        <v>232</v>
      </c>
    </row>
    <row r="245" spans="1:13">
      <c r="A245" s="7" t="s">
        <v>1437</v>
      </c>
      <c r="B245" s="3">
        <v>2</v>
      </c>
      <c r="C245" s="7">
        <v>7</v>
      </c>
      <c r="D245" s="7">
        <v>35</v>
      </c>
      <c r="E245" s="7">
        <v>37</v>
      </c>
      <c r="F245" s="7">
        <v>3</v>
      </c>
      <c r="G245" s="7">
        <v>1</v>
      </c>
      <c r="H245" s="7">
        <v>96</v>
      </c>
      <c r="I245" s="7">
        <v>59</v>
      </c>
      <c r="J245" s="7">
        <v>182</v>
      </c>
      <c r="K245" s="7">
        <v>128</v>
      </c>
      <c r="L245" s="7">
        <v>3</v>
      </c>
      <c r="M245" s="7">
        <v>268</v>
      </c>
    </row>
    <row r="246" spans="1:13">
      <c r="A246" s="7" t="s">
        <v>1445</v>
      </c>
      <c r="B246" s="3">
        <v>1</v>
      </c>
      <c r="C246" s="7">
        <v>6</v>
      </c>
      <c r="D246" s="7">
        <v>28</v>
      </c>
      <c r="E246" s="7">
        <v>45</v>
      </c>
      <c r="F246" s="7">
        <v>5</v>
      </c>
      <c r="G246" s="7">
        <v>2</v>
      </c>
      <c r="H246" s="7">
        <v>95</v>
      </c>
      <c r="I246" s="7">
        <v>40</v>
      </c>
      <c r="J246" s="7">
        <v>136</v>
      </c>
      <c r="K246" s="7">
        <v>72</v>
      </c>
      <c r="L246" s="7">
        <v>4</v>
      </c>
      <c r="M246" s="7">
        <v>153</v>
      </c>
    </row>
  </sheetData>
  <pageMargins left="0.70866141732283472" right="0.70866141732283472" top="0.74803149606299213" bottom="0.74803149606299213" header="0.31496062992125984" footer="0.31496062992125984"/>
  <pageSetup paperSize="9" scale="14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"/>
  <sheetViews>
    <sheetView workbookViewId="0">
      <selection activeCell="C15" sqref="C15"/>
    </sheetView>
  </sheetViews>
  <sheetFormatPr defaultRowHeight="15"/>
  <cols>
    <col min="1" max="1" width="18.28515625" bestFit="1" customWidth="1"/>
    <col min="2" max="2" width="14.140625" bestFit="1" customWidth="1"/>
  </cols>
  <sheetData>
    <row r="1" spans="1:13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32</v>
      </c>
      <c r="M1" t="s">
        <v>31</v>
      </c>
    </row>
    <row r="2" spans="1:13">
      <c r="A2" t="s">
        <v>1142</v>
      </c>
      <c r="B2" s="3">
        <v>19</v>
      </c>
      <c r="C2">
        <v>22</v>
      </c>
      <c r="D2">
        <v>107</v>
      </c>
      <c r="E2">
        <v>225</v>
      </c>
      <c r="F2">
        <v>42</v>
      </c>
      <c r="G2">
        <v>11</v>
      </c>
      <c r="H2">
        <v>479</v>
      </c>
      <c r="I2">
        <v>0</v>
      </c>
      <c r="J2">
        <v>373</v>
      </c>
      <c r="K2">
        <v>529</v>
      </c>
      <c r="L2">
        <v>214</v>
      </c>
      <c r="M2">
        <v>0</v>
      </c>
    </row>
    <row r="3" spans="1:13">
      <c r="A3" t="s">
        <v>1143</v>
      </c>
      <c r="B3" s="3">
        <v>14</v>
      </c>
      <c r="C3">
        <v>19</v>
      </c>
      <c r="D3">
        <v>130</v>
      </c>
      <c r="E3">
        <v>243</v>
      </c>
      <c r="F3">
        <v>63</v>
      </c>
      <c r="G3">
        <v>13</v>
      </c>
      <c r="H3">
        <v>538</v>
      </c>
      <c r="I3">
        <v>150</v>
      </c>
      <c r="J3">
        <v>668</v>
      </c>
      <c r="K3">
        <v>1056</v>
      </c>
      <c r="L3">
        <v>447</v>
      </c>
      <c r="M3">
        <v>0</v>
      </c>
    </row>
    <row r="4" spans="1:13">
      <c r="A4" t="s">
        <v>1144</v>
      </c>
      <c r="B4" s="3">
        <v>7</v>
      </c>
      <c r="C4">
        <v>14</v>
      </c>
      <c r="D4">
        <v>143</v>
      </c>
      <c r="E4">
        <v>227</v>
      </c>
      <c r="F4">
        <v>10</v>
      </c>
      <c r="G4">
        <v>17</v>
      </c>
      <c r="H4">
        <v>516</v>
      </c>
      <c r="I4">
        <v>165</v>
      </c>
      <c r="J4">
        <v>641</v>
      </c>
      <c r="K4">
        <v>1117</v>
      </c>
      <c r="L4">
        <v>423</v>
      </c>
      <c r="M4">
        <v>0</v>
      </c>
    </row>
    <row r="5" spans="1:13">
      <c r="A5" t="s">
        <v>1145</v>
      </c>
      <c r="B5" s="3">
        <v>8</v>
      </c>
      <c r="C5">
        <v>17</v>
      </c>
      <c r="D5">
        <v>147</v>
      </c>
      <c r="E5">
        <v>238</v>
      </c>
      <c r="F5">
        <v>1</v>
      </c>
      <c r="G5">
        <v>3</v>
      </c>
      <c r="H5">
        <v>545</v>
      </c>
      <c r="I5">
        <v>123</v>
      </c>
      <c r="J5">
        <v>635</v>
      </c>
      <c r="K5">
        <v>1127</v>
      </c>
      <c r="L5">
        <v>452</v>
      </c>
      <c r="M5">
        <v>8</v>
      </c>
    </row>
    <row r="6" spans="1:13">
      <c r="A6" t="s">
        <v>1146</v>
      </c>
      <c r="B6" s="3">
        <v>10</v>
      </c>
      <c r="C6">
        <v>26</v>
      </c>
      <c r="D6">
        <v>136</v>
      </c>
      <c r="E6">
        <v>211</v>
      </c>
      <c r="F6">
        <v>15</v>
      </c>
      <c r="G6">
        <v>4</v>
      </c>
      <c r="H6">
        <v>524</v>
      </c>
      <c r="I6">
        <v>190</v>
      </c>
      <c r="J6">
        <v>503</v>
      </c>
      <c r="K6">
        <v>927</v>
      </c>
      <c r="L6">
        <v>429</v>
      </c>
      <c r="M6">
        <v>41</v>
      </c>
    </row>
    <row r="7" spans="1:13">
      <c r="A7" s="7" t="s">
        <v>1147</v>
      </c>
      <c r="B7" s="3">
        <v>9</v>
      </c>
      <c r="C7" s="7">
        <v>24</v>
      </c>
      <c r="D7" s="7">
        <v>142</v>
      </c>
      <c r="E7" s="7">
        <v>204</v>
      </c>
      <c r="F7" s="7">
        <v>17</v>
      </c>
      <c r="G7" s="7">
        <v>13</v>
      </c>
      <c r="H7" s="7">
        <v>539</v>
      </c>
      <c r="I7" s="7">
        <v>213</v>
      </c>
      <c r="J7" s="7">
        <v>738</v>
      </c>
      <c r="K7" s="7">
        <v>997</v>
      </c>
      <c r="L7" s="7">
        <v>503</v>
      </c>
      <c r="M7" s="7">
        <v>28</v>
      </c>
    </row>
    <row r="8" spans="1:13">
      <c r="A8" s="7" t="s">
        <v>1198</v>
      </c>
      <c r="B8" s="3">
        <v>8</v>
      </c>
      <c r="C8" s="7">
        <v>22</v>
      </c>
      <c r="D8" s="7">
        <v>137</v>
      </c>
      <c r="E8" s="7">
        <v>218</v>
      </c>
      <c r="F8" s="7">
        <v>15</v>
      </c>
      <c r="G8" s="7">
        <v>15</v>
      </c>
      <c r="H8" s="7">
        <v>522</v>
      </c>
      <c r="I8" s="7">
        <v>229</v>
      </c>
      <c r="J8" s="7">
        <v>690</v>
      </c>
      <c r="K8" s="7">
        <v>867</v>
      </c>
      <c r="L8" s="7">
        <v>437</v>
      </c>
      <c r="M8" s="7">
        <v>54</v>
      </c>
    </row>
    <row r="9" spans="1:13">
      <c r="A9" s="7" t="s">
        <v>1460</v>
      </c>
      <c r="B9" s="3">
        <v>6</v>
      </c>
      <c r="C9" s="7">
        <v>22</v>
      </c>
      <c r="D9" s="7">
        <v>150</v>
      </c>
      <c r="E9" s="7">
        <v>209</v>
      </c>
      <c r="F9" s="7">
        <v>11</v>
      </c>
      <c r="G9" s="7">
        <v>8</v>
      </c>
      <c r="H9" s="7">
        <v>521</v>
      </c>
      <c r="I9" s="7">
        <v>232</v>
      </c>
      <c r="J9" s="7">
        <v>721</v>
      </c>
      <c r="K9" s="7">
        <v>857</v>
      </c>
      <c r="L9" s="7">
        <v>438</v>
      </c>
      <c r="M9" s="7">
        <v>37</v>
      </c>
    </row>
    <row r="10" spans="1:13">
      <c r="A10" s="7" t="s">
        <v>1646</v>
      </c>
      <c r="B10" s="3">
        <v>3</v>
      </c>
      <c r="C10" s="7">
        <v>20</v>
      </c>
      <c r="D10" s="7">
        <v>174</v>
      </c>
      <c r="E10" s="7">
        <v>211</v>
      </c>
      <c r="F10" s="7">
        <v>11</v>
      </c>
      <c r="G10" s="7">
        <v>8</v>
      </c>
      <c r="H10" s="7">
        <v>514</v>
      </c>
      <c r="I10" s="7">
        <v>193</v>
      </c>
      <c r="J10" s="7">
        <v>630</v>
      </c>
      <c r="K10" s="7">
        <v>879</v>
      </c>
      <c r="L10" s="7">
        <v>407</v>
      </c>
      <c r="M10" s="7">
        <v>37</v>
      </c>
    </row>
    <row r="11" spans="1:13">
      <c r="A11" s="7" t="s">
        <v>1770</v>
      </c>
      <c r="B11" s="3">
        <v>11</v>
      </c>
      <c r="C11" s="7">
        <v>23</v>
      </c>
      <c r="D11" s="7">
        <v>159</v>
      </c>
      <c r="E11" s="7">
        <v>269</v>
      </c>
      <c r="F11" s="7">
        <v>17</v>
      </c>
      <c r="G11" s="7">
        <v>4</v>
      </c>
      <c r="H11" s="7">
        <v>606</v>
      </c>
      <c r="I11" s="7">
        <v>251</v>
      </c>
      <c r="J11" s="7">
        <v>767</v>
      </c>
      <c r="K11" s="7">
        <v>1090</v>
      </c>
      <c r="L11" s="7">
        <v>585</v>
      </c>
      <c r="M11" s="7">
        <v>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"/>
  <sheetViews>
    <sheetView workbookViewId="0">
      <selection activeCell="C15" sqref="C15"/>
    </sheetView>
  </sheetViews>
  <sheetFormatPr defaultRowHeight="15"/>
  <cols>
    <col min="1" max="1" width="18.28515625" bestFit="1" customWidth="1"/>
  </cols>
  <sheetData>
    <row r="1" spans="1:13">
      <c r="B1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32</v>
      </c>
      <c r="M1" t="s">
        <v>31</v>
      </c>
    </row>
    <row r="2" spans="1:13">
      <c r="A2" t="s">
        <v>1165</v>
      </c>
      <c r="B2" s="3">
        <v>0</v>
      </c>
      <c r="C2">
        <v>0</v>
      </c>
      <c r="D2">
        <v>0</v>
      </c>
      <c r="E2">
        <v>0</v>
      </c>
      <c r="F2">
        <v>0</v>
      </c>
      <c r="G2">
        <v>26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 s="7" t="s">
        <v>1164</v>
      </c>
      <c r="B3" s="3">
        <v>0</v>
      </c>
      <c r="C3" s="7">
        <v>0</v>
      </c>
      <c r="D3" s="7">
        <v>0</v>
      </c>
      <c r="E3" s="7">
        <v>0</v>
      </c>
      <c r="F3" s="7">
        <v>0</v>
      </c>
      <c r="G3" s="7">
        <v>29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</row>
    <row r="4" spans="1:13">
      <c r="A4" s="7" t="s">
        <v>1163</v>
      </c>
      <c r="B4" s="3">
        <v>0</v>
      </c>
      <c r="C4" s="7">
        <v>0</v>
      </c>
      <c r="D4" s="7">
        <v>0</v>
      </c>
      <c r="E4" s="7">
        <v>0</v>
      </c>
      <c r="F4" s="7">
        <v>0</v>
      </c>
      <c r="G4" s="7">
        <v>55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</row>
    <row r="5" spans="1:13">
      <c r="A5" s="7" t="s">
        <v>1174</v>
      </c>
      <c r="B5" s="3">
        <v>0</v>
      </c>
      <c r="C5" s="7">
        <v>0</v>
      </c>
      <c r="D5" s="7">
        <v>0</v>
      </c>
      <c r="E5" s="7">
        <v>0</v>
      </c>
      <c r="F5" s="7">
        <v>0</v>
      </c>
      <c r="G5" s="7">
        <v>28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</row>
    <row r="6" spans="1:13">
      <c r="A6" s="7" t="s">
        <v>1173</v>
      </c>
      <c r="B6" s="3">
        <v>0</v>
      </c>
      <c r="C6" s="7">
        <v>0</v>
      </c>
      <c r="D6" s="7">
        <v>0</v>
      </c>
      <c r="E6" s="7">
        <v>0</v>
      </c>
      <c r="F6" s="7">
        <v>0</v>
      </c>
      <c r="G6" s="7">
        <v>28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</row>
    <row r="7" spans="1:13">
      <c r="A7" s="7" t="s">
        <v>1172</v>
      </c>
      <c r="B7" s="3">
        <v>0</v>
      </c>
      <c r="C7" s="7">
        <v>0</v>
      </c>
      <c r="D7" s="7">
        <v>0</v>
      </c>
      <c r="E7" s="7">
        <v>0</v>
      </c>
      <c r="F7" s="7">
        <v>0</v>
      </c>
      <c r="G7" s="7">
        <v>44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</row>
    <row r="8" spans="1:13">
      <c r="A8" s="7" t="s">
        <v>1171</v>
      </c>
      <c r="B8" s="3">
        <v>0</v>
      </c>
      <c r="C8" s="7">
        <v>0</v>
      </c>
      <c r="D8" s="7">
        <v>0</v>
      </c>
      <c r="E8" s="7">
        <v>0</v>
      </c>
      <c r="F8" s="7">
        <v>0</v>
      </c>
      <c r="G8" s="7">
        <v>56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</row>
    <row r="9" spans="1:13">
      <c r="A9" s="7" t="s">
        <v>1170</v>
      </c>
      <c r="B9" s="3">
        <v>0</v>
      </c>
      <c r="C9" s="7">
        <v>0</v>
      </c>
      <c r="D9" s="7">
        <v>0</v>
      </c>
      <c r="E9" s="7">
        <v>0</v>
      </c>
      <c r="F9" s="7">
        <v>0</v>
      </c>
      <c r="G9" s="7">
        <v>35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</row>
    <row r="10" spans="1:13">
      <c r="A10" s="7" t="s">
        <v>1169</v>
      </c>
      <c r="B10" s="3">
        <v>0</v>
      </c>
      <c r="C10" s="7">
        <v>0</v>
      </c>
      <c r="D10" s="7">
        <v>0</v>
      </c>
      <c r="E10" s="7">
        <v>0</v>
      </c>
      <c r="F10" s="7">
        <v>0</v>
      </c>
      <c r="G10" s="7">
        <v>43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</row>
    <row r="11" spans="1:13">
      <c r="A11" s="7" t="s">
        <v>1168</v>
      </c>
      <c r="B11" s="3">
        <v>0</v>
      </c>
      <c r="C11" s="7">
        <v>0</v>
      </c>
      <c r="D11" s="7">
        <v>0</v>
      </c>
      <c r="E11" s="7">
        <v>0</v>
      </c>
      <c r="F11" s="7">
        <v>0</v>
      </c>
      <c r="G11" s="7">
        <v>31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</row>
    <row r="12" spans="1:13">
      <c r="A12" s="7" t="s">
        <v>1167</v>
      </c>
      <c r="B12" s="3">
        <v>0</v>
      </c>
      <c r="C12" s="7">
        <v>0</v>
      </c>
      <c r="D12" s="7">
        <v>0</v>
      </c>
      <c r="E12" s="7">
        <v>0</v>
      </c>
      <c r="F12" s="7">
        <v>0</v>
      </c>
      <c r="G12" s="7">
        <v>31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</row>
    <row r="13" spans="1:13">
      <c r="A13" s="7" t="s">
        <v>1166</v>
      </c>
      <c r="B13" s="3">
        <v>0</v>
      </c>
      <c r="C13" s="7">
        <v>0</v>
      </c>
      <c r="D13" s="7">
        <v>0</v>
      </c>
      <c r="E13" s="7">
        <v>0</v>
      </c>
      <c r="F13" s="7">
        <v>0</v>
      </c>
      <c r="G13" s="7">
        <v>55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</row>
    <row r="14" spans="1:13">
      <c r="A14" s="7" t="s">
        <v>1153</v>
      </c>
      <c r="B14" s="3">
        <v>0</v>
      </c>
      <c r="C14" s="7">
        <v>0</v>
      </c>
      <c r="D14" s="7">
        <v>0</v>
      </c>
      <c r="E14" s="7">
        <v>0</v>
      </c>
      <c r="F14" s="7">
        <v>0</v>
      </c>
      <c r="G14" s="7">
        <v>35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</row>
    <row r="15" spans="1:13">
      <c r="A15" s="7" t="s">
        <v>1152</v>
      </c>
      <c r="B15" s="3">
        <v>0</v>
      </c>
      <c r="C15" s="7">
        <v>0</v>
      </c>
      <c r="D15" s="7">
        <v>0</v>
      </c>
      <c r="E15" s="7">
        <v>0</v>
      </c>
      <c r="F15" s="7">
        <v>0</v>
      </c>
      <c r="G15" s="7">
        <v>42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</row>
    <row r="16" spans="1:13">
      <c r="A16" s="7" t="s">
        <v>1151</v>
      </c>
      <c r="B16" s="3">
        <v>0</v>
      </c>
      <c r="C16" s="7">
        <v>0</v>
      </c>
      <c r="D16" s="7">
        <v>0</v>
      </c>
      <c r="E16" s="7">
        <v>0</v>
      </c>
      <c r="F16" s="7">
        <v>0</v>
      </c>
      <c r="G16" s="7">
        <v>47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</row>
    <row r="17" spans="1:13">
      <c r="A17" s="7" t="s">
        <v>1162</v>
      </c>
      <c r="B17" s="3">
        <v>0</v>
      </c>
      <c r="C17" s="7">
        <v>0</v>
      </c>
      <c r="D17" s="7">
        <v>0</v>
      </c>
      <c r="E17" s="7">
        <v>0</v>
      </c>
      <c r="F17" s="7">
        <v>0</v>
      </c>
      <c r="G17" s="7">
        <v>26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</row>
    <row r="18" spans="1:13">
      <c r="A18" s="7" t="s">
        <v>1161</v>
      </c>
      <c r="B18" s="3">
        <v>0</v>
      </c>
      <c r="C18" s="7">
        <v>0</v>
      </c>
      <c r="D18" s="7">
        <v>0</v>
      </c>
      <c r="E18" s="7">
        <v>0</v>
      </c>
      <c r="F18" s="7">
        <v>0</v>
      </c>
      <c r="G18" s="7">
        <v>31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</row>
    <row r="19" spans="1:13">
      <c r="A19" s="7" t="s">
        <v>1160</v>
      </c>
      <c r="B19" s="3">
        <v>0</v>
      </c>
      <c r="C19" s="7">
        <v>0</v>
      </c>
      <c r="D19" s="7">
        <v>0</v>
      </c>
      <c r="E19" s="7">
        <v>0</v>
      </c>
      <c r="F19" s="7">
        <v>0</v>
      </c>
      <c r="G19" s="7">
        <v>42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</row>
    <row r="20" spans="1:13">
      <c r="A20" s="7" t="s">
        <v>1159</v>
      </c>
      <c r="B20" s="3">
        <v>0</v>
      </c>
      <c r="C20" s="7">
        <v>0</v>
      </c>
      <c r="D20" s="7">
        <v>0</v>
      </c>
      <c r="E20" s="7">
        <v>0</v>
      </c>
      <c r="F20" s="7">
        <v>0</v>
      </c>
      <c r="G20" s="7">
        <v>43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</row>
    <row r="21" spans="1:13">
      <c r="A21" s="7" t="s">
        <v>1158</v>
      </c>
      <c r="B21" s="3">
        <v>0</v>
      </c>
      <c r="C21" s="7">
        <v>0</v>
      </c>
      <c r="D21" s="7">
        <v>0</v>
      </c>
      <c r="E21" s="7">
        <v>0</v>
      </c>
      <c r="F21" s="7">
        <v>0</v>
      </c>
      <c r="G21" s="7">
        <v>24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</row>
    <row r="22" spans="1:13">
      <c r="A22" s="7" t="s">
        <v>1157</v>
      </c>
      <c r="B22" s="3">
        <v>0</v>
      </c>
      <c r="C22" s="7">
        <v>0</v>
      </c>
      <c r="D22" s="7">
        <v>0</v>
      </c>
      <c r="E22" s="7">
        <v>0</v>
      </c>
      <c r="F22" s="7">
        <v>0</v>
      </c>
      <c r="G22" s="7">
        <v>44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</row>
    <row r="23" spans="1:13">
      <c r="A23" s="7" t="s">
        <v>1156</v>
      </c>
      <c r="B23" s="3">
        <v>0</v>
      </c>
      <c r="C23" s="7">
        <v>0</v>
      </c>
      <c r="D23" s="7">
        <v>0</v>
      </c>
      <c r="E23" s="7">
        <v>0</v>
      </c>
      <c r="F23" s="7">
        <v>0</v>
      </c>
      <c r="G23" s="7">
        <v>22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</row>
    <row r="24" spans="1:13">
      <c r="A24" s="7" t="s">
        <v>1155</v>
      </c>
      <c r="B24" s="3">
        <v>0</v>
      </c>
      <c r="C24" s="7">
        <v>0</v>
      </c>
      <c r="D24" s="7">
        <v>0</v>
      </c>
      <c r="E24" s="7">
        <v>0</v>
      </c>
      <c r="F24" s="7">
        <v>0</v>
      </c>
      <c r="G24" s="7">
        <v>45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</row>
    <row r="25" spans="1:13">
      <c r="A25" s="7" t="s">
        <v>1154</v>
      </c>
      <c r="B25" s="3">
        <v>0</v>
      </c>
      <c r="C25" s="7">
        <v>0</v>
      </c>
      <c r="D25" s="7">
        <v>0</v>
      </c>
      <c r="E25" s="7">
        <v>0</v>
      </c>
      <c r="F25" s="7">
        <v>0</v>
      </c>
      <c r="G25" s="7">
        <v>40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</row>
    <row r="26" spans="1:13">
      <c r="A26" s="7" t="s">
        <v>1148</v>
      </c>
      <c r="B26" s="3">
        <v>40</v>
      </c>
      <c r="C26" s="7">
        <v>55</v>
      </c>
      <c r="D26" s="7">
        <v>380</v>
      </c>
      <c r="E26" s="7">
        <v>695</v>
      </c>
      <c r="F26" s="7">
        <v>115</v>
      </c>
      <c r="G26" s="7">
        <v>49</v>
      </c>
      <c r="H26" s="7">
        <v>1533</v>
      </c>
      <c r="I26" s="7">
        <v>315</v>
      </c>
      <c r="J26" s="7">
        <v>1682</v>
      </c>
      <c r="K26" s="7">
        <v>2702</v>
      </c>
      <c r="L26" s="7">
        <v>1084</v>
      </c>
      <c r="M26" s="7">
        <v>0</v>
      </c>
    </row>
    <row r="27" spans="1:13">
      <c r="A27" s="7" t="s">
        <v>1149</v>
      </c>
      <c r="B27" s="3">
        <v>35</v>
      </c>
      <c r="C27" s="7">
        <v>89</v>
      </c>
      <c r="D27" s="7">
        <v>562</v>
      </c>
      <c r="E27" s="7">
        <v>871</v>
      </c>
      <c r="F27" s="7">
        <v>48</v>
      </c>
      <c r="G27" s="7">
        <v>35</v>
      </c>
      <c r="H27" s="7">
        <v>2130</v>
      </c>
      <c r="I27" s="7">
        <v>755</v>
      </c>
      <c r="J27" s="7">
        <v>2566</v>
      </c>
      <c r="K27" s="7">
        <v>3918</v>
      </c>
      <c r="L27" s="7">
        <v>1821</v>
      </c>
      <c r="M27" s="7">
        <v>131</v>
      </c>
    </row>
    <row r="28" spans="1:13">
      <c r="A28" s="7" t="s">
        <v>1461</v>
      </c>
      <c r="B28" s="3">
        <v>20</v>
      </c>
      <c r="C28" s="7">
        <v>65</v>
      </c>
      <c r="D28" s="7">
        <v>483</v>
      </c>
      <c r="E28" s="7">
        <v>689</v>
      </c>
      <c r="F28" s="7">
        <v>39</v>
      </c>
      <c r="G28" s="7">
        <v>20</v>
      </c>
      <c r="H28" s="7">
        <v>1641</v>
      </c>
      <c r="I28" s="7">
        <v>676</v>
      </c>
      <c r="J28" s="7">
        <v>2118</v>
      </c>
      <c r="K28" s="7">
        <v>2826</v>
      </c>
      <c r="L28" s="7">
        <v>1430</v>
      </c>
      <c r="M28" s="7">
        <v>107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32"/>
  <sheetViews>
    <sheetView workbookViewId="0">
      <selection activeCell="C15" sqref="C15"/>
    </sheetView>
  </sheetViews>
  <sheetFormatPr defaultRowHeight="15"/>
  <cols>
    <col min="1" max="1" width="2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8" width="10.42578125" style="7" customWidth="1"/>
    <col min="9" max="9" width="10.42578125" bestFit="1" customWidth="1"/>
  </cols>
  <sheetData>
    <row r="1" spans="1:8"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  <c r="H1"/>
    </row>
    <row r="2" spans="1:8">
      <c r="A2" s="7" t="s">
        <v>981</v>
      </c>
      <c r="B2" s="7">
        <v>0</v>
      </c>
      <c r="C2" s="7">
        <v>0</v>
      </c>
      <c r="D2" s="7">
        <v>0</v>
      </c>
      <c r="E2" s="7">
        <v>1</v>
      </c>
      <c r="F2" s="7">
        <v>0</v>
      </c>
      <c r="G2" s="7">
        <v>0</v>
      </c>
      <c r="H2"/>
    </row>
    <row r="3" spans="1:8">
      <c r="A3" s="7" t="s">
        <v>983</v>
      </c>
      <c r="B3" s="7">
        <v>1</v>
      </c>
      <c r="C3" s="7">
        <v>0</v>
      </c>
      <c r="D3" s="7">
        <v>0</v>
      </c>
      <c r="E3" s="7">
        <v>0</v>
      </c>
      <c r="F3" s="7">
        <v>0</v>
      </c>
      <c r="G3" s="7">
        <v>0</v>
      </c>
      <c r="H3"/>
    </row>
    <row r="4" spans="1:8">
      <c r="A4" s="7" t="s">
        <v>439</v>
      </c>
      <c r="B4" s="7">
        <v>1</v>
      </c>
      <c r="C4" s="7">
        <v>0</v>
      </c>
      <c r="D4" s="7">
        <v>0</v>
      </c>
      <c r="E4" s="7">
        <v>0</v>
      </c>
      <c r="F4" s="7">
        <v>0</v>
      </c>
      <c r="G4" s="7">
        <v>0</v>
      </c>
      <c r="H4"/>
    </row>
    <row r="5" spans="1:8">
      <c r="A5" s="7" t="s">
        <v>984</v>
      </c>
      <c r="B5" s="7">
        <v>2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/>
    </row>
    <row r="6" spans="1:8">
      <c r="A6" s="7" t="s">
        <v>985</v>
      </c>
      <c r="B6" s="7">
        <v>0</v>
      </c>
      <c r="C6" s="7">
        <v>1</v>
      </c>
      <c r="D6" s="7">
        <v>0</v>
      </c>
      <c r="E6" s="7">
        <v>0</v>
      </c>
      <c r="F6" s="7">
        <v>0</v>
      </c>
      <c r="G6" s="7">
        <v>0</v>
      </c>
      <c r="H6"/>
    </row>
    <row r="7" spans="1:8">
      <c r="A7" s="7" t="s">
        <v>986</v>
      </c>
      <c r="B7" s="7">
        <v>1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/>
    </row>
    <row r="8" spans="1:8">
      <c r="A8" s="7" t="s">
        <v>1635</v>
      </c>
      <c r="B8" s="7">
        <v>1</v>
      </c>
      <c r="C8" s="7">
        <v>1</v>
      </c>
      <c r="D8" s="7">
        <v>0</v>
      </c>
      <c r="E8" s="7">
        <v>0</v>
      </c>
      <c r="F8" s="7">
        <v>0</v>
      </c>
      <c r="G8" s="7">
        <v>1</v>
      </c>
      <c r="H8"/>
    </row>
    <row r="9" spans="1:8">
      <c r="A9" s="7" t="s">
        <v>992</v>
      </c>
      <c r="B9" s="7">
        <v>1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/>
    </row>
    <row r="10" spans="1:8">
      <c r="A10" s="7" t="s">
        <v>995</v>
      </c>
      <c r="B10" s="7">
        <v>0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/>
    </row>
    <row r="11" spans="1:8">
      <c r="A11" s="7" t="s">
        <v>996</v>
      </c>
      <c r="B11" s="7">
        <v>0</v>
      </c>
      <c r="C11" s="7">
        <v>0</v>
      </c>
      <c r="D11" s="7">
        <v>0</v>
      </c>
      <c r="E11" s="7">
        <v>0</v>
      </c>
      <c r="F11" s="7">
        <v>0</v>
      </c>
      <c r="G11" s="7">
        <v>1</v>
      </c>
    </row>
    <row r="12" spans="1:8">
      <c r="A12" s="7" t="s">
        <v>997</v>
      </c>
      <c r="B12" s="7">
        <v>1</v>
      </c>
      <c r="C12" s="7">
        <v>0</v>
      </c>
      <c r="D12" s="7">
        <v>0</v>
      </c>
      <c r="E12" s="7">
        <v>0</v>
      </c>
      <c r="F12" s="7">
        <v>0</v>
      </c>
      <c r="G12" s="7">
        <v>0</v>
      </c>
    </row>
    <row r="13" spans="1:8">
      <c r="A13" s="7" t="s">
        <v>445</v>
      </c>
      <c r="B13" s="7">
        <v>1</v>
      </c>
      <c r="C13" s="7">
        <v>0</v>
      </c>
      <c r="D13" s="7">
        <v>0</v>
      </c>
      <c r="E13" s="7">
        <v>0</v>
      </c>
      <c r="F13" s="7">
        <v>0</v>
      </c>
      <c r="G13" s="7">
        <v>0</v>
      </c>
    </row>
    <row r="14" spans="1:8">
      <c r="A14" s="7" t="s">
        <v>999</v>
      </c>
      <c r="B14" s="7">
        <v>0</v>
      </c>
      <c r="C14" s="7">
        <v>0</v>
      </c>
      <c r="D14" s="7">
        <v>0</v>
      </c>
      <c r="E14" s="7">
        <v>1</v>
      </c>
      <c r="F14" s="7">
        <v>0</v>
      </c>
      <c r="G14" s="7">
        <v>0</v>
      </c>
    </row>
    <row r="15" spans="1:8">
      <c r="A15" s="7" t="s">
        <v>1003</v>
      </c>
      <c r="B15" s="7">
        <v>1</v>
      </c>
      <c r="C15" s="7">
        <v>0</v>
      </c>
      <c r="D15" s="7">
        <v>0</v>
      </c>
      <c r="E15" s="7">
        <v>0</v>
      </c>
      <c r="F15" s="7">
        <v>1</v>
      </c>
      <c r="G15" s="7">
        <v>0</v>
      </c>
    </row>
    <row r="16" spans="1:8">
      <c r="A16" s="7" t="s">
        <v>1004</v>
      </c>
      <c r="B16" s="7">
        <v>0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</row>
    <row r="17" spans="1:7">
      <c r="A17" s="7" t="s">
        <v>1462</v>
      </c>
      <c r="B17" s="7">
        <v>2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</row>
    <row r="18" spans="1:7">
      <c r="A18" s="7" t="s">
        <v>1463</v>
      </c>
      <c r="B18" s="7">
        <v>1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</row>
    <row r="19" spans="1:7">
      <c r="A19" s="7" t="s">
        <v>1464</v>
      </c>
      <c r="B19" s="7">
        <v>2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</row>
    <row r="20" spans="1:7">
      <c r="A20" s="7" t="s">
        <v>1465</v>
      </c>
      <c r="B20" s="7">
        <v>2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</row>
    <row r="21" spans="1:7">
      <c r="A21" s="7" t="s">
        <v>1466</v>
      </c>
      <c r="B21" s="7">
        <v>1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</row>
    <row r="22" spans="1:7">
      <c r="A22" s="7" t="s">
        <v>1417</v>
      </c>
      <c r="B22" s="7">
        <v>1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</row>
    <row r="23" spans="1:7">
      <c r="A23" s="7" t="s">
        <v>1421</v>
      </c>
      <c r="B23" s="7">
        <v>1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</row>
    <row r="24" spans="1:7">
      <c r="A24" s="7" t="s">
        <v>1423</v>
      </c>
      <c r="B24" s="7">
        <v>0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</row>
    <row r="25" spans="1:7">
      <c r="A25" s="7" t="s">
        <v>1637</v>
      </c>
      <c r="B25" s="7">
        <v>1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</row>
    <row r="26" spans="1:7">
      <c r="A26" s="7" t="s">
        <v>1427</v>
      </c>
      <c r="B26" s="7">
        <v>1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</row>
    <row r="27" spans="1:7">
      <c r="A27" s="7" t="s">
        <v>1429</v>
      </c>
      <c r="B27" s="7">
        <v>2</v>
      </c>
      <c r="C27" s="7">
        <v>0</v>
      </c>
      <c r="D27" s="7">
        <v>0</v>
      </c>
      <c r="E27" s="7">
        <v>0</v>
      </c>
      <c r="F27" s="7">
        <v>1</v>
      </c>
      <c r="G27" s="7">
        <v>0</v>
      </c>
    </row>
    <row r="28" spans="1:7">
      <c r="A28" s="7" t="s">
        <v>1431</v>
      </c>
      <c r="B28" s="7">
        <v>1</v>
      </c>
      <c r="C28" s="7">
        <v>0</v>
      </c>
      <c r="D28" s="7">
        <v>0</v>
      </c>
      <c r="E28" s="7">
        <v>0</v>
      </c>
      <c r="F28" s="7">
        <v>0</v>
      </c>
      <c r="G28" s="7">
        <v>0</v>
      </c>
    </row>
    <row r="29" spans="1:7">
      <c r="A29" s="7" t="s">
        <v>1437</v>
      </c>
      <c r="B29" s="7">
        <v>0</v>
      </c>
      <c r="C29" s="7">
        <v>0</v>
      </c>
      <c r="D29" s="7">
        <v>0</v>
      </c>
      <c r="E29" s="7">
        <v>0</v>
      </c>
      <c r="F29" s="7">
        <v>0</v>
      </c>
      <c r="G29" s="7">
        <v>0</v>
      </c>
    </row>
    <row r="30" spans="1:7">
      <c r="A30" s="7" t="s">
        <v>1438</v>
      </c>
      <c r="B30" s="7">
        <v>1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</row>
    <row r="31" spans="1:7">
      <c r="A31" s="7" t="s">
        <v>1442</v>
      </c>
      <c r="B31" s="7">
        <v>0</v>
      </c>
      <c r="C31" s="7">
        <v>0</v>
      </c>
      <c r="D31" s="7">
        <v>0</v>
      </c>
      <c r="E31" s="7">
        <v>0</v>
      </c>
      <c r="F31" s="7">
        <v>1</v>
      </c>
      <c r="G31" s="7">
        <v>0</v>
      </c>
    </row>
    <row r="32" spans="1:7">
      <c r="A32" s="7" t="s">
        <v>1445</v>
      </c>
      <c r="B32" s="7">
        <v>1</v>
      </c>
      <c r="C32" s="7">
        <v>0</v>
      </c>
      <c r="D32" s="7">
        <v>0</v>
      </c>
      <c r="E32" s="7">
        <v>0</v>
      </c>
      <c r="F32" s="7">
        <v>0</v>
      </c>
      <c r="G32" s="7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33"/>
  <sheetViews>
    <sheetView workbookViewId="0">
      <selection activeCell="C15" sqref="C15"/>
    </sheetView>
  </sheetViews>
  <sheetFormatPr defaultRowHeight="15"/>
  <cols>
    <col min="1" max="1" width="20.8554687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8" width="10.42578125" style="7" customWidth="1"/>
    <col min="9" max="9" width="10.42578125" bestFit="1" customWidth="1"/>
  </cols>
  <sheetData>
    <row r="1" spans="1:8">
      <c r="B1" s="3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  <c r="H1"/>
    </row>
    <row r="2" spans="1:8">
      <c r="A2" s="7" t="s">
        <v>426</v>
      </c>
      <c r="B2" s="3">
        <v>8</v>
      </c>
      <c r="C2" s="7">
        <v>0</v>
      </c>
      <c r="D2" s="7">
        <v>0</v>
      </c>
      <c r="E2" s="7">
        <v>8</v>
      </c>
      <c r="F2" s="7">
        <v>0</v>
      </c>
      <c r="G2" s="7">
        <v>0</v>
      </c>
      <c r="H2"/>
    </row>
    <row r="3" spans="1:8">
      <c r="A3" s="7" t="s">
        <v>427</v>
      </c>
      <c r="B3" s="3">
        <v>7</v>
      </c>
      <c r="C3" s="7">
        <v>0</v>
      </c>
      <c r="D3" s="7">
        <v>0</v>
      </c>
      <c r="E3" s="7">
        <v>5</v>
      </c>
      <c r="F3" s="7">
        <v>0</v>
      </c>
      <c r="G3" s="7">
        <v>0</v>
      </c>
      <c r="H3"/>
    </row>
    <row r="4" spans="1:8">
      <c r="A4" s="7" t="s">
        <v>428</v>
      </c>
      <c r="B4" s="3">
        <v>8</v>
      </c>
      <c r="C4" s="7">
        <v>0</v>
      </c>
      <c r="D4" s="7">
        <v>0</v>
      </c>
      <c r="E4" s="7">
        <v>1</v>
      </c>
      <c r="F4" s="7">
        <v>0</v>
      </c>
      <c r="G4" s="7">
        <v>0</v>
      </c>
      <c r="H4"/>
    </row>
    <row r="5" spans="1:8">
      <c r="A5" s="7" t="s">
        <v>429</v>
      </c>
      <c r="B5" s="3">
        <v>3</v>
      </c>
      <c r="C5" s="7">
        <v>0</v>
      </c>
      <c r="D5" s="7">
        <v>0</v>
      </c>
      <c r="E5" s="7">
        <v>3</v>
      </c>
      <c r="F5" s="7">
        <v>0</v>
      </c>
      <c r="G5" s="7">
        <v>0</v>
      </c>
      <c r="H5"/>
    </row>
    <row r="6" spans="1:8">
      <c r="A6" s="7" t="s">
        <v>430</v>
      </c>
      <c r="B6" s="3">
        <v>4</v>
      </c>
      <c r="C6" s="7">
        <v>0</v>
      </c>
      <c r="D6" s="7">
        <v>0</v>
      </c>
      <c r="E6" s="7">
        <v>2</v>
      </c>
      <c r="F6" s="7">
        <v>0</v>
      </c>
      <c r="G6" s="7">
        <v>0</v>
      </c>
      <c r="H6"/>
    </row>
    <row r="7" spans="1:8">
      <c r="A7" s="7" t="s">
        <v>431</v>
      </c>
      <c r="B7" s="3">
        <v>5</v>
      </c>
      <c r="C7" s="7">
        <v>0</v>
      </c>
      <c r="D7" s="7">
        <v>0</v>
      </c>
      <c r="E7" s="7">
        <v>5</v>
      </c>
      <c r="F7" s="7">
        <v>2</v>
      </c>
      <c r="G7" s="7">
        <v>0</v>
      </c>
      <c r="H7"/>
    </row>
    <row r="8" spans="1:8">
      <c r="A8" s="7" t="s">
        <v>432</v>
      </c>
      <c r="B8" s="3">
        <v>6</v>
      </c>
      <c r="C8" s="7">
        <v>0</v>
      </c>
      <c r="D8" s="7">
        <v>0</v>
      </c>
      <c r="E8" s="7">
        <v>0</v>
      </c>
      <c r="F8" s="7">
        <v>2</v>
      </c>
      <c r="G8" s="7">
        <v>0</v>
      </c>
      <c r="H8"/>
    </row>
    <row r="9" spans="1:8">
      <c r="A9" s="7" t="s">
        <v>433</v>
      </c>
      <c r="B9" s="3">
        <v>10</v>
      </c>
      <c r="C9" s="7">
        <v>0</v>
      </c>
      <c r="D9" s="7">
        <v>0</v>
      </c>
      <c r="E9" s="7">
        <v>10</v>
      </c>
      <c r="F9" s="7">
        <v>2</v>
      </c>
      <c r="G9" s="7">
        <v>1</v>
      </c>
      <c r="H9"/>
    </row>
    <row r="10" spans="1:8">
      <c r="A10" s="7" t="s">
        <v>434</v>
      </c>
      <c r="B10" s="3">
        <v>7</v>
      </c>
      <c r="C10" s="7">
        <v>0</v>
      </c>
      <c r="D10" s="7">
        <v>0</v>
      </c>
      <c r="E10" s="7">
        <v>3</v>
      </c>
      <c r="F10" s="7">
        <v>1</v>
      </c>
      <c r="G10" s="7">
        <v>1</v>
      </c>
      <c r="H10"/>
    </row>
    <row r="11" spans="1:8">
      <c r="A11" s="7" t="s">
        <v>435</v>
      </c>
      <c r="B11" s="3">
        <v>5</v>
      </c>
      <c r="C11" s="7">
        <v>0</v>
      </c>
      <c r="D11" s="7">
        <v>0</v>
      </c>
      <c r="E11" s="7">
        <v>4</v>
      </c>
      <c r="F11" s="7">
        <v>2</v>
      </c>
      <c r="G11" s="7">
        <v>0</v>
      </c>
      <c r="H11"/>
    </row>
    <row r="12" spans="1:8">
      <c r="A12" s="7" t="s">
        <v>436</v>
      </c>
      <c r="B12" s="3">
        <v>0</v>
      </c>
      <c r="C12" s="7">
        <v>0</v>
      </c>
      <c r="D12" s="7">
        <v>0</v>
      </c>
      <c r="E12" s="7">
        <v>2</v>
      </c>
      <c r="F12" s="7">
        <v>0</v>
      </c>
      <c r="G12" s="7">
        <v>0</v>
      </c>
      <c r="H12"/>
    </row>
    <row r="13" spans="1:8">
      <c r="A13" s="7" t="s">
        <v>437</v>
      </c>
      <c r="B13" s="3">
        <v>0</v>
      </c>
      <c r="C13" s="7">
        <v>0</v>
      </c>
      <c r="D13" s="7">
        <v>0</v>
      </c>
      <c r="E13" s="7">
        <v>0</v>
      </c>
      <c r="F13" s="7">
        <v>0</v>
      </c>
      <c r="G13" s="7">
        <v>1</v>
      </c>
      <c r="H13"/>
    </row>
    <row r="14" spans="1:8">
      <c r="A14" s="7" t="s">
        <v>438</v>
      </c>
      <c r="B14" s="3">
        <v>0</v>
      </c>
      <c r="C14" s="7">
        <v>1</v>
      </c>
      <c r="D14" s="7">
        <v>0</v>
      </c>
      <c r="E14" s="7">
        <v>1</v>
      </c>
      <c r="F14" s="7">
        <v>0</v>
      </c>
      <c r="G14" s="7">
        <v>0</v>
      </c>
      <c r="H14"/>
    </row>
    <row r="15" spans="1:8">
      <c r="A15" s="7" t="s">
        <v>439</v>
      </c>
      <c r="B15" s="3">
        <v>3</v>
      </c>
      <c r="C15" s="7">
        <v>0</v>
      </c>
      <c r="D15" s="7">
        <v>0</v>
      </c>
      <c r="E15" s="7">
        <v>0</v>
      </c>
      <c r="F15" s="7">
        <v>0</v>
      </c>
      <c r="G15" s="7">
        <v>0</v>
      </c>
      <c r="H15"/>
    </row>
    <row r="16" spans="1:8">
      <c r="A16" s="7" t="s">
        <v>440</v>
      </c>
      <c r="B16" s="3">
        <v>1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/>
    </row>
    <row r="17" spans="1:8">
      <c r="A17" s="7" t="s">
        <v>441</v>
      </c>
      <c r="B17" s="3">
        <v>2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/>
    </row>
    <row r="18" spans="1:8">
      <c r="A18" s="7" t="s">
        <v>442</v>
      </c>
      <c r="B18" s="3">
        <v>1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/>
    </row>
    <row r="19" spans="1:8">
      <c r="A19" s="7" t="s">
        <v>443</v>
      </c>
      <c r="B19" s="3">
        <v>0</v>
      </c>
      <c r="C19" s="7">
        <v>0</v>
      </c>
      <c r="D19" s="7">
        <v>0</v>
      </c>
      <c r="E19" s="7">
        <v>1</v>
      </c>
      <c r="F19" s="7">
        <v>0</v>
      </c>
      <c r="G19" s="7">
        <v>0</v>
      </c>
    </row>
    <row r="20" spans="1:8">
      <c r="A20" s="7" t="s">
        <v>444</v>
      </c>
      <c r="B20" s="3">
        <v>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</row>
    <row r="21" spans="1:8">
      <c r="A21" s="7" t="s">
        <v>445</v>
      </c>
      <c r="B21" s="3">
        <v>2</v>
      </c>
      <c r="C21" s="7">
        <v>0</v>
      </c>
      <c r="D21" s="7">
        <v>0</v>
      </c>
      <c r="E21" s="7">
        <v>0</v>
      </c>
      <c r="F21" s="7">
        <v>1</v>
      </c>
      <c r="G21" s="7">
        <v>0</v>
      </c>
    </row>
    <row r="22" spans="1:8">
      <c r="A22" s="7" t="s">
        <v>1467</v>
      </c>
      <c r="B22" s="3">
        <v>3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</row>
    <row r="23" spans="1:8">
      <c r="A23" s="7" t="s">
        <v>1468</v>
      </c>
      <c r="B23" s="3">
        <v>2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</row>
    <row r="24" spans="1:8">
      <c r="A24" s="7" t="s">
        <v>1469</v>
      </c>
      <c r="B24" s="3">
        <v>2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</row>
    <row r="25" spans="1:8">
      <c r="A25" s="7" t="s">
        <v>1466</v>
      </c>
      <c r="B25" s="3">
        <v>1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</row>
    <row r="26" spans="1:8">
      <c r="A26" s="7" t="s">
        <v>1453</v>
      </c>
      <c r="B26" s="3">
        <v>1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</row>
    <row r="27" spans="1:8">
      <c r="A27" s="7" t="s">
        <v>1420</v>
      </c>
      <c r="B27" s="3">
        <v>1</v>
      </c>
      <c r="C27" s="7">
        <v>0</v>
      </c>
      <c r="D27" s="7">
        <v>0</v>
      </c>
      <c r="E27" s="7">
        <v>0</v>
      </c>
      <c r="F27" s="7">
        <v>0</v>
      </c>
      <c r="G27" s="7">
        <v>0</v>
      </c>
    </row>
    <row r="28" spans="1:8">
      <c r="A28" s="7" t="s">
        <v>1424</v>
      </c>
      <c r="B28" s="3">
        <v>0</v>
      </c>
      <c r="C28" s="7">
        <v>1</v>
      </c>
      <c r="D28" s="7">
        <v>0</v>
      </c>
      <c r="E28" s="7">
        <v>0</v>
      </c>
      <c r="F28" s="7">
        <v>0</v>
      </c>
      <c r="G28" s="7">
        <v>0</v>
      </c>
    </row>
    <row r="29" spans="1:8">
      <c r="A29" s="7" t="s">
        <v>1456</v>
      </c>
      <c r="B29" s="3">
        <v>0</v>
      </c>
      <c r="C29" s="7">
        <v>0</v>
      </c>
      <c r="D29" s="7">
        <v>0</v>
      </c>
      <c r="E29" s="7">
        <v>0</v>
      </c>
      <c r="F29" s="7">
        <v>0</v>
      </c>
      <c r="G29" s="7">
        <v>0</v>
      </c>
    </row>
    <row r="30" spans="1:8">
      <c r="A30" s="7" t="s">
        <v>1459</v>
      </c>
      <c r="B30" s="3">
        <v>3</v>
      </c>
      <c r="C30" s="7">
        <v>0</v>
      </c>
      <c r="D30" s="7">
        <v>0</v>
      </c>
      <c r="E30" s="7">
        <v>0</v>
      </c>
      <c r="F30" s="7">
        <v>1</v>
      </c>
      <c r="G30" s="7">
        <v>0</v>
      </c>
    </row>
    <row r="31" spans="1:8">
      <c r="A31" s="7" t="s">
        <v>1457</v>
      </c>
      <c r="B31" s="3">
        <v>5</v>
      </c>
      <c r="C31" s="7">
        <v>0</v>
      </c>
      <c r="D31" s="7">
        <v>0</v>
      </c>
      <c r="E31" s="7">
        <v>0</v>
      </c>
      <c r="F31" s="7">
        <v>1</v>
      </c>
      <c r="G31" s="7">
        <v>0</v>
      </c>
    </row>
    <row r="32" spans="1:8">
      <c r="A32" s="7" t="s">
        <v>1458</v>
      </c>
      <c r="B32" s="3">
        <v>1</v>
      </c>
      <c r="C32" s="7">
        <v>0</v>
      </c>
      <c r="D32" s="7">
        <v>0</v>
      </c>
      <c r="E32" s="7">
        <v>0</v>
      </c>
      <c r="F32" s="7">
        <v>0</v>
      </c>
      <c r="G32" s="7">
        <v>0</v>
      </c>
    </row>
    <row r="33" spans="1:7">
      <c r="A33" s="7" t="s">
        <v>1437</v>
      </c>
      <c r="B33" s="3">
        <v>0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workbookViewId="0">
      <selection activeCell="C15" sqref="C15"/>
    </sheetView>
  </sheetViews>
  <sheetFormatPr defaultRowHeight="15"/>
  <cols>
    <col min="8" max="8" width="9.140625" style="7"/>
  </cols>
  <sheetData>
    <row r="1" spans="1:8">
      <c r="B1" s="3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  <c r="H1"/>
    </row>
    <row r="2" spans="1:8">
      <c r="A2" s="7" t="s">
        <v>1151</v>
      </c>
      <c r="B2" s="3">
        <v>69</v>
      </c>
      <c r="C2" s="7">
        <v>2</v>
      </c>
      <c r="D2" s="7">
        <v>0</v>
      </c>
      <c r="E2" s="7">
        <v>45</v>
      </c>
      <c r="F2" s="7">
        <v>9</v>
      </c>
      <c r="G2" s="7">
        <v>4</v>
      </c>
      <c r="H2"/>
    </row>
    <row r="3" spans="1:8">
      <c r="A3" s="7" t="s">
        <v>1149</v>
      </c>
      <c r="B3" s="3">
        <v>9</v>
      </c>
      <c r="C3" s="7">
        <v>1</v>
      </c>
      <c r="D3" s="7">
        <v>0</v>
      </c>
      <c r="E3" s="7">
        <v>2</v>
      </c>
      <c r="F3" s="7">
        <v>1</v>
      </c>
      <c r="G3" s="7">
        <v>1</v>
      </c>
      <c r="H3"/>
    </row>
    <row r="4" spans="1:8">
      <c r="A4" s="7" t="s">
        <v>1470</v>
      </c>
      <c r="B4" s="3">
        <v>8</v>
      </c>
      <c r="C4" s="7">
        <v>0</v>
      </c>
      <c r="D4" s="7">
        <v>0</v>
      </c>
      <c r="E4" s="7">
        <v>0</v>
      </c>
      <c r="F4" s="7">
        <v>0</v>
      </c>
      <c r="G4" s="7">
        <v>0</v>
      </c>
    </row>
    <row r="5" spans="1:8">
      <c r="A5" s="7" t="s">
        <v>1461</v>
      </c>
      <c r="B5" s="3">
        <v>11</v>
      </c>
      <c r="C5" s="7">
        <v>1</v>
      </c>
      <c r="D5" s="7">
        <v>0</v>
      </c>
      <c r="E5" s="7">
        <v>0</v>
      </c>
      <c r="F5" s="7">
        <v>2</v>
      </c>
      <c r="G5" s="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5"/>
  <sheetViews>
    <sheetView workbookViewId="0">
      <pane ySplit="1" topLeftCell="A190" activePane="bottomLeft" state="frozen"/>
      <selection activeCell="C15" sqref="C15"/>
      <selection pane="bottomLeft" activeCell="C15" sqref="C15"/>
    </sheetView>
  </sheetViews>
  <sheetFormatPr defaultRowHeight="15"/>
  <cols>
    <col min="1" max="1" width="17" style="64" bestFit="1" customWidth="1"/>
    <col min="2" max="2" width="12.140625" style="63" bestFit="1" customWidth="1"/>
    <col min="3" max="5" width="17" style="64" customWidth="1"/>
    <col min="6" max="6" width="15.7109375" style="64" bestFit="1" customWidth="1"/>
    <col min="7" max="7" width="18.42578125" style="64" bestFit="1" customWidth="1"/>
    <col min="8" max="8" width="13.140625" style="64" bestFit="1" customWidth="1"/>
    <col min="9" max="9" width="12.85546875" style="64" bestFit="1" customWidth="1"/>
    <col min="10" max="10" width="20.42578125" style="64" bestFit="1" customWidth="1"/>
    <col min="11" max="11" width="18" style="64" bestFit="1" customWidth="1"/>
    <col min="12" max="12" width="18.5703125" style="64" bestFit="1" customWidth="1"/>
    <col min="13" max="13" width="255.7109375" style="64" bestFit="1" customWidth="1"/>
    <col min="14" max="16384" width="9.140625" style="64"/>
  </cols>
  <sheetData>
    <row r="1" spans="1:13">
      <c r="A1" s="64" t="s">
        <v>1774</v>
      </c>
      <c r="B1" s="63" t="s">
        <v>1773</v>
      </c>
      <c r="C1" s="64" t="s">
        <v>2315</v>
      </c>
      <c r="D1" s="64" t="s">
        <v>2316</v>
      </c>
      <c r="E1" s="64" t="s">
        <v>1775</v>
      </c>
      <c r="F1" s="64" t="s">
        <v>1776</v>
      </c>
      <c r="G1" s="64" t="s">
        <v>1777</v>
      </c>
      <c r="H1" s="64" t="s">
        <v>1778</v>
      </c>
      <c r="I1" s="64" t="s">
        <v>1779</v>
      </c>
      <c r="J1" s="64" t="s">
        <v>1780</v>
      </c>
      <c r="K1" s="64" t="s">
        <v>1781</v>
      </c>
      <c r="L1" s="64" t="s">
        <v>1782</v>
      </c>
      <c r="M1" s="64" t="s">
        <v>1783</v>
      </c>
    </row>
    <row r="2" spans="1:13">
      <c r="A2" s="64">
        <v>113</v>
      </c>
      <c r="B2" s="63" t="s">
        <v>1784</v>
      </c>
      <c r="C2" s="64">
        <v>113</v>
      </c>
      <c r="D2" s="64">
        <v>113</v>
      </c>
      <c r="G2" s="64" t="s">
        <v>1785</v>
      </c>
      <c r="K2" s="64">
        <v>0</v>
      </c>
      <c r="L2" s="64">
        <v>0</v>
      </c>
    </row>
    <row r="3" spans="1:13">
      <c r="A3" s="64">
        <v>130</v>
      </c>
      <c r="B3" s="63" t="s">
        <v>1786</v>
      </c>
      <c r="C3" s="64">
        <v>130</v>
      </c>
      <c r="D3" s="64">
        <v>130</v>
      </c>
      <c r="G3" s="64" t="s">
        <v>1785</v>
      </c>
      <c r="K3" s="64">
        <v>0</v>
      </c>
      <c r="L3" s="64">
        <v>0</v>
      </c>
    </row>
    <row r="4" spans="1:13">
      <c r="A4" s="64">
        <v>131</v>
      </c>
      <c r="B4" s="63" t="s">
        <v>1787</v>
      </c>
      <c r="C4" s="64">
        <v>131</v>
      </c>
      <c r="D4" s="64">
        <v>131</v>
      </c>
      <c r="G4" s="64" t="s">
        <v>1785</v>
      </c>
      <c r="K4" s="64">
        <v>0</v>
      </c>
      <c r="L4" s="64">
        <v>0</v>
      </c>
    </row>
    <row r="5" spans="1:13">
      <c r="A5" s="64">
        <v>133</v>
      </c>
      <c r="B5" s="63" t="s">
        <v>1788</v>
      </c>
      <c r="C5" s="64">
        <v>133</v>
      </c>
      <c r="D5" s="64">
        <v>133</v>
      </c>
      <c r="G5" s="64" t="s">
        <v>1785</v>
      </c>
      <c r="K5" s="64">
        <v>0</v>
      </c>
      <c r="L5" s="64">
        <v>0</v>
      </c>
    </row>
    <row r="6" spans="1:13">
      <c r="A6" s="64">
        <v>134</v>
      </c>
      <c r="B6" s="63" t="s">
        <v>1789</v>
      </c>
      <c r="C6" s="64">
        <v>134</v>
      </c>
      <c r="D6" s="64">
        <v>134</v>
      </c>
      <c r="G6" s="64" t="s">
        <v>1785</v>
      </c>
      <c r="K6" s="64">
        <v>0</v>
      </c>
      <c r="L6" s="64">
        <v>0</v>
      </c>
    </row>
    <row r="7" spans="1:13">
      <c r="A7" s="64">
        <v>151</v>
      </c>
      <c r="B7" s="63" t="s">
        <v>1790</v>
      </c>
      <c r="C7" s="64">
        <v>151</v>
      </c>
      <c r="D7" s="64">
        <v>151</v>
      </c>
      <c r="G7" s="64" t="s">
        <v>1785</v>
      </c>
      <c r="K7" s="64">
        <v>0</v>
      </c>
      <c r="L7" s="64">
        <v>0</v>
      </c>
    </row>
    <row r="8" spans="1:13">
      <c r="A8" s="64">
        <v>152</v>
      </c>
      <c r="B8" s="63" t="s">
        <v>1791</v>
      </c>
      <c r="C8" s="64">
        <v>152</v>
      </c>
      <c r="D8" s="64">
        <v>152</v>
      </c>
      <c r="G8" s="64" t="s">
        <v>1785</v>
      </c>
      <c r="K8" s="64">
        <v>0</v>
      </c>
      <c r="L8" s="64">
        <v>0</v>
      </c>
    </row>
    <row r="9" spans="1:13">
      <c r="A9" s="64">
        <v>171</v>
      </c>
      <c r="B9" s="63" t="s">
        <v>1792</v>
      </c>
      <c r="C9" s="64">
        <v>171</v>
      </c>
      <c r="D9" s="64">
        <v>171</v>
      </c>
      <c r="G9" s="64" t="s">
        <v>1793</v>
      </c>
      <c r="K9" s="64">
        <v>0</v>
      </c>
      <c r="L9" s="64">
        <v>0</v>
      </c>
    </row>
    <row r="10" spans="1:13">
      <c r="A10" s="64">
        <v>172</v>
      </c>
      <c r="B10" s="63" t="s">
        <v>1794</v>
      </c>
      <c r="C10" s="64">
        <v>172</v>
      </c>
      <c r="D10" s="64">
        <v>172</v>
      </c>
      <c r="G10" s="64" t="s">
        <v>1795</v>
      </c>
      <c r="K10" s="64">
        <v>0</v>
      </c>
      <c r="L10" s="64">
        <v>0</v>
      </c>
    </row>
    <row r="11" spans="1:13">
      <c r="A11" s="64">
        <v>211</v>
      </c>
      <c r="B11" s="63" t="s">
        <v>1796</v>
      </c>
      <c r="C11" s="64">
        <v>211</v>
      </c>
      <c r="D11" s="64">
        <v>211</v>
      </c>
      <c r="G11" s="64" t="s">
        <v>1795</v>
      </c>
      <c r="K11" s="64">
        <v>0</v>
      </c>
      <c r="L11" s="64">
        <v>0</v>
      </c>
    </row>
    <row r="12" spans="1:13">
      <c r="A12" s="64">
        <v>212</v>
      </c>
      <c r="B12" s="63" t="s">
        <v>1797</v>
      </c>
      <c r="C12" s="64">
        <v>212</v>
      </c>
      <c r="D12" s="64">
        <v>212</v>
      </c>
      <c r="G12" s="64" t="s">
        <v>1795</v>
      </c>
      <c r="K12" s="64">
        <v>0</v>
      </c>
      <c r="L12" s="64">
        <v>0</v>
      </c>
    </row>
    <row r="13" spans="1:13">
      <c r="A13" s="64">
        <v>213</v>
      </c>
      <c r="B13" s="63" t="s">
        <v>1798</v>
      </c>
      <c r="C13" s="64">
        <v>213</v>
      </c>
      <c r="D13" s="64">
        <v>213</v>
      </c>
      <c r="G13" s="64" t="s">
        <v>1795</v>
      </c>
      <c r="K13" s="64">
        <v>0</v>
      </c>
      <c r="L13" s="64">
        <v>0</v>
      </c>
    </row>
    <row r="14" spans="1:13">
      <c r="A14" s="64">
        <v>230</v>
      </c>
      <c r="B14" s="63" t="s">
        <v>1799</v>
      </c>
      <c r="C14" s="64">
        <v>230</v>
      </c>
      <c r="D14" s="64">
        <v>230</v>
      </c>
      <c r="G14" s="64" t="s">
        <v>1795</v>
      </c>
      <c r="K14" s="64">
        <v>0</v>
      </c>
      <c r="L14" s="64">
        <v>0</v>
      </c>
    </row>
    <row r="15" spans="1:13">
      <c r="A15" s="64">
        <v>250</v>
      </c>
      <c r="B15" s="63" t="s">
        <v>1800</v>
      </c>
      <c r="C15" s="64">
        <v>250</v>
      </c>
      <c r="D15" s="64">
        <v>250</v>
      </c>
      <c r="G15" s="64" t="s">
        <v>1795</v>
      </c>
      <c r="K15" s="64">
        <v>0</v>
      </c>
      <c r="L15" s="64">
        <v>0</v>
      </c>
    </row>
    <row r="16" spans="1:13">
      <c r="A16" s="64">
        <v>251</v>
      </c>
      <c r="B16" s="63" t="s">
        <v>1801</v>
      </c>
      <c r="C16" s="64">
        <v>251</v>
      </c>
      <c r="D16" s="64">
        <v>251</v>
      </c>
      <c r="G16" s="64" t="s">
        <v>1795</v>
      </c>
      <c r="K16" s="64">
        <v>0</v>
      </c>
      <c r="L16" s="64">
        <v>0</v>
      </c>
    </row>
    <row r="17" spans="1:12">
      <c r="A17" s="64">
        <v>252</v>
      </c>
      <c r="B17" s="63" t="s">
        <v>1802</v>
      </c>
      <c r="C17" s="64">
        <v>252</v>
      </c>
      <c r="D17" s="64">
        <v>252</v>
      </c>
      <c r="G17" s="64" t="s">
        <v>1795</v>
      </c>
      <c r="K17" s="64">
        <v>0</v>
      </c>
      <c r="L17" s="64">
        <v>0</v>
      </c>
    </row>
    <row r="18" spans="1:12">
      <c r="A18" s="64">
        <v>260</v>
      </c>
      <c r="B18" s="63" t="s">
        <v>1803</v>
      </c>
      <c r="C18" s="64">
        <v>260</v>
      </c>
      <c r="D18" s="64">
        <v>260</v>
      </c>
      <c r="G18" s="64" t="s">
        <v>1795</v>
      </c>
      <c r="K18" s="64">
        <v>0</v>
      </c>
      <c r="L18" s="64">
        <v>0</v>
      </c>
    </row>
    <row r="19" spans="1:12">
      <c r="A19" s="64">
        <v>261</v>
      </c>
      <c r="B19" s="63" t="s">
        <v>1804</v>
      </c>
      <c r="C19" s="64">
        <v>261</v>
      </c>
      <c r="D19" s="64">
        <v>261</v>
      </c>
      <c r="G19" s="64" t="s">
        <v>1795</v>
      </c>
      <c r="K19" s="64">
        <v>0</v>
      </c>
      <c r="L19" s="64">
        <v>0</v>
      </c>
    </row>
    <row r="20" spans="1:12">
      <c r="A20" s="64">
        <v>262</v>
      </c>
      <c r="B20" s="63" t="s">
        <v>1805</v>
      </c>
      <c r="C20" s="64">
        <v>262</v>
      </c>
      <c r="D20" s="64">
        <v>262</v>
      </c>
      <c r="G20" s="64" t="s">
        <v>1795</v>
      </c>
      <c r="K20" s="64">
        <v>0</v>
      </c>
      <c r="L20" s="64">
        <v>0</v>
      </c>
    </row>
    <row r="21" spans="1:12">
      <c r="A21" s="64">
        <v>263</v>
      </c>
      <c r="B21" s="63" t="s">
        <v>1806</v>
      </c>
      <c r="C21" s="64">
        <v>263</v>
      </c>
      <c r="D21" s="64">
        <v>263</v>
      </c>
      <c r="G21" s="64" t="s">
        <v>1795</v>
      </c>
      <c r="K21" s="64">
        <v>0</v>
      </c>
      <c r="L21" s="64">
        <v>0</v>
      </c>
    </row>
    <row r="22" spans="1:12">
      <c r="A22" s="64">
        <v>328</v>
      </c>
      <c r="B22" s="63" t="s">
        <v>1807</v>
      </c>
      <c r="C22" s="64">
        <v>328</v>
      </c>
      <c r="D22" s="64">
        <v>328</v>
      </c>
      <c r="G22" s="64" t="s">
        <v>1808</v>
      </c>
      <c r="K22" s="64">
        <v>0</v>
      </c>
      <c r="L22" s="64">
        <v>0</v>
      </c>
    </row>
    <row r="23" spans="1:12">
      <c r="A23" s="64">
        <v>330</v>
      </c>
      <c r="B23" s="63" t="s">
        <v>1809</v>
      </c>
      <c r="C23" s="64">
        <v>330</v>
      </c>
      <c r="D23" s="64">
        <v>330</v>
      </c>
      <c r="G23" s="64" t="s">
        <v>1808</v>
      </c>
      <c r="K23" s="64">
        <v>0</v>
      </c>
      <c r="L23" s="64">
        <v>0</v>
      </c>
    </row>
    <row r="24" spans="1:12">
      <c r="A24" s="64">
        <v>331</v>
      </c>
      <c r="B24" s="63" t="s">
        <v>1810</v>
      </c>
      <c r="C24" s="64">
        <v>331</v>
      </c>
      <c r="D24" s="64">
        <v>331</v>
      </c>
      <c r="G24" s="64" t="s">
        <v>1811</v>
      </c>
      <c r="K24" s="64">
        <v>0</v>
      </c>
      <c r="L24" s="64">
        <v>0</v>
      </c>
    </row>
    <row r="25" spans="1:12">
      <c r="A25" s="64">
        <v>332</v>
      </c>
      <c r="B25" s="63" t="s">
        <v>1812</v>
      </c>
      <c r="C25" s="64">
        <v>332</v>
      </c>
      <c r="D25" s="64">
        <v>332</v>
      </c>
      <c r="G25" s="64" t="s">
        <v>1811</v>
      </c>
      <c r="K25" s="64">
        <v>0</v>
      </c>
      <c r="L25" s="64">
        <v>0</v>
      </c>
    </row>
    <row r="26" spans="1:12">
      <c r="A26" s="64">
        <v>333</v>
      </c>
      <c r="B26" s="63" t="s">
        <v>1813</v>
      </c>
      <c r="C26" s="64">
        <v>333</v>
      </c>
      <c r="D26" s="64">
        <v>333</v>
      </c>
      <c r="G26" s="64" t="s">
        <v>1808</v>
      </c>
      <c r="K26" s="64">
        <v>0</v>
      </c>
      <c r="L26" s="64">
        <v>0</v>
      </c>
    </row>
    <row r="27" spans="1:12">
      <c r="A27" s="64">
        <v>334</v>
      </c>
      <c r="B27" s="63" t="s">
        <v>1814</v>
      </c>
      <c r="C27" s="64">
        <v>334</v>
      </c>
      <c r="D27" s="64">
        <v>334</v>
      </c>
      <c r="G27" s="64" t="s">
        <v>1808</v>
      </c>
      <c r="K27" s="64">
        <v>0</v>
      </c>
      <c r="L27" s="64">
        <v>0</v>
      </c>
    </row>
    <row r="28" spans="1:12">
      <c r="A28" s="64">
        <v>335</v>
      </c>
      <c r="B28" s="63" t="s">
        <v>1815</v>
      </c>
      <c r="C28" s="64">
        <v>335</v>
      </c>
      <c r="D28" s="64">
        <v>335</v>
      </c>
      <c r="G28" s="64" t="s">
        <v>1811</v>
      </c>
      <c r="K28" s="64">
        <v>0</v>
      </c>
      <c r="L28" s="64">
        <v>0</v>
      </c>
    </row>
    <row r="29" spans="1:12">
      <c r="A29" s="64">
        <v>411</v>
      </c>
      <c r="B29" s="63" t="s">
        <v>1816</v>
      </c>
      <c r="C29" s="64">
        <v>411</v>
      </c>
      <c r="D29" s="64">
        <v>411</v>
      </c>
      <c r="G29" s="64" t="s">
        <v>1817</v>
      </c>
      <c r="K29" s="64">
        <v>0</v>
      </c>
      <c r="L29" s="64">
        <v>0</v>
      </c>
    </row>
    <row r="30" spans="1:12">
      <c r="A30" s="64">
        <v>420</v>
      </c>
      <c r="B30" s="63" t="s">
        <v>1818</v>
      </c>
      <c r="C30" s="64">
        <v>420</v>
      </c>
      <c r="D30" s="64">
        <v>420</v>
      </c>
      <c r="G30" s="64" t="s">
        <v>1819</v>
      </c>
      <c r="K30" s="64">
        <v>0</v>
      </c>
      <c r="L30" s="64">
        <v>0</v>
      </c>
    </row>
    <row r="31" spans="1:12">
      <c r="A31" s="64">
        <v>432</v>
      </c>
      <c r="B31" s="63" t="s">
        <v>1820</v>
      </c>
      <c r="C31" s="64">
        <v>432</v>
      </c>
      <c r="D31" s="64">
        <v>432</v>
      </c>
      <c r="G31" s="64" t="s">
        <v>1793</v>
      </c>
      <c r="K31" s="64">
        <v>0</v>
      </c>
      <c r="L31" s="64">
        <v>0</v>
      </c>
    </row>
    <row r="32" spans="1:12">
      <c r="A32" s="64">
        <v>433</v>
      </c>
      <c r="B32" s="63" t="s">
        <v>1821</v>
      </c>
      <c r="C32" s="64">
        <v>433</v>
      </c>
      <c r="D32" s="64">
        <v>433</v>
      </c>
      <c r="G32" s="64" t="s">
        <v>1793</v>
      </c>
      <c r="K32" s="64">
        <v>0</v>
      </c>
      <c r="L32" s="64">
        <v>0</v>
      </c>
    </row>
    <row r="33" spans="1:13">
      <c r="A33" s="64">
        <v>434</v>
      </c>
      <c r="B33" s="63" t="s">
        <v>1822</v>
      </c>
      <c r="C33" s="64">
        <v>434</v>
      </c>
      <c r="D33" s="64">
        <v>434</v>
      </c>
      <c r="G33" s="64" t="s">
        <v>1808</v>
      </c>
      <c r="K33" s="64">
        <v>0</v>
      </c>
      <c r="L33" s="64">
        <v>0</v>
      </c>
    </row>
    <row r="34" spans="1:13">
      <c r="A34" s="64">
        <v>435</v>
      </c>
      <c r="B34" s="63" t="s">
        <v>1823</v>
      </c>
      <c r="C34" s="64">
        <v>435</v>
      </c>
      <c r="D34" s="64">
        <v>435</v>
      </c>
      <c r="G34" s="64" t="s">
        <v>1793</v>
      </c>
      <c r="K34" s="64">
        <v>0</v>
      </c>
      <c r="L34" s="64">
        <v>0</v>
      </c>
      <c r="M34" s="64" t="s">
        <v>1824</v>
      </c>
    </row>
    <row r="35" spans="1:13">
      <c r="A35" s="64">
        <v>436</v>
      </c>
      <c r="B35" s="63" t="s">
        <v>1825</v>
      </c>
      <c r="C35" s="64">
        <v>436</v>
      </c>
      <c r="D35" s="64">
        <v>436</v>
      </c>
      <c r="G35" s="64" t="s">
        <v>1793</v>
      </c>
      <c r="K35" s="64">
        <v>0</v>
      </c>
      <c r="L35" s="64">
        <v>0</v>
      </c>
    </row>
    <row r="36" spans="1:13">
      <c r="A36" s="64">
        <v>437</v>
      </c>
      <c r="B36" s="63" t="s">
        <v>1826</v>
      </c>
      <c r="C36" s="64">
        <v>437</v>
      </c>
      <c r="D36" s="64">
        <v>437</v>
      </c>
      <c r="G36" s="64" t="s">
        <v>1793</v>
      </c>
      <c r="K36" s="64">
        <v>0</v>
      </c>
      <c r="L36" s="64">
        <v>0</v>
      </c>
    </row>
    <row r="37" spans="1:13">
      <c r="A37" s="64">
        <v>438</v>
      </c>
      <c r="B37" s="63" t="s">
        <v>1827</v>
      </c>
      <c r="C37" s="64">
        <v>438</v>
      </c>
      <c r="D37" s="64">
        <v>438</v>
      </c>
      <c r="G37" s="64" t="s">
        <v>1793</v>
      </c>
      <c r="K37" s="64">
        <v>0</v>
      </c>
      <c r="L37" s="64">
        <v>0</v>
      </c>
    </row>
    <row r="38" spans="1:13">
      <c r="A38" s="64">
        <v>439</v>
      </c>
      <c r="B38" s="63" t="s">
        <v>1828</v>
      </c>
      <c r="C38" s="64">
        <v>439</v>
      </c>
      <c r="D38" s="64">
        <v>439</v>
      </c>
      <c r="G38" s="64" t="s">
        <v>1808</v>
      </c>
      <c r="K38" s="64">
        <v>0</v>
      </c>
      <c r="L38" s="64">
        <v>0</v>
      </c>
    </row>
    <row r="39" spans="1:13">
      <c r="A39" s="64">
        <v>441</v>
      </c>
      <c r="B39" s="63" t="s">
        <v>1829</v>
      </c>
      <c r="C39" s="64">
        <v>441</v>
      </c>
      <c r="D39" s="64">
        <v>441</v>
      </c>
      <c r="G39" s="64" t="s">
        <v>1811</v>
      </c>
      <c r="K39" s="64">
        <v>0</v>
      </c>
      <c r="L39" s="64">
        <v>0</v>
      </c>
    </row>
    <row r="40" spans="1:13">
      <c r="A40" s="64">
        <v>450</v>
      </c>
      <c r="B40" s="63" t="s">
        <v>1830</v>
      </c>
      <c r="C40" s="64">
        <v>450</v>
      </c>
      <c r="D40" s="64">
        <v>450</v>
      </c>
      <c r="G40" s="64" t="s">
        <v>1819</v>
      </c>
      <c r="K40" s="64">
        <v>0</v>
      </c>
      <c r="L40" s="64">
        <v>0</v>
      </c>
    </row>
    <row r="41" spans="1:13">
      <c r="A41" s="64">
        <v>451</v>
      </c>
      <c r="B41" s="63" t="s">
        <v>1831</v>
      </c>
      <c r="C41" s="64">
        <v>451</v>
      </c>
      <c r="D41" s="64">
        <v>451</v>
      </c>
      <c r="G41" s="64" t="s">
        <v>1819</v>
      </c>
      <c r="K41" s="64">
        <v>0</v>
      </c>
      <c r="L41" s="64">
        <v>0</v>
      </c>
    </row>
    <row r="42" spans="1:13">
      <c r="A42" s="64">
        <v>453</v>
      </c>
      <c r="B42" s="63" t="s">
        <v>1832</v>
      </c>
      <c r="C42" s="64">
        <v>453</v>
      </c>
      <c r="D42" s="64">
        <v>453</v>
      </c>
      <c r="G42" s="64" t="s">
        <v>1808</v>
      </c>
      <c r="K42" s="64">
        <v>0</v>
      </c>
      <c r="L42" s="64">
        <v>0</v>
      </c>
    </row>
    <row r="43" spans="1:13">
      <c r="A43" s="64">
        <v>454</v>
      </c>
      <c r="B43" s="63" t="s">
        <v>1833</v>
      </c>
      <c r="C43" s="64">
        <v>454</v>
      </c>
      <c r="D43" s="64">
        <v>454</v>
      </c>
      <c r="G43" s="64" t="s">
        <v>1808</v>
      </c>
      <c r="K43" s="64">
        <v>0</v>
      </c>
      <c r="L43" s="64">
        <v>0</v>
      </c>
    </row>
    <row r="44" spans="1:13">
      <c r="A44" s="64">
        <v>456</v>
      </c>
      <c r="B44" s="63" t="s">
        <v>1834</v>
      </c>
      <c r="C44" s="64">
        <v>456</v>
      </c>
      <c r="D44" s="64">
        <v>456</v>
      </c>
      <c r="G44" s="64" t="s">
        <v>1808</v>
      </c>
      <c r="K44" s="64">
        <v>0</v>
      </c>
      <c r="L44" s="64">
        <v>0</v>
      </c>
    </row>
    <row r="45" spans="1:13">
      <c r="A45" s="64">
        <v>462</v>
      </c>
      <c r="B45" s="63" t="s">
        <v>1835</v>
      </c>
      <c r="C45" s="64">
        <v>462</v>
      </c>
      <c r="D45" s="64">
        <v>462</v>
      </c>
      <c r="G45" s="64" t="s">
        <v>1817</v>
      </c>
      <c r="K45" s="64">
        <v>0</v>
      </c>
      <c r="L45" s="64">
        <v>0</v>
      </c>
    </row>
    <row r="46" spans="1:13">
      <c r="A46" s="64">
        <v>463</v>
      </c>
      <c r="B46" s="63" t="s">
        <v>1836</v>
      </c>
      <c r="C46" s="64">
        <v>463</v>
      </c>
      <c r="D46" s="64">
        <v>463</v>
      </c>
      <c r="G46" s="64" t="s">
        <v>1817</v>
      </c>
      <c r="K46" s="64">
        <v>0</v>
      </c>
      <c r="L46" s="64">
        <v>0</v>
      </c>
    </row>
    <row r="47" spans="1:13">
      <c r="A47" s="64">
        <v>465</v>
      </c>
      <c r="B47" s="63" t="s">
        <v>1837</v>
      </c>
      <c r="C47" s="64">
        <v>465</v>
      </c>
      <c r="D47" s="64">
        <v>465</v>
      </c>
      <c r="G47" s="64" t="s">
        <v>1817</v>
      </c>
      <c r="K47" s="64">
        <v>0</v>
      </c>
      <c r="L47" s="64">
        <v>0</v>
      </c>
    </row>
    <row r="48" spans="1:13">
      <c r="A48" s="64">
        <v>466</v>
      </c>
      <c r="B48" s="63" t="s">
        <v>1838</v>
      </c>
      <c r="C48" s="64">
        <v>466</v>
      </c>
      <c r="D48" s="64">
        <v>466</v>
      </c>
      <c r="G48" s="64" t="s">
        <v>1817</v>
      </c>
      <c r="K48" s="64">
        <v>0</v>
      </c>
      <c r="L48" s="64">
        <v>0</v>
      </c>
    </row>
    <row r="49" spans="1:12">
      <c r="A49" s="64">
        <v>530</v>
      </c>
      <c r="B49" s="63" t="s">
        <v>1839</v>
      </c>
      <c r="C49" s="64">
        <v>530</v>
      </c>
      <c r="D49" s="64">
        <v>530</v>
      </c>
      <c r="G49" s="64" t="s">
        <v>1840</v>
      </c>
      <c r="K49" s="64">
        <v>0</v>
      </c>
      <c r="L49" s="64">
        <v>0</v>
      </c>
    </row>
    <row r="50" spans="1:12">
      <c r="A50" s="64">
        <v>532</v>
      </c>
      <c r="B50" s="63" t="s">
        <v>1841</v>
      </c>
      <c r="C50" s="64">
        <v>532</v>
      </c>
      <c r="D50" s="64">
        <v>532</v>
      </c>
      <c r="G50" s="64" t="s">
        <v>1840</v>
      </c>
      <c r="K50" s="64">
        <v>0</v>
      </c>
      <c r="L50" s="64">
        <v>0</v>
      </c>
    </row>
    <row r="51" spans="1:12">
      <c r="A51" s="64">
        <v>546</v>
      </c>
      <c r="B51" s="63" t="s">
        <v>1842</v>
      </c>
      <c r="C51" s="64">
        <v>546</v>
      </c>
      <c r="D51" s="64">
        <v>546</v>
      </c>
      <c r="G51" s="64" t="s">
        <v>1808</v>
      </c>
      <c r="K51" s="64">
        <v>0</v>
      </c>
      <c r="L51" s="64">
        <v>0</v>
      </c>
    </row>
    <row r="52" spans="1:12">
      <c r="A52" s="64">
        <v>547</v>
      </c>
      <c r="B52" s="63" t="s">
        <v>1843</v>
      </c>
      <c r="C52" s="64">
        <v>547</v>
      </c>
      <c r="D52" s="64">
        <v>547</v>
      </c>
      <c r="G52" s="64" t="s">
        <v>1793</v>
      </c>
      <c r="K52" s="64">
        <v>0</v>
      </c>
      <c r="L52" s="64">
        <v>0</v>
      </c>
    </row>
    <row r="53" spans="1:12">
      <c r="A53" s="64">
        <v>548</v>
      </c>
      <c r="B53" s="63" t="s">
        <v>1844</v>
      </c>
      <c r="C53" s="64">
        <v>548</v>
      </c>
      <c r="D53" s="64">
        <v>548</v>
      </c>
      <c r="G53" s="64" t="s">
        <v>1793</v>
      </c>
      <c r="K53" s="64">
        <v>0</v>
      </c>
      <c r="L53" s="64">
        <v>0</v>
      </c>
    </row>
    <row r="54" spans="1:12">
      <c r="A54" s="64">
        <v>549</v>
      </c>
      <c r="B54" s="63" t="s">
        <v>1845</v>
      </c>
      <c r="C54" s="64">
        <v>549</v>
      </c>
      <c r="D54" s="64">
        <v>549</v>
      </c>
      <c r="G54" s="64" t="s">
        <v>1793</v>
      </c>
      <c r="K54" s="64">
        <v>0</v>
      </c>
      <c r="L54" s="64">
        <v>0</v>
      </c>
    </row>
    <row r="55" spans="1:12">
      <c r="A55" s="64">
        <v>552</v>
      </c>
      <c r="B55" s="63" t="s">
        <v>1846</v>
      </c>
      <c r="C55" s="64">
        <v>552</v>
      </c>
      <c r="D55" s="64">
        <v>552</v>
      </c>
      <c r="G55" s="64" t="s">
        <v>1808</v>
      </c>
      <c r="K55" s="64">
        <v>0</v>
      </c>
      <c r="L55" s="64">
        <v>0</v>
      </c>
    </row>
    <row r="56" spans="1:12">
      <c r="A56" s="64">
        <v>553</v>
      </c>
      <c r="B56" s="63" t="s">
        <v>1847</v>
      </c>
      <c r="C56" s="64">
        <v>553</v>
      </c>
      <c r="D56" s="64">
        <v>553</v>
      </c>
      <c r="G56" s="64" t="s">
        <v>1808</v>
      </c>
      <c r="K56" s="64">
        <v>0</v>
      </c>
      <c r="L56" s="64">
        <v>0</v>
      </c>
    </row>
    <row r="57" spans="1:12">
      <c r="A57" s="64">
        <v>554</v>
      </c>
      <c r="B57" s="63" t="s">
        <v>1848</v>
      </c>
      <c r="C57" s="64">
        <v>554</v>
      </c>
      <c r="D57" s="64">
        <v>554</v>
      </c>
      <c r="G57" s="64" t="s">
        <v>1808</v>
      </c>
      <c r="K57" s="64">
        <v>0</v>
      </c>
      <c r="L57" s="64">
        <v>0</v>
      </c>
    </row>
    <row r="58" spans="1:12">
      <c r="A58" s="64">
        <v>562</v>
      </c>
      <c r="B58" s="63" t="s">
        <v>1849</v>
      </c>
      <c r="C58" s="64">
        <v>562</v>
      </c>
      <c r="D58" s="64">
        <v>562</v>
      </c>
      <c r="G58" s="64" t="s">
        <v>1840</v>
      </c>
      <c r="K58" s="64">
        <v>0</v>
      </c>
      <c r="L58" s="64">
        <v>0</v>
      </c>
    </row>
    <row r="59" spans="1:12">
      <c r="A59" s="64">
        <v>563</v>
      </c>
      <c r="B59" s="63" t="s">
        <v>1850</v>
      </c>
      <c r="C59" s="64">
        <v>563</v>
      </c>
      <c r="D59" s="64">
        <v>563</v>
      </c>
      <c r="G59" s="64" t="s">
        <v>1840</v>
      </c>
      <c r="K59" s="64">
        <v>0</v>
      </c>
      <c r="L59" s="64">
        <v>0</v>
      </c>
    </row>
    <row r="60" spans="1:12">
      <c r="A60" s="64">
        <v>580</v>
      </c>
      <c r="B60" s="63" t="s">
        <v>1851</v>
      </c>
      <c r="C60" s="64">
        <v>580</v>
      </c>
      <c r="D60" s="64">
        <v>580</v>
      </c>
      <c r="G60" s="64" t="s">
        <v>1817</v>
      </c>
      <c r="K60" s="64">
        <v>0</v>
      </c>
      <c r="L60" s="64">
        <v>0</v>
      </c>
    </row>
    <row r="61" spans="1:12">
      <c r="A61" s="64">
        <v>583</v>
      </c>
      <c r="B61" s="63" t="s">
        <v>1852</v>
      </c>
      <c r="C61" s="64">
        <v>583</v>
      </c>
      <c r="D61" s="64">
        <v>583</v>
      </c>
      <c r="G61" s="64" t="s">
        <v>1817</v>
      </c>
      <c r="K61" s="64">
        <v>0</v>
      </c>
      <c r="L61" s="64">
        <v>0</v>
      </c>
    </row>
    <row r="62" spans="1:12">
      <c r="A62" s="64">
        <v>588</v>
      </c>
      <c r="B62" s="63" t="s">
        <v>1853</v>
      </c>
      <c r="C62" s="64">
        <v>588</v>
      </c>
      <c r="D62" s="64">
        <v>588</v>
      </c>
      <c r="G62" s="64" t="s">
        <v>1840</v>
      </c>
      <c r="K62" s="64">
        <v>0</v>
      </c>
      <c r="L62" s="64">
        <v>0</v>
      </c>
    </row>
    <row r="63" spans="1:12">
      <c r="A63" s="64">
        <v>589</v>
      </c>
      <c r="B63" s="63" t="s">
        <v>1854</v>
      </c>
      <c r="C63" s="64">
        <v>589</v>
      </c>
      <c r="D63" s="64">
        <v>589</v>
      </c>
      <c r="G63" s="64" t="s">
        <v>1840</v>
      </c>
      <c r="K63" s="64">
        <v>0</v>
      </c>
      <c r="L63" s="64">
        <v>0</v>
      </c>
    </row>
    <row r="64" spans="1:12">
      <c r="A64" s="64">
        <v>590</v>
      </c>
      <c r="B64" s="63" t="s">
        <v>1855</v>
      </c>
      <c r="C64" s="64">
        <v>590</v>
      </c>
      <c r="D64" s="64">
        <v>590</v>
      </c>
      <c r="G64" s="64" t="s">
        <v>1840</v>
      </c>
      <c r="K64" s="64">
        <v>0</v>
      </c>
      <c r="L64" s="64">
        <v>0</v>
      </c>
    </row>
    <row r="65" spans="1:12">
      <c r="A65" s="64">
        <v>611</v>
      </c>
      <c r="B65" s="63" t="s">
        <v>1856</v>
      </c>
      <c r="C65" s="64">
        <v>611</v>
      </c>
      <c r="D65" s="64">
        <v>611</v>
      </c>
      <c r="G65" s="64" t="s">
        <v>1819</v>
      </c>
      <c r="K65" s="64">
        <v>0</v>
      </c>
      <c r="L65" s="64">
        <v>0</v>
      </c>
    </row>
    <row r="66" spans="1:12">
      <c r="A66" s="64">
        <v>612</v>
      </c>
      <c r="B66" s="63" t="s">
        <v>1857</v>
      </c>
      <c r="C66" s="64">
        <v>612</v>
      </c>
      <c r="D66" s="64">
        <v>612</v>
      </c>
      <c r="G66" s="64" t="s">
        <v>1819</v>
      </c>
      <c r="K66" s="64">
        <v>0</v>
      </c>
      <c r="L66" s="64">
        <v>0</v>
      </c>
    </row>
    <row r="67" spans="1:12">
      <c r="A67" s="64">
        <v>613</v>
      </c>
      <c r="B67" s="63" t="s">
        <v>1858</v>
      </c>
      <c r="C67" s="64">
        <v>613</v>
      </c>
      <c r="D67" s="64">
        <v>613</v>
      </c>
      <c r="G67" s="64" t="s">
        <v>1819</v>
      </c>
      <c r="K67" s="64">
        <v>0</v>
      </c>
      <c r="L67" s="64">
        <v>0</v>
      </c>
    </row>
    <row r="68" spans="1:12">
      <c r="A68" s="64">
        <v>633</v>
      </c>
      <c r="B68" s="63" t="s">
        <v>1859</v>
      </c>
      <c r="C68" s="64">
        <v>633</v>
      </c>
      <c r="D68" s="64">
        <v>633</v>
      </c>
      <c r="G68" s="64" t="s">
        <v>1819</v>
      </c>
      <c r="K68" s="64">
        <v>0</v>
      </c>
      <c r="L68" s="64">
        <v>0</v>
      </c>
    </row>
    <row r="69" spans="1:12">
      <c r="A69" s="64">
        <v>634</v>
      </c>
      <c r="B69" s="63" t="s">
        <v>1860</v>
      </c>
      <c r="C69" s="64">
        <v>634</v>
      </c>
      <c r="D69" s="64">
        <v>634</v>
      </c>
      <c r="G69" s="64" t="s">
        <v>1819</v>
      </c>
      <c r="K69" s="64">
        <v>0</v>
      </c>
      <c r="L69" s="64">
        <v>0</v>
      </c>
    </row>
    <row r="70" spans="1:12">
      <c r="A70" s="64">
        <v>651</v>
      </c>
      <c r="B70" s="63" t="s">
        <v>1861</v>
      </c>
      <c r="C70" s="64">
        <v>651</v>
      </c>
      <c r="D70" s="64">
        <v>651</v>
      </c>
      <c r="G70" s="64" t="s">
        <v>1817</v>
      </c>
      <c r="K70" s="64">
        <v>0</v>
      </c>
      <c r="L70" s="64">
        <v>0</v>
      </c>
    </row>
    <row r="71" spans="1:12">
      <c r="A71" s="64">
        <v>662</v>
      </c>
      <c r="B71" s="63" t="s">
        <v>1862</v>
      </c>
      <c r="C71" s="64">
        <v>662</v>
      </c>
      <c r="D71" s="64">
        <v>662</v>
      </c>
      <c r="G71" s="64" t="s">
        <v>1811</v>
      </c>
      <c r="K71" s="64">
        <v>0</v>
      </c>
      <c r="L71" s="64">
        <v>0</v>
      </c>
    </row>
    <row r="72" spans="1:12">
      <c r="A72" s="64">
        <v>663</v>
      </c>
      <c r="B72" s="63" t="s">
        <v>1863</v>
      </c>
      <c r="C72" s="64">
        <v>663</v>
      </c>
      <c r="D72" s="64">
        <v>663</v>
      </c>
      <c r="G72" s="64" t="s">
        <v>1811</v>
      </c>
      <c r="K72" s="64">
        <v>0</v>
      </c>
      <c r="L72" s="64">
        <v>0</v>
      </c>
    </row>
    <row r="73" spans="1:12">
      <c r="A73" s="64">
        <v>664</v>
      </c>
      <c r="B73" s="63" t="s">
        <v>1864</v>
      </c>
      <c r="C73" s="64">
        <v>664</v>
      </c>
      <c r="D73" s="64">
        <v>664</v>
      </c>
      <c r="G73" s="64" t="s">
        <v>1811</v>
      </c>
      <c r="K73" s="64">
        <v>0</v>
      </c>
      <c r="L73" s="64">
        <v>0</v>
      </c>
    </row>
    <row r="74" spans="1:12">
      <c r="A74" s="64">
        <v>667</v>
      </c>
      <c r="B74" s="63" t="s">
        <v>1865</v>
      </c>
      <c r="C74" s="64">
        <v>667</v>
      </c>
      <c r="D74" s="64">
        <v>667</v>
      </c>
      <c r="G74" s="64" t="s">
        <v>1811</v>
      </c>
      <c r="K74" s="64">
        <v>0</v>
      </c>
      <c r="L74" s="64">
        <v>0</v>
      </c>
    </row>
    <row r="75" spans="1:12">
      <c r="A75" s="64">
        <v>668</v>
      </c>
      <c r="B75" s="63" t="s">
        <v>1866</v>
      </c>
      <c r="C75" s="64">
        <v>668</v>
      </c>
      <c r="D75" s="64">
        <v>668</v>
      </c>
      <c r="G75" s="64" t="s">
        <v>1811</v>
      </c>
      <c r="K75" s="64">
        <v>0</v>
      </c>
      <c r="L75" s="64">
        <v>0</v>
      </c>
    </row>
    <row r="76" spans="1:12">
      <c r="A76" s="64">
        <v>669</v>
      </c>
      <c r="B76" s="63" t="s">
        <v>1867</v>
      </c>
      <c r="C76" s="64">
        <v>669</v>
      </c>
      <c r="D76" s="64">
        <v>669</v>
      </c>
      <c r="G76" s="64" t="s">
        <v>1811</v>
      </c>
      <c r="K76" s="64">
        <v>0</v>
      </c>
      <c r="L76" s="64">
        <v>0</v>
      </c>
    </row>
    <row r="77" spans="1:12">
      <c r="A77" s="64">
        <v>671</v>
      </c>
      <c r="B77" s="63" t="s">
        <v>1868</v>
      </c>
      <c r="C77" s="64">
        <v>671</v>
      </c>
      <c r="D77" s="64">
        <v>671</v>
      </c>
      <c r="G77" s="64" t="s">
        <v>1819</v>
      </c>
      <c r="K77" s="64">
        <v>0</v>
      </c>
      <c r="L77" s="64">
        <v>0</v>
      </c>
    </row>
    <row r="78" spans="1:12">
      <c r="A78" s="64">
        <v>701</v>
      </c>
      <c r="B78" s="63" t="s">
        <v>1869</v>
      </c>
      <c r="C78" s="64">
        <v>701</v>
      </c>
      <c r="D78" s="64">
        <v>701</v>
      </c>
      <c r="G78" s="64" t="s">
        <v>1819</v>
      </c>
      <c r="K78" s="64">
        <v>0</v>
      </c>
      <c r="L78" s="64">
        <v>0</v>
      </c>
    </row>
    <row r="79" spans="1:12">
      <c r="A79" s="64">
        <v>768</v>
      </c>
      <c r="B79" s="63" t="s">
        <v>1870</v>
      </c>
      <c r="C79" s="64">
        <v>768</v>
      </c>
      <c r="D79" s="64">
        <v>768</v>
      </c>
      <c r="G79" s="64" t="s">
        <v>1871</v>
      </c>
      <c r="K79" s="64">
        <v>0</v>
      </c>
      <c r="L79" s="64">
        <v>0</v>
      </c>
    </row>
    <row r="80" spans="1:12">
      <c r="A80" s="64">
        <v>769</v>
      </c>
      <c r="B80" s="63" t="s">
        <v>1872</v>
      </c>
      <c r="C80" s="64">
        <v>769</v>
      </c>
      <c r="D80" s="64">
        <v>769</v>
      </c>
      <c r="G80" s="64" t="s">
        <v>1871</v>
      </c>
      <c r="K80" s="64">
        <v>0</v>
      </c>
      <c r="L80" s="64">
        <v>0</v>
      </c>
    </row>
    <row r="81" spans="1:13">
      <c r="A81" s="64">
        <v>770</v>
      </c>
      <c r="B81" s="63" t="s">
        <v>1873</v>
      </c>
      <c r="C81" s="64">
        <v>770</v>
      </c>
      <c r="D81" s="64">
        <v>770</v>
      </c>
      <c r="G81" s="64" t="s">
        <v>1871</v>
      </c>
      <c r="K81" s="64">
        <v>0</v>
      </c>
      <c r="L81" s="64">
        <v>0</v>
      </c>
    </row>
    <row r="82" spans="1:13">
      <c r="A82" s="64">
        <v>772</v>
      </c>
      <c r="B82" s="63" t="s">
        <v>1874</v>
      </c>
      <c r="C82" s="64">
        <v>772</v>
      </c>
      <c r="D82" s="64">
        <v>772</v>
      </c>
      <c r="G82" s="64" t="s">
        <v>1871</v>
      </c>
      <c r="K82" s="64">
        <v>0</v>
      </c>
      <c r="L82" s="64">
        <v>0</v>
      </c>
    </row>
    <row r="83" spans="1:13">
      <c r="A83" s="64">
        <v>773</v>
      </c>
      <c r="B83" s="63" t="s">
        <v>1875</v>
      </c>
      <c r="C83" s="64">
        <v>773</v>
      </c>
      <c r="D83" s="64">
        <v>773</v>
      </c>
      <c r="G83" s="64" t="s">
        <v>1871</v>
      </c>
      <c r="K83" s="64">
        <v>0</v>
      </c>
      <c r="L83" s="64">
        <v>0</v>
      </c>
    </row>
    <row r="84" spans="1:13">
      <c r="A84" s="64">
        <v>789</v>
      </c>
      <c r="B84" s="63" t="s">
        <v>1876</v>
      </c>
      <c r="C84" s="64">
        <v>789</v>
      </c>
      <c r="D84" s="64">
        <v>789</v>
      </c>
      <c r="G84" s="64" t="s">
        <v>1785</v>
      </c>
      <c r="K84" s="64">
        <v>0</v>
      </c>
      <c r="L84" s="64">
        <v>0</v>
      </c>
    </row>
    <row r="85" spans="1:13">
      <c r="A85" s="64">
        <v>790</v>
      </c>
      <c r="B85" s="63" t="s">
        <v>1877</v>
      </c>
      <c r="C85" s="64">
        <v>790</v>
      </c>
      <c r="D85" s="64">
        <v>790</v>
      </c>
      <c r="G85" s="64" t="s">
        <v>1785</v>
      </c>
      <c r="K85" s="64">
        <v>0</v>
      </c>
      <c r="L85" s="64">
        <v>0</v>
      </c>
    </row>
    <row r="86" spans="1:13">
      <c r="A86" s="64">
        <v>875</v>
      </c>
      <c r="B86" s="63" t="s">
        <v>1878</v>
      </c>
      <c r="C86" s="64">
        <v>875</v>
      </c>
      <c r="D86" s="64">
        <v>875</v>
      </c>
      <c r="G86" s="64" t="s">
        <v>1871</v>
      </c>
      <c r="K86" s="64">
        <v>0</v>
      </c>
      <c r="L86" s="64">
        <v>0</v>
      </c>
    </row>
    <row r="87" spans="1:13">
      <c r="A87" s="64">
        <v>878</v>
      </c>
      <c r="B87" s="63" t="s">
        <v>1879</v>
      </c>
      <c r="C87" s="64">
        <v>878</v>
      </c>
      <c r="D87" s="64">
        <v>878</v>
      </c>
      <c r="G87" s="64" t="s">
        <v>1871</v>
      </c>
      <c r="K87" s="64">
        <v>0</v>
      </c>
      <c r="L87" s="64">
        <v>0</v>
      </c>
    </row>
    <row r="88" spans="1:13">
      <c r="A88" s="64">
        <v>880</v>
      </c>
      <c r="B88" s="63" t="s">
        <v>1880</v>
      </c>
      <c r="C88" s="64">
        <v>880</v>
      </c>
      <c r="D88" s="64">
        <v>880</v>
      </c>
      <c r="G88" s="64" t="s">
        <v>1871</v>
      </c>
      <c r="K88" s="64">
        <v>0</v>
      </c>
      <c r="L88" s="64">
        <v>0</v>
      </c>
    </row>
    <row r="89" spans="1:13">
      <c r="A89" s="64">
        <v>983</v>
      </c>
      <c r="B89" s="63" t="s">
        <v>1881</v>
      </c>
      <c r="C89" s="64">
        <v>983</v>
      </c>
      <c r="D89" s="64">
        <v>983</v>
      </c>
      <c r="G89" s="64" t="s">
        <v>1871</v>
      </c>
      <c r="K89" s="64">
        <v>0</v>
      </c>
      <c r="L89" s="64">
        <v>0</v>
      </c>
    </row>
    <row r="90" spans="1:13">
      <c r="A90" s="64">
        <v>984</v>
      </c>
      <c r="B90" s="63" t="s">
        <v>1882</v>
      </c>
      <c r="C90" s="64">
        <v>984</v>
      </c>
      <c r="D90" s="64">
        <v>984</v>
      </c>
      <c r="G90" s="64" t="s">
        <v>1871</v>
      </c>
      <c r="K90" s="64">
        <v>0</v>
      </c>
      <c r="L90" s="64">
        <v>0</v>
      </c>
    </row>
    <row r="91" spans="1:13">
      <c r="A91" s="64">
        <v>985</v>
      </c>
      <c r="B91" s="63" t="s">
        <v>1883</v>
      </c>
      <c r="C91" s="64">
        <v>985</v>
      </c>
      <c r="D91" s="64">
        <v>985</v>
      </c>
      <c r="G91" s="64" t="s">
        <v>1871</v>
      </c>
      <c r="K91" s="64">
        <v>0</v>
      </c>
      <c r="L91" s="64">
        <v>0</v>
      </c>
    </row>
    <row r="92" spans="1:13">
      <c r="A92" s="64">
        <v>989</v>
      </c>
      <c r="B92" s="63" t="s">
        <v>1884</v>
      </c>
      <c r="C92" s="64">
        <v>989</v>
      </c>
      <c r="D92" s="64">
        <v>989</v>
      </c>
      <c r="G92" s="64" t="s">
        <v>1871</v>
      </c>
      <c r="K92" s="64">
        <v>0</v>
      </c>
      <c r="L92" s="64">
        <v>0</v>
      </c>
    </row>
    <row r="93" spans="1:13">
      <c r="A93" s="64">
        <v>995</v>
      </c>
      <c r="B93" s="63" t="s">
        <v>1885</v>
      </c>
      <c r="C93" s="64">
        <v>995</v>
      </c>
      <c r="D93" s="64">
        <v>995</v>
      </c>
      <c r="G93" s="64" t="s">
        <v>1785</v>
      </c>
      <c r="K93" s="64">
        <v>0</v>
      </c>
      <c r="L93" s="64">
        <v>0</v>
      </c>
    </row>
    <row r="94" spans="1:13">
      <c r="A94" s="64" t="s">
        <v>1887</v>
      </c>
      <c r="B94" s="63" t="s">
        <v>1886</v>
      </c>
      <c r="C94" s="7" t="s">
        <v>2380</v>
      </c>
      <c r="D94" s="7" t="s">
        <v>2317</v>
      </c>
      <c r="E94" s="64" t="s">
        <v>1888</v>
      </c>
      <c r="F94" s="64" t="s">
        <v>1889</v>
      </c>
      <c r="G94" s="64" t="s">
        <v>1890</v>
      </c>
      <c r="H94" s="64" t="s">
        <v>1891</v>
      </c>
      <c r="I94" s="64" t="s">
        <v>1890</v>
      </c>
      <c r="J94" s="64" t="s">
        <v>1891</v>
      </c>
      <c r="K94" s="64">
        <v>1</v>
      </c>
      <c r="L94" s="64">
        <v>1</v>
      </c>
      <c r="M94" s="64" t="s">
        <v>1892</v>
      </c>
    </row>
    <row r="95" spans="1:13">
      <c r="A95" s="64" t="s">
        <v>1894</v>
      </c>
      <c r="B95" s="63" t="s">
        <v>1893</v>
      </c>
      <c r="C95" s="7" t="s">
        <v>2381</v>
      </c>
      <c r="D95" s="7" t="s">
        <v>2318</v>
      </c>
      <c r="E95" s="64" t="s">
        <v>1895</v>
      </c>
      <c r="F95" s="64" t="s">
        <v>1896</v>
      </c>
      <c r="G95" s="64" t="s">
        <v>1897</v>
      </c>
      <c r="H95" s="64" t="s">
        <v>1896</v>
      </c>
      <c r="I95" s="64" t="s">
        <v>1897</v>
      </c>
      <c r="K95" s="64">
        <v>1</v>
      </c>
      <c r="L95" s="64">
        <v>0</v>
      </c>
      <c r="M95" s="64" t="s">
        <v>1898</v>
      </c>
    </row>
    <row r="96" spans="1:13">
      <c r="A96" s="64" t="s">
        <v>1894</v>
      </c>
      <c r="B96" s="63" t="s">
        <v>1899</v>
      </c>
      <c r="C96" s="7" t="s">
        <v>2381</v>
      </c>
      <c r="D96" s="7" t="s">
        <v>2318</v>
      </c>
      <c r="E96" s="64" t="s">
        <v>1900</v>
      </c>
      <c r="F96" s="64" t="s">
        <v>1896</v>
      </c>
      <c r="G96" s="64" t="s">
        <v>1897</v>
      </c>
      <c r="H96" s="64" t="s">
        <v>1896</v>
      </c>
      <c r="I96" s="64" t="s">
        <v>1897</v>
      </c>
      <c r="K96" s="64">
        <v>1</v>
      </c>
      <c r="L96" s="64">
        <v>0</v>
      </c>
      <c r="M96" s="64" t="s">
        <v>1898</v>
      </c>
    </row>
    <row r="97" spans="1:13">
      <c r="A97" s="64" t="s">
        <v>463</v>
      </c>
      <c r="B97" s="63" t="s">
        <v>1901</v>
      </c>
      <c r="C97" s="7" t="s">
        <v>2382</v>
      </c>
      <c r="D97" s="7" t="s">
        <v>2319</v>
      </c>
      <c r="E97" s="64" t="s">
        <v>1902</v>
      </c>
      <c r="F97" s="64" t="s">
        <v>1903</v>
      </c>
      <c r="G97" s="64" t="s">
        <v>25</v>
      </c>
      <c r="H97" s="64" t="s">
        <v>1903</v>
      </c>
      <c r="I97" s="64" t="s">
        <v>25</v>
      </c>
      <c r="J97" s="64" t="s">
        <v>1903</v>
      </c>
      <c r="K97" s="64">
        <v>1</v>
      </c>
      <c r="L97" s="64">
        <v>1</v>
      </c>
      <c r="M97" s="64" t="s">
        <v>1904</v>
      </c>
    </row>
    <row r="98" spans="1:13">
      <c r="A98" s="64" t="s">
        <v>464</v>
      </c>
      <c r="B98" s="63" t="s">
        <v>1905</v>
      </c>
      <c r="C98" s="7" t="s">
        <v>2383</v>
      </c>
      <c r="D98" s="7" t="s">
        <v>2320</v>
      </c>
      <c r="E98" s="64" t="s">
        <v>1489</v>
      </c>
      <c r="F98" s="64" t="s">
        <v>1903</v>
      </c>
      <c r="G98" s="64" t="s">
        <v>25</v>
      </c>
      <c r="H98" s="64" t="s">
        <v>1903</v>
      </c>
      <c r="I98" s="64" t="s">
        <v>25</v>
      </c>
      <c r="J98" s="64" t="s">
        <v>1903</v>
      </c>
      <c r="K98" s="64">
        <v>1</v>
      </c>
      <c r="L98" s="64">
        <v>1</v>
      </c>
      <c r="M98" s="64" t="s">
        <v>1906</v>
      </c>
    </row>
    <row r="99" spans="1:13">
      <c r="A99" s="64" t="s">
        <v>465</v>
      </c>
      <c r="B99" s="63" t="s">
        <v>1907</v>
      </c>
      <c r="C99" s="7" t="s">
        <v>2384</v>
      </c>
      <c r="D99" s="7" t="s">
        <v>2321</v>
      </c>
      <c r="E99" s="64" t="s">
        <v>1908</v>
      </c>
      <c r="F99" s="64" t="s">
        <v>1903</v>
      </c>
      <c r="G99" s="64" t="s">
        <v>25</v>
      </c>
      <c r="H99" s="64" t="s">
        <v>1903</v>
      </c>
      <c r="I99" s="64" t="s">
        <v>25</v>
      </c>
      <c r="J99" s="64" t="s">
        <v>1903</v>
      </c>
      <c r="K99" s="64">
        <v>1</v>
      </c>
      <c r="L99" s="64">
        <v>1</v>
      </c>
      <c r="M99" s="64" t="s">
        <v>1909</v>
      </c>
    </row>
    <row r="100" spans="1:13">
      <c r="A100" s="64" t="s">
        <v>1911</v>
      </c>
      <c r="B100" s="63" t="s">
        <v>1910</v>
      </c>
      <c r="C100" s="7" t="s">
        <v>2385</v>
      </c>
      <c r="D100" s="7" t="s">
        <v>2322</v>
      </c>
      <c r="E100" s="64" t="s">
        <v>1912</v>
      </c>
      <c r="F100" s="64" t="s">
        <v>1913</v>
      </c>
      <c r="G100" s="64" t="s">
        <v>1914</v>
      </c>
      <c r="H100" s="64" t="s">
        <v>1915</v>
      </c>
      <c r="I100" s="64" t="s">
        <v>1914</v>
      </c>
      <c r="J100" s="64" t="s">
        <v>1915</v>
      </c>
      <c r="K100" s="64">
        <v>1</v>
      </c>
      <c r="L100" s="64">
        <v>1</v>
      </c>
      <c r="M100" s="64" t="s">
        <v>1916</v>
      </c>
    </row>
    <row r="101" spans="1:13">
      <c r="A101" s="64" t="s">
        <v>1918</v>
      </c>
      <c r="B101" s="63" t="s">
        <v>1917</v>
      </c>
      <c r="C101" s="7" t="s">
        <v>2386</v>
      </c>
      <c r="D101" s="7" t="s">
        <v>2323</v>
      </c>
      <c r="E101" s="64" t="s">
        <v>1919</v>
      </c>
      <c r="F101" s="64" t="s">
        <v>1920</v>
      </c>
      <c r="G101" s="64" t="s">
        <v>1921</v>
      </c>
      <c r="H101" s="64" t="s">
        <v>1920</v>
      </c>
      <c r="I101" s="64" t="s">
        <v>1921</v>
      </c>
      <c r="J101" s="64" t="s">
        <v>1920</v>
      </c>
      <c r="K101" s="64">
        <v>1</v>
      </c>
      <c r="L101" s="64">
        <v>1</v>
      </c>
      <c r="M101" s="64" t="s">
        <v>1922</v>
      </c>
    </row>
    <row r="102" spans="1:13">
      <c r="A102" s="64" t="s">
        <v>1924</v>
      </c>
      <c r="B102" s="63" t="s">
        <v>1923</v>
      </c>
      <c r="C102" s="7" t="s">
        <v>2387</v>
      </c>
      <c r="D102" s="7" t="s">
        <v>2490</v>
      </c>
      <c r="E102" s="64" t="s">
        <v>1925</v>
      </c>
      <c r="F102" s="64" t="s">
        <v>1920</v>
      </c>
      <c r="G102" s="64" t="s">
        <v>1921</v>
      </c>
      <c r="H102" s="64" t="s">
        <v>1920</v>
      </c>
      <c r="I102" s="64" t="s">
        <v>1921</v>
      </c>
      <c r="J102" s="64" t="s">
        <v>1920</v>
      </c>
      <c r="K102" s="64">
        <v>1</v>
      </c>
      <c r="L102" s="64">
        <v>1</v>
      </c>
      <c r="M102" s="64" t="s">
        <v>1922</v>
      </c>
    </row>
    <row r="103" spans="1:13">
      <c r="A103" s="64" t="s">
        <v>1927</v>
      </c>
      <c r="B103" s="63" t="s">
        <v>1926</v>
      </c>
      <c r="C103" s="7" t="s">
        <v>2388</v>
      </c>
      <c r="D103" s="7" t="s">
        <v>2491</v>
      </c>
      <c r="E103" s="64" t="s">
        <v>1928</v>
      </c>
      <c r="F103" s="64" t="s">
        <v>1929</v>
      </c>
      <c r="G103" s="64" t="s">
        <v>1914</v>
      </c>
      <c r="H103" s="64" t="s">
        <v>1930</v>
      </c>
      <c r="I103" s="64" t="s">
        <v>1914</v>
      </c>
      <c r="J103" s="64" t="s">
        <v>1929</v>
      </c>
      <c r="K103" s="64">
        <v>1</v>
      </c>
      <c r="L103" s="64">
        <v>1</v>
      </c>
      <c r="M103" s="64" t="s">
        <v>1931</v>
      </c>
    </row>
    <row r="104" spans="1:13">
      <c r="A104" s="64" t="s">
        <v>1933</v>
      </c>
      <c r="B104" s="63" t="s">
        <v>1932</v>
      </c>
      <c r="C104" s="7" t="s">
        <v>2389</v>
      </c>
      <c r="D104" s="7" t="s">
        <v>2492</v>
      </c>
      <c r="E104" s="64" t="s">
        <v>1934</v>
      </c>
      <c r="F104" s="64" t="s">
        <v>1920</v>
      </c>
      <c r="G104" s="64" t="s">
        <v>1921</v>
      </c>
      <c r="H104" s="64" t="s">
        <v>1935</v>
      </c>
      <c r="I104" s="64" t="s">
        <v>1921</v>
      </c>
      <c r="J104" s="64" t="s">
        <v>1935</v>
      </c>
      <c r="K104" s="64">
        <v>1</v>
      </c>
      <c r="L104" s="64">
        <v>1</v>
      </c>
      <c r="M104" s="64" t="s">
        <v>1936</v>
      </c>
    </row>
    <row r="105" spans="1:13">
      <c r="A105" s="64" t="s">
        <v>1938</v>
      </c>
      <c r="B105" s="63" t="s">
        <v>1937</v>
      </c>
      <c r="C105" s="7" t="s">
        <v>2390</v>
      </c>
      <c r="D105" s="7" t="s">
        <v>2493</v>
      </c>
      <c r="E105" s="64" t="s">
        <v>1939</v>
      </c>
      <c r="F105" s="64" t="s">
        <v>1920</v>
      </c>
      <c r="G105" s="64" t="s">
        <v>1921</v>
      </c>
      <c r="H105" s="64" t="s">
        <v>1935</v>
      </c>
      <c r="I105" s="64" t="s">
        <v>1921</v>
      </c>
      <c r="J105" s="64" t="s">
        <v>1935</v>
      </c>
      <c r="K105" s="64">
        <v>1</v>
      </c>
      <c r="L105" s="64">
        <v>1</v>
      </c>
      <c r="M105" s="64" t="s">
        <v>1940</v>
      </c>
    </row>
    <row r="106" spans="1:13">
      <c r="A106" s="64" t="s">
        <v>462</v>
      </c>
      <c r="B106" s="63" t="s">
        <v>1941</v>
      </c>
      <c r="C106" s="7" t="s">
        <v>2391</v>
      </c>
      <c r="D106" s="7" t="s">
        <v>2494</v>
      </c>
      <c r="E106" s="64" t="s">
        <v>1488</v>
      </c>
      <c r="F106" s="64" t="s">
        <v>1942</v>
      </c>
      <c r="G106" s="64" t="s">
        <v>25</v>
      </c>
      <c r="H106" s="64" t="s">
        <v>1943</v>
      </c>
      <c r="I106" s="64" t="s">
        <v>25</v>
      </c>
      <c r="J106" s="64" t="s">
        <v>1942</v>
      </c>
      <c r="K106" s="64">
        <v>1</v>
      </c>
      <c r="L106" s="64">
        <v>1</v>
      </c>
      <c r="M106" s="64" t="s">
        <v>1944</v>
      </c>
    </row>
    <row r="107" spans="1:13">
      <c r="A107" s="64" t="s">
        <v>1946</v>
      </c>
      <c r="B107" s="63" t="s">
        <v>1945</v>
      </c>
      <c r="C107" s="7" t="s">
        <v>2392</v>
      </c>
      <c r="D107" s="7" t="s">
        <v>2495</v>
      </c>
      <c r="E107" s="64" t="s">
        <v>1947</v>
      </c>
      <c r="F107" s="64" t="s">
        <v>1948</v>
      </c>
      <c r="G107" s="64" t="s">
        <v>1949</v>
      </c>
      <c r="H107" s="64" t="s">
        <v>1950</v>
      </c>
      <c r="I107" s="64" t="s">
        <v>1951</v>
      </c>
      <c r="J107" s="64" t="s">
        <v>1949</v>
      </c>
      <c r="K107" s="64">
        <v>1</v>
      </c>
      <c r="L107" s="64">
        <v>1</v>
      </c>
      <c r="M107" s="64" t="s">
        <v>1952</v>
      </c>
    </row>
    <row r="108" spans="1:13">
      <c r="A108" s="64" t="s">
        <v>1954</v>
      </c>
      <c r="B108" s="63" t="s">
        <v>1953</v>
      </c>
      <c r="C108" s="7" t="s">
        <v>2393</v>
      </c>
      <c r="D108" s="7" t="s">
        <v>2496</v>
      </c>
      <c r="E108" s="64" t="s">
        <v>1955</v>
      </c>
      <c r="F108" s="64" t="s">
        <v>1948</v>
      </c>
      <c r="G108" s="64" t="s">
        <v>1949</v>
      </c>
      <c r="H108" s="64" t="s">
        <v>1950</v>
      </c>
      <c r="I108" s="64" t="s">
        <v>1951</v>
      </c>
      <c r="J108" s="64" t="s">
        <v>1949</v>
      </c>
      <c r="K108" s="64">
        <v>1</v>
      </c>
      <c r="L108" s="64">
        <v>1</v>
      </c>
      <c r="M108" s="64" t="s">
        <v>1952</v>
      </c>
    </row>
    <row r="109" spans="1:13">
      <c r="A109" s="64" t="s">
        <v>1957</v>
      </c>
      <c r="B109" s="63" t="s">
        <v>1956</v>
      </c>
      <c r="C109" s="7" t="s">
        <v>2394</v>
      </c>
      <c r="D109" s="7" t="s">
        <v>2497</v>
      </c>
      <c r="E109" s="64" t="s">
        <v>1958</v>
      </c>
      <c r="F109" s="64" t="s">
        <v>1948</v>
      </c>
      <c r="G109" s="64" t="s">
        <v>1949</v>
      </c>
      <c r="H109" s="64" t="s">
        <v>1959</v>
      </c>
      <c r="I109" s="64" t="s">
        <v>1951</v>
      </c>
      <c r="J109" s="64" t="s">
        <v>1949</v>
      </c>
      <c r="K109" s="64">
        <v>1</v>
      </c>
      <c r="L109" s="64">
        <v>1</v>
      </c>
      <c r="M109" s="64" t="s">
        <v>1960</v>
      </c>
    </row>
    <row r="110" spans="1:13">
      <c r="A110" s="64" t="s">
        <v>1962</v>
      </c>
      <c r="B110" s="63" t="s">
        <v>1961</v>
      </c>
      <c r="C110" s="7" t="s">
        <v>2395</v>
      </c>
      <c r="D110" s="7" t="s">
        <v>2498</v>
      </c>
      <c r="E110" s="64" t="s">
        <v>1963</v>
      </c>
      <c r="F110" s="64" t="s">
        <v>1948</v>
      </c>
      <c r="G110" s="64" t="s">
        <v>1949</v>
      </c>
      <c r="H110" s="64" t="s">
        <v>1959</v>
      </c>
      <c r="I110" s="64" t="s">
        <v>1951</v>
      </c>
      <c r="J110" s="64" t="s">
        <v>1949</v>
      </c>
      <c r="K110" s="64">
        <v>1</v>
      </c>
      <c r="L110" s="64">
        <v>0</v>
      </c>
      <c r="M110" s="64" t="s">
        <v>1960</v>
      </c>
    </row>
    <row r="111" spans="1:13">
      <c r="A111" s="64" t="s">
        <v>1964</v>
      </c>
      <c r="C111" s="7" t="s">
        <v>2396</v>
      </c>
      <c r="D111" s="7" t="s">
        <v>2499</v>
      </c>
      <c r="F111" s="64" t="s">
        <v>1949</v>
      </c>
      <c r="G111" s="64" t="s">
        <v>1949</v>
      </c>
      <c r="H111" s="64" t="s">
        <v>1965</v>
      </c>
      <c r="I111" s="64" t="s">
        <v>1951</v>
      </c>
      <c r="J111" s="64" t="s">
        <v>1949</v>
      </c>
      <c r="K111" s="64">
        <v>0</v>
      </c>
      <c r="L111" s="64">
        <v>0</v>
      </c>
    </row>
    <row r="112" spans="1:13">
      <c r="A112" s="64" t="s">
        <v>1966</v>
      </c>
      <c r="C112" s="7" t="s">
        <v>2397</v>
      </c>
      <c r="D112" s="7" t="s">
        <v>2500</v>
      </c>
      <c r="F112" s="64" t="s">
        <v>1949</v>
      </c>
      <c r="G112" s="64" t="s">
        <v>1949</v>
      </c>
      <c r="H112" s="64" t="s">
        <v>1965</v>
      </c>
      <c r="I112" s="64" t="s">
        <v>1951</v>
      </c>
      <c r="J112" s="64" t="s">
        <v>1949</v>
      </c>
      <c r="K112" s="64">
        <v>0</v>
      </c>
      <c r="L112" s="64">
        <v>0</v>
      </c>
    </row>
    <row r="113" spans="1:13">
      <c r="A113" s="64" t="s">
        <v>1968</v>
      </c>
      <c r="B113" s="63" t="s">
        <v>1967</v>
      </c>
      <c r="C113" s="7" t="s">
        <v>2398</v>
      </c>
      <c r="D113" s="7" t="s">
        <v>2501</v>
      </c>
      <c r="E113" s="64" t="s">
        <v>1969</v>
      </c>
      <c r="F113" s="64" t="s">
        <v>1949</v>
      </c>
      <c r="G113" s="64" t="s">
        <v>1949</v>
      </c>
      <c r="H113" s="64" t="s">
        <v>1965</v>
      </c>
      <c r="I113" s="64" t="s">
        <v>1951</v>
      </c>
      <c r="J113" s="64" t="s">
        <v>1949</v>
      </c>
      <c r="K113" s="64">
        <v>1</v>
      </c>
      <c r="L113" s="64">
        <v>0</v>
      </c>
      <c r="M113" s="64" t="s">
        <v>1970</v>
      </c>
    </row>
    <row r="114" spans="1:13">
      <c r="A114" s="64" t="s">
        <v>1972</v>
      </c>
      <c r="B114" s="63" t="s">
        <v>1971</v>
      </c>
      <c r="C114" s="7" t="s">
        <v>2399</v>
      </c>
      <c r="D114" s="7" t="s">
        <v>2502</v>
      </c>
      <c r="E114" s="64" t="s">
        <v>1973</v>
      </c>
      <c r="F114" s="64" t="s">
        <v>1949</v>
      </c>
      <c r="G114" s="64" t="s">
        <v>1949</v>
      </c>
      <c r="H114" s="64" t="s">
        <v>1965</v>
      </c>
      <c r="I114" s="64" t="s">
        <v>1951</v>
      </c>
      <c r="J114" s="64" t="s">
        <v>1949</v>
      </c>
      <c r="K114" s="64">
        <v>1</v>
      </c>
      <c r="L114" s="64">
        <v>1</v>
      </c>
      <c r="M114" s="64" t="s">
        <v>1952</v>
      </c>
    </row>
    <row r="115" spans="1:13">
      <c r="A115" s="64" t="s">
        <v>1975</v>
      </c>
      <c r="B115" s="63" t="s">
        <v>1974</v>
      </c>
      <c r="C115" s="7" t="s">
        <v>2400</v>
      </c>
      <c r="D115" s="7" t="s">
        <v>2503</v>
      </c>
      <c r="E115" s="64" t="s">
        <v>1976</v>
      </c>
      <c r="F115" s="64" t="s">
        <v>1977</v>
      </c>
      <c r="G115" s="64" t="s">
        <v>1978</v>
      </c>
      <c r="H115" s="64" t="s">
        <v>1977</v>
      </c>
      <c r="I115" s="64" t="s">
        <v>1978</v>
      </c>
      <c r="J115" s="64" t="s">
        <v>1977</v>
      </c>
      <c r="K115" s="64">
        <v>1</v>
      </c>
      <c r="L115" s="64">
        <v>1</v>
      </c>
      <c r="M115" s="64" t="s">
        <v>1979</v>
      </c>
    </row>
    <row r="116" spans="1:13">
      <c r="A116" s="64" t="s">
        <v>1981</v>
      </c>
      <c r="B116" s="63" t="s">
        <v>1980</v>
      </c>
      <c r="C116" s="7" t="s">
        <v>2401</v>
      </c>
      <c r="D116" s="7" t="s">
        <v>2504</v>
      </c>
      <c r="E116" s="64" t="s">
        <v>1982</v>
      </c>
      <c r="F116" s="64" t="s">
        <v>1977</v>
      </c>
      <c r="G116" s="64" t="s">
        <v>1978</v>
      </c>
      <c r="H116" s="64" t="s">
        <v>1977</v>
      </c>
      <c r="I116" s="64" t="s">
        <v>1978</v>
      </c>
      <c r="J116" s="64" t="s">
        <v>1977</v>
      </c>
      <c r="K116" s="64">
        <v>1</v>
      </c>
      <c r="L116" s="64">
        <v>1</v>
      </c>
      <c r="M116" s="64" t="s">
        <v>1983</v>
      </c>
    </row>
    <row r="117" spans="1:13">
      <c r="A117" s="64" t="s">
        <v>1985</v>
      </c>
      <c r="B117" s="63" t="s">
        <v>1984</v>
      </c>
      <c r="C117" s="7" t="s">
        <v>2402</v>
      </c>
      <c r="D117" s="7" t="s">
        <v>2505</v>
      </c>
      <c r="E117" s="64" t="s">
        <v>1986</v>
      </c>
      <c r="F117" s="64" t="s">
        <v>1987</v>
      </c>
      <c r="G117" s="64" t="s">
        <v>1890</v>
      </c>
      <c r="H117" s="64" t="s">
        <v>1987</v>
      </c>
      <c r="I117" s="64" t="s">
        <v>1890</v>
      </c>
      <c r="J117" s="64" t="s">
        <v>1889</v>
      </c>
      <c r="K117" s="64">
        <v>1</v>
      </c>
      <c r="L117" s="64">
        <v>1</v>
      </c>
      <c r="M117" s="64" t="s">
        <v>1988</v>
      </c>
    </row>
    <row r="118" spans="1:13">
      <c r="A118" s="64" t="s">
        <v>1990</v>
      </c>
      <c r="B118" s="63" t="s">
        <v>1989</v>
      </c>
      <c r="C118" s="7" t="s">
        <v>2403</v>
      </c>
      <c r="D118" s="7" t="s">
        <v>2506</v>
      </c>
      <c r="E118" s="64" t="s">
        <v>1991</v>
      </c>
      <c r="F118" s="64" t="s">
        <v>1987</v>
      </c>
      <c r="G118" s="64" t="s">
        <v>1890</v>
      </c>
      <c r="H118" s="64" t="s">
        <v>1987</v>
      </c>
      <c r="I118" s="64" t="s">
        <v>1890</v>
      </c>
      <c r="J118" s="64" t="s">
        <v>1889</v>
      </c>
      <c r="K118" s="64">
        <v>1</v>
      </c>
      <c r="L118" s="64">
        <v>1</v>
      </c>
      <c r="M118" s="64" t="s">
        <v>1988</v>
      </c>
    </row>
    <row r="119" spans="1:13">
      <c r="A119" s="64" t="s">
        <v>1993</v>
      </c>
      <c r="B119" s="63" t="s">
        <v>1992</v>
      </c>
      <c r="C119" s="7" t="s">
        <v>2404</v>
      </c>
      <c r="D119" s="7" t="s">
        <v>2507</v>
      </c>
      <c r="E119" s="64" t="s">
        <v>1994</v>
      </c>
      <c r="F119" s="64" t="s">
        <v>1995</v>
      </c>
      <c r="G119" s="64" t="s">
        <v>1897</v>
      </c>
      <c r="H119" s="64" t="s">
        <v>1995</v>
      </c>
      <c r="I119" s="64" t="s">
        <v>1897</v>
      </c>
      <c r="J119" s="64" t="s">
        <v>1996</v>
      </c>
      <c r="K119" s="64">
        <v>1</v>
      </c>
      <c r="L119" s="64">
        <v>0</v>
      </c>
      <c r="M119" s="64" t="s">
        <v>1997</v>
      </c>
    </row>
    <row r="120" spans="1:13">
      <c r="A120" s="64" t="s">
        <v>466</v>
      </c>
      <c r="B120" s="63" t="s">
        <v>1998</v>
      </c>
      <c r="C120" s="7" t="s">
        <v>2405</v>
      </c>
      <c r="D120" s="7" t="s">
        <v>2508</v>
      </c>
      <c r="E120" s="64" t="s">
        <v>1999</v>
      </c>
      <c r="F120" s="64" t="s">
        <v>1903</v>
      </c>
      <c r="G120" s="64" t="s">
        <v>25</v>
      </c>
      <c r="H120" s="64" t="s">
        <v>2000</v>
      </c>
      <c r="I120" s="64" t="s">
        <v>25</v>
      </c>
      <c r="J120" s="64" t="s">
        <v>2000</v>
      </c>
      <c r="K120" s="64">
        <v>1</v>
      </c>
      <c r="L120" s="64">
        <v>1</v>
      </c>
      <c r="M120" s="64" t="s">
        <v>2001</v>
      </c>
    </row>
    <row r="121" spans="1:13">
      <c r="A121" s="64" t="s">
        <v>2003</v>
      </c>
      <c r="B121" s="63" t="s">
        <v>2002</v>
      </c>
      <c r="C121" s="7" t="s">
        <v>2406</v>
      </c>
      <c r="D121" s="7" t="s">
        <v>2509</v>
      </c>
      <c r="E121" s="64" t="s">
        <v>2004</v>
      </c>
      <c r="F121" s="64" t="s">
        <v>2005</v>
      </c>
      <c r="G121" s="64" t="s">
        <v>1978</v>
      </c>
      <c r="H121" s="64" t="s">
        <v>2005</v>
      </c>
      <c r="I121" s="64" t="s">
        <v>1978</v>
      </c>
      <c r="J121" s="64" t="s">
        <v>2005</v>
      </c>
      <c r="K121" s="64">
        <v>1</v>
      </c>
      <c r="L121" s="64">
        <v>1</v>
      </c>
      <c r="M121" s="64" t="s">
        <v>2006</v>
      </c>
    </row>
    <row r="122" spans="1:13">
      <c r="A122" s="64" t="s">
        <v>2008</v>
      </c>
      <c r="B122" s="63" t="s">
        <v>2007</v>
      </c>
      <c r="C122" s="7" t="s">
        <v>2407</v>
      </c>
      <c r="D122" s="7" t="s">
        <v>2510</v>
      </c>
      <c r="E122" s="64" t="s">
        <v>2009</v>
      </c>
      <c r="F122" s="64" t="s">
        <v>2005</v>
      </c>
      <c r="G122" s="64" t="s">
        <v>1978</v>
      </c>
      <c r="H122" s="64" t="s">
        <v>2005</v>
      </c>
      <c r="I122" s="64" t="s">
        <v>1978</v>
      </c>
      <c r="J122" s="64" t="s">
        <v>2005</v>
      </c>
      <c r="K122" s="64">
        <v>1</v>
      </c>
      <c r="L122" s="64">
        <v>1</v>
      </c>
      <c r="M122" s="64" t="s">
        <v>2006</v>
      </c>
    </row>
    <row r="123" spans="1:13">
      <c r="A123" s="64" t="s">
        <v>2011</v>
      </c>
      <c r="B123" s="63" t="s">
        <v>2010</v>
      </c>
      <c r="C123" s="7" t="s">
        <v>2408</v>
      </c>
      <c r="D123" s="7" t="s">
        <v>2511</v>
      </c>
      <c r="E123" s="64" t="s">
        <v>2012</v>
      </c>
      <c r="F123" s="64" t="s">
        <v>2013</v>
      </c>
      <c r="G123" s="64" t="s">
        <v>1897</v>
      </c>
      <c r="H123" s="64" t="s">
        <v>2014</v>
      </c>
      <c r="I123" s="64" t="s">
        <v>1897</v>
      </c>
      <c r="J123" s="64" t="s">
        <v>2013</v>
      </c>
      <c r="K123" s="64">
        <v>1</v>
      </c>
      <c r="L123" s="64">
        <v>1</v>
      </c>
      <c r="M123" s="64" t="s">
        <v>2015</v>
      </c>
    </row>
    <row r="124" spans="1:13">
      <c r="A124" s="64" t="s">
        <v>2017</v>
      </c>
      <c r="B124" s="63" t="s">
        <v>2016</v>
      </c>
      <c r="C124" s="7" t="s">
        <v>2409</v>
      </c>
      <c r="D124" s="7" t="s">
        <v>2512</v>
      </c>
      <c r="E124" s="64" t="s">
        <v>2018</v>
      </c>
      <c r="F124" s="64" t="s">
        <v>2013</v>
      </c>
      <c r="G124" s="64" t="s">
        <v>1897</v>
      </c>
      <c r="H124" s="64" t="s">
        <v>2014</v>
      </c>
      <c r="I124" s="64" t="s">
        <v>1897</v>
      </c>
      <c r="J124" s="64" t="s">
        <v>2013</v>
      </c>
      <c r="K124" s="64">
        <v>1</v>
      </c>
      <c r="L124" s="64">
        <v>1</v>
      </c>
      <c r="M124" s="64" t="s">
        <v>2015</v>
      </c>
    </row>
    <row r="125" spans="1:13">
      <c r="A125" s="64" t="s">
        <v>2019</v>
      </c>
      <c r="C125" s="7" t="s">
        <v>2410</v>
      </c>
      <c r="D125" s="7" t="s">
        <v>2513</v>
      </c>
      <c r="F125" s="64" t="s">
        <v>2020</v>
      </c>
      <c r="G125" s="64" t="s">
        <v>2021</v>
      </c>
      <c r="H125" s="64" t="s">
        <v>2022</v>
      </c>
      <c r="I125" s="64" t="s">
        <v>2023</v>
      </c>
      <c r="J125" s="64" t="s">
        <v>2022</v>
      </c>
      <c r="K125" s="64">
        <v>0</v>
      </c>
      <c r="L125" s="64">
        <v>0</v>
      </c>
    </row>
    <row r="126" spans="1:13">
      <c r="A126" s="64" t="s">
        <v>2024</v>
      </c>
      <c r="C126" s="7" t="s">
        <v>2411</v>
      </c>
      <c r="D126" s="7" t="s">
        <v>2514</v>
      </c>
      <c r="F126" s="64" t="s">
        <v>2020</v>
      </c>
      <c r="G126" s="64" t="s">
        <v>2021</v>
      </c>
      <c r="H126" s="64" t="s">
        <v>2022</v>
      </c>
      <c r="I126" s="64" t="s">
        <v>2023</v>
      </c>
      <c r="J126" s="64" t="s">
        <v>2022</v>
      </c>
      <c r="K126" s="64">
        <v>0</v>
      </c>
      <c r="L126" s="64">
        <v>0</v>
      </c>
    </row>
    <row r="127" spans="1:13">
      <c r="A127" s="64" t="s">
        <v>2026</v>
      </c>
      <c r="B127" s="63" t="s">
        <v>2025</v>
      </c>
      <c r="C127" s="7" t="s">
        <v>2412</v>
      </c>
      <c r="D127" s="7" t="s">
        <v>2515</v>
      </c>
      <c r="E127" s="64" t="s">
        <v>2027</v>
      </c>
      <c r="F127" s="64" t="s">
        <v>2020</v>
      </c>
      <c r="G127" s="64" t="s">
        <v>2021</v>
      </c>
      <c r="H127" s="64" t="s">
        <v>2022</v>
      </c>
      <c r="I127" s="64" t="s">
        <v>2023</v>
      </c>
      <c r="J127" s="64" t="s">
        <v>2022</v>
      </c>
      <c r="K127" s="64">
        <v>1</v>
      </c>
      <c r="L127" s="64">
        <v>1</v>
      </c>
      <c r="M127" s="64" t="s">
        <v>2028</v>
      </c>
    </row>
    <row r="128" spans="1:13">
      <c r="A128" s="64" t="s">
        <v>2030</v>
      </c>
      <c r="B128" s="63" t="s">
        <v>2029</v>
      </c>
      <c r="C128" s="7" t="s">
        <v>2413</v>
      </c>
      <c r="D128" s="7" t="s">
        <v>2516</v>
      </c>
      <c r="E128" s="64" t="s">
        <v>2031</v>
      </c>
      <c r="F128" s="64" t="s">
        <v>1987</v>
      </c>
      <c r="G128" s="64" t="s">
        <v>1890</v>
      </c>
      <c r="H128" s="64" t="s">
        <v>2032</v>
      </c>
      <c r="I128" s="64" t="s">
        <v>1890</v>
      </c>
      <c r="J128" s="64" t="s">
        <v>2032</v>
      </c>
      <c r="K128" s="64">
        <v>1</v>
      </c>
      <c r="L128" s="64">
        <v>1</v>
      </c>
      <c r="M128" s="64" t="s">
        <v>2033</v>
      </c>
    </row>
    <row r="129" spans="1:13">
      <c r="A129" s="64" t="s">
        <v>2035</v>
      </c>
      <c r="B129" s="63" t="s">
        <v>2034</v>
      </c>
      <c r="C129" s="7" t="s">
        <v>2414</v>
      </c>
      <c r="D129" s="7" t="s">
        <v>2517</v>
      </c>
      <c r="E129" s="64" t="s">
        <v>2036</v>
      </c>
      <c r="F129" s="64" t="s">
        <v>1987</v>
      </c>
      <c r="G129" s="64" t="s">
        <v>1890</v>
      </c>
      <c r="H129" s="64" t="s">
        <v>2032</v>
      </c>
      <c r="I129" s="64" t="s">
        <v>1890</v>
      </c>
      <c r="J129" s="64" t="s">
        <v>2032</v>
      </c>
      <c r="K129" s="64">
        <v>1</v>
      </c>
      <c r="L129" s="64">
        <v>1</v>
      </c>
      <c r="M129" s="64" t="s">
        <v>2033</v>
      </c>
    </row>
    <row r="130" spans="1:13">
      <c r="A130" s="64" t="s">
        <v>2038</v>
      </c>
      <c r="B130" s="63" t="s">
        <v>2037</v>
      </c>
      <c r="C130" s="7" t="s">
        <v>2415</v>
      </c>
      <c r="D130" s="7" t="s">
        <v>2518</v>
      </c>
      <c r="E130" s="64" t="s">
        <v>2039</v>
      </c>
      <c r="F130" s="64" t="s">
        <v>2040</v>
      </c>
      <c r="G130" s="64" t="s">
        <v>1978</v>
      </c>
      <c r="H130" s="64" t="s">
        <v>2041</v>
      </c>
      <c r="I130" s="64" t="s">
        <v>1978</v>
      </c>
      <c r="J130" s="64" t="s">
        <v>2041</v>
      </c>
      <c r="K130" s="64">
        <v>1</v>
      </c>
      <c r="L130" s="64">
        <v>1</v>
      </c>
      <c r="M130" s="64" t="s">
        <v>2042</v>
      </c>
    </row>
    <row r="131" spans="1:13">
      <c r="A131" s="64" t="s">
        <v>2044</v>
      </c>
      <c r="B131" s="63" t="s">
        <v>2043</v>
      </c>
      <c r="C131" s="7" t="s">
        <v>2416</v>
      </c>
      <c r="D131" s="7" t="s">
        <v>2519</v>
      </c>
      <c r="E131" s="64" t="s">
        <v>2045</v>
      </c>
      <c r="F131" s="64" t="s">
        <v>2040</v>
      </c>
      <c r="G131" s="64" t="s">
        <v>1978</v>
      </c>
      <c r="H131" s="64" t="s">
        <v>2041</v>
      </c>
      <c r="I131" s="64" t="s">
        <v>1978</v>
      </c>
      <c r="J131" s="64" t="s">
        <v>2041</v>
      </c>
      <c r="K131" s="64">
        <v>1</v>
      </c>
      <c r="L131" s="64">
        <v>1</v>
      </c>
      <c r="M131" s="64" t="s">
        <v>2042</v>
      </c>
    </row>
    <row r="132" spans="1:13">
      <c r="A132" s="64" t="s">
        <v>2047</v>
      </c>
      <c r="B132" s="63" t="s">
        <v>2046</v>
      </c>
      <c r="C132" s="7" t="s">
        <v>2417</v>
      </c>
      <c r="D132" s="7" t="s">
        <v>2520</v>
      </c>
      <c r="E132" s="64" t="s">
        <v>2048</v>
      </c>
      <c r="F132" s="64" t="s">
        <v>1995</v>
      </c>
      <c r="G132" s="64" t="s">
        <v>1897</v>
      </c>
      <c r="H132" s="64" t="s">
        <v>1995</v>
      </c>
      <c r="I132" s="64" t="s">
        <v>1897</v>
      </c>
      <c r="J132" s="64" t="s">
        <v>1996</v>
      </c>
      <c r="K132" s="64">
        <v>1</v>
      </c>
      <c r="L132" s="64">
        <v>1</v>
      </c>
      <c r="M132" s="64" t="s">
        <v>2049</v>
      </c>
    </row>
    <row r="133" spans="1:13">
      <c r="A133" s="64" t="s">
        <v>2051</v>
      </c>
      <c r="B133" s="63" t="s">
        <v>2050</v>
      </c>
      <c r="C133" s="7" t="s">
        <v>2418</v>
      </c>
      <c r="D133" s="7" t="s">
        <v>2521</v>
      </c>
      <c r="E133" s="64" t="s">
        <v>2052</v>
      </c>
      <c r="F133" s="64" t="s">
        <v>1995</v>
      </c>
      <c r="G133" s="64" t="s">
        <v>1897</v>
      </c>
      <c r="H133" s="64" t="s">
        <v>1995</v>
      </c>
      <c r="I133" s="64" t="s">
        <v>1897</v>
      </c>
      <c r="K133" s="64">
        <v>1</v>
      </c>
      <c r="L133" s="64">
        <v>0</v>
      </c>
    </row>
    <row r="134" spans="1:13">
      <c r="A134" s="64" t="s">
        <v>2051</v>
      </c>
      <c r="B134" s="63" t="s">
        <v>2053</v>
      </c>
      <c r="C134" s="7" t="s">
        <v>2418</v>
      </c>
      <c r="D134" s="7" t="s">
        <v>2521</v>
      </c>
      <c r="E134" s="64" t="s">
        <v>2054</v>
      </c>
      <c r="F134" s="64" t="s">
        <v>1995</v>
      </c>
      <c r="G134" s="64" t="s">
        <v>1897</v>
      </c>
      <c r="H134" s="64" t="s">
        <v>1995</v>
      </c>
      <c r="I134" s="64" t="s">
        <v>1897</v>
      </c>
      <c r="K134" s="64">
        <v>1</v>
      </c>
      <c r="L134" s="64">
        <v>0</v>
      </c>
    </row>
    <row r="135" spans="1:13">
      <c r="A135" s="64" t="s">
        <v>2056</v>
      </c>
      <c r="B135" s="63" t="s">
        <v>2055</v>
      </c>
      <c r="C135" s="7" t="s">
        <v>2419</v>
      </c>
      <c r="D135" s="7" t="s">
        <v>2522</v>
      </c>
      <c r="E135" s="64" t="s">
        <v>2057</v>
      </c>
      <c r="F135" s="64" t="s">
        <v>2013</v>
      </c>
      <c r="G135" s="64" t="s">
        <v>1897</v>
      </c>
      <c r="H135" s="64" t="s">
        <v>2013</v>
      </c>
      <c r="I135" s="64" t="s">
        <v>1897</v>
      </c>
      <c r="J135" s="64" t="s">
        <v>2013</v>
      </c>
      <c r="K135" s="64">
        <v>1</v>
      </c>
      <c r="L135" s="64">
        <v>1</v>
      </c>
      <c r="M135" s="64" t="s">
        <v>2058</v>
      </c>
    </row>
    <row r="136" spans="1:13">
      <c r="A136" s="64" t="s">
        <v>2060</v>
      </c>
      <c r="B136" s="63" t="s">
        <v>2059</v>
      </c>
      <c r="C136" s="7" t="s">
        <v>2420</v>
      </c>
      <c r="D136" s="7" t="s">
        <v>2523</v>
      </c>
      <c r="E136" s="64" t="s">
        <v>2061</v>
      </c>
      <c r="F136" s="64" t="s">
        <v>2013</v>
      </c>
      <c r="G136" s="64" t="s">
        <v>1897</v>
      </c>
      <c r="H136" s="64" t="s">
        <v>2013</v>
      </c>
      <c r="I136" s="64" t="s">
        <v>1897</v>
      </c>
      <c r="J136" s="64" t="s">
        <v>2013</v>
      </c>
      <c r="K136" s="64">
        <v>1</v>
      </c>
      <c r="L136" s="64">
        <v>1</v>
      </c>
      <c r="M136" s="64" t="s">
        <v>2058</v>
      </c>
    </row>
    <row r="137" spans="1:13">
      <c r="A137" s="64" t="s">
        <v>2063</v>
      </c>
      <c r="B137" s="63" t="s">
        <v>2062</v>
      </c>
      <c r="C137" s="7" t="s">
        <v>2421</v>
      </c>
      <c r="D137" s="7" t="s">
        <v>2524</v>
      </c>
      <c r="E137" s="64" t="s">
        <v>2064</v>
      </c>
      <c r="F137" s="64" t="s">
        <v>2065</v>
      </c>
      <c r="G137" s="64" t="s">
        <v>1914</v>
      </c>
      <c r="H137" s="64" t="s">
        <v>2066</v>
      </c>
      <c r="I137" s="64" t="s">
        <v>1914</v>
      </c>
      <c r="J137" s="64" t="s">
        <v>2066</v>
      </c>
      <c r="K137" s="64">
        <v>1</v>
      </c>
      <c r="L137" s="64">
        <v>1</v>
      </c>
      <c r="M137" s="64" t="s">
        <v>2067</v>
      </c>
    </row>
    <row r="138" spans="1:13">
      <c r="A138" s="64" t="s">
        <v>2069</v>
      </c>
      <c r="B138" s="63" t="s">
        <v>2068</v>
      </c>
      <c r="C138" s="7" t="s">
        <v>2422</v>
      </c>
      <c r="D138" s="7" t="s">
        <v>2525</v>
      </c>
      <c r="E138" s="64" t="s">
        <v>2070</v>
      </c>
      <c r="F138" s="64" t="s">
        <v>2065</v>
      </c>
      <c r="G138" s="64" t="s">
        <v>1914</v>
      </c>
      <c r="H138" s="64" t="s">
        <v>2066</v>
      </c>
      <c r="I138" s="64" t="s">
        <v>1914</v>
      </c>
      <c r="J138" s="64" t="s">
        <v>2066</v>
      </c>
      <c r="K138" s="64">
        <v>1</v>
      </c>
      <c r="L138" s="64">
        <v>1</v>
      </c>
      <c r="M138" s="64" t="s">
        <v>2067</v>
      </c>
    </row>
    <row r="139" spans="1:13">
      <c r="A139" s="64" t="s">
        <v>2072</v>
      </c>
      <c r="B139" s="63" t="s">
        <v>2071</v>
      </c>
      <c r="C139" s="7" t="s">
        <v>2423</v>
      </c>
      <c r="D139" s="7" t="s">
        <v>2526</v>
      </c>
      <c r="E139" s="64" t="s">
        <v>2073</v>
      </c>
      <c r="F139" s="64" t="s">
        <v>2074</v>
      </c>
      <c r="G139" s="64" t="s">
        <v>1921</v>
      </c>
      <c r="H139" s="64" t="s">
        <v>2074</v>
      </c>
      <c r="I139" s="64" t="s">
        <v>1921</v>
      </c>
      <c r="J139" s="64" t="s">
        <v>2074</v>
      </c>
      <c r="K139" s="64">
        <v>1</v>
      </c>
      <c r="L139" s="64">
        <v>1</v>
      </c>
      <c r="M139" s="64" t="s">
        <v>2075</v>
      </c>
    </row>
    <row r="140" spans="1:13">
      <c r="A140" s="64" t="s">
        <v>2077</v>
      </c>
      <c r="B140" s="63" t="s">
        <v>2076</v>
      </c>
      <c r="C140" s="7" t="s">
        <v>2424</v>
      </c>
      <c r="D140" s="7" t="s">
        <v>2527</v>
      </c>
      <c r="E140" s="64" t="s">
        <v>2078</v>
      </c>
      <c r="F140" s="64" t="s">
        <v>2074</v>
      </c>
      <c r="G140" s="64" t="s">
        <v>1921</v>
      </c>
      <c r="H140" s="64" t="s">
        <v>2074</v>
      </c>
      <c r="I140" s="64" t="s">
        <v>1921</v>
      </c>
      <c r="J140" s="64" t="s">
        <v>2074</v>
      </c>
      <c r="K140" s="64">
        <v>1</v>
      </c>
      <c r="L140" s="64">
        <v>1</v>
      </c>
      <c r="M140" s="64" t="s">
        <v>2079</v>
      </c>
    </row>
    <row r="141" spans="1:13">
      <c r="A141" s="64" t="s">
        <v>2081</v>
      </c>
      <c r="B141" s="63" t="s">
        <v>2080</v>
      </c>
      <c r="C141" s="7" t="s">
        <v>2425</v>
      </c>
      <c r="D141" s="7" t="s">
        <v>2528</v>
      </c>
      <c r="E141" s="64" t="s">
        <v>2082</v>
      </c>
      <c r="F141" s="64" t="s">
        <v>1929</v>
      </c>
      <c r="G141" s="64" t="s">
        <v>1914</v>
      </c>
      <c r="H141" s="64" t="s">
        <v>2083</v>
      </c>
      <c r="I141" s="64" t="s">
        <v>1914</v>
      </c>
      <c r="J141" s="64" t="s">
        <v>1929</v>
      </c>
      <c r="K141" s="64">
        <v>1</v>
      </c>
      <c r="L141" s="64">
        <v>1</v>
      </c>
      <c r="M141" s="64" t="s">
        <v>2084</v>
      </c>
    </row>
    <row r="142" spans="1:13">
      <c r="A142" s="64" t="s">
        <v>2086</v>
      </c>
      <c r="B142" s="63" t="s">
        <v>2085</v>
      </c>
      <c r="C142" s="7" t="s">
        <v>2426</v>
      </c>
      <c r="D142" s="7" t="s">
        <v>2529</v>
      </c>
      <c r="E142" s="64" t="s">
        <v>2087</v>
      </c>
      <c r="F142" s="64" t="s">
        <v>2040</v>
      </c>
      <c r="G142" s="64" t="s">
        <v>1978</v>
      </c>
      <c r="H142" s="64" t="s">
        <v>2040</v>
      </c>
      <c r="I142" s="64" t="s">
        <v>1978</v>
      </c>
      <c r="J142" s="64" t="s">
        <v>2040</v>
      </c>
      <c r="K142" s="64">
        <v>1</v>
      </c>
      <c r="L142" s="64">
        <v>1</v>
      </c>
      <c r="M142" s="64" t="s">
        <v>2088</v>
      </c>
    </row>
    <row r="143" spans="1:13">
      <c r="A143" s="64" t="s">
        <v>2090</v>
      </c>
      <c r="B143" s="63" t="s">
        <v>2089</v>
      </c>
      <c r="C143" s="7" t="s">
        <v>2427</v>
      </c>
      <c r="D143" s="7" t="s">
        <v>2530</v>
      </c>
      <c r="E143" s="64" t="s">
        <v>2091</v>
      </c>
      <c r="F143" s="64" t="s">
        <v>2040</v>
      </c>
      <c r="G143" s="64" t="s">
        <v>1978</v>
      </c>
      <c r="H143" s="64" t="s">
        <v>2040</v>
      </c>
      <c r="I143" s="64" t="s">
        <v>1978</v>
      </c>
      <c r="J143" s="64" t="s">
        <v>2040</v>
      </c>
      <c r="K143" s="64">
        <v>1</v>
      </c>
      <c r="L143" s="64">
        <v>1</v>
      </c>
      <c r="M143" s="64" t="s">
        <v>2092</v>
      </c>
    </row>
    <row r="144" spans="1:13">
      <c r="A144" s="64" t="s">
        <v>2094</v>
      </c>
      <c r="B144" s="63" t="s">
        <v>2093</v>
      </c>
      <c r="C144" s="7" t="s">
        <v>2428</v>
      </c>
      <c r="D144" s="7" t="s">
        <v>2531</v>
      </c>
      <c r="E144" s="64" t="s">
        <v>2095</v>
      </c>
      <c r="F144" s="64" t="s">
        <v>2096</v>
      </c>
      <c r="G144" s="64" t="s">
        <v>2097</v>
      </c>
      <c r="H144" s="64" t="s">
        <v>2098</v>
      </c>
      <c r="I144" s="64" t="s">
        <v>1951</v>
      </c>
      <c r="J144" s="64" t="s">
        <v>2097</v>
      </c>
      <c r="K144" s="64">
        <v>1</v>
      </c>
      <c r="L144" s="64">
        <v>1</v>
      </c>
      <c r="M144" s="64" t="s">
        <v>2099</v>
      </c>
    </row>
    <row r="145" spans="1:13">
      <c r="A145" s="64" t="s">
        <v>2101</v>
      </c>
      <c r="B145" s="63" t="s">
        <v>2100</v>
      </c>
      <c r="C145" s="7" t="s">
        <v>2429</v>
      </c>
      <c r="D145" s="7" t="s">
        <v>2532</v>
      </c>
      <c r="E145" s="64" t="s">
        <v>2102</v>
      </c>
      <c r="F145" s="64" t="s">
        <v>2096</v>
      </c>
      <c r="G145" s="64" t="s">
        <v>2097</v>
      </c>
      <c r="H145" s="64" t="s">
        <v>2098</v>
      </c>
      <c r="I145" s="64" t="s">
        <v>1951</v>
      </c>
      <c r="J145" s="64" t="s">
        <v>2097</v>
      </c>
      <c r="K145" s="64">
        <v>1</v>
      </c>
      <c r="L145" s="64">
        <v>1</v>
      </c>
      <c r="M145" s="64" t="s">
        <v>2099</v>
      </c>
    </row>
    <row r="146" spans="1:13">
      <c r="A146" s="64" t="s">
        <v>2104</v>
      </c>
      <c r="B146" s="63" t="s">
        <v>2103</v>
      </c>
      <c r="C146" s="7" t="s">
        <v>2430</v>
      </c>
      <c r="D146" s="7" t="s">
        <v>2533</v>
      </c>
      <c r="E146" s="64" t="s">
        <v>2105</v>
      </c>
      <c r="F146" s="64" t="s">
        <v>2106</v>
      </c>
      <c r="G146" s="64" t="s">
        <v>2097</v>
      </c>
      <c r="H146" s="64" t="s">
        <v>2106</v>
      </c>
      <c r="I146" s="64" t="s">
        <v>1951</v>
      </c>
      <c r="J146" s="64" t="s">
        <v>2097</v>
      </c>
      <c r="K146" s="64">
        <v>1</v>
      </c>
      <c r="L146" s="64">
        <v>0</v>
      </c>
      <c r="M146" s="64" t="s">
        <v>2107</v>
      </c>
    </row>
    <row r="147" spans="1:13">
      <c r="A147" s="64" t="s">
        <v>2109</v>
      </c>
      <c r="B147" s="63" t="s">
        <v>2108</v>
      </c>
      <c r="C147" s="7" t="s">
        <v>2431</v>
      </c>
      <c r="D147" s="7" t="s">
        <v>2534</v>
      </c>
      <c r="E147" s="64" t="s">
        <v>2110</v>
      </c>
      <c r="F147" s="64" t="s">
        <v>2106</v>
      </c>
      <c r="G147" s="64" t="s">
        <v>2097</v>
      </c>
      <c r="H147" s="64" t="s">
        <v>2106</v>
      </c>
      <c r="I147" s="64" t="s">
        <v>1951</v>
      </c>
      <c r="J147" s="64" t="s">
        <v>2097</v>
      </c>
      <c r="K147" s="64">
        <v>1</v>
      </c>
      <c r="L147" s="64">
        <v>1</v>
      </c>
      <c r="M147" s="64" t="s">
        <v>2111</v>
      </c>
    </row>
    <row r="148" spans="1:13">
      <c r="A148" s="64" t="s">
        <v>2113</v>
      </c>
      <c r="B148" s="63" t="s">
        <v>2112</v>
      </c>
      <c r="C148" s="7" t="s">
        <v>2432</v>
      </c>
      <c r="D148" s="7" t="s">
        <v>2535</v>
      </c>
      <c r="E148" s="64" t="s">
        <v>2114</v>
      </c>
      <c r="F148" s="64" t="s">
        <v>2096</v>
      </c>
      <c r="G148" s="64" t="s">
        <v>2097</v>
      </c>
      <c r="H148" s="64" t="s">
        <v>2115</v>
      </c>
      <c r="I148" s="64" t="s">
        <v>1951</v>
      </c>
      <c r="J148" s="64" t="s">
        <v>2097</v>
      </c>
      <c r="K148" s="64">
        <v>1</v>
      </c>
      <c r="L148" s="64">
        <v>1</v>
      </c>
      <c r="M148" s="64" t="s">
        <v>2116</v>
      </c>
    </row>
    <row r="149" spans="1:13">
      <c r="A149" s="64" t="s">
        <v>459</v>
      </c>
      <c r="B149" s="63" t="s">
        <v>2117</v>
      </c>
      <c r="C149" s="7" t="s">
        <v>2433</v>
      </c>
      <c r="D149" s="7" t="s">
        <v>2536</v>
      </c>
      <c r="E149" s="64" t="s">
        <v>2118</v>
      </c>
      <c r="F149" s="64" t="s">
        <v>1942</v>
      </c>
      <c r="G149" s="64" t="s">
        <v>25</v>
      </c>
      <c r="H149" s="64" t="s">
        <v>2119</v>
      </c>
      <c r="I149" s="64" t="s">
        <v>25</v>
      </c>
      <c r="J149" s="64" t="s">
        <v>1942</v>
      </c>
      <c r="K149" s="64">
        <v>1</v>
      </c>
      <c r="L149" s="64">
        <v>1</v>
      </c>
      <c r="M149" s="64" t="s">
        <v>2120</v>
      </c>
    </row>
    <row r="150" spans="1:13">
      <c r="A150" s="64" t="s">
        <v>460</v>
      </c>
      <c r="B150" s="63" t="s">
        <v>2121</v>
      </c>
      <c r="C150" s="7" t="s">
        <v>2434</v>
      </c>
      <c r="D150" s="7" t="s">
        <v>2537</v>
      </c>
      <c r="E150" s="64" t="s">
        <v>1487</v>
      </c>
      <c r="F150" s="64" t="s">
        <v>1942</v>
      </c>
      <c r="G150" s="64" t="s">
        <v>25</v>
      </c>
      <c r="H150" s="64" t="s">
        <v>2119</v>
      </c>
      <c r="I150" s="64" t="s">
        <v>25</v>
      </c>
      <c r="J150" s="64" t="s">
        <v>1942</v>
      </c>
      <c r="K150" s="64">
        <v>1</v>
      </c>
      <c r="L150" s="64">
        <v>1</v>
      </c>
      <c r="M150" s="64" t="s">
        <v>2120</v>
      </c>
    </row>
    <row r="151" spans="1:13">
      <c r="A151" s="64" t="s">
        <v>458</v>
      </c>
      <c r="B151" s="63" t="s">
        <v>2122</v>
      </c>
      <c r="C151" s="7" t="s">
        <v>2435</v>
      </c>
      <c r="D151" s="7" t="s">
        <v>2538</v>
      </c>
      <c r="E151" s="64" t="s">
        <v>1486</v>
      </c>
      <c r="F151" s="64" t="s">
        <v>1942</v>
      </c>
      <c r="G151" s="64" t="s">
        <v>25</v>
      </c>
      <c r="H151" s="64" t="s">
        <v>2123</v>
      </c>
      <c r="I151" s="64" t="s">
        <v>25</v>
      </c>
      <c r="J151" s="64" t="s">
        <v>1942</v>
      </c>
      <c r="K151" s="64">
        <v>1</v>
      </c>
      <c r="L151" s="64">
        <v>1</v>
      </c>
      <c r="M151" s="64" t="s">
        <v>2120</v>
      </c>
    </row>
    <row r="152" spans="1:13">
      <c r="A152" s="64" t="s">
        <v>461</v>
      </c>
      <c r="B152" s="63" t="s">
        <v>2124</v>
      </c>
      <c r="C152" s="7" t="s">
        <v>2436</v>
      </c>
      <c r="D152" s="7" t="s">
        <v>2539</v>
      </c>
      <c r="E152" s="64" t="s">
        <v>2125</v>
      </c>
      <c r="F152" s="64" t="s">
        <v>1942</v>
      </c>
      <c r="G152" s="64" t="s">
        <v>25</v>
      </c>
      <c r="H152" s="64" t="s">
        <v>2123</v>
      </c>
      <c r="I152" s="64" t="s">
        <v>25</v>
      </c>
      <c r="J152" s="64" t="s">
        <v>1942</v>
      </c>
      <c r="K152" s="64">
        <v>1</v>
      </c>
      <c r="L152" s="64">
        <v>0</v>
      </c>
      <c r="M152" s="64" t="s">
        <v>2120</v>
      </c>
    </row>
    <row r="153" spans="1:13">
      <c r="A153" s="64" t="s">
        <v>455</v>
      </c>
      <c r="B153" s="63" t="s">
        <v>2126</v>
      </c>
      <c r="C153" s="7" t="s">
        <v>2437</v>
      </c>
      <c r="D153" s="7" t="s">
        <v>2540</v>
      </c>
      <c r="E153" s="64" t="s">
        <v>453</v>
      </c>
      <c r="F153" s="64" t="s">
        <v>2127</v>
      </c>
      <c r="G153" s="64" t="s">
        <v>25</v>
      </c>
      <c r="H153" s="64" t="s">
        <v>2127</v>
      </c>
      <c r="I153" s="64" t="s">
        <v>25</v>
      </c>
      <c r="J153" s="64" t="s">
        <v>2127</v>
      </c>
      <c r="K153" s="64">
        <v>1</v>
      </c>
      <c r="L153" s="64">
        <v>1</v>
      </c>
      <c r="M153" s="64" t="s">
        <v>2128</v>
      </c>
    </row>
    <row r="154" spans="1:13">
      <c r="A154" s="64" t="s">
        <v>454</v>
      </c>
      <c r="B154" s="63" t="s">
        <v>2129</v>
      </c>
      <c r="C154" s="7" t="s">
        <v>2438</v>
      </c>
      <c r="D154" s="7" t="s">
        <v>2541</v>
      </c>
      <c r="E154" s="64" t="s">
        <v>2130</v>
      </c>
      <c r="F154" s="64" t="s">
        <v>2127</v>
      </c>
      <c r="G154" s="64" t="s">
        <v>25</v>
      </c>
      <c r="H154" s="64" t="s">
        <v>2127</v>
      </c>
      <c r="I154" s="64" t="s">
        <v>25</v>
      </c>
      <c r="J154" s="64" t="s">
        <v>2127</v>
      </c>
      <c r="K154" s="64">
        <v>1</v>
      </c>
      <c r="L154" s="64">
        <v>1</v>
      </c>
      <c r="M154" s="64" t="s">
        <v>2131</v>
      </c>
    </row>
    <row r="155" spans="1:13">
      <c r="A155" s="64" t="s">
        <v>456</v>
      </c>
      <c r="B155" s="63" t="s">
        <v>2132</v>
      </c>
      <c r="C155" s="7" t="s">
        <v>2439</v>
      </c>
      <c r="D155" s="7" t="s">
        <v>2542</v>
      </c>
      <c r="E155" s="64" t="s">
        <v>2133</v>
      </c>
      <c r="F155" s="64" t="s">
        <v>2127</v>
      </c>
      <c r="G155" s="64" t="s">
        <v>25</v>
      </c>
      <c r="H155" s="64" t="s">
        <v>2134</v>
      </c>
      <c r="I155" s="64" t="s">
        <v>25</v>
      </c>
      <c r="J155" s="64" t="s">
        <v>2127</v>
      </c>
      <c r="K155" s="64">
        <v>1</v>
      </c>
      <c r="L155" s="64">
        <v>1</v>
      </c>
      <c r="M155" s="64" t="s">
        <v>2135</v>
      </c>
    </row>
    <row r="156" spans="1:13">
      <c r="A156" s="64" t="s">
        <v>457</v>
      </c>
      <c r="B156" s="63" t="s">
        <v>2136</v>
      </c>
      <c r="C156" s="7" t="s">
        <v>2440</v>
      </c>
      <c r="D156" s="7" t="s">
        <v>2543</v>
      </c>
      <c r="E156" s="64" t="s">
        <v>1485</v>
      </c>
      <c r="F156" s="64" t="s">
        <v>2127</v>
      </c>
      <c r="G156" s="64" t="s">
        <v>25</v>
      </c>
      <c r="H156" s="64" t="s">
        <v>2134</v>
      </c>
      <c r="I156" s="64" t="s">
        <v>25</v>
      </c>
      <c r="J156" s="64" t="s">
        <v>2127</v>
      </c>
      <c r="K156" s="64">
        <v>1</v>
      </c>
      <c r="L156" s="64">
        <v>1</v>
      </c>
      <c r="M156" s="64" t="s">
        <v>2135</v>
      </c>
    </row>
    <row r="157" spans="1:13">
      <c r="A157" s="64" t="s">
        <v>2138</v>
      </c>
      <c r="B157" s="63" t="s">
        <v>2137</v>
      </c>
      <c r="C157" s="7" t="s">
        <v>2441</v>
      </c>
      <c r="D157" s="7" t="s">
        <v>2544</v>
      </c>
      <c r="E157" s="64" t="s">
        <v>2139</v>
      </c>
      <c r="F157" s="64" t="s">
        <v>2074</v>
      </c>
      <c r="G157" s="64" t="s">
        <v>1921</v>
      </c>
      <c r="H157" s="64" t="s">
        <v>2140</v>
      </c>
      <c r="I157" s="64" t="s">
        <v>1921</v>
      </c>
      <c r="J157" s="64" t="s">
        <v>2074</v>
      </c>
      <c r="K157" s="64">
        <v>1</v>
      </c>
      <c r="L157" s="64">
        <v>1</v>
      </c>
      <c r="M157" s="64" t="s">
        <v>2141</v>
      </c>
    </row>
    <row r="158" spans="1:13">
      <c r="A158" s="64" t="s">
        <v>2143</v>
      </c>
      <c r="B158" s="63" t="s">
        <v>2142</v>
      </c>
      <c r="C158" s="7" t="s">
        <v>2442</v>
      </c>
      <c r="D158" s="7" t="s">
        <v>2545</v>
      </c>
      <c r="E158" s="64" t="s">
        <v>2144</v>
      </c>
      <c r="F158" s="64" t="s">
        <v>2074</v>
      </c>
      <c r="G158" s="64" t="s">
        <v>1921</v>
      </c>
      <c r="H158" s="64" t="s">
        <v>2140</v>
      </c>
      <c r="I158" s="64" t="s">
        <v>1921</v>
      </c>
      <c r="J158" s="64" t="s">
        <v>2074</v>
      </c>
      <c r="K158" s="64">
        <v>1</v>
      </c>
      <c r="L158" s="64">
        <v>1</v>
      </c>
      <c r="M158" s="64" t="s">
        <v>2141</v>
      </c>
    </row>
    <row r="159" spans="1:13">
      <c r="A159" s="64" t="s">
        <v>2145</v>
      </c>
      <c r="C159" s="7" t="s">
        <v>2443</v>
      </c>
      <c r="D159" s="7" t="s">
        <v>2546</v>
      </c>
      <c r="F159" s="64" t="s">
        <v>2074</v>
      </c>
      <c r="G159" s="64" t="s">
        <v>1921</v>
      </c>
      <c r="H159" s="64" t="s">
        <v>2140</v>
      </c>
      <c r="I159" s="64" t="s">
        <v>1921</v>
      </c>
      <c r="J159" s="64" t="s">
        <v>2074</v>
      </c>
    </row>
    <row r="160" spans="1:13">
      <c r="A160" s="64" t="s">
        <v>2147</v>
      </c>
      <c r="B160" s="63" t="s">
        <v>2146</v>
      </c>
      <c r="C160" s="7" t="s">
        <v>2444</v>
      </c>
      <c r="D160" s="7" t="s">
        <v>2547</v>
      </c>
      <c r="E160" s="64" t="s">
        <v>2148</v>
      </c>
      <c r="F160" s="64" t="s">
        <v>2020</v>
      </c>
      <c r="G160" s="64" t="s">
        <v>2021</v>
      </c>
      <c r="H160" s="64" t="s">
        <v>2149</v>
      </c>
      <c r="I160" s="64" t="s">
        <v>2023</v>
      </c>
      <c r="J160" s="64" t="s">
        <v>2149</v>
      </c>
      <c r="K160" s="64">
        <v>1</v>
      </c>
      <c r="L160" s="64">
        <v>1</v>
      </c>
      <c r="M160" s="64" t="s">
        <v>2150</v>
      </c>
    </row>
    <row r="161" spans="1:13">
      <c r="A161" s="64" t="s">
        <v>2152</v>
      </c>
      <c r="B161" s="63" t="s">
        <v>2151</v>
      </c>
      <c r="C161" s="7" t="s">
        <v>2445</v>
      </c>
      <c r="D161" s="7" t="s">
        <v>2548</v>
      </c>
      <c r="E161" s="64" t="s">
        <v>2153</v>
      </c>
      <c r="F161" s="64" t="s">
        <v>1995</v>
      </c>
      <c r="G161" s="64" t="s">
        <v>1897</v>
      </c>
      <c r="H161" s="64" t="s">
        <v>1995</v>
      </c>
      <c r="I161" s="64" t="s">
        <v>1897</v>
      </c>
      <c r="K161" s="64">
        <v>1</v>
      </c>
      <c r="L161" s="64">
        <v>0</v>
      </c>
      <c r="M161" s="64" t="s">
        <v>1997</v>
      </c>
    </row>
    <row r="162" spans="1:13">
      <c r="A162" s="64" t="s">
        <v>2154</v>
      </c>
      <c r="C162" s="7" t="s">
        <v>2446</v>
      </c>
      <c r="D162" s="7" t="s">
        <v>2549</v>
      </c>
      <c r="F162" s="64" t="s">
        <v>2065</v>
      </c>
      <c r="G162" s="64" t="s">
        <v>1914</v>
      </c>
      <c r="H162" s="64" t="s">
        <v>2065</v>
      </c>
      <c r="I162" s="64" t="s">
        <v>1914</v>
      </c>
      <c r="J162" s="64" t="s">
        <v>2065</v>
      </c>
      <c r="K162" s="64">
        <v>0</v>
      </c>
      <c r="L162" s="64">
        <v>0</v>
      </c>
    </row>
    <row r="163" spans="1:13">
      <c r="A163" s="64" t="s">
        <v>2155</v>
      </c>
      <c r="C163" s="7" t="s">
        <v>2447</v>
      </c>
      <c r="D163" s="7" t="s">
        <v>2550</v>
      </c>
      <c r="F163" s="64" t="s">
        <v>2065</v>
      </c>
      <c r="G163" s="64" t="s">
        <v>1914</v>
      </c>
      <c r="H163" s="64" t="s">
        <v>2065</v>
      </c>
      <c r="I163" s="64" t="s">
        <v>1914</v>
      </c>
      <c r="J163" s="64" t="s">
        <v>2065</v>
      </c>
      <c r="K163" s="64">
        <v>0</v>
      </c>
      <c r="L163" s="64">
        <v>0</v>
      </c>
    </row>
    <row r="164" spans="1:13">
      <c r="A164" s="64" t="s">
        <v>2157</v>
      </c>
      <c r="B164" s="63" t="s">
        <v>2156</v>
      </c>
      <c r="C164" s="7" t="s">
        <v>2448</v>
      </c>
      <c r="D164" s="7" t="s">
        <v>2551</v>
      </c>
      <c r="E164" s="64" t="s">
        <v>2158</v>
      </c>
      <c r="F164" s="64" t="s">
        <v>2065</v>
      </c>
      <c r="G164" s="64" t="s">
        <v>1914</v>
      </c>
      <c r="H164" s="64" t="s">
        <v>2065</v>
      </c>
      <c r="I164" s="64" t="s">
        <v>1914</v>
      </c>
      <c r="J164" s="64" t="s">
        <v>2065</v>
      </c>
      <c r="K164" s="64">
        <v>1</v>
      </c>
      <c r="L164" s="64">
        <v>1</v>
      </c>
      <c r="M164" s="64" t="s">
        <v>2159</v>
      </c>
    </row>
    <row r="165" spans="1:13">
      <c r="A165" s="64" t="s">
        <v>2161</v>
      </c>
      <c r="B165" s="63" t="s">
        <v>2160</v>
      </c>
      <c r="C165" s="7" t="s">
        <v>2449</v>
      </c>
      <c r="D165" s="7" t="s">
        <v>2552</v>
      </c>
      <c r="E165" s="64" t="s">
        <v>2162</v>
      </c>
      <c r="F165" s="64" t="s">
        <v>2065</v>
      </c>
      <c r="G165" s="64" t="s">
        <v>1914</v>
      </c>
      <c r="H165" s="64" t="s">
        <v>2065</v>
      </c>
      <c r="I165" s="64" t="s">
        <v>1914</v>
      </c>
      <c r="J165" s="64" t="s">
        <v>2065</v>
      </c>
      <c r="K165" s="64">
        <v>1</v>
      </c>
      <c r="L165" s="64">
        <v>1</v>
      </c>
      <c r="M165" s="64" t="s">
        <v>2163</v>
      </c>
    </row>
    <row r="166" spans="1:13">
      <c r="A166" s="64" t="s">
        <v>2164</v>
      </c>
      <c r="C166" s="7" t="s">
        <v>2450</v>
      </c>
      <c r="D166" s="7" t="s">
        <v>2553</v>
      </c>
      <c r="F166" s="64" t="s">
        <v>1896</v>
      </c>
      <c r="G166" s="64" t="s">
        <v>1897</v>
      </c>
      <c r="H166" s="64" t="s">
        <v>1996</v>
      </c>
      <c r="I166" s="64" t="s">
        <v>1897</v>
      </c>
      <c r="J166" s="64" t="s">
        <v>1996</v>
      </c>
      <c r="K166" s="64">
        <v>0</v>
      </c>
      <c r="L166" s="64">
        <v>0</v>
      </c>
    </row>
    <row r="167" spans="1:13">
      <c r="A167" s="64" t="s">
        <v>2165</v>
      </c>
      <c r="C167" s="7" t="s">
        <v>2451</v>
      </c>
      <c r="D167" s="7" t="s">
        <v>2554</v>
      </c>
      <c r="F167" s="64" t="s">
        <v>1896</v>
      </c>
      <c r="G167" s="64" t="s">
        <v>1897</v>
      </c>
      <c r="H167" s="64" t="s">
        <v>1996</v>
      </c>
      <c r="I167" s="64" t="s">
        <v>1897</v>
      </c>
      <c r="J167" s="64" t="s">
        <v>1996</v>
      </c>
      <c r="K167" s="64">
        <v>0</v>
      </c>
      <c r="L167" s="64">
        <v>0</v>
      </c>
    </row>
    <row r="168" spans="1:13">
      <c r="A168" s="64" t="s">
        <v>2167</v>
      </c>
      <c r="B168" s="63" t="s">
        <v>2166</v>
      </c>
      <c r="C168" s="7" t="s">
        <v>2452</v>
      </c>
      <c r="D168" s="7" t="s">
        <v>2555</v>
      </c>
      <c r="E168" s="64" t="s">
        <v>2168</v>
      </c>
      <c r="F168" s="64" t="s">
        <v>1896</v>
      </c>
      <c r="G168" s="64" t="s">
        <v>1897</v>
      </c>
      <c r="H168" s="64" t="s">
        <v>1996</v>
      </c>
      <c r="I168" s="64" t="s">
        <v>1897</v>
      </c>
      <c r="J168" s="64" t="s">
        <v>1996</v>
      </c>
      <c r="K168" s="64">
        <v>1</v>
      </c>
      <c r="L168" s="64">
        <v>1</v>
      </c>
      <c r="M168" s="64" t="s">
        <v>2169</v>
      </c>
    </row>
    <row r="169" spans="1:13">
      <c r="A169" s="64" t="s">
        <v>2171</v>
      </c>
      <c r="B169" s="63" t="s">
        <v>2170</v>
      </c>
      <c r="C169" s="7" t="s">
        <v>2453</v>
      </c>
      <c r="D169" s="7" t="s">
        <v>2556</v>
      </c>
      <c r="E169" s="64" t="s">
        <v>2172</v>
      </c>
      <c r="F169" s="64" t="s">
        <v>1896</v>
      </c>
      <c r="G169" s="64" t="s">
        <v>1897</v>
      </c>
      <c r="H169" s="64" t="s">
        <v>1996</v>
      </c>
      <c r="I169" s="64" t="s">
        <v>1897</v>
      </c>
      <c r="J169" s="64" t="s">
        <v>1996</v>
      </c>
      <c r="K169" s="64">
        <v>1</v>
      </c>
      <c r="L169" s="64">
        <v>1</v>
      </c>
      <c r="M169" s="64" t="s">
        <v>2173</v>
      </c>
    </row>
    <row r="170" spans="1:13">
      <c r="A170" s="64" t="s">
        <v>2174</v>
      </c>
      <c r="C170" s="7" t="s">
        <v>2454</v>
      </c>
      <c r="D170" s="7" t="s">
        <v>2557</v>
      </c>
      <c r="F170" s="64" t="s">
        <v>2021</v>
      </c>
      <c r="G170" s="64" t="s">
        <v>2021</v>
      </c>
      <c r="H170" s="64" t="s">
        <v>2175</v>
      </c>
      <c r="I170" s="64" t="s">
        <v>2023</v>
      </c>
      <c r="J170" s="64" t="s">
        <v>2021</v>
      </c>
      <c r="K170" s="64">
        <v>0</v>
      </c>
      <c r="L170" s="64">
        <v>0</v>
      </c>
    </row>
    <row r="171" spans="1:13">
      <c r="A171" s="64" t="s">
        <v>2176</v>
      </c>
      <c r="C171" s="7" t="s">
        <v>2455</v>
      </c>
      <c r="D171" s="7" t="s">
        <v>2558</v>
      </c>
      <c r="F171" s="64" t="s">
        <v>2021</v>
      </c>
      <c r="G171" s="64" t="s">
        <v>2021</v>
      </c>
      <c r="H171" s="64" t="s">
        <v>2175</v>
      </c>
      <c r="I171" s="64" t="s">
        <v>2023</v>
      </c>
      <c r="J171" s="64" t="s">
        <v>2021</v>
      </c>
      <c r="K171" s="64">
        <v>0</v>
      </c>
      <c r="L171" s="64">
        <v>0</v>
      </c>
    </row>
    <row r="172" spans="1:13">
      <c r="A172" s="64" t="s">
        <v>2178</v>
      </c>
      <c r="B172" s="63" t="s">
        <v>2177</v>
      </c>
      <c r="C172" s="7" t="s">
        <v>2456</v>
      </c>
      <c r="D172" s="7" t="s">
        <v>2559</v>
      </c>
      <c r="E172" s="64" t="s">
        <v>2179</v>
      </c>
      <c r="F172" s="64" t="s">
        <v>2021</v>
      </c>
      <c r="G172" s="64" t="s">
        <v>2021</v>
      </c>
      <c r="H172" s="64" t="s">
        <v>2175</v>
      </c>
      <c r="I172" s="64" t="s">
        <v>2023</v>
      </c>
      <c r="J172" s="64" t="s">
        <v>2021</v>
      </c>
      <c r="K172" s="64">
        <v>1</v>
      </c>
      <c r="L172" s="64">
        <v>1</v>
      </c>
      <c r="M172" s="64" t="s">
        <v>2180</v>
      </c>
    </row>
    <row r="173" spans="1:13">
      <c r="A173" s="64" t="s">
        <v>2182</v>
      </c>
      <c r="B173" s="63" t="s">
        <v>2181</v>
      </c>
      <c r="C173" s="7" t="s">
        <v>2457</v>
      </c>
      <c r="D173" s="7" t="s">
        <v>2560</v>
      </c>
      <c r="E173" s="64" t="s">
        <v>2183</v>
      </c>
      <c r="F173" s="64" t="s">
        <v>1896</v>
      </c>
      <c r="G173" s="64" t="s">
        <v>1897</v>
      </c>
      <c r="H173" s="64" t="s">
        <v>1896</v>
      </c>
      <c r="I173" s="64" t="s">
        <v>1897</v>
      </c>
      <c r="K173" s="64">
        <v>1</v>
      </c>
      <c r="L173" s="64">
        <v>0</v>
      </c>
      <c r="M173" s="64" t="s">
        <v>2184</v>
      </c>
    </row>
    <row r="174" spans="1:13">
      <c r="A174" s="64" t="s">
        <v>2186</v>
      </c>
      <c r="B174" s="63" t="s">
        <v>2185</v>
      </c>
      <c r="C174" s="7" t="s">
        <v>2458</v>
      </c>
      <c r="D174" s="7" t="s">
        <v>2561</v>
      </c>
      <c r="E174" s="64" t="s">
        <v>2187</v>
      </c>
      <c r="F174" s="64" t="s">
        <v>1913</v>
      </c>
      <c r="G174" s="64" t="s">
        <v>1914</v>
      </c>
      <c r="H174" s="64" t="s">
        <v>1915</v>
      </c>
      <c r="I174" s="64" t="s">
        <v>1914</v>
      </c>
      <c r="J174" s="64" t="s">
        <v>1915</v>
      </c>
      <c r="K174" s="64">
        <v>1</v>
      </c>
      <c r="L174" s="64">
        <v>1</v>
      </c>
      <c r="M174" s="64" t="s">
        <v>1916</v>
      </c>
    </row>
    <row r="175" spans="1:13">
      <c r="A175" s="64" t="s">
        <v>2189</v>
      </c>
      <c r="B175" s="63" t="s">
        <v>2188</v>
      </c>
      <c r="C175" s="7" t="s">
        <v>2459</v>
      </c>
      <c r="D175" s="7" t="s">
        <v>2562</v>
      </c>
      <c r="E175" s="64" t="s">
        <v>2190</v>
      </c>
      <c r="F175" s="64" t="s">
        <v>1889</v>
      </c>
      <c r="G175" s="64" t="s">
        <v>1890</v>
      </c>
      <c r="H175" s="64" t="s">
        <v>1889</v>
      </c>
      <c r="I175" s="64" t="s">
        <v>1890</v>
      </c>
      <c r="J175" s="64" t="s">
        <v>1889</v>
      </c>
      <c r="K175" s="64">
        <v>1</v>
      </c>
      <c r="L175" s="64">
        <v>1</v>
      </c>
      <c r="M175" s="64" t="s">
        <v>2191</v>
      </c>
    </row>
    <row r="176" spans="1:13">
      <c r="A176" s="64" t="s">
        <v>2193</v>
      </c>
      <c r="B176" s="63" t="s">
        <v>2192</v>
      </c>
      <c r="C176" s="7" t="s">
        <v>2460</v>
      </c>
      <c r="D176" s="7" t="s">
        <v>2563</v>
      </c>
      <c r="E176" s="64" t="s">
        <v>2194</v>
      </c>
      <c r="F176" s="64" t="s">
        <v>1889</v>
      </c>
      <c r="G176" s="64" t="s">
        <v>1890</v>
      </c>
      <c r="H176" s="64" t="s">
        <v>1889</v>
      </c>
      <c r="I176" s="64" t="s">
        <v>1890</v>
      </c>
      <c r="J176" s="64" t="s">
        <v>1889</v>
      </c>
      <c r="K176" s="64">
        <v>1</v>
      </c>
      <c r="L176" s="64">
        <v>1</v>
      </c>
      <c r="M176" s="64" t="s">
        <v>2191</v>
      </c>
    </row>
    <row r="177" spans="1:13">
      <c r="A177" s="64" t="s">
        <v>2196</v>
      </c>
      <c r="B177" s="63" t="s">
        <v>2195</v>
      </c>
      <c r="C177" s="7" t="s">
        <v>2461</v>
      </c>
      <c r="D177" s="7" t="s">
        <v>2564</v>
      </c>
      <c r="E177" s="64" t="s">
        <v>2197</v>
      </c>
      <c r="F177" s="64" t="s">
        <v>1913</v>
      </c>
      <c r="G177" s="64" t="s">
        <v>1914</v>
      </c>
      <c r="H177" s="64" t="s">
        <v>2198</v>
      </c>
      <c r="I177" s="64" t="s">
        <v>1914</v>
      </c>
      <c r="J177" s="64" t="s">
        <v>1915</v>
      </c>
      <c r="K177" s="64">
        <v>1</v>
      </c>
      <c r="L177" s="64">
        <v>1</v>
      </c>
      <c r="M177" s="64" t="s">
        <v>1916</v>
      </c>
    </row>
    <row r="178" spans="1:13">
      <c r="A178" s="64" t="s">
        <v>2199</v>
      </c>
      <c r="C178" s="7" t="s">
        <v>2462</v>
      </c>
      <c r="D178" s="7" t="s">
        <v>2565</v>
      </c>
      <c r="F178" s="64" t="s">
        <v>1913</v>
      </c>
      <c r="G178" s="64" t="s">
        <v>1914</v>
      </c>
      <c r="H178" s="64" t="s">
        <v>2198</v>
      </c>
      <c r="I178" s="64" t="s">
        <v>1914</v>
      </c>
      <c r="J178" s="64" t="s">
        <v>1915</v>
      </c>
      <c r="K178" s="64">
        <v>0</v>
      </c>
      <c r="L178" s="64">
        <v>0</v>
      </c>
    </row>
    <row r="179" spans="1:13">
      <c r="A179" s="64" t="s">
        <v>2201</v>
      </c>
      <c r="B179" s="63" t="s">
        <v>2200</v>
      </c>
      <c r="C179" s="7" t="s">
        <v>2463</v>
      </c>
      <c r="D179" s="7" t="s">
        <v>2566</v>
      </c>
      <c r="E179" s="64" t="s">
        <v>2202</v>
      </c>
      <c r="F179" s="64" t="s">
        <v>2203</v>
      </c>
      <c r="G179" s="64" t="s">
        <v>2203</v>
      </c>
      <c r="H179" s="64" t="s">
        <v>2204</v>
      </c>
      <c r="I179" s="64" t="s">
        <v>2023</v>
      </c>
      <c r="J179" s="64" t="s">
        <v>2203</v>
      </c>
      <c r="K179" s="64">
        <v>1</v>
      </c>
      <c r="L179" s="64">
        <v>1</v>
      </c>
      <c r="M179" s="64" t="s">
        <v>2205</v>
      </c>
    </row>
    <row r="180" spans="1:13">
      <c r="A180" s="64" t="s">
        <v>2207</v>
      </c>
      <c r="B180" s="63" t="s">
        <v>2206</v>
      </c>
      <c r="C180" s="7" t="s">
        <v>2464</v>
      </c>
      <c r="D180" s="7" t="s">
        <v>2567</v>
      </c>
      <c r="E180" s="64" t="s">
        <v>2208</v>
      </c>
      <c r="F180" s="64" t="s">
        <v>2203</v>
      </c>
      <c r="G180" s="64" t="s">
        <v>2203</v>
      </c>
      <c r="H180" s="64" t="s">
        <v>2204</v>
      </c>
      <c r="I180" s="64" t="s">
        <v>2023</v>
      </c>
      <c r="J180" s="64" t="s">
        <v>2203</v>
      </c>
      <c r="K180" s="64">
        <v>1</v>
      </c>
      <c r="L180" s="64">
        <v>1</v>
      </c>
      <c r="M180" s="64" t="s">
        <v>2205</v>
      </c>
    </row>
    <row r="181" spans="1:13">
      <c r="A181" s="64" t="s">
        <v>2210</v>
      </c>
      <c r="B181" s="63" t="s">
        <v>2209</v>
      </c>
      <c r="C181" s="7" t="s">
        <v>2465</v>
      </c>
      <c r="D181" s="7" t="s">
        <v>2568</v>
      </c>
      <c r="E181" s="64" t="s">
        <v>2211</v>
      </c>
      <c r="F181" s="64" t="s">
        <v>2203</v>
      </c>
      <c r="G181" s="64" t="s">
        <v>2203</v>
      </c>
      <c r="H181" s="64" t="s">
        <v>2212</v>
      </c>
      <c r="I181" s="64" t="s">
        <v>2023</v>
      </c>
      <c r="J181" s="64" t="s">
        <v>2203</v>
      </c>
      <c r="K181" s="64">
        <v>1</v>
      </c>
      <c r="L181" s="64">
        <v>1</v>
      </c>
      <c r="M181" s="64" t="s">
        <v>2213</v>
      </c>
    </row>
    <row r="182" spans="1:13">
      <c r="A182" s="64" t="s">
        <v>2215</v>
      </c>
      <c r="B182" s="63" t="s">
        <v>2214</v>
      </c>
      <c r="C182" s="7" t="s">
        <v>2466</v>
      </c>
      <c r="D182" s="7" t="s">
        <v>2569</v>
      </c>
      <c r="E182" s="64" t="s">
        <v>2216</v>
      </c>
      <c r="F182" s="64" t="s">
        <v>2203</v>
      </c>
      <c r="G182" s="64" t="s">
        <v>2203</v>
      </c>
      <c r="H182" s="64" t="s">
        <v>2212</v>
      </c>
      <c r="I182" s="64" t="s">
        <v>2023</v>
      </c>
      <c r="J182" s="64" t="s">
        <v>2203</v>
      </c>
      <c r="K182" s="64">
        <v>1</v>
      </c>
      <c r="L182" s="64">
        <v>1</v>
      </c>
      <c r="M182" s="64" t="s">
        <v>2217</v>
      </c>
    </row>
    <row r="183" spans="1:13">
      <c r="A183" s="64" t="s">
        <v>2219</v>
      </c>
      <c r="B183" s="63" t="s">
        <v>2218</v>
      </c>
      <c r="C183" s="7" t="s">
        <v>2467</v>
      </c>
      <c r="D183" s="7" t="s">
        <v>2570</v>
      </c>
      <c r="E183" s="64" t="s">
        <v>2220</v>
      </c>
      <c r="F183" s="64" t="s">
        <v>2221</v>
      </c>
      <c r="G183" s="64" t="s">
        <v>1978</v>
      </c>
      <c r="H183" s="64" t="s">
        <v>2221</v>
      </c>
      <c r="I183" s="64" t="s">
        <v>1978</v>
      </c>
      <c r="J183" s="64" t="s">
        <v>2221</v>
      </c>
      <c r="K183" s="64">
        <v>1</v>
      </c>
      <c r="L183" s="64">
        <v>1</v>
      </c>
      <c r="M183" s="64" t="s">
        <v>2222</v>
      </c>
    </row>
    <row r="184" spans="1:13">
      <c r="A184" s="64" t="s">
        <v>2224</v>
      </c>
      <c r="B184" s="63" t="s">
        <v>2223</v>
      </c>
      <c r="C184" s="7" t="s">
        <v>2468</v>
      </c>
      <c r="D184" s="7" t="s">
        <v>2571</v>
      </c>
      <c r="E184" s="64" t="s">
        <v>2225</v>
      </c>
      <c r="F184" s="64" t="s">
        <v>2221</v>
      </c>
      <c r="G184" s="64" t="s">
        <v>1978</v>
      </c>
      <c r="H184" s="64" t="s">
        <v>2221</v>
      </c>
      <c r="I184" s="64" t="s">
        <v>1978</v>
      </c>
      <c r="J184" s="64" t="s">
        <v>2221</v>
      </c>
      <c r="K184" s="64">
        <v>1</v>
      </c>
      <c r="L184" s="64">
        <v>1</v>
      </c>
      <c r="M184" s="64" t="s">
        <v>2222</v>
      </c>
    </row>
    <row r="185" spans="1:13">
      <c r="A185" s="64" t="s">
        <v>2227</v>
      </c>
      <c r="B185" s="63" t="s">
        <v>2226</v>
      </c>
      <c r="C185" s="7" t="s">
        <v>2469</v>
      </c>
      <c r="D185" s="7" t="s">
        <v>2572</v>
      </c>
      <c r="E185" s="64" t="s">
        <v>2228</v>
      </c>
      <c r="F185" s="64" t="s">
        <v>2221</v>
      </c>
      <c r="G185" s="64" t="s">
        <v>1978</v>
      </c>
      <c r="H185" s="64" t="s">
        <v>2221</v>
      </c>
      <c r="I185" s="64" t="s">
        <v>1978</v>
      </c>
      <c r="J185" s="64" t="s">
        <v>2221</v>
      </c>
      <c r="K185" s="64">
        <v>1</v>
      </c>
      <c r="L185" s="64">
        <v>1</v>
      </c>
      <c r="M185" s="64" t="s">
        <v>2222</v>
      </c>
    </row>
    <row r="186" spans="1:13">
      <c r="A186" s="64" t="s">
        <v>2230</v>
      </c>
      <c r="B186" s="63" t="s">
        <v>2229</v>
      </c>
      <c r="C186" s="7" t="s">
        <v>2470</v>
      </c>
      <c r="D186" s="7" t="s">
        <v>2573</v>
      </c>
      <c r="E186" s="64" t="s">
        <v>2231</v>
      </c>
      <c r="F186" s="64" t="s">
        <v>2005</v>
      </c>
      <c r="G186" s="64" t="s">
        <v>1978</v>
      </c>
      <c r="H186" s="64" t="s">
        <v>2005</v>
      </c>
      <c r="I186" s="64" t="s">
        <v>1978</v>
      </c>
      <c r="J186" s="64" t="s">
        <v>2005</v>
      </c>
      <c r="K186" s="64">
        <v>1</v>
      </c>
      <c r="L186" s="64">
        <v>1</v>
      </c>
      <c r="M186" s="64" t="s">
        <v>2232</v>
      </c>
    </row>
    <row r="187" spans="1:13">
      <c r="A187" s="64" t="s">
        <v>2234</v>
      </c>
      <c r="B187" s="63" t="s">
        <v>2233</v>
      </c>
      <c r="C187" s="7" t="s">
        <v>2471</v>
      </c>
      <c r="D187" s="7" t="s">
        <v>2574</v>
      </c>
      <c r="E187" s="64" t="s">
        <v>2235</v>
      </c>
      <c r="F187" s="64" t="s">
        <v>2005</v>
      </c>
      <c r="G187" s="64" t="s">
        <v>1978</v>
      </c>
      <c r="H187" s="64" t="s">
        <v>2005</v>
      </c>
      <c r="I187" s="64" t="s">
        <v>1978</v>
      </c>
      <c r="J187" s="64" t="s">
        <v>2005</v>
      </c>
      <c r="K187" s="64">
        <v>1</v>
      </c>
      <c r="L187" s="64">
        <v>0</v>
      </c>
      <c r="M187" s="64" t="s">
        <v>2236</v>
      </c>
    </row>
    <row r="188" spans="1:13">
      <c r="A188" s="64" t="s">
        <v>2238</v>
      </c>
      <c r="B188" s="63" t="s">
        <v>2237</v>
      </c>
      <c r="C188" s="7" t="s">
        <v>2472</v>
      </c>
      <c r="D188" s="7" t="s">
        <v>2575</v>
      </c>
      <c r="E188" s="64" t="s">
        <v>2239</v>
      </c>
      <c r="F188" s="64" t="s">
        <v>2240</v>
      </c>
      <c r="G188" s="64" t="s">
        <v>1890</v>
      </c>
      <c r="H188" s="64" t="s">
        <v>2241</v>
      </c>
      <c r="I188" s="64" t="s">
        <v>1890</v>
      </c>
      <c r="J188" s="64" t="s">
        <v>2240</v>
      </c>
      <c r="K188" s="64">
        <v>1</v>
      </c>
      <c r="L188" s="64">
        <v>1</v>
      </c>
      <c r="M188" s="64" t="s">
        <v>2242</v>
      </c>
    </row>
    <row r="189" spans="1:13">
      <c r="A189" s="64" t="s">
        <v>2244</v>
      </c>
      <c r="B189" s="63" t="s">
        <v>2243</v>
      </c>
      <c r="C189" s="7" t="s">
        <v>2473</v>
      </c>
      <c r="D189" s="7" t="s">
        <v>2576</v>
      </c>
      <c r="E189" s="64" t="s">
        <v>2245</v>
      </c>
      <c r="F189" s="64" t="s">
        <v>2246</v>
      </c>
      <c r="G189" s="64" t="s">
        <v>2097</v>
      </c>
      <c r="H189" s="64" t="s">
        <v>2246</v>
      </c>
      <c r="I189" s="64" t="s">
        <v>1951</v>
      </c>
      <c r="J189" s="64" t="s">
        <v>2246</v>
      </c>
      <c r="K189" s="64">
        <v>1</v>
      </c>
      <c r="L189" s="64">
        <v>1</v>
      </c>
      <c r="M189" s="64" t="s">
        <v>2247</v>
      </c>
    </row>
    <row r="190" spans="1:13">
      <c r="A190" s="64" t="s">
        <v>2249</v>
      </c>
      <c r="B190" s="63" t="s">
        <v>2248</v>
      </c>
      <c r="C190" s="7" t="s">
        <v>2474</v>
      </c>
      <c r="D190" s="7" t="s">
        <v>2577</v>
      </c>
      <c r="E190" s="64" t="s">
        <v>2250</v>
      </c>
      <c r="F190" s="64" t="s">
        <v>2246</v>
      </c>
      <c r="G190" s="64" t="s">
        <v>2097</v>
      </c>
      <c r="H190" s="64" t="s">
        <v>2246</v>
      </c>
      <c r="I190" s="64" t="s">
        <v>1951</v>
      </c>
      <c r="J190" s="64" t="s">
        <v>2246</v>
      </c>
      <c r="K190" s="64">
        <v>1</v>
      </c>
      <c r="L190" s="64">
        <v>1</v>
      </c>
      <c r="M190" s="64" t="s">
        <v>2251</v>
      </c>
    </row>
    <row r="191" spans="1:13">
      <c r="A191" s="64" t="s">
        <v>2253</v>
      </c>
      <c r="B191" s="63" t="s">
        <v>2252</v>
      </c>
      <c r="C191" s="7" t="s">
        <v>2475</v>
      </c>
      <c r="D191" s="7" t="s">
        <v>2578</v>
      </c>
      <c r="E191" s="64" t="s">
        <v>2254</v>
      </c>
      <c r="F191" s="64" t="s">
        <v>2240</v>
      </c>
      <c r="G191" s="64" t="s">
        <v>1890</v>
      </c>
      <c r="H191" s="64" t="s">
        <v>2255</v>
      </c>
      <c r="I191" s="64" t="s">
        <v>1890</v>
      </c>
      <c r="J191" s="64" t="s">
        <v>2240</v>
      </c>
      <c r="K191" s="64">
        <v>1</v>
      </c>
      <c r="L191" s="64">
        <v>1</v>
      </c>
      <c r="M191" s="64" t="s">
        <v>2256</v>
      </c>
    </row>
    <row r="192" spans="1:13">
      <c r="A192" s="64" t="s">
        <v>2258</v>
      </c>
      <c r="B192" s="63" t="s">
        <v>2257</v>
      </c>
      <c r="C192" s="7" t="s">
        <v>2476</v>
      </c>
      <c r="D192" s="7" t="s">
        <v>2579</v>
      </c>
      <c r="E192" s="64" t="s">
        <v>2259</v>
      </c>
      <c r="F192" s="64" t="s">
        <v>2240</v>
      </c>
      <c r="G192" s="64" t="s">
        <v>1890</v>
      </c>
      <c r="H192" s="64" t="s">
        <v>2260</v>
      </c>
      <c r="I192" s="64" t="s">
        <v>1890</v>
      </c>
      <c r="J192" s="64" t="s">
        <v>2240</v>
      </c>
      <c r="K192" s="64">
        <v>1</v>
      </c>
      <c r="L192" s="64">
        <v>1</v>
      </c>
      <c r="M192" s="64" t="s">
        <v>2256</v>
      </c>
    </row>
    <row r="193" spans="1:13">
      <c r="A193" s="64" t="s">
        <v>2262</v>
      </c>
      <c r="B193" s="63" t="s">
        <v>2261</v>
      </c>
      <c r="C193" s="7" t="s">
        <v>2477</v>
      </c>
      <c r="D193" s="7" t="s">
        <v>2580</v>
      </c>
      <c r="E193" s="64" t="s">
        <v>2263</v>
      </c>
      <c r="F193" s="64" t="s">
        <v>2240</v>
      </c>
      <c r="G193" s="64" t="s">
        <v>1890</v>
      </c>
      <c r="H193" s="64" t="s">
        <v>2260</v>
      </c>
      <c r="I193" s="64" t="s">
        <v>1890</v>
      </c>
      <c r="J193" s="64" t="s">
        <v>2240</v>
      </c>
      <c r="K193" s="64">
        <v>1</v>
      </c>
      <c r="L193" s="64">
        <v>1</v>
      </c>
      <c r="M193" s="64" t="s">
        <v>2256</v>
      </c>
    </row>
    <row r="194" spans="1:13">
      <c r="A194" s="64" t="s">
        <v>467</v>
      </c>
      <c r="B194" s="63" t="s">
        <v>2264</v>
      </c>
      <c r="C194" s="7" t="s">
        <v>2478</v>
      </c>
      <c r="D194" s="7" t="s">
        <v>2581</v>
      </c>
      <c r="E194" s="64" t="s">
        <v>2265</v>
      </c>
      <c r="F194" s="64" t="s">
        <v>2266</v>
      </c>
      <c r="G194" s="64" t="s">
        <v>25</v>
      </c>
      <c r="H194" s="64" t="s">
        <v>2267</v>
      </c>
      <c r="I194" s="64" t="s">
        <v>25</v>
      </c>
      <c r="J194" s="64" t="s">
        <v>2266</v>
      </c>
      <c r="K194" s="64">
        <v>1</v>
      </c>
      <c r="L194" s="64">
        <v>1</v>
      </c>
      <c r="M194" s="64" t="s">
        <v>2268</v>
      </c>
    </row>
    <row r="195" spans="1:13">
      <c r="A195" s="64" t="s">
        <v>468</v>
      </c>
      <c r="B195" s="63" t="s">
        <v>2269</v>
      </c>
      <c r="C195" s="7" t="s">
        <v>2479</v>
      </c>
      <c r="D195" s="7" t="s">
        <v>2582</v>
      </c>
      <c r="E195" s="64" t="s">
        <v>1490</v>
      </c>
      <c r="F195" s="64" t="s">
        <v>2266</v>
      </c>
      <c r="G195" s="64" t="s">
        <v>25</v>
      </c>
      <c r="H195" s="64" t="s">
        <v>2267</v>
      </c>
      <c r="I195" s="64" t="s">
        <v>25</v>
      </c>
      <c r="J195" s="64" t="s">
        <v>2266</v>
      </c>
      <c r="K195" s="64">
        <v>1</v>
      </c>
      <c r="L195" s="64">
        <v>1</v>
      </c>
      <c r="M195" s="64" t="s">
        <v>2270</v>
      </c>
    </row>
    <row r="196" spans="1:13">
      <c r="A196" s="64" t="s">
        <v>469</v>
      </c>
      <c r="B196" s="63" t="s">
        <v>2271</v>
      </c>
      <c r="C196" s="7" t="s">
        <v>2480</v>
      </c>
      <c r="D196" s="7" t="s">
        <v>2583</v>
      </c>
      <c r="E196" s="64" t="s">
        <v>2272</v>
      </c>
      <c r="F196" s="64" t="s">
        <v>2266</v>
      </c>
      <c r="G196" s="64" t="s">
        <v>25</v>
      </c>
      <c r="H196" s="64" t="s">
        <v>2273</v>
      </c>
      <c r="I196" s="64" t="s">
        <v>25</v>
      </c>
      <c r="J196" s="64" t="s">
        <v>2266</v>
      </c>
      <c r="K196" s="64">
        <v>1</v>
      </c>
      <c r="L196" s="64">
        <v>1</v>
      </c>
      <c r="M196" s="64" t="s">
        <v>2274</v>
      </c>
    </row>
    <row r="197" spans="1:13">
      <c r="A197" s="64" t="s">
        <v>2276</v>
      </c>
      <c r="B197" s="63" t="s">
        <v>2275</v>
      </c>
      <c r="C197" s="7" t="s">
        <v>2481</v>
      </c>
      <c r="D197" s="7" t="s">
        <v>2584</v>
      </c>
      <c r="E197" s="64" t="s">
        <v>2277</v>
      </c>
      <c r="F197" s="64" t="s">
        <v>2278</v>
      </c>
      <c r="G197" s="64" t="s">
        <v>2203</v>
      </c>
      <c r="H197" s="64" t="s">
        <v>2279</v>
      </c>
      <c r="I197" s="64" t="s">
        <v>2023</v>
      </c>
      <c r="J197" s="64" t="s">
        <v>2278</v>
      </c>
      <c r="K197" s="64">
        <v>1</v>
      </c>
      <c r="L197" s="64">
        <v>1</v>
      </c>
      <c r="M197" s="64" t="s">
        <v>2280</v>
      </c>
    </row>
    <row r="198" spans="1:13">
      <c r="A198" s="64" t="s">
        <v>2282</v>
      </c>
      <c r="B198" s="63" t="s">
        <v>2281</v>
      </c>
      <c r="C198" s="7" t="s">
        <v>2482</v>
      </c>
      <c r="D198" s="7" t="s">
        <v>2585</v>
      </c>
      <c r="E198" s="64" t="s">
        <v>2283</v>
      </c>
      <c r="F198" s="64" t="s">
        <v>2278</v>
      </c>
      <c r="G198" s="64" t="s">
        <v>2203</v>
      </c>
      <c r="H198" s="64" t="s">
        <v>2284</v>
      </c>
      <c r="I198" s="64" t="s">
        <v>2023</v>
      </c>
      <c r="J198" s="64" t="s">
        <v>2278</v>
      </c>
      <c r="K198" s="64">
        <v>1</v>
      </c>
      <c r="L198" s="64">
        <v>1</v>
      </c>
      <c r="M198" s="64" t="s">
        <v>2285</v>
      </c>
    </row>
    <row r="199" spans="1:13">
      <c r="A199" s="64" t="s">
        <v>2287</v>
      </c>
      <c r="B199" s="63" t="s">
        <v>2286</v>
      </c>
      <c r="C199" s="7" t="s">
        <v>2483</v>
      </c>
      <c r="D199" s="7" t="s">
        <v>2586</v>
      </c>
      <c r="E199" s="64" t="s">
        <v>2288</v>
      </c>
      <c r="F199" s="64" t="s">
        <v>2278</v>
      </c>
      <c r="G199" s="64" t="s">
        <v>2203</v>
      </c>
      <c r="H199" s="64" t="s">
        <v>2284</v>
      </c>
      <c r="I199" s="64" t="s">
        <v>2023</v>
      </c>
      <c r="J199" s="64" t="s">
        <v>2278</v>
      </c>
      <c r="K199" s="64">
        <v>1</v>
      </c>
      <c r="L199" s="64">
        <v>1</v>
      </c>
      <c r="M199" s="64" t="s">
        <v>2289</v>
      </c>
    </row>
    <row r="200" spans="1:13">
      <c r="A200" s="64" t="s">
        <v>2291</v>
      </c>
      <c r="B200" s="63" t="s">
        <v>2290</v>
      </c>
      <c r="C200" s="7" t="s">
        <v>2484</v>
      </c>
      <c r="D200" s="7" t="s">
        <v>2587</v>
      </c>
      <c r="E200" s="64" t="s">
        <v>2292</v>
      </c>
      <c r="F200" s="64" t="s">
        <v>2278</v>
      </c>
      <c r="G200" s="64" t="s">
        <v>2203</v>
      </c>
      <c r="H200" s="64" t="s">
        <v>2293</v>
      </c>
      <c r="I200" s="64" t="s">
        <v>2023</v>
      </c>
      <c r="J200" s="64" t="s">
        <v>2278</v>
      </c>
      <c r="K200" s="64">
        <v>1</v>
      </c>
      <c r="L200" s="64">
        <v>1</v>
      </c>
      <c r="M200" s="64" t="s">
        <v>2294</v>
      </c>
    </row>
    <row r="201" spans="1:13">
      <c r="A201" s="64" t="s">
        <v>2296</v>
      </c>
      <c r="B201" s="63" t="s">
        <v>2295</v>
      </c>
      <c r="C201" s="7" t="s">
        <v>2485</v>
      </c>
      <c r="D201" s="7" t="s">
        <v>2588</v>
      </c>
      <c r="E201" s="64" t="s">
        <v>2297</v>
      </c>
      <c r="F201" s="64" t="s">
        <v>2298</v>
      </c>
      <c r="G201" s="64" t="s">
        <v>2203</v>
      </c>
      <c r="H201" s="64" t="s">
        <v>2298</v>
      </c>
      <c r="I201" s="64" t="s">
        <v>2023</v>
      </c>
      <c r="J201" s="64" t="s">
        <v>2298</v>
      </c>
      <c r="K201" s="64">
        <v>1</v>
      </c>
      <c r="L201" s="64">
        <v>1</v>
      </c>
      <c r="M201" s="64" t="s">
        <v>2299</v>
      </c>
    </row>
    <row r="202" spans="1:13">
      <c r="A202" s="64" t="s">
        <v>2301</v>
      </c>
      <c r="B202" s="63" t="s">
        <v>2300</v>
      </c>
      <c r="C202" s="7" t="s">
        <v>2486</v>
      </c>
      <c r="D202" s="7" t="s">
        <v>2589</v>
      </c>
      <c r="E202" s="64" t="s">
        <v>2302</v>
      </c>
      <c r="F202" s="64" t="s">
        <v>2298</v>
      </c>
      <c r="G202" s="64" t="s">
        <v>2203</v>
      </c>
      <c r="H202" s="64" t="s">
        <v>2298</v>
      </c>
      <c r="I202" s="64" t="s">
        <v>2023</v>
      </c>
      <c r="J202" s="64" t="s">
        <v>2298</v>
      </c>
      <c r="K202" s="64">
        <v>1</v>
      </c>
      <c r="L202" s="64">
        <v>1</v>
      </c>
      <c r="M202" s="64" t="s">
        <v>2303</v>
      </c>
    </row>
    <row r="203" spans="1:13">
      <c r="A203" s="64" t="s">
        <v>2305</v>
      </c>
      <c r="B203" s="63" t="s">
        <v>2304</v>
      </c>
      <c r="C203" s="7" t="s">
        <v>2487</v>
      </c>
      <c r="D203" s="7" t="s">
        <v>2590</v>
      </c>
      <c r="E203" s="64" t="s">
        <v>2306</v>
      </c>
      <c r="F203" s="64" t="s">
        <v>2021</v>
      </c>
      <c r="G203" s="64" t="s">
        <v>2021</v>
      </c>
      <c r="H203" s="64" t="s">
        <v>2021</v>
      </c>
      <c r="I203" s="64" t="s">
        <v>2023</v>
      </c>
      <c r="J203" s="64" t="s">
        <v>2021</v>
      </c>
      <c r="K203" s="64">
        <v>1</v>
      </c>
      <c r="L203" s="64">
        <v>1</v>
      </c>
      <c r="M203" s="64" t="s">
        <v>2307</v>
      </c>
    </row>
    <row r="204" spans="1:13">
      <c r="A204" s="64" t="s">
        <v>2309</v>
      </c>
      <c r="B204" s="63" t="s">
        <v>2308</v>
      </c>
      <c r="C204" s="7" t="s">
        <v>2488</v>
      </c>
      <c r="D204" s="7" t="s">
        <v>2591</v>
      </c>
      <c r="E204" s="64" t="s">
        <v>2310</v>
      </c>
      <c r="F204" s="64" t="s">
        <v>2021</v>
      </c>
      <c r="G204" s="64" t="s">
        <v>2021</v>
      </c>
      <c r="H204" s="64" t="s">
        <v>2021</v>
      </c>
      <c r="I204" s="64" t="s">
        <v>2023</v>
      </c>
      <c r="J204" s="64" t="s">
        <v>2021</v>
      </c>
      <c r="K204" s="64">
        <v>1</v>
      </c>
      <c r="L204" s="64">
        <v>1</v>
      </c>
      <c r="M204" s="64" t="s">
        <v>2311</v>
      </c>
    </row>
    <row r="205" spans="1:13">
      <c r="A205" s="64" t="s">
        <v>2313</v>
      </c>
      <c r="B205" s="63" t="s">
        <v>2312</v>
      </c>
      <c r="C205" s="7" t="s">
        <v>2489</v>
      </c>
      <c r="D205" s="7" t="s">
        <v>2592</v>
      </c>
      <c r="E205" s="64" t="s">
        <v>2314</v>
      </c>
      <c r="F205" s="64" t="s">
        <v>1995</v>
      </c>
      <c r="G205" s="64" t="s">
        <v>1897</v>
      </c>
      <c r="H205" s="64" t="s">
        <v>1995</v>
      </c>
      <c r="I205" s="64" t="s">
        <v>1897</v>
      </c>
      <c r="J205" s="64" t="s">
        <v>1996</v>
      </c>
      <c r="K205" s="64">
        <v>0</v>
      </c>
      <c r="L205" s="64">
        <v>1</v>
      </c>
    </row>
  </sheetData>
  <autoFilter ref="B1:M204"/>
  <conditionalFormatting sqref="B1:B1048576">
    <cfRule type="duplicateValues" dxfId="530" priority="1"/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11"/>
  <sheetViews>
    <sheetView workbookViewId="0">
      <selection activeCell="C15" sqref="C15"/>
    </sheetView>
  </sheetViews>
  <sheetFormatPr defaultRowHeight="15"/>
  <cols>
    <col min="1" max="1" width="20.5703125" bestFit="1" customWidth="1"/>
    <col min="2" max="2" width="9.7109375" bestFit="1" customWidth="1"/>
    <col min="3" max="3" width="20.5703125" bestFit="1" customWidth="1"/>
    <col min="4" max="4" width="9.140625" customWidth="1"/>
  </cols>
  <sheetData>
    <row r="1" spans="1:4">
      <c r="A1" s="7" t="s">
        <v>13</v>
      </c>
      <c r="B1" s="2">
        <v>42449</v>
      </c>
      <c r="C1" s="7" t="s">
        <v>0</v>
      </c>
      <c r="D1" s="7">
        <f>YEAR(DATE)</f>
        <v>2016</v>
      </c>
    </row>
    <row r="2" spans="1:4">
      <c r="A2" t="s">
        <v>27</v>
      </c>
      <c r="B2" s="1">
        <v>7</v>
      </c>
      <c r="C2" s="7" t="s">
        <v>1</v>
      </c>
      <c r="D2" s="7">
        <f>MONTH(DATE)</f>
        <v>3</v>
      </c>
    </row>
    <row r="3" spans="1:4">
      <c r="C3" s="7" t="s">
        <v>12</v>
      </c>
      <c r="D3" s="7">
        <f>WEEKNUM(DATE,2)-WEEKNUM(DATE(YEAR(DATE),MONTH(DATE),1),2)+1</f>
        <v>3</v>
      </c>
    </row>
    <row r="4" spans="1:4">
      <c r="C4" s="7" t="s">
        <v>1005</v>
      </c>
      <c r="D4" s="7">
        <f>WEEKDAY(DATE,2)</f>
        <v>7</v>
      </c>
    </row>
    <row r="5" spans="1:4">
      <c r="C5" s="39" t="s">
        <v>14</v>
      </c>
      <c r="D5">
        <f>DAY(DATE)</f>
        <v>20</v>
      </c>
    </row>
    <row r="11" spans="1:4">
      <c r="D11" s="28">
        <f>DATE(YEAR, MONTH, WEEKDAY)</f>
        <v>42436</v>
      </c>
    </row>
  </sheetData>
  <protectedRanges>
    <protectedRange sqref="D1 D3:D4" name="Date_1"/>
    <protectedRange sqref="D2" name="Date_2"/>
  </protectedRange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17"/>
  <sheetViews>
    <sheetView zoomScaleNormal="100" zoomScaleSheetLayoutView="115" workbookViewId="0">
      <selection activeCell="C15" sqref="C15"/>
    </sheetView>
  </sheetViews>
  <sheetFormatPr defaultRowHeight="15"/>
  <cols>
    <col min="1" max="1" width="22.7109375" style="64" customWidth="1"/>
    <col min="2" max="3" width="22.85546875" style="64" customWidth="1"/>
    <col min="4" max="4" width="11.28515625" style="64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1150</v>
      </c>
      <c r="E1" s="36" t="str">
        <f>$A$2</f>
        <v>Taiwan Taipei Mission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1491</v>
      </c>
      <c r="E2" s="75" t="str">
        <f>$A$3</f>
        <v>臺灣臺北傳道部</v>
      </c>
      <c r="F2" s="26" t="s">
        <v>806</v>
      </c>
      <c r="G2" s="77">
        <f>$A$6</f>
        <v>785</v>
      </c>
      <c r="H2" s="79" t="s">
        <v>35</v>
      </c>
      <c r="I2" s="80"/>
      <c r="J2" s="80"/>
      <c r="K2" s="81"/>
      <c r="L2" s="66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2692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66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/>
      <c r="E4" s="82">
        <f>DATE</f>
        <v>42449</v>
      </c>
      <c r="F4" s="23" t="s">
        <v>804</v>
      </c>
      <c r="G4" s="24"/>
      <c r="H4" s="84">
        <f>ROUND($G$2/12*MONTH,0)</f>
        <v>196</v>
      </c>
      <c r="I4" s="85"/>
      <c r="J4" s="85"/>
      <c r="K4" s="86"/>
      <c r="L4" s="44">
        <f>ROUND($G$2/12,0)</f>
        <v>65</v>
      </c>
      <c r="M4" s="91"/>
      <c r="N4" s="94"/>
      <c r="O4" s="74"/>
      <c r="P4" s="74"/>
      <c r="Q4" s="74"/>
      <c r="R4" s="74"/>
      <c r="S4" s="74"/>
    </row>
    <row r="5" spans="1:19" ht="15" customHeight="1">
      <c r="A5" s="1"/>
      <c r="E5" s="83"/>
      <c r="F5" s="5" t="s">
        <v>805</v>
      </c>
      <c r="G5" s="6"/>
      <c r="H5" s="87">
        <f ca="1">TAOYUAN_ZONE_GRAPH!$AC$89</f>
        <v>15</v>
      </c>
      <c r="I5" s="88"/>
      <c r="J5" s="88"/>
      <c r="K5" s="89"/>
      <c r="L5" s="45">
        <f>$M$17</f>
        <v>20</v>
      </c>
      <c r="M5" s="92"/>
      <c r="N5" s="94"/>
      <c r="O5" s="74"/>
      <c r="P5" s="74"/>
      <c r="Q5" s="74"/>
      <c r="R5" s="74"/>
      <c r="S5" s="74"/>
    </row>
    <row r="6" spans="1:19" ht="15" customHeight="1">
      <c r="A6" s="1">
        <v>785</v>
      </c>
      <c r="E6" s="34"/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5"/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E11" s="12" t="s">
        <v>1128</v>
      </c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</row>
    <row r="12" spans="1:19" ht="15" customHeight="1">
      <c r="C12" s="64" t="str">
        <f>CONCATENATE(YEAR,":",MONTH,":1:",WEEKLY_REPORT_DAY,":", $A$1)</f>
        <v>2016:3:1:7:MISSION</v>
      </c>
      <c r="D12" s="64">
        <f>MATCH($C12,REPORT_DATA_BY_MISSION!$A:$A, 0)</f>
        <v>9</v>
      </c>
      <c r="E12" s="19" t="s">
        <v>796</v>
      </c>
      <c r="F12" s="13"/>
      <c r="G12" s="13"/>
      <c r="H12" s="10">
        <f>IFERROR(INDEX(REPORT_DATA_BY_MISSION!$A:$AH,$D12,MATCH(H$8,REPORT_DATA_BY_MISSION!$A$1:$AH$1,0)), "")</f>
        <v>6</v>
      </c>
      <c r="I12" s="10">
        <f>IFERROR(INDEX(REPORT_DATA_BY_MISSION!$A:$AH,$D12,MATCH(I$8,REPORT_DATA_BY_MISSION!$A$1:$AH$1,0)), "")</f>
        <v>22</v>
      </c>
      <c r="J12" s="10">
        <f>IFERROR(INDEX(REPORT_DATA_BY_MISSION!$A:$AH,$D12,MATCH(J$8,REPORT_DATA_BY_MISSION!$A$1:$AH$1,0)), "")</f>
        <v>150</v>
      </c>
      <c r="K12" s="10">
        <f>IFERROR(INDEX(REPORT_DATA_BY_MISSION!$A:$AH,$D12,MATCH(K$8,REPORT_DATA_BY_MISSION!$A$1:$AH$1,0)), "")</f>
        <v>209</v>
      </c>
      <c r="L12" s="47">
        <f>IFERROR(INDEX(REPORT_DATA_BY_MISSION!$A:$AH,$D12,MATCH(L$8,REPORT_DATA_BY_MISSION!$A$1:$AH$1,0)), "")</f>
        <v>11</v>
      </c>
      <c r="M12" s="10">
        <f>IFERROR(INDEX(REPORT_DATA_BY_MISSION!$A:$AH,$D12,MATCH(M$8,REPORT_DATA_BY_MISSION!$A$1:$AH$1,0)), "")</f>
        <v>8</v>
      </c>
      <c r="N12" s="50">
        <f>IFERROR(INDEX(REPORT_DATA_BY_MISSION!$A:$AH,$D12,MATCH(N$8,REPORT_DATA_BY_MISSION!$A$1:$AH$1,0)), "")</f>
        <v>521</v>
      </c>
      <c r="O12" s="10">
        <f>IFERROR(INDEX(REPORT_DATA_BY_MISSION!$A:$AH,$D12,MATCH(O$8,REPORT_DATA_BY_MISSION!$A$1:$AH$1,0)), "")</f>
        <v>232</v>
      </c>
      <c r="P12" s="10">
        <f>IFERROR(INDEX(REPORT_DATA_BY_MISSION!$A:$AH,$D12,MATCH(P$8,REPORT_DATA_BY_MISSION!$A$1:$AH$1,0)), "")</f>
        <v>721</v>
      </c>
      <c r="Q12" s="10">
        <f>IFERROR(INDEX(REPORT_DATA_BY_MISSION!$A:$AH,$D12,MATCH(Q$8,REPORT_DATA_BY_MISSION!$A$1:$AH$1,0)), "")</f>
        <v>438</v>
      </c>
      <c r="R12" s="10">
        <f>IFERROR(INDEX(REPORT_DATA_BY_MISSION!$A:$AH,$D12,MATCH(R$8,REPORT_DATA_BY_MISSION!$A$1:$AH$1,0)), "")</f>
        <v>37</v>
      </c>
      <c r="S12" s="10">
        <f>IFERROR(INDEX(REPORT_DATA_BY_MISSION!$A:$AH,$D12,MATCH(S$8,REPORT_DATA_BY_MISSION!$A$1:$AH$1,0)), "")</f>
        <v>857</v>
      </c>
    </row>
    <row r="13" spans="1:19" ht="15" customHeight="1">
      <c r="C13" s="64" t="str">
        <f>CONCATENATE(YEAR,":",MONTH,":2:",WEEKLY_REPORT_DAY,":", $A$1)</f>
        <v>2016:3:2:7:MISSION</v>
      </c>
      <c r="D13" s="64">
        <f>MATCH($C13,REPORT_DATA_BY_MISSION!$A:$A, 0)</f>
        <v>10</v>
      </c>
      <c r="E13" s="19" t="s">
        <v>795</v>
      </c>
      <c r="F13" s="13"/>
      <c r="G13" s="13"/>
      <c r="H13" s="10">
        <f>IFERROR(INDEX(REPORT_DATA_BY_MISSION!$A:$AH,$D13,MATCH(H$8,REPORT_DATA_BY_MISSION!$A$1:$AH$1,0)), "")</f>
        <v>3</v>
      </c>
      <c r="I13" s="10">
        <f>IFERROR(INDEX(REPORT_DATA_BY_MISSION!$A:$AH,$D13,MATCH(I$8,REPORT_DATA_BY_MISSION!$A$1:$AH$1,0)), "")</f>
        <v>20</v>
      </c>
      <c r="J13" s="10">
        <f>IFERROR(INDEX(REPORT_DATA_BY_MISSION!$A:$AH,$D13,MATCH(J$8,REPORT_DATA_BY_MISSION!$A$1:$AH$1,0)), "")</f>
        <v>174</v>
      </c>
      <c r="K13" s="10">
        <f>IFERROR(INDEX(REPORT_DATA_BY_MISSION!$A:$AH,$D13,MATCH(K$8,REPORT_DATA_BY_MISSION!$A$1:$AH$1,0)), "")</f>
        <v>211</v>
      </c>
      <c r="L13" s="47">
        <f>IFERROR(INDEX(REPORT_DATA_BY_MISSION!$A:$AH,$D13,MATCH(L$8,REPORT_DATA_BY_MISSION!$A$1:$AH$1,0)), "")</f>
        <v>11</v>
      </c>
      <c r="M13" s="10">
        <f>IFERROR(INDEX(REPORT_DATA_BY_MISSION!$A:$AH,$D13,MATCH(M$8,REPORT_DATA_BY_MISSION!$A$1:$AH$1,0)), "")</f>
        <v>8</v>
      </c>
      <c r="N13" s="50">
        <f>IFERROR(INDEX(REPORT_DATA_BY_MISSION!$A:$AH,$D13,MATCH(N$8,REPORT_DATA_BY_MISSION!$A$1:$AH$1,0)), "")</f>
        <v>514</v>
      </c>
      <c r="O13" s="10">
        <f>IFERROR(INDEX(REPORT_DATA_BY_MISSION!$A:$AH,$D13,MATCH(O$8,REPORT_DATA_BY_MISSION!$A$1:$AH$1,0)), "")</f>
        <v>193</v>
      </c>
      <c r="P13" s="10">
        <f>IFERROR(INDEX(REPORT_DATA_BY_MISSION!$A:$AH,$D13,MATCH(P$8,REPORT_DATA_BY_MISSION!$A$1:$AH$1,0)), "")</f>
        <v>630</v>
      </c>
      <c r="Q13" s="10">
        <f>IFERROR(INDEX(REPORT_DATA_BY_MISSION!$A:$AH,$D13,MATCH(Q$8,REPORT_DATA_BY_MISSION!$A$1:$AH$1,0)), "")</f>
        <v>407</v>
      </c>
      <c r="R13" s="10">
        <f>IFERROR(INDEX(REPORT_DATA_BY_MISSION!$A:$AH,$D13,MATCH(R$8,REPORT_DATA_BY_MISSION!$A$1:$AH$1,0)), "")</f>
        <v>37</v>
      </c>
      <c r="S13" s="10">
        <f>IFERROR(INDEX(REPORT_DATA_BY_MISSION!$A:$AH,$D13,MATCH(S$8,REPORT_DATA_BY_MISSION!$A$1:$AH$1,0)), "")</f>
        <v>879</v>
      </c>
    </row>
    <row r="14" spans="1:19" ht="15" customHeight="1">
      <c r="C14" s="64" t="str">
        <f>CONCATENATE(YEAR,":",MONTH,":3:",WEEKLY_REPORT_DAY,":", $A$1)</f>
        <v>2016:3:3:7:MISSION</v>
      </c>
      <c r="D14" s="64">
        <f>MATCH($C14,REPORT_DATA_BY_MISSION!$A:$A, 0)</f>
        <v>11</v>
      </c>
      <c r="E14" s="19" t="s">
        <v>797</v>
      </c>
      <c r="F14" s="13"/>
      <c r="G14" s="13"/>
      <c r="H14" s="10">
        <f>IFERROR(INDEX(REPORT_DATA_BY_MISSION!$A:$AH,$D14,MATCH(H$8,REPORT_DATA_BY_MISSION!$A$1:$AH$1,0)), "")</f>
        <v>11</v>
      </c>
      <c r="I14" s="10">
        <f>IFERROR(INDEX(REPORT_DATA_BY_MISSION!$A:$AH,$D14,MATCH(I$8,REPORT_DATA_BY_MISSION!$A$1:$AH$1,0)), "")</f>
        <v>23</v>
      </c>
      <c r="J14" s="10">
        <f>IFERROR(INDEX(REPORT_DATA_BY_MISSION!$A:$AH,$D14,MATCH(J$8,REPORT_DATA_BY_MISSION!$A$1:$AH$1,0)), "")</f>
        <v>159</v>
      </c>
      <c r="K14" s="10">
        <f>IFERROR(INDEX(REPORT_DATA_BY_MISSION!$A:$AH,$D14,MATCH(K$8,REPORT_DATA_BY_MISSION!$A$1:$AH$1,0)), "")</f>
        <v>269</v>
      </c>
      <c r="L14" s="47">
        <f>IFERROR(INDEX(REPORT_DATA_BY_MISSION!$A:$AH,$D14,MATCH(L$8,REPORT_DATA_BY_MISSION!$A$1:$AH$1,0)), "")</f>
        <v>17</v>
      </c>
      <c r="M14" s="10">
        <f>IFERROR(INDEX(REPORT_DATA_BY_MISSION!$A:$AH,$D14,MATCH(M$8,REPORT_DATA_BY_MISSION!$A$1:$AH$1,0)), "")</f>
        <v>4</v>
      </c>
      <c r="N14" s="50">
        <f>IFERROR(INDEX(REPORT_DATA_BY_MISSION!$A:$AH,$D14,MATCH(N$8,REPORT_DATA_BY_MISSION!$A$1:$AH$1,0)), "")</f>
        <v>606</v>
      </c>
      <c r="O14" s="10">
        <f>IFERROR(INDEX(REPORT_DATA_BY_MISSION!$A:$AH,$D14,MATCH(O$8,REPORT_DATA_BY_MISSION!$A$1:$AH$1,0)), "")</f>
        <v>251</v>
      </c>
      <c r="P14" s="10">
        <f>IFERROR(INDEX(REPORT_DATA_BY_MISSION!$A:$AH,$D14,MATCH(P$8,REPORT_DATA_BY_MISSION!$A$1:$AH$1,0)), "")</f>
        <v>767</v>
      </c>
      <c r="Q14" s="10">
        <f>IFERROR(INDEX(REPORT_DATA_BY_MISSION!$A:$AH,$D14,MATCH(Q$8,REPORT_DATA_BY_MISSION!$A$1:$AH$1,0)), "")</f>
        <v>585</v>
      </c>
      <c r="R14" s="10">
        <f>IFERROR(INDEX(REPORT_DATA_BY_MISSION!$A:$AH,$D14,MATCH(R$8,REPORT_DATA_BY_MISSION!$A$1:$AH$1,0)), "")</f>
        <v>33</v>
      </c>
      <c r="S14" s="10">
        <f>IFERROR(INDEX(REPORT_DATA_BY_MISSION!$A:$AH,$D14,MATCH(S$8,REPORT_DATA_BY_MISSION!$A$1:$AH$1,0)), "")</f>
        <v>1090</v>
      </c>
    </row>
    <row r="15" spans="1:19" ht="15" customHeight="1">
      <c r="C15" s="64" t="str">
        <f>CONCATENATE(YEAR,":",MONTH,":4:",WEEKLY_REPORT_DAY,":", $A$1)</f>
        <v>2016:3:4:7:MISSION</v>
      </c>
      <c r="D15" s="64" t="e">
        <f>MATCH($C15,REPORT_DATA_BY_MISSION!$A:$A, 0)</f>
        <v>#N/A</v>
      </c>
      <c r="E15" s="19" t="s">
        <v>798</v>
      </c>
      <c r="F15" s="13"/>
      <c r="G15" s="13"/>
      <c r="H15" s="10" t="str">
        <f>IFERROR(INDEX(REPORT_DATA_BY_MISSION!$A:$AH,$D15,MATCH(H$8,REPORT_DATA_BY_MISSION!$A$1:$AH$1,0)), "")</f>
        <v/>
      </c>
      <c r="I15" s="10" t="str">
        <f>IFERROR(INDEX(REPORT_DATA_BY_MISSION!$A:$AH,$D15,MATCH(I$8,REPORT_DATA_BY_MISSION!$A$1:$AH$1,0)), "")</f>
        <v/>
      </c>
      <c r="J15" s="10" t="str">
        <f>IFERROR(INDEX(REPORT_DATA_BY_MISSION!$A:$AH,$D15,MATCH(J$8,REPORT_DATA_BY_MISSION!$A$1:$AH$1,0)), "")</f>
        <v/>
      </c>
      <c r="K15" s="10" t="str">
        <f>IFERROR(INDEX(REPORT_DATA_BY_MISSION!$A:$AH,$D15,MATCH(K$8,REPORT_DATA_BY_MISSION!$A$1:$AH$1,0)), "")</f>
        <v/>
      </c>
      <c r="L15" s="47" t="str">
        <f>IFERROR(INDEX(REPORT_DATA_BY_MISSION!$A:$AH,$D15,MATCH(L$8,REPORT_DATA_BY_MISSION!$A$1:$AH$1,0)), "")</f>
        <v/>
      </c>
      <c r="M15" s="10" t="str">
        <f>IFERROR(INDEX(REPORT_DATA_BY_MISSION!$A:$AH,$D15,MATCH(M$8,REPORT_DATA_BY_MISSION!$A$1:$AH$1,0)), "")</f>
        <v/>
      </c>
      <c r="N15" s="50" t="str">
        <f>IFERROR(INDEX(REPORT_DATA_BY_MISSION!$A:$AH,$D15,MATCH(N$8,REPORT_DATA_BY_MISSION!$A$1:$AH$1,0)), "")</f>
        <v/>
      </c>
      <c r="O15" s="10" t="str">
        <f>IFERROR(INDEX(REPORT_DATA_BY_MISSION!$A:$AH,$D15,MATCH(O$8,REPORT_DATA_BY_MISSION!$A$1:$AH$1,0)), "")</f>
        <v/>
      </c>
      <c r="P15" s="10" t="str">
        <f>IFERROR(INDEX(REPORT_DATA_BY_MISSION!$A:$AH,$D15,MATCH(P$8,REPORT_DATA_BY_MISSION!$A$1:$AH$1,0)), "")</f>
        <v/>
      </c>
      <c r="Q15" s="10" t="str">
        <f>IFERROR(INDEX(REPORT_DATA_BY_MISSION!$A:$AH,$D15,MATCH(Q$8,REPORT_DATA_BY_MISSION!$A$1:$AH$1,0)), "")</f>
        <v/>
      </c>
      <c r="R15" s="10" t="str">
        <f>IFERROR(INDEX(REPORT_DATA_BY_MISSION!$A:$AH,$D15,MATCH(R$8,REPORT_DATA_BY_MISSION!$A$1:$AH$1,0)), "")</f>
        <v/>
      </c>
      <c r="S15" s="10" t="str">
        <f>IFERROR(INDEX(REPORT_DATA_BY_MISSION!$A:$AH,$D15,MATCH(S$8,REPORT_DATA_BY_MISSION!$A$1:$AH$1,0)), "")</f>
        <v/>
      </c>
    </row>
    <row r="16" spans="1:19" ht="15" customHeight="1">
      <c r="C16" s="64" t="str">
        <f>CONCATENATE(YEAR,":",MONTH,":5:",WEEKLY_REPORT_DAY,":", $A$1)</f>
        <v>2016:3:5:7:MISSION</v>
      </c>
      <c r="D16" s="64" t="e">
        <f>MATCH($C16,REPORT_DATA_BY_MISSION!$A:$A, 0)</f>
        <v>#N/A</v>
      </c>
      <c r="E16" s="19" t="s">
        <v>799</v>
      </c>
      <c r="F16" s="13"/>
      <c r="G16" s="13"/>
      <c r="H16" s="10" t="str">
        <f>IFERROR(INDEX(REPORT_DATA_BY_MISSION!$A:$AH,$D16,MATCH(H$8,REPORT_DATA_BY_MISSION!$A$1:$AH$1,0)), "")</f>
        <v/>
      </c>
      <c r="I16" s="10" t="str">
        <f>IFERROR(INDEX(REPORT_DATA_BY_MISSION!$A:$AH,$D16,MATCH(I$8,REPORT_DATA_BY_MISSION!$A$1:$AH$1,0)), "")</f>
        <v/>
      </c>
      <c r="J16" s="10" t="str">
        <f>IFERROR(INDEX(REPORT_DATA_BY_MISSION!$A:$AH,$D16,MATCH(J$8,REPORT_DATA_BY_MISSION!$A$1:$AH$1,0)), "")</f>
        <v/>
      </c>
      <c r="K16" s="10" t="str">
        <f>IFERROR(INDEX(REPORT_DATA_BY_MISSION!$A:$AH,$D16,MATCH(K$8,REPORT_DATA_BY_MISSION!$A$1:$AH$1,0)), "")</f>
        <v/>
      </c>
      <c r="L16" s="47" t="str">
        <f>IFERROR(INDEX(REPORT_DATA_BY_MISSION!$A:$AH,$D16,MATCH(L$8,REPORT_DATA_BY_MISSION!$A$1:$AH$1,0)), "")</f>
        <v/>
      </c>
      <c r="M16" s="10" t="str">
        <f>IFERROR(INDEX(REPORT_DATA_BY_MISSION!$A:$AH,$D16,MATCH(M$8,REPORT_DATA_BY_MISSION!$A$1:$AH$1,0)), "")</f>
        <v/>
      </c>
      <c r="N16" s="50" t="str">
        <f>IFERROR(INDEX(REPORT_DATA_BY_MISSION!$A:$AH,$D16,MATCH(N$8,REPORT_DATA_BY_MISSION!$A$1:$AH$1,0)), "")</f>
        <v/>
      </c>
      <c r="O16" s="10" t="str">
        <f>IFERROR(INDEX(REPORT_DATA_BY_MISSION!$A:$AH,$D16,MATCH(O$8,REPORT_DATA_BY_MISSION!$A$1:$AH$1,0)), "")</f>
        <v/>
      </c>
      <c r="P16" s="10" t="str">
        <f>IFERROR(INDEX(REPORT_DATA_BY_MISSION!$A:$AH,$D16,MATCH(P$8,REPORT_DATA_BY_MISSION!$A$1:$AH$1,0)), "")</f>
        <v/>
      </c>
      <c r="Q16" s="10" t="str">
        <f>IFERROR(INDEX(REPORT_DATA_BY_MISSION!$A:$AH,$D16,MATCH(Q$8,REPORT_DATA_BY_MISSION!$A$1:$AH$1,0)), "")</f>
        <v/>
      </c>
      <c r="R16" s="10" t="str">
        <f>IFERROR(INDEX(REPORT_DATA_BY_MISSION!$A:$AH,$D16,MATCH(R$8,REPORT_DATA_BY_MISSION!$A$1:$AH$1,0)), "")</f>
        <v/>
      </c>
      <c r="S16" s="10" t="str">
        <f>IFERROR(INDEX(REPORT_DATA_BY_MISSION!$A:$AH,$D16,MATCH(S$8,REPORT_DATA_BY_MISSION!$A$1:$AH$1,0)), "")</f>
        <v/>
      </c>
    </row>
    <row r="17" spans="5:19" ht="15" customHeight="1">
      <c r="E17" s="16" t="s">
        <v>819</v>
      </c>
      <c r="F17" s="14"/>
      <c r="G17" s="14"/>
      <c r="H17" s="17">
        <f>SUM(H12:H16)</f>
        <v>20</v>
      </c>
      <c r="I17" s="17">
        <f t="shared" ref="I17:R17" si="0">SUM(I12:I16)</f>
        <v>65</v>
      </c>
      <c r="J17" s="17">
        <f t="shared" si="0"/>
        <v>483</v>
      </c>
      <c r="K17" s="17">
        <f t="shared" si="0"/>
        <v>689</v>
      </c>
      <c r="L17" s="49">
        <f t="shared" si="0"/>
        <v>39</v>
      </c>
      <c r="M17" s="17">
        <f t="shared" si="0"/>
        <v>20</v>
      </c>
      <c r="N17" s="52">
        <f t="shared" si="0"/>
        <v>1641</v>
      </c>
      <c r="O17" s="17">
        <f t="shared" si="0"/>
        <v>676</v>
      </c>
      <c r="P17" s="17">
        <f t="shared" si="0"/>
        <v>2118</v>
      </c>
      <c r="Q17" s="17">
        <f t="shared" si="0"/>
        <v>1430</v>
      </c>
      <c r="R17" s="17">
        <f t="shared" si="0"/>
        <v>107</v>
      </c>
      <c r="S17" s="17">
        <f>SUM(S12:S16)</f>
        <v>2826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pageMargins left="0.70866141732283472" right="0.70866141732283472" top="0.74803149606299213" bottom="0.74803149606299213" header="0.31496062992125984" footer="0.31496062992125984"/>
  <pageSetup paperSize="9" scale="6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C15" sqref="C15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CONCATENATE($X53,":",$Y53,":0:0:",$X$89)</f>
        <v>2014:1:0:0:MISSION</v>
      </c>
      <c r="AB53" s="27">
        <f t="shared" ref="AB53:AB88" ca="1" si="3">MATCH($AA53,INDIRECT(CONCATENATE($X$91,"$A:$A")),0)</f>
        <v>5</v>
      </c>
      <c r="AC53" s="21">
        <f t="shared" ref="AC53:AC88" ca="1" si="4">INDEX(INDIRECT(CONCATENATE($X$91,"$A:$AG")),$AB53,MATCH(AC$52,INDIRECT(CONCATENATE($X$91,"$A$1:$AG$1")),0))</f>
        <v>28</v>
      </c>
      <c r="AD53" s="21">
        <f t="shared" ref="AD53:AD88" si="5">$X$95</f>
        <v>65</v>
      </c>
      <c r="AE53" s="27" t="e">
        <f t="shared" ref="AE53:AE88" ca="1" si="6">MATCH($AA53,INDIRECT(CONCATENATE($X$92,"$A:$A")), 0)</f>
        <v>#N/A</v>
      </c>
      <c r="AF53" s="10" t="str">
        <f t="shared" ref="AF53:AK62" ca="1" si="7">IFERROR(INDEX(INDIRECT(CONCATENATE($X$92,"$A:$Z")),$AE53,MATCH(AF$52,INDIRECT(CONCATENATE($X$92,"$A1:$Z1")),0)),"")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2014:2:0:0:MISSION</v>
      </c>
      <c r="AB54" s="27">
        <f t="shared" ca="1" si="3"/>
        <v>6</v>
      </c>
      <c r="AC54" s="21">
        <f t="shared" ca="1" si="4"/>
        <v>28</v>
      </c>
      <c r="AD54" s="21">
        <f t="shared" si="5"/>
        <v>65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2014:3:0:0:MISSION</v>
      </c>
      <c r="AB55" s="27">
        <f t="shared" ca="1" si="3"/>
        <v>7</v>
      </c>
      <c r="AC55" s="21">
        <f t="shared" ca="1" si="4"/>
        <v>44</v>
      </c>
      <c r="AD55" s="21">
        <f t="shared" si="5"/>
        <v>65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2014:4:0:0:MISSION</v>
      </c>
      <c r="AB56" s="27">
        <f t="shared" ca="1" si="3"/>
        <v>8</v>
      </c>
      <c r="AC56" s="21">
        <f t="shared" ca="1" si="4"/>
        <v>56</v>
      </c>
      <c r="AD56" s="21">
        <f t="shared" si="5"/>
        <v>65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2014:5:0:0:MISSION</v>
      </c>
      <c r="AB57" s="27">
        <f t="shared" ca="1" si="3"/>
        <v>9</v>
      </c>
      <c r="AC57" s="21">
        <f t="shared" ca="1" si="4"/>
        <v>35</v>
      </c>
      <c r="AD57" s="21">
        <f t="shared" si="5"/>
        <v>65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2014:6:0:0:MISSION</v>
      </c>
      <c r="AB58" s="27">
        <f t="shared" ca="1" si="3"/>
        <v>10</v>
      </c>
      <c r="AC58" s="21">
        <f t="shared" ca="1" si="4"/>
        <v>43</v>
      </c>
      <c r="AD58" s="21">
        <f t="shared" si="5"/>
        <v>65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2014:7:0:0:MISSION</v>
      </c>
      <c r="AB59" s="27">
        <f t="shared" ca="1" si="3"/>
        <v>11</v>
      </c>
      <c r="AC59" s="21">
        <f t="shared" ca="1" si="4"/>
        <v>31</v>
      </c>
      <c r="AD59" s="21">
        <f t="shared" si="5"/>
        <v>65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2014:8:0:0:MISSION</v>
      </c>
      <c r="AB60" s="27">
        <f t="shared" ca="1" si="3"/>
        <v>12</v>
      </c>
      <c r="AC60" s="21">
        <f t="shared" ca="1" si="4"/>
        <v>31</v>
      </c>
      <c r="AD60" s="21">
        <f t="shared" si="5"/>
        <v>65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2014:9:0:0:MISSION</v>
      </c>
      <c r="AB61" s="27">
        <f t="shared" ca="1" si="3"/>
        <v>13</v>
      </c>
      <c r="AC61" s="21">
        <f t="shared" ca="1" si="4"/>
        <v>55</v>
      </c>
      <c r="AD61" s="21">
        <f t="shared" si="5"/>
        <v>65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2014:10:0:0:MISSION</v>
      </c>
      <c r="AB62" s="27">
        <f t="shared" ca="1" si="3"/>
        <v>2</v>
      </c>
      <c r="AC62" s="21">
        <f t="shared" ca="1" si="4"/>
        <v>26</v>
      </c>
      <c r="AD62" s="21">
        <f t="shared" si="5"/>
        <v>65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2014:11:0:0:MISSION</v>
      </c>
      <c r="AB63" s="27">
        <f t="shared" ca="1" si="3"/>
        <v>3</v>
      </c>
      <c r="AC63" s="21">
        <f t="shared" ca="1" si="4"/>
        <v>29</v>
      </c>
      <c r="AD63" s="21">
        <f t="shared" si="5"/>
        <v>65</v>
      </c>
      <c r="AE63" s="27" t="e">
        <f t="shared" ca="1" si="6"/>
        <v>#N/A</v>
      </c>
      <c r="AF63" s="10" t="str">
        <f t="shared" ref="AF63:AK72" ca="1" si="8">IFERROR(INDEX(INDIRECT(CONCATENATE($X$92,"$A:$Z")),$AE63,MATCH(AF$52,INDIRECT(CONCATENATE($X$92,"$A1:$Z1")),0)),"")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2014:12:0:0:MISSION</v>
      </c>
      <c r="AB64" s="27">
        <f t="shared" ca="1" si="3"/>
        <v>4</v>
      </c>
      <c r="AC64" s="21">
        <f t="shared" ca="1" si="4"/>
        <v>55</v>
      </c>
      <c r="AD64" s="21">
        <f t="shared" si="5"/>
        <v>65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2015:1:0:0:MISSION</v>
      </c>
      <c r="AB65" s="27">
        <f t="shared" ca="1" si="3"/>
        <v>17</v>
      </c>
      <c r="AC65" s="21">
        <f t="shared" ca="1" si="4"/>
        <v>26</v>
      </c>
      <c r="AD65" s="21">
        <f t="shared" si="5"/>
        <v>65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2015:2:0:0:MISSION</v>
      </c>
      <c r="AB66" s="27">
        <f t="shared" ca="1" si="3"/>
        <v>18</v>
      </c>
      <c r="AC66" s="21">
        <f t="shared" ca="1" si="4"/>
        <v>31</v>
      </c>
      <c r="AD66" s="21">
        <f t="shared" si="5"/>
        <v>65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2015:3:0:0:MISSION</v>
      </c>
      <c r="AB67" s="27">
        <f t="shared" ca="1" si="3"/>
        <v>19</v>
      </c>
      <c r="AC67" s="21">
        <f t="shared" ca="1" si="4"/>
        <v>42</v>
      </c>
      <c r="AD67" s="21">
        <f t="shared" si="5"/>
        <v>65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2015:4:0:0:MISSION</v>
      </c>
      <c r="AB68" s="27">
        <f t="shared" ca="1" si="3"/>
        <v>20</v>
      </c>
      <c r="AC68" s="21">
        <f t="shared" ca="1" si="4"/>
        <v>43</v>
      </c>
      <c r="AD68" s="21">
        <f t="shared" si="5"/>
        <v>65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2015:5:0:0:MISSION</v>
      </c>
      <c r="AB69" s="27">
        <f t="shared" ca="1" si="3"/>
        <v>21</v>
      </c>
      <c r="AC69" s="21">
        <f t="shared" ca="1" si="4"/>
        <v>24</v>
      </c>
      <c r="AD69" s="21">
        <f t="shared" si="5"/>
        <v>65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2015:6:0:0:MISSION</v>
      </c>
      <c r="AB70" s="27">
        <f t="shared" ca="1" si="3"/>
        <v>22</v>
      </c>
      <c r="AC70" s="21">
        <f t="shared" ca="1" si="4"/>
        <v>44</v>
      </c>
      <c r="AD70" s="21">
        <f t="shared" si="5"/>
        <v>65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2015:7:0:0:MISSION</v>
      </c>
      <c r="AB71" s="27">
        <f t="shared" ca="1" si="3"/>
        <v>23</v>
      </c>
      <c r="AC71" s="21">
        <f t="shared" ca="1" si="4"/>
        <v>22</v>
      </c>
      <c r="AD71" s="21">
        <f t="shared" si="5"/>
        <v>65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2015:8:0:0:MISSION</v>
      </c>
      <c r="AB72" s="27">
        <f t="shared" ca="1" si="3"/>
        <v>24</v>
      </c>
      <c r="AC72" s="21">
        <f t="shared" ca="1" si="4"/>
        <v>45</v>
      </c>
      <c r="AD72" s="21">
        <f t="shared" si="5"/>
        <v>65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2015:9:0:0:MISSION</v>
      </c>
      <c r="AB73" s="27">
        <f t="shared" ca="1" si="3"/>
        <v>25</v>
      </c>
      <c r="AC73" s="21">
        <f t="shared" ca="1" si="4"/>
        <v>40</v>
      </c>
      <c r="AD73" s="21">
        <f t="shared" si="5"/>
        <v>65</v>
      </c>
      <c r="AE73" s="27" t="e">
        <f t="shared" ca="1" si="6"/>
        <v>#N/A</v>
      </c>
      <c r="AF73" s="10" t="str">
        <f t="shared" ref="AF73:AK82" ca="1" si="9">IFERROR(INDEX(INDIRECT(CONCATENATE($X$92,"$A:$Z")),$AE73,MATCH(AF$52,INDIRECT(CONCATENATE($X$92,"$A1:$Z1")),0)),"")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2015:10:0:0:MISSION</v>
      </c>
      <c r="AB74" s="27">
        <f t="shared" ca="1" si="3"/>
        <v>14</v>
      </c>
      <c r="AC74" s="21">
        <f t="shared" ca="1" si="4"/>
        <v>35</v>
      </c>
      <c r="AD74" s="21">
        <f t="shared" si="5"/>
        <v>65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2015:11:0:0:MISSION</v>
      </c>
      <c r="AB75" s="27">
        <f t="shared" ca="1" si="3"/>
        <v>15</v>
      </c>
      <c r="AC75" s="21">
        <f t="shared" ca="1" si="4"/>
        <v>42</v>
      </c>
      <c r="AD75" s="21">
        <f t="shared" si="5"/>
        <v>65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2015:12:0:0:MISSION</v>
      </c>
      <c r="AB76" s="27">
        <f t="shared" ca="1" si="3"/>
        <v>16</v>
      </c>
      <c r="AC76" s="21">
        <f t="shared" ca="1" si="4"/>
        <v>47</v>
      </c>
      <c r="AD76" s="21">
        <f t="shared" si="5"/>
        <v>65</v>
      </c>
      <c r="AE76" s="27">
        <f t="shared" ca="1" si="6"/>
        <v>2</v>
      </c>
      <c r="AF76" s="10">
        <f t="shared" ca="1" si="9"/>
        <v>45</v>
      </c>
      <c r="AG76" s="10">
        <f t="shared" ca="1" si="9"/>
        <v>0</v>
      </c>
      <c r="AH76" s="10">
        <f t="shared" ca="1" si="9"/>
        <v>2</v>
      </c>
      <c r="AI76" s="10">
        <f t="shared" ca="1" si="9"/>
        <v>69</v>
      </c>
      <c r="AJ76" s="10">
        <f t="shared" ca="1" si="9"/>
        <v>9</v>
      </c>
      <c r="AK76" s="10">
        <f t="shared" ca="1" si="9"/>
        <v>4</v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2016:1:0:0:MISSION</v>
      </c>
      <c r="AB77" s="27">
        <f t="shared" ca="1" si="3"/>
        <v>26</v>
      </c>
      <c r="AC77" s="21">
        <f t="shared" ca="1" si="4"/>
        <v>49</v>
      </c>
      <c r="AD77" s="21">
        <f t="shared" si="5"/>
        <v>65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42372</v>
      </c>
      <c r="AN77" s="27">
        <f t="shared" ref="AN77:AN88" si="11">WEEKNUM(AM77,2)-WEEKNUM(DATE(YEAR(AM77),MONTH(AM77),1),2)+1</f>
        <v>1</v>
      </c>
      <c r="AO77" s="28" t="str">
        <f t="shared" ref="AO77:AO88" si="12">CONCATENATE(YEAR(AM77),":",MONTH(AM77),":",AN77,":",WEEKLY_REPORT_DAY,":", $X$89)</f>
        <v>2016:1:1:7:MISSION</v>
      </c>
      <c r="AP77" s="27" t="e">
        <f t="shared" ref="AP77:AP88" ca="1" si="13">MATCH(AO77,INDIRECT(CONCATENATE($X$90,"$A:$A")),0)</f>
        <v>#N/A</v>
      </c>
      <c r="AQ77" s="21" t="e">
        <f t="shared" ref="AQ77:AU88" ca="1" si="14">INDEX(INDIRECT(CONCATENATE($X$90,"$A:$AG")),$AP77,MATCH(AQ$52,INDIRECT(CONCATENATE($X$90,"$A1:$AG1")),0))</f>
        <v>#N/A</v>
      </c>
      <c r="AR77" s="21" t="e">
        <f t="shared" ca="1" si="14"/>
        <v>#N/A</v>
      </c>
      <c r="AS77" s="21" t="e">
        <f t="shared" ca="1" si="14"/>
        <v>#N/A</v>
      </c>
      <c r="AT77" s="21" t="e">
        <f t="shared" ca="1" si="14"/>
        <v>#N/A</v>
      </c>
      <c r="AU77" s="21" t="e">
        <f t="shared" ca="1" si="14"/>
        <v>#N/A</v>
      </c>
      <c r="AV77" s="21">
        <f t="shared" ref="AV77:AV88" si="15">ROUND(1*$X$94/$X$96,0)</f>
        <v>25</v>
      </c>
      <c r="AW77" s="21">
        <f t="shared" ref="AW77:AW88" si="16">6*$X$94</f>
        <v>600</v>
      </c>
      <c r="AX77" s="21">
        <f t="shared" ref="AX77:AX88" si="17">3*$X$94</f>
        <v>300</v>
      </c>
      <c r="AY77" s="21">
        <f t="shared" ref="AY77:AY88" si="18">5*$X$94</f>
        <v>500</v>
      </c>
      <c r="AZ77" s="21">
        <f t="shared" ref="AZ77:AZ88" si="19">1*$X$94</f>
        <v>100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2016:2:0:0:MISSION</v>
      </c>
      <c r="AB78" s="27">
        <f t="shared" ca="1" si="3"/>
        <v>27</v>
      </c>
      <c r="AC78" s="21">
        <f t="shared" ca="1" si="4"/>
        <v>35</v>
      </c>
      <c r="AD78" s="21">
        <f t="shared" si="5"/>
        <v>65</v>
      </c>
      <c r="AE78" s="27">
        <f t="shared" ca="1" si="6"/>
        <v>3</v>
      </c>
      <c r="AF78" s="10">
        <f t="shared" ca="1" si="9"/>
        <v>2</v>
      </c>
      <c r="AG78" s="10">
        <f t="shared" ca="1" si="9"/>
        <v>0</v>
      </c>
      <c r="AH78" s="10">
        <f t="shared" ca="1" si="9"/>
        <v>1</v>
      </c>
      <c r="AI78" s="10">
        <f t="shared" ca="1" si="9"/>
        <v>9</v>
      </c>
      <c r="AJ78" s="10">
        <f t="shared" ca="1" si="9"/>
        <v>1</v>
      </c>
      <c r="AK78" s="10">
        <f t="shared" ca="1" si="9"/>
        <v>1</v>
      </c>
      <c r="AL78" s="7">
        <v>-10</v>
      </c>
      <c r="AM78" s="28">
        <f t="shared" si="10"/>
        <v>42379</v>
      </c>
      <c r="AN78" s="27">
        <f t="shared" si="11"/>
        <v>2</v>
      </c>
      <c r="AO78" s="28" t="str">
        <f t="shared" si="12"/>
        <v>2016:1:2:7:MISSION</v>
      </c>
      <c r="AP78" s="27">
        <f t="shared" ca="1" si="13"/>
        <v>2</v>
      </c>
      <c r="AQ78" s="21">
        <f t="shared" ca="1" si="14"/>
        <v>11</v>
      </c>
      <c r="AR78" s="21">
        <f t="shared" ca="1" si="14"/>
        <v>479</v>
      </c>
      <c r="AS78" s="21">
        <f t="shared" ca="1" si="14"/>
        <v>0</v>
      </c>
      <c r="AT78" s="21">
        <f t="shared" ca="1" si="14"/>
        <v>214</v>
      </c>
      <c r="AU78" s="21">
        <f t="shared" ca="1" si="14"/>
        <v>0</v>
      </c>
      <c r="AV78" s="21">
        <f t="shared" si="15"/>
        <v>25</v>
      </c>
      <c r="AW78" s="21">
        <f t="shared" si="16"/>
        <v>600</v>
      </c>
      <c r="AX78" s="21">
        <f t="shared" si="17"/>
        <v>300</v>
      </c>
      <c r="AY78" s="21">
        <f t="shared" si="18"/>
        <v>500</v>
      </c>
      <c r="AZ78" s="21">
        <f t="shared" si="19"/>
        <v>100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2016:3:0:0:MISSION</v>
      </c>
      <c r="AB79" s="27">
        <f t="shared" ca="1" si="3"/>
        <v>28</v>
      </c>
      <c r="AC79" s="21">
        <f t="shared" ca="1" si="4"/>
        <v>20</v>
      </c>
      <c r="AD79" s="21">
        <f t="shared" si="5"/>
        <v>65</v>
      </c>
      <c r="AE79" s="27">
        <f t="shared" ca="1" si="6"/>
        <v>5</v>
      </c>
      <c r="AF79" s="10">
        <f t="shared" ca="1" si="9"/>
        <v>0</v>
      </c>
      <c r="AG79" s="10">
        <f t="shared" ca="1" si="9"/>
        <v>0</v>
      </c>
      <c r="AH79" s="10">
        <f t="shared" ca="1" si="9"/>
        <v>1</v>
      </c>
      <c r="AI79" s="10">
        <f t="shared" ca="1" si="9"/>
        <v>11</v>
      </c>
      <c r="AJ79" s="10">
        <f t="shared" ca="1" si="9"/>
        <v>2</v>
      </c>
      <c r="AK79" s="10">
        <f t="shared" ca="1" si="9"/>
        <v>0</v>
      </c>
      <c r="AL79" s="7">
        <v>-9</v>
      </c>
      <c r="AM79" s="28">
        <f t="shared" si="10"/>
        <v>42386</v>
      </c>
      <c r="AN79" s="27">
        <f t="shared" si="11"/>
        <v>3</v>
      </c>
      <c r="AO79" s="28" t="str">
        <f t="shared" si="12"/>
        <v>2016:1:3:7:MISSION</v>
      </c>
      <c r="AP79" s="27" t="e">
        <f t="shared" ca="1" si="13"/>
        <v>#N/A</v>
      </c>
      <c r="AQ79" s="21" t="e">
        <f t="shared" ca="1" si="14"/>
        <v>#N/A</v>
      </c>
      <c r="AR79" s="21" t="e">
        <f t="shared" ca="1" si="14"/>
        <v>#N/A</v>
      </c>
      <c r="AS79" s="21" t="e">
        <f t="shared" ca="1" si="14"/>
        <v>#N/A</v>
      </c>
      <c r="AT79" s="21" t="e">
        <f t="shared" ca="1" si="14"/>
        <v>#N/A</v>
      </c>
      <c r="AU79" s="21" t="e">
        <f t="shared" ca="1" si="14"/>
        <v>#N/A</v>
      </c>
      <c r="AV79" s="21">
        <f t="shared" si="15"/>
        <v>25</v>
      </c>
      <c r="AW79" s="21">
        <f t="shared" si="16"/>
        <v>600</v>
      </c>
      <c r="AX79" s="21">
        <f t="shared" si="17"/>
        <v>300</v>
      </c>
      <c r="AY79" s="21">
        <f t="shared" si="18"/>
        <v>500</v>
      </c>
      <c r="AZ79" s="21">
        <f t="shared" si="19"/>
        <v>100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2016:4:0:0:MISSION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65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42393</v>
      </c>
      <c r="AN80" s="27">
        <f t="shared" si="11"/>
        <v>4</v>
      </c>
      <c r="AO80" s="28" t="str">
        <f t="shared" si="12"/>
        <v>2016:1:4:7:MISSION</v>
      </c>
      <c r="AP80" s="27">
        <f t="shared" ca="1" si="13"/>
        <v>3</v>
      </c>
      <c r="AQ80" s="21">
        <f t="shared" ca="1" si="14"/>
        <v>13</v>
      </c>
      <c r="AR80" s="21">
        <f t="shared" ca="1" si="14"/>
        <v>538</v>
      </c>
      <c r="AS80" s="21">
        <f t="shared" ca="1" si="14"/>
        <v>150</v>
      </c>
      <c r="AT80" s="21">
        <f t="shared" ca="1" si="14"/>
        <v>447</v>
      </c>
      <c r="AU80" s="21">
        <f t="shared" ca="1" si="14"/>
        <v>0</v>
      </c>
      <c r="AV80" s="21">
        <f t="shared" si="15"/>
        <v>25</v>
      </c>
      <c r="AW80" s="21">
        <f t="shared" si="16"/>
        <v>600</v>
      </c>
      <c r="AX80" s="21">
        <f t="shared" si="17"/>
        <v>300</v>
      </c>
      <c r="AY80" s="21">
        <f t="shared" si="18"/>
        <v>500</v>
      </c>
      <c r="AZ80" s="21">
        <f t="shared" si="19"/>
        <v>100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2016:5:0:0:MISSION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65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42400</v>
      </c>
      <c r="AN81" s="27">
        <f t="shared" si="11"/>
        <v>5</v>
      </c>
      <c r="AO81" s="28" t="str">
        <f t="shared" si="12"/>
        <v>2016:1:5:7:MISSION</v>
      </c>
      <c r="AP81" s="27">
        <f t="shared" ca="1" si="13"/>
        <v>4</v>
      </c>
      <c r="AQ81" s="21">
        <f t="shared" ca="1" si="14"/>
        <v>17</v>
      </c>
      <c r="AR81" s="21">
        <f t="shared" ca="1" si="14"/>
        <v>516</v>
      </c>
      <c r="AS81" s="21">
        <f t="shared" ca="1" si="14"/>
        <v>165</v>
      </c>
      <c r="AT81" s="21">
        <f t="shared" ca="1" si="14"/>
        <v>423</v>
      </c>
      <c r="AU81" s="21">
        <f t="shared" ca="1" si="14"/>
        <v>0</v>
      </c>
      <c r="AV81" s="21">
        <f t="shared" si="15"/>
        <v>25</v>
      </c>
      <c r="AW81" s="21">
        <f t="shared" si="16"/>
        <v>600</v>
      </c>
      <c r="AX81" s="21">
        <f t="shared" si="17"/>
        <v>300</v>
      </c>
      <c r="AY81" s="21">
        <f t="shared" si="18"/>
        <v>500</v>
      </c>
      <c r="AZ81" s="21">
        <f t="shared" si="19"/>
        <v>100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2016:6:0:0:MISSION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65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42407</v>
      </c>
      <c r="AN82" s="27">
        <f t="shared" si="11"/>
        <v>1</v>
      </c>
      <c r="AO82" s="28" t="str">
        <f t="shared" si="12"/>
        <v>2016:2:1:7:MISSION</v>
      </c>
      <c r="AP82" s="27">
        <f t="shared" ca="1" si="13"/>
        <v>5</v>
      </c>
      <c r="AQ82" s="21">
        <f t="shared" ca="1" si="14"/>
        <v>3</v>
      </c>
      <c r="AR82" s="21">
        <f t="shared" ca="1" si="14"/>
        <v>545</v>
      </c>
      <c r="AS82" s="21">
        <f t="shared" ca="1" si="14"/>
        <v>123</v>
      </c>
      <c r="AT82" s="21">
        <f t="shared" ca="1" si="14"/>
        <v>452</v>
      </c>
      <c r="AU82" s="21">
        <f t="shared" ca="1" si="14"/>
        <v>8</v>
      </c>
      <c r="AV82" s="21">
        <f t="shared" si="15"/>
        <v>25</v>
      </c>
      <c r="AW82" s="21">
        <f t="shared" si="16"/>
        <v>600</v>
      </c>
      <c r="AX82" s="21">
        <f t="shared" si="17"/>
        <v>300</v>
      </c>
      <c r="AY82" s="21">
        <f t="shared" si="18"/>
        <v>500</v>
      </c>
      <c r="AZ82" s="21">
        <f t="shared" si="19"/>
        <v>100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2016:7:0:0:MISSION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65</v>
      </c>
      <c r="AE83" s="27" t="e">
        <f t="shared" ca="1" si="6"/>
        <v>#N/A</v>
      </c>
      <c r="AF83" s="10" t="str">
        <f t="shared" ref="AF83:AK88" ca="1" si="20">IFERROR(INDEX(INDIRECT(CONCATENATE($X$92,"$A:$Z")),$AE83,MATCH(AF$52,INDIRECT(CONCATENATE($X$92,"$A1:$Z1")),0)),"")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42414</v>
      </c>
      <c r="AN83" s="27">
        <f t="shared" si="11"/>
        <v>2</v>
      </c>
      <c r="AO83" s="28" t="str">
        <f t="shared" si="12"/>
        <v>2016:2:2:7:MISSION</v>
      </c>
      <c r="AP83" s="27">
        <f t="shared" ca="1" si="13"/>
        <v>6</v>
      </c>
      <c r="AQ83" s="21">
        <f t="shared" ca="1" si="14"/>
        <v>4</v>
      </c>
      <c r="AR83" s="21">
        <f t="shared" ca="1" si="14"/>
        <v>524</v>
      </c>
      <c r="AS83" s="21">
        <f t="shared" ca="1" si="14"/>
        <v>190</v>
      </c>
      <c r="AT83" s="21">
        <f t="shared" ca="1" si="14"/>
        <v>429</v>
      </c>
      <c r="AU83" s="21">
        <f t="shared" ca="1" si="14"/>
        <v>41</v>
      </c>
      <c r="AV83" s="21">
        <f t="shared" si="15"/>
        <v>25</v>
      </c>
      <c r="AW83" s="21">
        <f t="shared" si="16"/>
        <v>600</v>
      </c>
      <c r="AX83" s="21">
        <f t="shared" si="17"/>
        <v>300</v>
      </c>
      <c r="AY83" s="21">
        <f t="shared" si="18"/>
        <v>500</v>
      </c>
      <c r="AZ83" s="21">
        <f t="shared" si="19"/>
        <v>100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2016:8:0:0:MISSION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65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42421</v>
      </c>
      <c r="AN84" s="27">
        <f t="shared" si="11"/>
        <v>3</v>
      </c>
      <c r="AO84" s="28" t="str">
        <f t="shared" si="12"/>
        <v>2016:2:3:7:MISSION</v>
      </c>
      <c r="AP84" s="27">
        <f t="shared" ca="1" si="13"/>
        <v>7</v>
      </c>
      <c r="AQ84" s="21">
        <f t="shared" ca="1" si="14"/>
        <v>13</v>
      </c>
      <c r="AR84" s="21">
        <f t="shared" ca="1" si="14"/>
        <v>539</v>
      </c>
      <c r="AS84" s="21">
        <f t="shared" ca="1" si="14"/>
        <v>213</v>
      </c>
      <c r="AT84" s="21">
        <f t="shared" ca="1" si="14"/>
        <v>503</v>
      </c>
      <c r="AU84" s="21">
        <f t="shared" ca="1" si="14"/>
        <v>28</v>
      </c>
      <c r="AV84" s="21">
        <f t="shared" si="15"/>
        <v>25</v>
      </c>
      <c r="AW84" s="21">
        <f t="shared" si="16"/>
        <v>600</v>
      </c>
      <c r="AX84" s="21">
        <f t="shared" si="17"/>
        <v>300</v>
      </c>
      <c r="AY84" s="21">
        <f t="shared" si="18"/>
        <v>500</v>
      </c>
      <c r="AZ84" s="21">
        <f t="shared" si="19"/>
        <v>100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2016:9:0:0:MISSION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65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42428</v>
      </c>
      <c r="AN85" s="27">
        <f t="shared" si="11"/>
        <v>4</v>
      </c>
      <c r="AO85" s="28" t="str">
        <f t="shared" si="12"/>
        <v>2016:2:4:7:MISSION</v>
      </c>
      <c r="AP85" s="27">
        <f t="shared" ca="1" si="13"/>
        <v>8</v>
      </c>
      <c r="AQ85" s="21">
        <f t="shared" ca="1" si="14"/>
        <v>15</v>
      </c>
      <c r="AR85" s="21">
        <f t="shared" ca="1" si="14"/>
        <v>522</v>
      </c>
      <c r="AS85" s="21">
        <f t="shared" ca="1" si="14"/>
        <v>229</v>
      </c>
      <c r="AT85" s="21">
        <f t="shared" ca="1" si="14"/>
        <v>437</v>
      </c>
      <c r="AU85" s="21">
        <f t="shared" ca="1" si="14"/>
        <v>54</v>
      </c>
      <c r="AV85" s="21">
        <f t="shared" si="15"/>
        <v>25</v>
      </c>
      <c r="AW85" s="21">
        <f t="shared" si="16"/>
        <v>600</v>
      </c>
      <c r="AX85" s="21">
        <f t="shared" si="17"/>
        <v>300</v>
      </c>
      <c r="AY85" s="21">
        <f t="shared" si="18"/>
        <v>500</v>
      </c>
      <c r="AZ85" s="21">
        <f t="shared" si="19"/>
        <v>100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2016:10:0:0:MISSION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65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42435</v>
      </c>
      <c r="AN86" s="27">
        <f t="shared" si="11"/>
        <v>1</v>
      </c>
      <c r="AO86" s="28" t="str">
        <f t="shared" si="12"/>
        <v>2016:3:1:7:MISSION</v>
      </c>
      <c r="AP86" s="27">
        <f t="shared" ca="1" si="13"/>
        <v>9</v>
      </c>
      <c r="AQ86" s="21">
        <f t="shared" ca="1" si="14"/>
        <v>8</v>
      </c>
      <c r="AR86" s="21">
        <f t="shared" ca="1" si="14"/>
        <v>521</v>
      </c>
      <c r="AS86" s="21">
        <f t="shared" ca="1" si="14"/>
        <v>232</v>
      </c>
      <c r="AT86" s="21">
        <f t="shared" ca="1" si="14"/>
        <v>438</v>
      </c>
      <c r="AU86" s="21">
        <f t="shared" ca="1" si="14"/>
        <v>37</v>
      </c>
      <c r="AV86" s="21">
        <f t="shared" si="15"/>
        <v>25</v>
      </c>
      <c r="AW86" s="21">
        <f t="shared" si="16"/>
        <v>600</v>
      </c>
      <c r="AX86" s="21">
        <f t="shared" si="17"/>
        <v>300</v>
      </c>
      <c r="AY86" s="21">
        <f t="shared" si="18"/>
        <v>500</v>
      </c>
      <c r="AZ86" s="21">
        <f t="shared" si="19"/>
        <v>100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2016:11:0:0:MISSION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65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42442</v>
      </c>
      <c r="AN87" s="27">
        <f t="shared" si="11"/>
        <v>2</v>
      </c>
      <c r="AO87" s="28" t="str">
        <f t="shared" si="12"/>
        <v>2016:3:2:7:MISSION</v>
      </c>
      <c r="AP87" s="27">
        <f t="shared" ca="1" si="13"/>
        <v>10</v>
      </c>
      <c r="AQ87" s="21">
        <f t="shared" ca="1" si="14"/>
        <v>8</v>
      </c>
      <c r="AR87" s="21">
        <f t="shared" ca="1" si="14"/>
        <v>514</v>
      </c>
      <c r="AS87" s="21">
        <f t="shared" ca="1" si="14"/>
        <v>193</v>
      </c>
      <c r="AT87" s="21">
        <f t="shared" ca="1" si="14"/>
        <v>407</v>
      </c>
      <c r="AU87" s="21">
        <f t="shared" ca="1" si="14"/>
        <v>37</v>
      </c>
      <c r="AV87" s="21">
        <f t="shared" si="15"/>
        <v>25</v>
      </c>
      <c r="AW87" s="21">
        <f t="shared" si="16"/>
        <v>600</v>
      </c>
      <c r="AX87" s="21">
        <f t="shared" si="17"/>
        <v>300</v>
      </c>
      <c r="AY87" s="21">
        <f t="shared" si="18"/>
        <v>500</v>
      </c>
      <c r="AZ87" s="21">
        <f t="shared" si="19"/>
        <v>100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2016:12:0:0:MISSION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65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42449</v>
      </c>
      <c r="AN88" s="27">
        <f t="shared" si="11"/>
        <v>3</v>
      </c>
      <c r="AO88" s="28" t="str">
        <f t="shared" si="12"/>
        <v>2016:3:3:7:MISSION</v>
      </c>
      <c r="AP88" s="27">
        <f t="shared" ca="1" si="13"/>
        <v>11</v>
      </c>
      <c r="AQ88" s="21">
        <f t="shared" ca="1" si="14"/>
        <v>4</v>
      </c>
      <c r="AR88" s="21">
        <f t="shared" ca="1" si="14"/>
        <v>606</v>
      </c>
      <c r="AS88" s="21">
        <f t="shared" ca="1" si="14"/>
        <v>251</v>
      </c>
      <c r="AT88" s="21">
        <f t="shared" ca="1" si="14"/>
        <v>585</v>
      </c>
      <c r="AU88" s="21">
        <f t="shared" ca="1" si="14"/>
        <v>33</v>
      </c>
      <c r="AV88" s="21">
        <f t="shared" si="15"/>
        <v>25</v>
      </c>
      <c r="AW88" s="21">
        <f t="shared" si="16"/>
        <v>600</v>
      </c>
      <c r="AX88" s="21">
        <f t="shared" si="17"/>
        <v>300</v>
      </c>
      <c r="AY88" s="21">
        <f t="shared" si="18"/>
        <v>500</v>
      </c>
      <c r="AZ88" s="21">
        <f t="shared" si="19"/>
        <v>100</v>
      </c>
    </row>
    <row r="89" spans="23:52">
      <c r="W89" s="7" t="s">
        <v>1484</v>
      </c>
      <c r="X89" s="2" t="s">
        <v>1150</v>
      </c>
      <c r="AC89" s="7">
        <f ca="1">SUMIFS(AC53:AC88, $X53:$X88,YEAR,AC53:AC88,"&lt;&gt;#N/A")</f>
        <v>104</v>
      </c>
      <c r="AD89" s="27"/>
      <c r="AF89" s="7">
        <f t="shared" ref="AF89:AK89" ca="1" si="21">SUM(AF53:AF88)</f>
        <v>47</v>
      </c>
      <c r="AG89" s="7">
        <f t="shared" ca="1" si="21"/>
        <v>0</v>
      </c>
      <c r="AH89" s="7">
        <f t="shared" ca="1" si="21"/>
        <v>4</v>
      </c>
      <c r="AI89" s="7">
        <f t="shared" ca="1" si="21"/>
        <v>89</v>
      </c>
      <c r="AJ89" s="7">
        <f t="shared" ca="1" si="21"/>
        <v>12</v>
      </c>
      <c r="AK89" s="7">
        <f t="shared" ca="1" si="21"/>
        <v>5</v>
      </c>
      <c r="AN89" s="27"/>
    </row>
    <row r="90" spans="23:52">
      <c r="W90" s="7" t="s">
        <v>828</v>
      </c>
      <c r="X90" s="2" t="s">
        <v>1139</v>
      </c>
      <c r="Y90" s="27"/>
      <c r="Z90" s="27"/>
      <c r="AD90" s="27"/>
      <c r="AN90" s="27"/>
    </row>
    <row r="91" spans="23:52">
      <c r="W91" s="7" t="s">
        <v>829</v>
      </c>
      <c r="X91" s="2" t="s">
        <v>1140</v>
      </c>
      <c r="Y91" s="27"/>
      <c r="Z91" s="27"/>
      <c r="AD91" s="27"/>
      <c r="AN91" s="27"/>
    </row>
    <row r="92" spans="23:52">
      <c r="W92" s="39" t="s">
        <v>832</v>
      </c>
      <c r="X92" s="2" t="s">
        <v>1141</v>
      </c>
      <c r="Y92" s="27"/>
      <c r="Z92" s="27"/>
      <c r="AD92" s="27"/>
      <c r="AN92" s="27"/>
    </row>
    <row r="93" spans="23:52">
      <c r="W93" s="39" t="s">
        <v>1483</v>
      </c>
      <c r="X93" s="1">
        <v>785</v>
      </c>
      <c r="AD93" s="27"/>
      <c r="AE93" s="27"/>
      <c r="AH93" s="27"/>
      <c r="AI93" s="27"/>
      <c r="AJ93" s="27"/>
      <c r="AK93" s="27"/>
      <c r="AM93" s="28"/>
      <c r="AN93" s="27"/>
    </row>
    <row r="94" spans="23:52">
      <c r="W94" s="7" t="s">
        <v>824</v>
      </c>
      <c r="X94" s="1">
        <v>100</v>
      </c>
      <c r="AD94" s="27"/>
      <c r="AE94" s="27"/>
      <c r="AH94" s="27"/>
      <c r="AI94" s="27"/>
      <c r="AJ94" s="27"/>
      <c r="AK94" s="27"/>
      <c r="AM94" s="28"/>
      <c r="AN94" s="27"/>
    </row>
    <row r="95" spans="23:52">
      <c r="W95" s="7" t="s">
        <v>821</v>
      </c>
      <c r="X95" s="7">
        <f>ROUND($X$93/12,0)</f>
        <v>65</v>
      </c>
      <c r="AD95" s="27"/>
      <c r="AE95" s="27"/>
      <c r="AH95" s="27"/>
      <c r="AI95" s="27"/>
      <c r="AJ95" s="27"/>
      <c r="AK95" s="27"/>
      <c r="AN95" s="27"/>
    </row>
    <row r="96" spans="23:52">
      <c r="W96" s="7" t="s">
        <v>820</v>
      </c>
      <c r="X96" s="7">
        <v>4</v>
      </c>
      <c r="AN96" s="27"/>
    </row>
    <row r="97" spans="23:50">
      <c r="W97" s="7" t="s">
        <v>448</v>
      </c>
      <c r="X97" s="7">
        <f ca="1">SUM($AI$89:$AK$89)</f>
        <v>106</v>
      </c>
      <c r="AN97" s="27"/>
    </row>
    <row r="98" spans="23:50">
      <c r="W98" s="7" t="s">
        <v>449</v>
      </c>
      <c r="X98" s="7">
        <f ca="1">SUM($AF$89:$AH$89)</f>
        <v>51</v>
      </c>
      <c r="AN98" s="27"/>
    </row>
    <row r="99" spans="23:50" ht="60">
      <c r="W99" s="7" t="s">
        <v>451</v>
      </c>
      <c r="X99" s="29" t="str">
        <f ca="1">CONCATENATE("Member Referral Goal 成員回條目標:     50%+ 
Member Referral Actual 成員回條實際:  ",$Z$99)</f>
        <v>Member Referral Goal 成員回條目標:     50%+ 
Member Referral Actual 成員回條實際:  32%</v>
      </c>
      <c r="Y99" s="30">
        <f ca="1">IFERROR(X98/SUM(X97:X98),"0")</f>
        <v>0.32484076433121017</v>
      </c>
      <c r="Z99" s="7" t="str">
        <f ca="1">TEXT(Y99,"00%")</f>
        <v>32%</v>
      </c>
      <c r="AM99" s="28"/>
      <c r="AN99" s="27"/>
      <c r="AS99" s="29"/>
      <c r="AU99" s="29"/>
      <c r="AX99" s="29"/>
    </row>
    <row r="100" spans="23:50" ht="30">
      <c r="W100" s="7" t="s">
        <v>452</v>
      </c>
      <c r="X100" s="29" t="str">
        <f>CONCATENATE("Annual Goal 年度目標:  ",$X$93,"
Actual YTD 年度實際:    ",$X$95)</f>
        <v>Annual Goal 年度目標:  785
Actual YTD 年度實際:    65</v>
      </c>
      <c r="AN100" s="27"/>
    </row>
    <row r="101" spans="23:50">
      <c r="W101" s="7" t="s">
        <v>1482</v>
      </c>
      <c r="X101" s="7" t="str">
        <f ca="1">CONCATENATE($X$53,"  ",SUMIF($AC$53:$AC$64,"&lt;&gt;#N/A"))</f>
        <v>2014  461</v>
      </c>
      <c r="AN101" s="27"/>
    </row>
    <row r="102" spans="23:50">
      <c r="W102" s="7" t="s">
        <v>1481</v>
      </c>
      <c r="X102" s="7" t="str">
        <f ca="1">CONCATENATE($X$65,"  ", SUMIF($AC$65:$AC$76,"&lt;&gt;#N/A"))</f>
        <v>2015  441</v>
      </c>
      <c r="AN102" s="27"/>
    </row>
    <row r="103" spans="23:50">
      <c r="W103" s="7" t="s">
        <v>1480</v>
      </c>
      <c r="X103" s="7" t="str">
        <f ca="1">CONCATENATE($X$77,"  ",SUMIF($AC$77:$AC$88,"&lt;&gt;#N/A"))</f>
        <v>2016  104</v>
      </c>
      <c r="AN103" s="27"/>
    </row>
    <row r="104" spans="23:50" ht="23.25">
      <c r="W104" s="7" t="s">
        <v>1479</v>
      </c>
      <c r="X104" s="42" t="s">
        <v>1126</v>
      </c>
    </row>
    <row r="105" spans="23:50">
      <c r="X105" s="40" t="s">
        <v>1127</v>
      </c>
    </row>
    <row r="106" spans="23:50">
      <c r="X106" s="41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42"/>
  <sheetViews>
    <sheetView topLeftCell="A7" zoomScaleNormal="100" zoomScaleSheetLayoutView="115" workbookViewId="0">
      <selection activeCell="B36" sqref="B36"/>
    </sheetView>
  </sheetViews>
  <sheetFormatPr defaultRowHeight="15"/>
  <cols>
    <col min="1" max="1" width="22.7109375" style="64" customWidth="1"/>
    <col min="2" max="3" width="22.85546875" style="64" customWidth="1"/>
    <col min="4" max="4" width="11.28515625" style="64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25</v>
      </c>
      <c r="E1" s="36" t="str">
        <f>$A$2</f>
        <v>Taoyuan Zone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472</v>
      </c>
      <c r="E2" s="75" t="str">
        <f>$A$3</f>
        <v>桃園地帶</v>
      </c>
      <c r="F2" s="26" t="s">
        <v>806</v>
      </c>
      <c r="G2" s="77">
        <f>$A$6</f>
        <v>100</v>
      </c>
      <c r="H2" s="79" t="s">
        <v>35</v>
      </c>
      <c r="I2" s="80"/>
      <c r="J2" s="80"/>
      <c r="K2" s="81"/>
      <c r="L2" s="6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822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62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470</v>
      </c>
      <c r="E4" s="82">
        <f>DATE</f>
        <v>42449</v>
      </c>
      <c r="F4" s="23" t="s">
        <v>804</v>
      </c>
      <c r="G4" s="24"/>
      <c r="H4" s="84">
        <f>ROUND($G$2/12*MONTH,0)</f>
        <v>25</v>
      </c>
      <c r="I4" s="85"/>
      <c r="J4" s="85"/>
      <c r="K4" s="86"/>
      <c r="L4" s="44">
        <f>ROUND($G$2/12,0)</f>
        <v>8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471</v>
      </c>
      <c r="E5" s="83"/>
      <c r="F5" s="5" t="s">
        <v>805</v>
      </c>
      <c r="G5" s="6"/>
      <c r="H5" s="87">
        <f ca="1">TAOYUAN_ZONE_GRAPH!$AC$89</f>
        <v>15</v>
      </c>
      <c r="I5" s="88"/>
      <c r="J5" s="88"/>
      <c r="K5" s="89"/>
      <c r="L5" s="45">
        <f>$M$42</f>
        <v>6</v>
      </c>
      <c r="M5" s="92"/>
      <c r="N5" s="94"/>
      <c r="O5" s="74"/>
      <c r="P5" s="74"/>
      <c r="Q5" s="74"/>
      <c r="R5" s="74"/>
      <c r="S5" s="74"/>
    </row>
    <row r="6" spans="1:19" ht="15" customHeight="1">
      <c r="A6" s="1">
        <v>100</v>
      </c>
      <c r="E6" s="34" t="str">
        <f>$A$4</f>
        <v>Taoyuan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814</v>
      </c>
      <c r="B11" s="1"/>
      <c r="E11" s="5" t="str">
        <f>$A11</f>
        <v>Taoyuan 3 桃園3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454</v>
      </c>
      <c r="C12" s="64" t="str">
        <f>CONCATENATE(YEAR,":",MONTH,":",WEEK,":",WEEKDAY,":",$B12)</f>
        <v>2016:3:3:7:TAO_3_E_ZL</v>
      </c>
      <c r="D12" s="64">
        <f>MATCH($C12,REPORT_DATA_BY_COMP!$A:$A,0)</f>
        <v>939</v>
      </c>
      <c r="E12" s="65" t="str">
        <f>SUBSTITUTE(VLOOKUP($B12,COMP_LIST!$A:$AA,5,FALSE),"EL","")</f>
        <v>E. Heaps ZL / Barton ZL</v>
      </c>
      <c r="F12" s="4" t="str">
        <f>VLOOKUP($B12,COMP_LIST!$A:$AA,3,FALSE)</f>
        <v>Taoyuan 3 ZL</v>
      </c>
      <c r="G12" s="4" t="str">
        <f>VLOOKUP($B12,COMP_LIST!$A:$AA,4,FALSE)</f>
        <v>桃園3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1</v>
      </c>
      <c r="K12" s="10">
        <f>IFERROR(INDEX(REPORT_DATA_BY_COMP!$A:$AH,$D12,MATCH(K$8,REPORT_DATA_BY_COMP!$A$1:$AH$1,0)), "")</f>
        <v>4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15</v>
      </c>
      <c r="O12" s="10">
        <f>IFERROR(INDEX(REPORT_DATA_BY_COMP!$A:$AH,$D12,MATCH(O$8,REPORT_DATA_BY_COMP!$A$1:$AH$1,0)), "")</f>
        <v>2</v>
      </c>
      <c r="P12" s="10">
        <f>IFERROR(INDEX(REPORT_DATA_BY_COMP!$A:$AH,$D12,MATCH(P$8,REPORT_DATA_BY_COMP!$A$1:$AH$1,0)), "")</f>
        <v>8</v>
      </c>
      <c r="Q12" s="10">
        <f>IFERROR(INDEX(REPORT_DATA_BY_COMP!$A:$AH,$D12,MATCH(Q$8,REPORT_DATA_BY_COMP!$A$1:$AH$1,0)), "")</f>
        <v>13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21</v>
      </c>
    </row>
    <row r="13" spans="1:19" ht="15" customHeight="1">
      <c r="A13" s="1"/>
      <c r="B13" s="1" t="s">
        <v>455</v>
      </c>
      <c r="C13" s="64" t="str">
        <f>CONCATENATE(YEAR,":",MONTH,":",WEEK,":",WEEKDAY,":",$B13)</f>
        <v>2016:3:3:7:TAO_3_E</v>
      </c>
      <c r="D13" s="64">
        <f>MATCH($C13,REPORT_DATA_BY_COMP!$A:$A,0)</f>
        <v>938</v>
      </c>
      <c r="E13" s="65" t="str">
        <f>SUBSTITUTE(VLOOKUP($B13,COMP_LIST!$A:$AA,5,FALSE),"EL","")</f>
        <v>E. Pincock / Young</v>
      </c>
      <c r="F13" s="4" t="str">
        <f>VLOOKUP($B13,COMP_LIST!$A:$AA,3,FALSE)</f>
        <v>Taoyuan 3 E</v>
      </c>
      <c r="G13" s="4" t="str">
        <f>VLOOKUP($B13,COMP_LIST!$A:$AA,4,FALSE)</f>
        <v>桃園3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3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3</v>
      </c>
      <c r="O13" s="10">
        <f>IFERROR(INDEX(REPORT_DATA_BY_COMP!$A:$AH,$D13,MATCH(O$8,REPORT_DATA_BY_COMP!$A$1:$AH$1,0)), "")</f>
        <v>1</v>
      </c>
      <c r="P13" s="10">
        <f>IFERROR(INDEX(REPORT_DATA_BY_COMP!$A:$AH,$D13,MATCH(P$8,REPORT_DATA_BY_COMP!$A$1:$AH$1,0)), "")</f>
        <v>2</v>
      </c>
      <c r="Q13" s="10">
        <f>IFERROR(INDEX(REPORT_DATA_BY_COMP!$A:$AH,$D13,MATCH(Q$8,REPORT_DATA_BY_COMP!$A$1:$AH$1,0)), "")</f>
        <v>1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2</v>
      </c>
    </row>
    <row r="14" spans="1:19" ht="15" customHeight="1">
      <c r="A14" s="1"/>
      <c r="B14" s="1" t="s">
        <v>456</v>
      </c>
      <c r="C14" s="64" t="str">
        <f>CONCATENATE(YEAR,":",MONTH,":",WEEK,":",WEEKDAY,":",$B14)</f>
        <v>2016:3:3:7:TAO_4_E</v>
      </c>
      <c r="D14" s="64">
        <f>MATCH($C14,REPORT_DATA_BY_COMP!$A:$A,0)</f>
        <v>940</v>
      </c>
      <c r="E14" s="65" t="str">
        <f>SUBSTITUTE(VLOOKUP($B14,COMP_LIST!$A:$AA,5,FALSE),"EL","")</f>
        <v>E. Alder DL  / Coletti</v>
      </c>
      <c r="F14" s="4" t="str">
        <f>VLOOKUP($B14,COMP_LIST!$A:$AA,3,FALSE)</f>
        <v>Taoyuan 4 E</v>
      </c>
      <c r="G14" s="4" t="str">
        <f>VLOOKUP($B14,COMP_LIST!$A:$AA,4,FALSE)</f>
        <v>桃園 4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1</v>
      </c>
      <c r="K14" s="10">
        <f>IFERROR(INDEX(REPORT_DATA_BY_COMP!$A:$AH,$D14,MATCH(K$8,REPORT_DATA_BY_COMP!$A$1:$AH$1,0)), "")</f>
        <v>2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7</v>
      </c>
      <c r="O14" s="10">
        <f>IFERROR(INDEX(REPORT_DATA_BY_COMP!$A:$AH,$D14,MATCH(O$8,REPORT_DATA_BY_COMP!$A$1:$AH$1,0)), "")</f>
        <v>6</v>
      </c>
      <c r="P14" s="10">
        <f>IFERROR(INDEX(REPORT_DATA_BY_COMP!$A:$AH,$D14,MATCH(P$8,REPORT_DATA_BY_COMP!$A$1:$AH$1,0)), "")</f>
        <v>12</v>
      </c>
      <c r="Q14" s="10">
        <f>IFERROR(INDEX(REPORT_DATA_BY_COMP!$A:$AH,$D14,MATCH(Q$8,REPORT_DATA_BY_COMP!$A$1:$AH$1,0)), "")</f>
        <v>8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4</v>
      </c>
    </row>
    <row r="15" spans="1:19" ht="15" customHeight="1">
      <c r="A15" s="1"/>
      <c r="B15" s="1" t="s">
        <v>457</v>
      </c>
      <c r="C15" s="64" t="str">
        <f>CONCATENATE(YEAR,":",MONTH,":",WEEK,":",WEEKDAY,":",$B15)</f>
        <v>2016:3:3:7:TAO_4_S</v>
      </c>
      <c r="D15" s="64">
        <f>MATCH($C15,REPORT_DATA_BY_COMP!$A:$A,0)</f>
        <v>941</v>
      </c>
      <c r="E15" s="65" t="str">
        <f>SUBSTITUTE(VLOOKUP($B15,COMP_LIST!$A:$AA,5,FALSE),"EL","")</f>
        <v>S. Pendergrass / Nanney STL</v>
      </c>
      <c r="F15" s="4" t="str">
        <f>VLOOKUP($B15,COMP_LIST!$A:$AA,3,FALSE)</f>
        <v>Taoyuan 4 S</v>
      </c>
      <c r="G15" s="4" t="str">
        <f>VLOOKUP($B15,COMP_LIST!$A:$AA,4,FALSE)</f>
        <v>桃園 4 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1</v>
      </c>
      <c r="K15" s="10">
        <f>IFERROR(INDEX(REPORT_DATA_BY_COMP!$A:$AH,$D15,MATCH(K$8,REPORT_DATA_BY_COMP!$A$1:$AH$1,0)), "")</f>
        <v>1</v>
      </c>
      <c r="L15" s="47">
        <f>IFERROR(INDEX(REPORT_DATA_BY_COMP!$A:$AH,$D15,MATCH(L$8,REPORT_DATA_BY_COMP!$A$1:$AH$1,0)), "")</f>
        <v>0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4</v>
      </c>
      <c r="O15" s="10">
        <f>IFERROR(INDEX(REPORT_DATA_BY_COMP!$A:$AH,$D15,MATCH(O$8,REPORT_DATA_BY_COMP!$A$1:$AH$1,0)), "")</f>
        <v>1</v>
      </c>
      <c r="P15" s="10">
        <f>IFERROR(INDEX(REPORT_DATA_BY_COMP!$A:$AH,$D15,MATCH(P$8,REPORT_DATA_BY_COMP!$A$1:$AH$1,0)), "")</f>
        <v>4</v>
      </c>
      <c r="Q15" s="10">
        <f>IFERROR(INDEX(REPORT_DATA_BY_COMP!$A:$AH,$D15,MATCH(Q$8,REPORT_DATA_BY_COMP!$A$1:$AH$1,0)), "")</f>
        <v>5</v>
      </c>
      <c r="R15" s="10">
        <f>IFERROR(INDEX(REPORT_DATA_BY_COMP!$A:$AH,$D15,MATCH(R$8,REPORT_DATA_BY_COMP!$A$1:$AH$1,0)), "")</f>
        <v>1</v>
      </c>
      <c r="S15" s="10">
        <f>IFERROR(INDEX(REPORT_DATA_BY_COMP!$A:$AH,$D15,MATCH(S$8,REPORT_DATA_BY_COMP!$A$1:$AH$1,0)), "")</f>
        <v>15</v>
      </c>
    </row>
    <row r="16" spans="1:19" ht="15" customHeight="1">
      <c r="A16" s="1"/>
      <c r="B16" s="1"/>
      <c r="E16" s="8" t="s">
        <v>819</v>
      </c>
      <c r="F16" s="9"/>
      <c r="G16" s="9"/>
      <c r="H16" s="11">
        <f>SUM(H12:H15)</f>
        <v>0</v>
      </c>
      <c r="I16" s="11">
        <f t="shared" ref="I16:R16" si="0">SUM(I12:I15)</f>
        <v>0</v>
      </c>
      <c r="J16" s="11">
        <f t="shared" si="0"/>
        <v>3</v>
      </c>
      <c r="K16" s="11">
        <f t="shared" si="0"/>
        <v>10</v>
      </c>
      <c r="L16" s="48">
        <f t="shared" si="0"/>
        <v>0</v>
      </c>
      <c r="M16" s="57">
        <f t="shared" si="0"/>
        <v>0</v>
      </c>
      <c r="N16" s="51">
        <f t="shared" si="0"/>
        <v>29</v>
      </c>
      <c r="O16" s="11">
        <f t="shared" si="0"/>
        <v>10</v>
      </c>
      <c r="P16" s="11">
        <f t="shared" si="0"/>
        <v>26</v>
      </c>
      <c r="Q16" s="11">
        <f t="shared" si="0"/>
        <v>27</v>
      </c>
      <c r="R16" s="11">
        <f t="shared" si="0"/>
        <v>1</v>
      </c>
      <c r="S16" s="11">
        <f>SUM(S12:S15)</f>
        <v>42</v>
      </c>
    </row>
    <row r="17" spans="1:19" ht="15" customHeight="1">
      <c r="A17" s="1" t="s">
        <v>815</v>
      </c>
      <c r="B17" s="1"/>
      <c r="E17" s="5" t="str">
        <f>$A17</f>
        <v>Taoyuan 1/2 桃園1/2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458</v>
      </c>
      <c r="C18" s="64" t="str">
        <f>CONCATENATE(YEAR,":",MONTH,":",WEEK,":",WEEKDAY,":",$B18)</f>
        <v>2016:3:3:7:TAO_2_E</v>
      </c>
      <c r="D18" s="64">
        <f>MATCH($C18,REPORT_DATA_BY_COMP!$A:$A,0)</f>
        <v>936</v>
      </c>
      <c r="E18" s="65" t="str">
        <f>SUBSTITUTE(VLOOKUP($B18,COMP_LIST!$A:$AA,5,FALSE),"EL","")</f>
        <v>E. Boyce / Bell</v>
      </c>
      <c r="F18" s="4" t="str">
        <f>VLOOKUP($B18,COMP_LIST!$A:$AA,3,FALSE)</f>
        <v>Taoyuan 2 E</v>
      </c>
      <c r="G18" s="4" t="str">
        <f>VLOOKUP($B18,COMP_LIST!$A:$AA,4,FALSE)</f>
        <v>桃園 2 長老</v>
      </c>
      <c r="H18" s="10">
        <f>IFERROR(INDEX(REPORT_DATA_BY_COMP!$A:$AH,$D18,MATCH(H$8,REPORT_DATA_BY_COMP!$A$1:$AH$1,0)), "")</f>
        <v>0</v>
      </c>
      <c r="I18" s="10">
        <f>IFERROR(INDEX(REPORT_DATA_BY_COMP!$A:$AH,$D18,MATCH(I$8,REPORT_DATA_BY_COMP!$A$1:$AH$1,0)), "")</f>
        <v>0</v>
      </c>
      <c r="J18" s="10">
        <f>IFERROR(INDEX(REPORT_DATA_BY_COMP!$A:$AH,$D18,MATCH(J$8,REPORT_DATA_BY_COMP!$A$1:$AH$1,0)), "")</f>
        <v>1</v>
      </c>
      <c r="K18" s="10">
        <f>IFERROR(INDEX(REPORT_DATA_BY_COMP!$A:$AH,$D18,MATCH(K$8,REPORT_DATA_BY_COMP!$A$1:$AH$1,0)), "")</f>
        <v>1</v>
      </c>
      <c r="L18" s="47">
        <f>IFERROR(INDEX(REPORT_DATA_BY_COMP!$A:$AH,$D18,MATCH(L$8,REPORT_DATA_BY_COMP!$A$1:$AH$1,0)), "")</f>
        <v>0</v>
      </c>
      <c r="M18" s="56">
        <f>IFERROR(INDEX(REPORT_DATA_BY_COMP!$A:$AH,$D18,MATCH(M$8,REPORT_DATA_BY_COMP!$A$1:$AH$1,0)), "")</f>
        <v>0</v>
      </c>
      <c r="N18" s="50">
        <f>IFERROR(INDEX(REPORT_DATA_BY_COMP!$A:$AH,$D18,MATCH(N$8,REPORT_DATA_BY_COMP!$A$1:$AH$1,0)), "")</f>
        <v>2</v>
      </c>
      <c r="O18" s="10">
        <f>IFERROR(INDEX(REPORT_DATA_BY_COMP!$A:$AH,$D18,MATCH(O$8,REPORT_DATA_BY_COMP!$A$1:$AH$1,0)), "")</f>
        <v>2</v>
      </c>
      <c r="P18" s="10">
        <f>IFERROR(INDEX(REPORT_DATA_BY_COMP!$A:$AH,$D18,MATCH(P$8,REPORT_DATA_BY_COMP!$A$1:$AH$1,0)), "")</f>
        <v>5</v>
      </c>
      <c r="Q18" s="10">
        <f>IFERROR(INDEX(REPORT_DATA_BY_COMP!$A:$AH,$D18,MATCH(Q$8,REPORT_DATA_BY_COMP!$A$1:$AH$1,0)), "")</f>
        <v>5</v>
      </c>
      <c r="R18" s="10">
        <f>IFERROR(INDEX(REPORT_DATA_BY_COMP!$A:$AH,$D18,MATCH(R$8,REPORT_DATA_BY_COMP!$A$1:$AH$1,0)), "")</f>
        <v>1</v>
      </c>
      <c r="S18" s="10">
        <f>IFERROR(INDEX(REPORT_DATA_BY_COMP!$A:$AH,$D18,MATCH(S$8,REPORT_DATA_BY_COMP!$A$1:$AH$1,0)), "")</f>
        <v>12</v>
      </c>
    </row>
    <row r="19" spans="1:19" ht="15" customHeight="1">
      <c r="A19" s="1"/>
      <c r="B19" s="1" t="s">
        <v>459</v>
      </c>
      <c r="C19" s="64" t="str">
        <f>CONCATENATE(YEAR,":",MONTH,":",WEEK,":",WEEKDAY,":",$B19)</f>
        <v>2016:3:3:7:TAO_1_A</v>
      </c>
      <c r="D19" s="64">
        <f>MATCH($C19,REPORT_DATA_BY_COMP!$A:$A,0)</f>
        <v>934</v>
      </c>
      <c r="E19" s="65" t="str">
        <f>SUBSTITUTE(VLOOKUP($B19,COMP_LIST!$A:$AA,5,FALSE),"EL","")</f>
        <v>E. Love / Shih</v>
      </c>
      <c r="F19" s="4" t="str">
        <f>VLOOKUP($B19,COMP_LIST!$A:$AA,3,FALSE)</f>
        <v>Taoyuan 1 A E</v>
      </c>
      <c r="G19" s="4" t="str">
        <f>VLOOKUP($B19,COMP_LIST!$A:$AA,4,FALSE)</f>
        <v>桃園 1 A 長老</v>
      </c>
      <c r="H19" s="10">
        <f>IFERROR(INDEX(REPORT_DATA_BY_COMP!$A:$AH,$D19,MATCH(H$8,REPORT_DATA_BY_COMP!$A$1:$AH$1,0)), "")</f>
        <v>0</v>
      </c>
      <c r="I19" s="10">
        <f>IFERROR(INDEX(REPORT_DATA_BY_COMP!$A:$AH,$D19,MATCH(I$8,REPORT_DATA_BY_COMP!$A$1:$AH$1,0)), "")</f>
        <v>0</v>
      </c>
      <c r="J19" s="10">
        <f>IFERROR(INDEX(REPORT_DATA_BY_COMP!$A:$AH,$D19,MATCH(J$8,REPORT_DATA_BY_COMP!$A$1:$AH$1,0)), "")</f>
        <v>2</v>
      </c>
      <c r="K19" s="10">
        <f>IFERROR(INDEX(REPORT_DATA_BY_COMP!$A:$AH,$D19,MATCH(K$8,REPORT_DATA_BY_COMP!$A$1:$AH$1,0)), "")</f>
        <v>1</v>
      </c>
      <c r="L19" s="47">
        <f>IFERROR(INDEX(REPORT_DATA_BY_COMP!$A:$AH,$D19,MATCH(L$8,REPORT_DATA_BY_COMP!$A$1:$AH$1,0)), "")</f>
        <v>0</v>
      </c>
      <c r="M19" s="56">
        <f>IFERROR(INDEX(REPORT_DATA_BY_COMP!$A:$AH,$D19,MATCH(M$8,REPORT_DATA_BY_COMP!$A$1:$AH$1,0)), "")</f>
        <v>0</v>
      </c>
      <c r="N19" s="50">
        <f>IFERROR(INDEX(REPORT_DATA_BY_COMP!$A:$AH,$D19,MATCH(N$8,REPORT_DATA_BY_COMP!$A$1:$AH$1,0)), "")</f>
        <v>3</v>
      </c>
      <c r="O19" s="10">
        <f>IFERROR(INDEX(REPORT_DATA_BY_COMP!$A:$AH,$D19,MATCH(O$8,REPORT_DATA_BY_COMP!$A$1:$AH$1,0)), "")</f>
        <v>2</v>
      </c>
      <c r="P19" s="10">
        <f>IFERROR(INDEX(REPORT_DATA_BY_COMP!$A:$AH,$D19,MATCH(P$8,REPORT_DATA_BY_COMP!$A$1:$AH$1,0)), "")</f>
        <v>6</v>
      </c>
      <c r="Q19" s="10">
        <f>IFERROR(INDEX(REPORT_DATA_BY_COMP!$A:$AH,$D19,MATCH(Q$8,REPORT_DATA_BY_COMP!$A$1:$AH$1,0)), "")</f>
        <v>2</v>
      </c>
      <c r="R19" s="10">
        <f>IFERROR(INDEX(REPORT_DATA_BY_COMP!$A:$AH,$D19,MATCH(R$8,REPORT_DATA_BY_COMP!$A$1:$AH$1,0)), "")</f>
        <v>2</v>
      </c>
      <c r="S19" s="10">
        <f>IFERROR(INDEX(REPORT_DATA_BY_COMP!$A:$AH,$D19,MATCH(S$8,REPORT_DATA_BY_COMP!$A$1:$AH$1,0)), "")</f>
        <v>8</v>
      </c>
    </row>
    <row r="20" spans="1:19" ht="15" customHeight="1">
      <c r="A20" s="1"/>
      <c r="B20" s="1" t="s">
        <v>460</v>
      </c>
      <c r="C20" s="64" t="str">
        <f>CONCATENATE(YEAR,":",MONTH,":",WEEK,":",WEEKDAY,":",$B20)</f>
        <v>2016:3:3:7:TAO_1_B</v>
      </c>
      <c r="D20" s="64">
        <f>MATCH($C20,REPORT_DATA_BY_COMP!$A:$A,0)</f>
        <v>935</v>
      </c>
      <c r="E20" s="65" t="str">
        <f>SUBSTITUTE(VLOOKUP($B20,COMP_LIST!$A:$AA,5,FALSE),"EL","")</f>
        <v>E. Nielson / Chuang</v>
      </c>
      <c r="F20" s="4" t="str">
        <f>VLOOKUP($B20,COMP_LIST!$A:$AA,3,FALSE)</f>
        <v>Taoyuan 1 B E</v>
      </c>
      <c r="G20" s="4" t="str">
        <f>VLOOKUP($B20,COMP_LIST!$A:$AA,4,FALSE)</f>
        <v>桃園 1 B 長老</v>
      </c>
      <c r="H20" s="10">
        <f>IFERROR(INDEX(REPORT_DATA_BY_COMP!$A:$AH,$D20,MATCH(H$8,REPORT_DATA_BY_COMP!$A$1:$AH$1,0)), "")</f>
        <v>0</v>
      </c>
      <c r="I20" s="10">
        <f>IFERROR(INDEX(REPORT_DATA_BY_COMP!$A:$AH,$D20,MATCH(I$8,REPORT_DATA_BY_COMP!$A$1:$AH$1,0)), "")</f>
        <v>0</v>
      </c>
      <c r="J20" s="10">
        <f>IFERROR(INDEX(REPORT_DATA_BY_COMP!$A:$AH,$D20,MATCH(J$8,REPORT_DATA_BY_COMP!$A$1:$AH$1,0)), "")</f>
        <v>0</v>
      </c>
      <c r="K20" s="10">
        <f>IFERROR(INDEX(REPORT_DATA_BY_COMP!$A:$AH,$D20,MATCH(K$8,REPORT_DATA_BY_COMP!$A$1:$AH$1,0)), "")</f>
        <v>2</v>
      </c>
      <c r="L20" s="47">
        <f>IFERROR(INDEX(REPORT_DATA_BY_COMP!$A:$AH,$D20,MATCH(L$8,REPORT_DATA_BY_COMP!$A$1:$AH$1,0)), "")</f>
        <v>0</v>
      </c>
      <c r="M20" s="56">
        <f>IFERROR(INDEX(REPORT_DATA_BY_COMP!$A:$AH,$D20,MATCH(M$8,REPORT_DATA_BY_COMP!$A$1:$AH$1,0)), "")</f>
        <v>0</v>
      </c>
      <c r="N20" s="50">
        <f>IFERROR(INDEX(REPORT_DATA_BY_COMP!$A:$AH,$D20,MATCH(N$8,REPORT_DATA_BY_COMP!$A$1:$AH$1,0)), "")</f>
        <v>2</v>
      </c>
      <c r="O20" s="10">
        <f>IFERROR(INDEX(REPORT_DATA_BY_COMP!$A:$AH,$D20,MATCH(O$8,REPORT_DATA_BY_COMP!$A$1:$AH$1,0)), "")</f>
        <v>2</v>
      </c>
      <c r="P20" s="10">
        <f>IFERROR(INDEX(REPORT_DATA_BY_COMP!$A:$AH,$D20,MATCH(P$8,REPORT_DATA_BY_COMP!$A$1:$AH$1,0)), "")</f>
        <v>5</v>
      </c>
      <c r="Q20" s="10">
        <f>IFERROR(INDEX(REPORT_DATA_BY_COMP!$A:$AH,$D20,MATCH(Q$8,REPORT_DATA_BY_COMP!$A$1:$AH$1,0)), "")</f>
        <v>5</v>
      </c>
      <c r="R20" s="10">
        <f>IFERROR(INDEX(REPORT_DATA_BY_COMP!$A:$AH,$D20,MATCH(R$8,REPORT_DATA_BY_COMP!$A$1:$AH$1,0)), "")</f>
        <v>0</v>
      </c>
      <c r="S20" s="10">
        <f>IFERROR(INDEX(REPORT_DATA_BY_COMP!$A:$AH,$D20,MATCH(S$8,REPORT_DATA_BY_COMP!$A$1:$AH$1,0)), "")</f>
        <v>3</v>
      </c>
    </row>
    <row r="21" spans="1:19" ht="15" customHeight="1">
      <c r="A21" s="1"/>
      <c r="B21" s="1" t="s">
        <v>461</v>
      </c>
      <c r="C21" s="64" t="str">
        <f>CONCATENATE(YEAR,":",MONTH,":",WEEK,":",WEEKDAY,":",$B21)</f>
        <v>2016:3:3:7:TAO_2_S</v>
      </c>
      <c r="D21" s="64">
        <f>MATCH($C21,REPORT_DATA_BY_COMP!$A:$A,0)</f>
        <v>937</v>
      </c>
      <c r="E21" s="65" t="str">
        <f>SUBSTITUTE(VLOOKUP($B21,COMP_LIST!$A:$AA,5,FALSE),"EL","")</f>
        <v>S. Denison  / Apsley</v>
      </c>
      <c r="F21" s="4" t="str">
        <f>VLOOKUP($B21,COMP_LIST!$A:$AA,3,FALSE)</f>
        <v>Taoyuan 2 S</v>
      </c>
      <c r="G21" s="4" t="str">
        <f>VLOOKUP($B21,COMP_LIST!$A:$AA,4,FALSE)</f>
        <v>桃園 2 姐妹</v>
      </c>
      <c r="H21" s="10">
        <f>IFERROR(INDEX(REPORT_DATA_BY_COMP!$A:$AH,$D21,MATCH(H$8,REPORT_DATA_BY_COMP!$A$1:$AH$1,0)), "")</f>
        <v>0</v>
      </c>
      <c r="I21" s="10">
        <f>IFERROR(INDEX(REPORT_DATA_BY_COMP!$A:$AH,$D21,MATCH(I$8,REPORT_DATA_BY_COMP!$A$1:$AH$1,0)), "")</f>
        <v>1</v>
      </c>
      <c r="J21" s="10">
        <f>IFERROR(INDEX(REPORT_DATA_BY_COMP!$A:$AH,$D21,MATCH(J$8,REPORT_DATA_BY_COMP!$A$1:$AH$1,0)), "")</f>
        <v>2</v>
      </c>
      <c r="K21" s="10">
        <f>IFERROR(INDEX(REPORT_DATA_BY_COMP!$A:$AH,$D21,MATCH(K$8,REPORT_DATA_BY_COMP!$A$1:$AH$1,0)), "")</f>
        <v>3</v>
      </c>
      <c r="L21" s="47">
        <f>IFERROR(INDEX(REPORT_DATA_BY_COMP!$A:$AH,$D21,MATCH(L$8,REPORT_DATA_BY_COMP!$A$1:$AH$1,0)), "")</f>
        <v>0</v>
      </c>
      <c r="M21" s="56">
        <f>IFERROR(INDEX(REPORT_DATA_BY_COMP!$A:$AH,$D21,MATCH(M$8,REPORT_DATA_BY_COMP!$A$1:$AH$1,0)), "")</f>
        <v>0</v>
      </c>
      <c r="N21" s="50">
        <f>IFERROR(INDEX(REPORT_DATA_BY_COMP!$A:$AH,$D21,MATCH(N$8,REPORT_DATA_BY_COMP!$A$1:$AH$1,0)), "")</f>
        <v>6</v>
      </c>
      <c r="O21" s="10">
        <f>IFERROR(INDEX(REPORT_DATA_BY_COMP!$A:$AH,$D21,MATCH(O$8,REPORT_DATA_BY_COMP!$A$1:$AH$1,0)), "")</f>
        <v>5</v>
      </c>
      <c r="P21" s="10">
        <f>IFERROR(INDEX(REPORT_DATA_BY_COMP!$A:$AH,$D21,MATCH(P$8,REPORT_DATA_BY_COMP!$A$1:$AH$1,0)), "")</f>
        <v>7</v>
      </c>
      <c r="Q21" s="10">
        <f>IFERROR(INDEX(REPORT_DATA_BY_COMP!$A:$AH,$D21,MATCH(Q$8,REPORT_DATA_BY_COMP!$A$1:$AH$1,0)), "")</f>
        <v>4</v>
      </c>
      <c r="R21" s="10">
        <f>IFERROR(INDEX(REPORT_DATA_BY_COMP!$A:$AH,$D21,MATCH(R$8,REPORT_DATA_BY_COMP!$A$1:$AH$1,0)), "")</f>
        <v>1</v>
      </c>
      <c r="S21" s="10">
        <f>IFERROR(INDEX(REPORT_DATA_BY_COMP!$A:$AH,$D21,MATCH(S$8,REPORT_DATA_BY_COMP!$A$1:$AH$1,0)), "")</f>
        <v>6</v>
      </c>
    </row>
    <row r="22" spans="1:19" ht="15" customHeight="1">
      <c r="A22" s="1"/>
      <c r="B22" s="1" t="s">
        <v>462</v>
      </c>
      <c r="C22" s="64" t="str">
        <f>CONCATENATE(YEAR,":",MONTH,":",WEEK,":",WEEKDAY,":",$B22)</f>
        <v>2016:3:3:7:GUISHAN_E</v>
      </c>
      <c r="D22" s="64">
        <f>MATCH($C22,REPORT_DATA_BY_COMP!$A:$A,0)</f>
        <v>896</v>
      </c>
      <c r="E22" s="65" t="str">
        <f>SUBSTITUTE(VLOOKUP($B22,COMP_LIST!$A:$AA,5,FALSE),"EL","")</f>
        <v>E. Miner DL / Welch</v>
      </c>
      <c r="F22" s="4" t="str">
        <f>VLOOKUP($B22,COMP_LIST!$A:$AA,3,FALSE)</f>
        <v>Guishan E</v>
      </c>
      <c r="G22" s="4" t="str">
        <f>VLOOKUP($B22,COMP_LIST!$A:$AA,4,FALSE)</f>
        <v>龜山長老</v>
      </c>
      <c r="H22" s="10">
        <f>IFERROR(INDEX(REPORT_DATA_BY_COMP!$A:$AH,$D22,MATCH(H$8,REPORT_DATA_BY_COMP!$A$1:$AH$1,0)), "")</f>
        <v>0</v>
      </c>
      <c r="I22" s="10">
        <f>IFERROR(INDEX(REPORT_DATA_BY_COMP!$A:$AH,$D22,MATCH(I$8,REPORT_DATA_BY_COMP!$A$1:$AH$1,0)), "")</f>
        <v>0</v>
      </c>
      <c r="J22" s="10">
        <f>IFERROR(INDEX(REPORT_DATA_BY_COMP!$A:$AH,$D22,MATCH(J$8,REPORT_DATA_BY_COMP!$A$1:$AH$1,0)), "")</f>
        <v>2</v>
      </c>
      <c r="K22" s="10">
        <f>IFERROR(INDEX(REPORT_DATA_BY_COMP!$A:$AH,$D22,MATCH(K$8,REPORT_DATA_BY_COMP!$A$1:$AH$1,0)), "")</f>
        <v>1</v>
      </c>
      <c r="L22" s="47">
        <f>IFERROR(INDEX(REPORT_DATA_BY_COMP!$A:$AH,$D22,MATCH(L$8,REPORT_DATA_BY_COMP!$A$1:$AH$1,0)), "")</f>
        <v>0</v>
      </c>
      <c r="M22" s="56">
        <f>IFERROR(INDEX(REPORT_DATA_BY_COMP!$A:$AH,$D22,MATCH(M$8,REPORT_DATA_BY_COMP!$A$1:$AH$1,0)), "")</f>
        <v>0</v>
      </c>
      <c r="N22" s="50">
        <f>IFERROR(INDEX(REPORT_DATA_BY_COMP!$A:$AH,$D22,MATCH(N$8,REPORT_DATA_BY_COMP!$A$1:$AH$1,0)), "")</f>
        <v>3</v>
      </c>
      <c r="O22" s="10">
        <f>IFERROR(INDEX(REPORT_DATA_BY_COMP!$A:$AH,$D22,MATCH(O$8,REPORT_DATA_BY_COMP!$A$1:$AH$1,0)), "")</f>
        <v>0</v>
      </c>
      <c r="P22" s="10">
        <f>IFERROR(INDEX(REPORT_DATA_BY_COMP!$A:$AH,$D22,MATCH(P$8,REPORT_DATA_BY_COMP!$A$1:$AH$1,0)), "")</f>
        <v>5</v>
      </c>
      <c r="Q22" s="10">
        <f>IFERROR(INDEX(REPORT_DATA_BY_COMP!$A:$AH,$D22,MATCH(Q$8,REPORT_DATA_BY_COMP!$A$1:$AH$1,0)), "")</f>
        <v>4</v>
      </c>
      <c r="R22" s="10">
        <f>IFERROR(INDEX(REPORT_DATA_BY_COMP!$A:$AH,$D22,MATCH(R$8,REPORT_DATA_BY_COMP!$A$1:$AH$1,0)), "")</f>
        <v>0</v>
      </c>
      <c r="S22" s="10">
        <f>IFERROR(INDEX(REPORT_DATA_BY_COMP!$A:$AH,$D22,MATCH(S$8,REPORT_DATA_BY_COMP!$A$1:$AH$1,0)), "")</f>
        <v>7</v>
      </c>
    </row>
    <row r="23" spans="1:19" ht="15" customHeight="1">
      <c r="A23" s="1"/>
      <c r="B23" s="1"/>
      <c r="E23" s="8" t="s">
        <v>819</v>
      </c>
      <c r="F23" s="9"/>
      <c r="G23" s="9"/>
      <c r="H23" s="11">
        <f t="shared" ref="H23:S23" si="1">SUM(H20:H22)</f>
        <v>0</v>
      </c>
      <c r="I23" s="11">
        <f t="shared" si="1"/>
        <v>1</v>
      </c>
      <c r="J23" s="11">
        <f t="shared" si="1"/>
        <v>4</v>
      </c>
      <c r="K23" s="11">
        <f t="shared" si="1"/>
        <v>6</v>
      </c>
      <c r="L23" s="48">
        <f t="shared" si="1"/>
        <v>0</v>
      </c>
      <c r="M23" s="57">
        <f t="shared" si="1"/>
        <v>0</v>
      </c>
      <c r="N23" s="51">
        <f t="shared" si="1"/>
        <v>11</v>
      </c>
      <c r="O23" s="11">
        <f t="shared" si="1"/>
        <v>7</v>
      </c>
      <c r="P23" s="11">
        <f t="shared" si="1"/>
        <v>17</v>
      </c>
      <c r="Q23" s="11">
        <f t="shared" si="1"/>
        <v>13</v>
      </c>
      <c r="R23" s="11">
        <f t="shared" si="1"/>
        <v>1</v>
      </c>
      <c r="S23" s="11">
        <f t="shared" si="1"/>
        <v>16</v>
      </c>
    </row>
    <row r="24" spans="1:19" ht="15" customHeight="1">
      <c r="A24" s="1" t="s">
        <v>2768</v>
      </c>
      <c r="B24" s="1"/>
      <c r="E24" s="5" t="str">
        <f>$A24</f>
        <v>Bade 八德</v>
      </c>
      <c r="F24" s="6"/>
      <c r="G24" s="6"/>
      <c r="H24" s="6"/>
      <c r="I24" s="6"/>
      <c r="J24" s="6"/>
      <c r="K24" s="6"/>
      <c r="L24" s="6"/>
      <c r="M24" s="55"/>
      <c r="N24" s="6"/>
      <c r="O24" s="6"/>
      <c r="P24" s="6"/>
      <c r="Q24" s="6"/>
      <c r="R24" s="6"/>
      <c r="S24" s="6"/>
    </row>
    <row r="25" spans="1:19" ht="15" customHeight="1">
      <c r="A25" s="1"/>
      <c r="B25" s="1" t="s">
        <v>463</v>
      </c>
      <c r="C25" s="64" t="str">
        <f>CONCATENATE(YEAR,":",MONTH,":",WEEK,":",WEEKDAY,":",$B25)</f>
        <v>2016:3:3:7:BADE_A_E</v>
      </c>
      <c r="D25" s="64">
        <f>MATCH($C25,REPORT_DATA_BY_COMP!$A:$A,0)</f>
        <v>887</v>
      </c>
      <c r="E25" s="65" t="str">
        <f>SUBSTITUTE(VLOOKUP($B25,COMP_LIST!$A:$AA,5,FALSE),"EL","")</f>
        <v>E. Scovel / Tan</v>
      </c>
      <c r="F25" s="4" t="str">
        <f>VLOOKUP($B25,COMP_LIST!$A:$AA,3,FALSE)</f>
        <v>Bade A E</v>
      </c>
      <c r="G25" s="4" t="str">
        <f>VLOOKUP($B25,COMP_LIST!$A:$AA,4,FALSE)</f>
        <v>八德A長老</v>
      </c>
      <c r="H25" s="10">
        <f>IFERROR(INDEX(REPORT_DATA_BY_COMP!$A:$AH,$D25,MATCH(H$8,REPORT_DATA_BY_COMP!$A$1:$AH$1,0)), "")</f>
        <v>0</v>
      </c>
      <c r="I25" s="10">
        <f>IFERROR(INDEX(REPORT_DATA_BY_COMP!$A:$AH,$D25,MATCH(I$8,REPORT_DATA_BY_COMP!$A$1:$AH$1,0)), "")</f>
        <v>0</v>
      </c>
      <c r="J25" s="10">
        <f>IFERROR(INDEX(REPORT_DATA_BY_COMP!$A:$AH,$D25,MATCH(J$8,REPORT_DATA_BY_COMP!$A$1:$AH$1,0)), "")</f>
        <v>0</v>
      </c>
      <c r="K25" s="10">
        <f>IFERROR(INDEX(REPORT_DATA_BY_COMP!$A:$AH,$D25,MATCH(K$8,REPORT_DATA_BY_COMP!$A$1:$AH$1,0)), "")</f>
        <v>1</v>
      </c>
      <c r="L25" s="47">
        <f>IFERROR(INDEX(REPORT_DATA_BY_COMP!$A:$AH,$D25,MATCH(L$8,REPORT_DATA_BY_COMP!$A$1:$AH$1,0)), "")</f>
        <v>0</v>
      </c>
      <c r="M25" s="56">
        <f>IFERROR(INDEX(REPORT_DATA_BY_COMP!$A:$AH,$D25,MATCH(M$8,REPORT_DATA_BY_COMP!$A$1:$AH$1,0)), "")</f>
        <v>0</v>
      </c>
      <c r="N25" s="50">
        <f>IFERROR(INDEX(REPORT_DATA_BY_COMP!$A:$AH,$D25,MATCH(N$8,REPORT_DATA_BY_COMP!$A$1:$AH$1,0)), "")</f>
        <v>2</v>
      </c>
      <c r="O25" s="10">
        <f>IFERROR(INDEX(REPORT_DATA_BY_COMP!$A:$AH,$D25,MATCH(O$8,REPORT_DATA_BY_COMP!$A$1:$AH$1,0)), "")</f>
        <v>6</v>
      </c>
      <c r="P25" s="10">
        <f>IFERROR(INDEX(REPORT_DATA_BY_COMP!$A:$AH,$D25,MATCH(P$8,REPORT_DATA_BY_COMP!$A$1:$AH$1,0)), "")</f>
        <v>6</v>
      </c>
      <c r="Q25" s="10">
        <f>IFERROR(INDEX(REPORT_DATA_BY_COMP!$A:$AH,$D25,MATCH(Q$8,REPORT_DATA_BY_COMP!$A$1:$AH$1,0)), "")</f>
        <v>8</v>
      </c>
      <c r="R25" s="10">
        <f>IFERROR(INDEX(REPORT_DATA_BY_COMP!$A:$AH,$D25,MATCH(R$8,REPORT_DATA_BY_COMP!$A$1:$AH$1,0)), "")</f>
        <v>1</v>
      </c>
      <c r="S25" s="10">
        <f>IFERROR(INDEX(REPORT_DATA_BY_COMP!$A:$AH,$D25,MATCH(S$8,REPORT_DATA_BY_COMP!$A$1:$AH$1,0)), "")</f>
        <v>5</v>
      </c>
    </row>
    <row r="26" spans="1:19" ht="15" customHeight="1">
      <c r="A26" s="1"/>
      <c r="B26" s="1" t="s">
        <v>464</v>
      </c>
      <c r="C26" s="64" t="str">
        <f>CONCATENATE(YEAR,":",MONTH,":",WEEK,":",WEEKDAY,":",$B26)</f>
        <v>2016:3:3:7:BADE_B_E</v>
      </c>
      <c r="D26" s="64">
        <f>MATCH($C26,REPORT_DATA_BY_COMP!$A:$A,0)</f>
        <v>888</v>
      </c>
      <c r="E26" s="65" t="str">
        <f>SUBSTITUTE(VLOOKUP($B26,COMP_LIST!$A:$AA,5,FALSE),"EL","")</f>
        <v>E. Casper / Turner</v>
      </c>
      <c r="F26" s="4" t="str">
        <f>VLOOKUP($B26,COMP_LIST!$A:$AA,3,FALSE)</f>
        <v>Bade B E</v>
      </c>
      <c r="G26" s="4" t="str">
        <f>VLOOKUP($B26,COMP_LIST!$A:$AA,4,FALSE)</f>
        <v>八德B長老</v>
      </c>
      <c r="H26" s="10">
        <f>IFERROR(INDEX(REPORT_DATA_BY_COMP!$A:$AH,$D26,MATCH(H$8,REPORT_DATA_BY_COMP!$A$1:$AH$1,0)), "")</f>
        <v>0</v>
      </c>
      <c r="I26" s="10">
        <f>IFERROR(INDEX(REPORT_DATA_BY_COMP!$A:$AH,$D26,MATCH(I$8,REPORT_DATA_BY_COMP!$A$1:$AH$1,0)), "")</f>
        <v>0</v>
      </c>
      <c r="J26" s="10">
        <f>IFERROR(INDEX(REPORT_DATA_BY_COMP!$A:$AH,$D26,MATCH(J$8,REPORT_DATA_BY_COMP!$A$1:$AH$1,0)), "")</f>
        <v>0</v>
      </c>
      <c r="K26" s="10">
        <f>IFERROR(INDEX(REPORT_DATA_BY_COMP!$A:$AH,$D26,MATCH(K$8,REPORT_DATA_BY_COMP!$A$1:$AH$1,0)), "")</f>
        <v>1</v>
      </c>
      <c r="L26" s="47">
        <f>IFERROR(INDEX(REPORT_DATA_BY_COMP!$A:$AH,$D26,MATCH(L$8,REPORT_DATA_BY_COMP!$A$1:$AH$1,0)), "")</f>
        <v>0</v>
      </c>
      <c r="M26" s="56">
        <f>IFERROR(INDEX(REPORT_DATA_BY_COMP!$A:$AH,$D26,MATCH(M$8,REPORT_DATA_BY_COMP!$A$1:$AH$1,0)), "")</f>
        <v>0</v>
      </c>
      <c r="N26" s="50">
        <f>IFERROR(INDEX(REPORT_DATA_BY_COMP!$A:$AH,$D26,MATCH(N$8,REPORT_DATA_BY_COMP!$A$1:$AH$1,0)), "")</f>
        <v>2</v>
      </c>
      <c r="O26" s="10">
        <f>IFERROR(INDEX(REPORT_DATA_BY_COMP!$A:$AH,$D26,MATCH(O$8,REPORT_DATA_BY_COMP!$A$1:$AH$1,0)), "")</f>
        <v>0</v>
      </c>
      <c r="P26" s="10">
        <f>IFERROR(INDEX(REPORT_DATA_BY_COMP!$A:$AH,$D26,MATCH(P$8,REPORT_DATA_BY_COMP!$A$1:$AH$1,0)), "")</f>
        <v>2</v>
      </c>
      <c r="Q26" s="10">
        <f>IFERROR(INDEX(REPORT_DATA_BY_COMP!$A:$AH,$D26,MATCH(Q$8,REPORT_DATA_BY_COMP!$A$1:$AH$1,0)), "")</f>
        <v>2</v>
      </c>
      <c r="R26" s="10">
        <f>IFERROR(INDEX(REPORT_DATA_BY_COMP!$A:$AH,$D26,MATCH(R$8,REPORT_DATA_BY_COMP!$A$1:$AH$1,0)), "")</f>
        <v>0</v>
      </c>
      <c r="S26" s="10">
        <f>IFERROR(INDEX(REPORT_DATA_BY_COMP!$A:$AH,$D26,MATCH(S$8,REPORT_DATA_BY_COMP!$A$1:$AH$1,0)), "")</f>
        <v>4</v>
      </c>
    </row>
    <row r="27" spans="1:19" ht="15" customHeight="1">
      <c r="A27" s="1"/>
      <c r="B27" s="1" t="s">
        <v>465</v>
      </c>
      <c r="C27" s="64" t="str">
        <f>CONCATENATE(YEAR,":",MONTH,":",WEEK,":",WEEKDAY,":",$B27)</f>
        <v>2016:3:3:7:BADE_S</v>
      </c>
      <c r="D27" s="64">
        <f>MATCH($C27,REPORT_DATA_BY_COMP!$A:$A,0)</f>
        <v>889</v>
      </c>
      <c r="E27" s="65" t="str">
        <f>SUBSTITUTE(VLOOKUP($B27,COMP_LIST!$A:$AA,5,FALSE),"EL","")</f>
        <v>S. Bain  / Brinkerhoff</v>
      </c>
      <c r="F27" s="4" t="str">
        <f>VLOOKUP($B27,COMP_LIST!$A:$AA,3,FALSE)</f>
        <v>Bade S</v>
      </c>
      <c r="G27" s="4" t="str">
        <f>VLOOKUP($B27,COMP_LIST!$A:$AA,4,FALSE)</f>
        <v>八德姐妹</v>
      </c>
      <c r="H27" s="10">
        <f>IFERROR(INDEX(REPORT_DATA_BY_COMP!$A:$AH,$D27,MATCH(H$8,REPORT_DATA_BY_COMP!$A$1:$AH$1,0)), "")</f>
        <v>0</v>
      </c>
      <c r="I27" s="10">
        <f>IFERROR(INDEX(REPORT_DATA_BY_COMP!$A:$AH,$D27,MATCH(I$8,REPORT_DATA_BY_COMP!$A$1:$AH$1,0)), "")</f>
        <v>0</v>
      </c>
      <c r="J27" s="10">
        <f>IFERROR(INDEX(REPORT_DATA_BY_COMP!$A:$AH,$D27,MATCH(J$8,REPORT_DATA_BY_COMP!$A$1:$AH$1,0)), "")</f>
        <v>2</v>
      </c>
      <c r="K27" s="10">
        <f>IFERROR(INDEX(REPORT_DATA_BY_COMP!$A:$AH,$D27,MATCH(K$8,REPORT_DATA_BY_COMP!$A$1:$AH$1,0)), "")</f>
        <v>5</v>
      </c>
      <c r="L27" s="47">
        <f>IFERROR(INDEX(REPORT_DATA_BY_COMP!$A:$AH,$D27,MATCH(L$8,REPORT_DATA_BY_COMP!$A$1:$AH$1,0)), "")</f>
        <v>0</v>
      </c>
      <c r="M27" s="56">
        <f>IFERROR(INDEX(REPORT_DATA_BY_COMP!$A:$AH,$D27,MATCH(M$8,REPORT_DATA_BY_COMP!$A$1:$AH$1,0)), "")</f>
        <v>0</v>
      </c>
      <c r="N27" s="50">
        <f>IFERROR(INDEX(REPORT_DATA_BY_COMP!$A:$AH,$D27,MATCH(N$8,REPORT_DATA_BY_COMP!$A$1:$AH$1,0)), "")</f>
        <v>8</v>
      </c>
      <c r="O27" s="10">
        <f>IFERROR(INDEX(REPORT_DATA_BY_COMP!$A:$AH,$D27,MATCH(O$8,REPORT_DATA_BY_COMP!$A$1:$AH$1,0)), "")</f>
        <v>4</v>
      </c>
      <c r="P27" s="10">
        <f>IFERROR(INDEX(REPORT_DATA_BY_COMP!$A:$AH,$D27,MATCH(P$8,REPORT_DATA_BY_COMP!$A$1:$AH$1,0)), "")</f>
        <v>8</v>
      </c>
      <c r="Q27" s="10">
        <f>IFERROR(INDEX(REPORT_DATA_BY_COMP!$A:$AH,$D27,MATCH(Q$8,REPORT_DATA_BY_COMP!$A$1:$AH$1,0)), "")</f>
        <v>5</v>
      </c>
      <c r="R27" s="10">
        <f>IFERROR(INDEX(REPORT_DATA_BY_COMP!$A:$AH,$D27,MATCH(R$8,REPORT_DATA_BY_COMP!$A$1:$AH$1,0)), "")</f>
        <v>0</v>
      </c>
      <c r="S27" s="10">
        <f>IFERROR(INDEX(REPORT_DATA_BY_COMP!$A:$AH,$D27,MATCH(S$8,REPORT_DATA_BY_COMP!$A$1:$AH$1,0)), "")</f>
        <v>8</v>
      </c>
    </row>
    <row r="28" spans="1:19" ht="15" customHeight="1">
      <c r="A28" s="1"/>
      <c r="B28" s="1" t="s">
        <v>466</v>
      </c>
      <c r="C28" s="64" t="str">
        <f>CONCATENATE(YEAR,":",MONTH,":",WEEK,":",WEEKDAY,":",$B28)</f>
        <v>2016:3:3:7:LONGTAN_E</v>
      </c>
      <c r="D28" s="64">
        <f>MATCH($C28,REPORT_DATA_BY_COMP!$A:$A,0)</f>
        <v>909</v>
      </c>
      <c r="E28" s="65" t="str">
        <f>SUBSTITUTE(VLOOKUP($B28,COMP_LIST!$A:$AA,5,FALSE),"EL","")</f>
        <v>E. King  DL  / Hsu</v>
      </c>
      <c r="F28" s="4" t="str">
        <f>VLOOKUP($B28,COMP_LIST!$A:$AA,3,FALSE)</f>
        <v>Longtan E</v>
      </c>
      <c r="G28" s="4" t="str">
        <f>VLOOKUP($B28,COMP_LIST!$A:$AA,4,FALSE)</f>
        <v>龍潭長老</v>
      </c>
      <c r="H28" s="10">
        <f>IFERROR(INDEX(REPORT_DATA_BY_COMP!$A:$AH,$D28,MATCH(H$8,REPORT_DATA_BY_COMP!$A$1:$AH$1,0)), "")</f>
        <v>0</v>
      </c>
      <c r="I28" s="10">
        <f>IFERROR(INDEX(REPORT_DATA_BY_COMP!$A:$AH,$D28,MATCH(I$8,REPORT_DATA_BY_COMP!$A$1:$AH$1,0)), "")</f>
        <v>0</v>
      </c>
      <c r="J28" s="10">
        <f>IFERROR(INDEX(REPORT_DATA_BY_COMP!$A:$AH,$D28,MATCH(J$8,REPORT_DATA_BY_COMP!$A$1:$AH$1,0)), "")</f>
        <v>1</v>
      </c>
      <c r="K28" s="10">
        <f>IFERROR(INDEX(REPORT_DATA_BY_COMP!$A:$AH,$D28,MATCH(K$8,REPORT_DATA_BY_COMP!$A$1:$AH$1,0)), "")</f>
        <v>1</v>
      </c>
      <c r="L28" s="47">
        <f>IFERROR(INDEX(REPORT_DATA_BY_COMP!$A:$AH,$D28,MATCH(L$8,REPORT_DATA_BY_COMP!$A$1:$AH$1,0)), "")</f>
        <v>0</v>
      </c>
      <c r="M28" s="56">
        <f>IFERROR(INDEX(REPORT_DATA_BY_COMP!$A:$AH,$D28,MATCH(M$8,REPORT_DATA_BY_COMP!$A$1:$AH$1,0)), "")</f>
        <v>0</v>
      </c>
      <c r="N28" s="50">
        <f>IFERROR(INDEX(REPORT_DATA_BY_COMP!$A:$AH,$D28,MATCH(N$8,REPORT_DATA_BY_COMP!$A$1:$AH$1,0)), "")</f>
        <v>5</v>
      </c>
      <c r="O28" s="10">
        <f>IFERROR(INDEX(REPORT_DATA_BY_COMP!$A:$AH,$D28,MATCH(O$8,REPORT_DATA_BY_COMP!$A$1:$AH$1,0)), "")</f>
        <v>1</v>
      </c>
      <c r="P28" s="10">
        <f>IFERROR(INDEX(REPORT_DATA_BY_COMP!$A:$AH,$D28,MATCH(P$8,REPORT_DATA_BY_COMP!$A$1:$AH$1,0)), "")</f>
        <v>11</v>
      </c>
      <c r="Q28" s="10">
        <f>IFERROR(INDEX(REPORT_DATA_BY_COMP!$A:$AH,$D28,MATCH(Q$8,REPORT_DATA_BY_COMP!$A$1:$AH$1,0)), "")</f>
        <v>3</v>
      </c>
      <c r="R28" s="10">
        <f>IFERROR(INDEX(REPORT_DATA_BY_COMP!$A:$AH,$D28,MATCH(R$8,REPORT_DATA_BY_COMP!$A$1:$AH$1,0)), "")</f>
        <v>1</v>
      </c>
      <c r="S28" s="10">
        <f>IFERROR(INDEX(REPORT_DATA_BY_COMP!$A:$AH,$D28,MATCH(S$8,REPORT_DATA_BY_COMP!$A$1:$AH$1,0)), "")</f>
        <v>3</v>
      </c>
    </row>
    <row r="29" spans="1:19" ht="15" customHeight="1">
      <c r="A29" s="1"/>
      <c r="B29" s="1"/>
      <c r="E29" s="8" t="s">
        <v>819</v>
      </c>
      <c r="F29" s="9"/>
      <c r="G29" s="9"/>
      <c r="H29" s="11">
        <f>SUM(H25:H28)</f>
        <v>0</v>
      </c>
      <c r="I29" s="11">
        <f t="shared" ref="I29:R29" si="2">SUM(I25:I28)</f>
        <v>0</v>
      </c>
      <c r="J29" s="11">
        <f t="shared" si="2"/>
        <v>3</v>
      </c>
      <c r="K29" s="11">
        <f t="shared" si="2"/>
        <v>8</v>
      </c>
      <c r="L29" s="48">
        <f t="shared" si="2"/>
        <v>0</v>
      </c>
      <c r="M29" s="57">
        <f t="shared" si="2"/>
        <v>0</v>
      </c>
      <c r="N29" s="51">
        <f t="shared" si="2"/>
        <v>17</v>
      </c>
      <c r="O29" s="11">
        <f t="shared" si="2"/>
        <v>11</v>
      </c>
      <c r="P29" s="11">
        <f t="shared" si="2"/>
        <v>27</v>
      </c>
      <c r="Q29" s="11">
        <f t="shared" si="2"/>
        <v>18</v>
      </c>
      <c r="R29" s="11">
        <f t="shared" si="2"/>
        <v>2</v>
      </c>
      <c r="S29" s="11">
        <f>SUM(S25:S28)</f>
        <v>20</v>
      </c>
    </row>
    <row r="30" spans="1:19" ht="15" customHeight="1">
      <c r="A30" s="1" t="s">
        <v>816</v>
      </c>
      <c r="B30" s="1"/>
      <c r="E30" s="5" t="str">
        <f>$A30</f>
        <v>Zhongli 中壢</v>
      </c>
      <c r="F30" s="6"/>
      <c r="G30" s="6"/>
      <c r="H30" s="6"/>
      <c r="I30" s="6"/>
      <c r="J30" s="6"/>
      <c r="K30" s="6"/>
      <c r="L30" s="6"/>
      <c r="M30" s="55"/>
      <c r="N30" s="6"/>
      <c r="O30" s="6"/>
      <c r="P30" s="6"/>
      <c r="Q30" s="6"/>
      <c r="R30" s="6"/>
      <c r="S30" s="6"/>
    </row>
    <row r="31" spans="1:19" ht="15" customHeight="1">
      <c r="A31" s="1"/>
      <c r="B31" s="1" t="s">
        <v>467</v>
      </c>
      <c r="C31" s="64" t="str">
        <f>CONCATENATE(YEAR,":",MONTH,":",WEEK,":",WEEKDAY,":",$B31)</f>
        <v>2016:3:3:7:ZHONGLI_1_E</v>
      </c>
      <c r="D31" s="64">
        <f>MATCH($C31,REPORT_DATA_BY_COMP!$A:$A,0)</f>
        <v>971</v>
      </c>
      <c r="E31" s="65" t="str">
        <f>SUBSTITUTE(VLOOKUP($B31,COMP_LIST!$A:$AA,5,FALSE),"EL","")</f>
        <v>E. Magness / Zhou</v>
      </c>
      <c r="F31" s="4" t="str">
        <f>VLOOKUP($B31,COMP_LIST!$A:$AA,3,FALSE)</f>
        <v>Zhongli 1 E</v>
      </c>
      <c r="G31" s="4" t="str">
        <f>VLOOKUP($B31,COMP_LIST!$A:$AA,4,FALSE)</f>
        <v>中壢 1 長老</v>
      </c>
      <c r="H31" s="10">
        <f>IFERROR(INDEX(REPORT_DATA_BY_COMP!$A:$AH,$D31,MATCH(H$8,REPORT_DATA_BY_COMP!$A$1:$AH$1,0)), "")</f>
        <v>0</v>
      </c>
      <c r="I31" s="10">
        <f>IFERROR(INDEX(REPORT_DATA_BY_COMP!$A:$AH,$D31,MATCH(I$8,REPORT_DATA_BY_COMP!$A$1:$AH$1,0)), "")</f>
        <v>0</v>
      </c>
      <c r="J31" s="10">
        <f>IFERROR(INDEX(REPORT_DATA_BY_COMP!$A:$AH,$D31,MATCH(J$8,REPORT_DATA_BY_COMP!$A$1:$AH$1,0)), "")</f>
        <v>4</v>
      </c>
      <c r="K31" s="10">
        <f>IFERROR(INDEX(REPORT_DATA_BY_COMP!$A:$AH,$D31,MATCH(K$8,REPORT_DATA_BY_COMP!$A$1:$AH$1,0)), "")</f>
        <v>1</v>
      </c>
      <c r="L31" s="47">
        <f>IFERROR(INDEX(REPORT_DATA_BY_COMP!$A:$AH,$D31,MATCH(L$8,REPORT_DATA_BY_COMP!$A$1:$AH$1,0)), "")</f>
        <v>0</v>
      </c>
      <c r="M31" s="56">
        <f>IFERROR(INDEX(REPORT_DATA_BY_COMP!$A:$AH,$D31,MATCH(M$8,REPORT_DATA_BY_COMP!$A$1:$AH$1,0)), "")</f>
        <v>0</v>
      </c>
      <c r="N31" s="50">
        <f>IFERROR(INDEX(REPORT_DATA_BY_COMP!$A:$AH,$D31,MATCH(N$8,REPORT_DATA_BY_COMP!$A$1:$AH$1,0)), "")</f>
        <v>7</v>
      </c>
      <c r="O31" s="10">
        <f>IFERROR(INDEX(REPORT_DATA_BY_COMP!$A:$AH,$D31,MATCH(O$8,REPORT_DATA_BY_COMP!$A$1:$AH$1,0)), "")</f>
        <v>2</v>
      </c>
      <c r="P31" s="10">
        <f>IFERROR(INDEX(REPORT_DATA_BY_COMP!$A:$AH,$D31,MATCH(P$8,REPORT_DATA_BY_COMP!$A$1:$AH$1,0)), "")</f>
        <v>8</v>
      </c>
      <c r="Q31" s="10">
        <f>IFERROR(INDEX(REPORT_DATA_BY_COMP!$A:$AH,$D31,MATCH(Q$8,REPORT_DATA_BY_COMP!$A$1:$AH$1,0)), "")</f>
        <v>1</v>
      </c>
      <c r="R31" s="10">
        <f>IFERROR(INDEX(REPORT_DATA_BY_COMP!$A:$AH,$D31,MATCH(R$8,REPORT_DATA_BY_COMP!$A$1:$AH$1,0)), "")</f>
        <v>0</v>
      </c>
      <c r="S31" s="10">
        <f>IFERROR(INDEX(REPORT_DATA_BY_COMP!$A:$AH,$D31,MATCH(S$8,REPORT_DATA_BY_COMP!$A$1:$AH$1,0)), "")</f>
        <v>0</v>
      </c>
    </row>
    <row r="32" spans="1:19" ht="15" customHeight="1">
      <c r="A32" s="1"/>
      <c r="B32" s="1" t="s">
        <v>468</v>
      </c>
      <c r="C32" s="64" t="str">
        <f>CONCATENATE(YEAR,":",MONTH,":",WEEK,":",WEEKDAY,":",$B32)</f>
        <v>2016:3:3:7:ZHONGLI_1_S</v>
      </c>
      <c r="D32" s="64">
        <f>MATCH($C32,REPORT_DATA_BY_COMP!$A:$A,0)</f>
        <v>972</v>
      </c>
      <c r="E32" s="65" t="str">
        <f>SUBSTITUTE(VLOOKUP($B32,COMP_LIST!$A:$AA,5,FALSE),"EL","")</f>
        <v>S. Komatsu / Clawson</v>
      </c>
      <c r="F32" s="4" t="str">
        <f>VLOOKUP($B32,COMP_LIST!$A:$AA,3,FALSE)</f>
        <v>Zhongli 1 S</v>
      </c>
      <c r="G32" s="4" t="str">
        <f>VLOOKUP($B32,COMP_LIST!$A:$AA,4,FALSE)</f>
        <v>中壢 1 姐妹</v>
      </c>
      <c r="H32" s="10">
        <f>IFERROR(INDEX(REPORT_DATA_BY_COMP!$A:$AH,$D32,MATCH(H$8,REPORT_DATA_BY_COMP!$A$1:$AH$1,0)), "")</f>
        <v>0</v>
      </c>
      <c r="I32" s="10">
        <f>IFERROR(INDEX(REPORT_DATA_BY_COMP!$A:$AH,$D32,MATCH(I$8,REPORT_DATA_BY_COMP!$A$1:$AH$1,0)), "")</f>
        <v>0</v>
      </c>
      <c r="J32" s="10">
        <f>IFERROR(INDEX(REPORT_DATA_BY_COMP!$A:$AH,$D32,MATCH(J$8,REPORT_DATA_BY_COMP!$A$1:$AH$1,0)), "")</f>
        <v>0</v>
      </c>
      <c r="K32" s="10">
        <f>IFERROR(INDEX(REPORT_DATA_BY_COMP!$A:$AH,$D32,MATCH(K$8,REPORT_DATA_BY_COMP!$A$1:$AH$1,0)), "")</f>
        <v>0</v>
      </c>
      <c r="L32" s="47">
        <f>IFERROR(INDEX(REPORT_DATA_BY_COMP!$A:$AH,$D32,MATCH(L$8,REPORT_DATA_BY_COMP!$A$1:$AH$1,0)), "")</f>
        <v>0</v>
      </c>
      <c r="M32" s="56">
        <f>IFERROR(INDEX(REPORT_DATA_BY_COMP!$A:$AH,$D32,MATCH(M$8,REPORT_DATA_BY_COMP!$A$1:$AH$1,0)), "")</f>
        <v>1</v>
      </c>
      <c r="N32" s="50">
        <f>IFERROR(INDEX(REPORT_DATA_BY_COMP!$A:$AH,$D32,MATCH(N$8,REPORT_DATA_BY_COMP!$A$1:$AH$1,0)), "")</f>
        <v>2</v>
      </c>
      <c r="O32" s="10">
        <f>IFERROR(INDEX(REPORT_DATA_BY_COMP!$A:$AH,$D32,MATCH(O$8,REPORT_DATA_BY_COMP!$A$1:$AH$1,0)), "")</f>
        <v>2</v>
      </c>
      <c r="P32" s="10">
        <f>IFERROR(INDEX(REPORT_DATA_BY_COMP!$A:$AH,$D32,MATCH(P$8,REPORT_DATA_BY_COMP!$A$1:$AH$1,0)), "")</f>
        <v>3</v>
      </c>
      <c r="Q32" s="10">
        <f>IFERROR(INDEX(REPORT_DATA_BY_COMP!$A:$AH,$D32,MATCH(Q$8,REPORT_DATA_BY_COMP!$A$1:$AH$1,0)), "")</f>
        <v>5</v>
      </c>
      <c r="R32" s="10">
        <f>IFERROR(INDEX(REPORT_DATA_BY_COMP!$A:$AH,$D32,MATCH(R$8,REPORT_DATA_BY_COMP!$A$1:$AH$1,0)), "")</f>
        <v>0</v>
      </c>
      <c r="S32" s="10">
        <f>IFERROR(INDEX(REPORT_DATA_BY_COMP!$A:$AH,$D32,MATCH(S$8,REPORT_DATA_BY_COMP!$A$1:$AH$1,0)), "")</f>
        <v>22</v>
      </c>
    </row>
    <row r="33" spans="1:19" ht="15" customHeight="1">
      <c r="A33" s="1"/>
      <c r="B33" s="1" t="s">
        <v>469</v>
      </c>
      <c r="C33" s="64" t="str">
        <f>CONCATENATE(YEAR,":",MONTH,":",WEEK,":",WEEKDAY,":",$B33)</f>
        <v>2016:3:3:7:ZHONGLI_2_E</v>
      </c>
      <c r="D33" s="64">
        <f>MATCH($C33,REPORT_DATA_BY_COMP!$A:$A,0)</f>
        <v>973</v>
      </c>
      <c r="E33" s="65" t="str">
        <f>SUBSTITUTE(VLOOKUP($B33,COMP_LIST!$A:$AA,5,FALSE),"EL","")</f>
        <v>E. Seamons DL  / Clark</v>
      </c>
      <c r="F33" s="4" t="str">
        <f>VLOOKUP($B33,COMP_LIST!$A:$AA,3,FALSE)</f>
        <v>Zhongli 2 E</v>
      </c>
      <c r="G33" s="4" t="str">
        <f>VLOOKUP($B33,COMP_LIST!$A:$AA,4,FALSE)</f>
        <v>中壢 2 長老</v>
      </c>
      <c r="H33" s="10">
        <f>IFERROR(INDEX(REPORT_DATA_BY_COMP!$A:$AH,$D33,MATCH(H$8,REPORT_DATA_BY_COMP!$A$1:$AH$1,0)), "")</f>
        <v>0</v>
      </c>
      <c r="I33" s="10">
        <f>IFERROR(INDEX(REPORT_DATA_BY_COMP!$A:$AH,$D33,MATCH(I$8,REPORT_DATA_BY_COMP!$A$1:$AH$1,0)), "")</f>
        <v>0</v>
      </c>
      <c r="J33" s="10">
        <f>IFERROR(INDEX(REPORT_DATA_BY_COMP!$A:$AH,$D33,MATCH(J$8,REPORT_DATA_BY_COMP!$A$1:$AH$1,0)), "")</f>
        <v>0</v>
      </c>
      <c r="K33" s="10">
        <f>IFERROR(INDEX(REPORT_DATA_BY_COMP!$A:$AH,$D33,MATCH(K$8,REPORT_DATA_BY_COMP!$A$1:$AH$1,0)), "")</f>
        <v>3</v>
      </c>
      <c r="L33" s="47">
        <f>IFERROR(INDEX(REPORT_DATA_BY_COMP!$A:$AH,$D33,MATCH(L$8,REPORT_DATA_BY_COMP!$A$1:$AH$1,0)), "")</f>
        <v>0</v>
      </c>
      <c r="M33" s="56">
        <f>IFERROR(INDEX(REPORT_DATA_BY_COMP!$A:$AH,$D33,MATCH(M$8,REPORT_DATA_BY_COMP!$A$1:$AH$1,0)), "")</f>
        <v>0</v>
      </c>
      <c r="N33" s="50">
        <f>IFERROR(INDEX(REPORT_DATA_BY_COMP!$A:$AH,$D33,MATCH(N$8,REPORT_DATA_BY_COMP!$A$1:$AH$1,0)), "")</f>
        <v>5</v>
      </c>
      <c r="O33" s="10">
        <f>IFERROR(INDEX(REPORT_DATA_BY_COMP!$A:$AH,$D33,MATCH(O$8,REPORT_DATA_BY_COMP!$A$1:$AH$1,0)), "")</f>
        <v>1</v>
      </c>
      <c r="P33" s="10">
        <f>IFERROR(INDEX(REPORT_DATA_BY_COMP!$A:$AH,$D33,MATCH(P$8,REPORT_DATA_BY_COMP!$A$1:$AH$1,0)), "")</f>
        <v>10</v>
      </c>
      <c r="Q33" s="10">
        <f>IFERROR(INDEX(REPORT_DATA_BY_COMP!$A:$AH,$D33,MATCH(Q$8,REPORT_DATA_BY_COMP!$A$1:$AH$1,0)), "")</f>
        <v>4</v>
      </c>
      <c r="R33" s="10">
        <f>IFERROR(INDEX(REPORT_DATA_BY_COMP!$A:$AH,$D33,MATCH(R$8,REPORT_DATA_BY_COMP!$A$1:$AH$1,0)), "")</f>
        <v>0</v>
      </c>
      <c r="S33" s="10">
        <f>IFERROR(INDEX(REPORT_DATA_BY_COMP!$A:$AH,$D33,MATCH(S$8,REPORT_DATA_BY_COMP!$A$1:$AH$1,0)), "")</f>
        <v>7</v>
      </c>
    </row>
    <row r="34" spans="1:19" ht="15" customHeight="1" thickBot="1">
      <c r="E34" s="8" t="s">
        <v>819</v>
      </c>
      <c r="F34" s="9"/>
      <c r="G34" s="9"/>
      <c r="H34" s="11">
        <f t="shared" ref="H34:S34" si="3">SUM(H31:H33)</f>
        <v>0</v>
      </c>
      <c r="I34" s="11">
        <f t="shared" si="3"/>
        <v>0</v>
      </c>
      <c r="J34" s="11">
        <f t="shared" si="3"/>
        <v>4</v>
      </c>
      <c r="K34" s="11">
        <f t="shared" si="3"/>
        <v>4</v>
      </c>
      <c r="L34" s="48">
        <f t="shared" si="3"/>
        <v>0</v>
      </c>
      <c r="M34" s="58">
        <f t="shared" si="3"/>
        <v>1</v>
      </c>
      <c r="N34" s="51">
        <f t="shared" si="3"/>
        <v>14</v>
      </c>
      <c r="O34" s="11">
        <f t="shared" si="3"/>
        <v>5</v>
      </c>
      <c r="P34" s="11">
        <f t="shared" si="3"/>
        <v>21</v>
      </c>
      <c r="Q34" s="11">
        <f t="shared" si="3"/>
        <v>10</v>
      </c>
      <c r="R34" s="11">
        <f t="shared" si="3"/>
        <v>0</v>
      </c>
      <c r="S34" s="11">
        <f t="shared" si="3"/>
        <v>29</v>
      </c>
    </row>
    <row r="35" spans="1:19" ht="15" customHeight="1" thickTop="1">
      <c r="E35" s="31"/>
      <c r="F35" s="22"/>
      <c r="G35" s="22"/>
      <c r="H35" s="22"/>
      <c r="I35" s="22"/>
      <c r="J35" s="22"/>
      <c r="K35" s="22"/>
      <c r="L35" s="22"/>
      <c r="M35" s="43"/>
      <c r="N35" s="22"/>
      <c r="O35" s="22"/>
      <c r="P35" s="22"/>
      <c r="Q35" s="22"/>
      <c r="R35" s="22"/>
      <c r="S35" s="22"/>
    </row>
    <row r="36" spans="1:19" ht="15" customHeight="1">
      <c r="E36" s="12" t="s">
        <v>818</v>
      </c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</row>
    <row r="37" spans="1:19" ht="15" customHeight="1">
      <c r="C37" s="64" t="str">
        <f>CONCATENATE(YEAR,":",MONTH,":1:",WEEKLY_REPORT_DAY,":", $A$1)</f>
        <v>2016:3:1:7:TAOYUAN</v>
      </c>
      <c r="D37" s="64">
        <f>MATCH($C37,REPORT_DATA_BY_ZONE!$A:$A, 0)</f>
        <v>86</v>
      </c>
      <c r="E37" s="19" t="s">
        <v>796</v>
      </c>
      <c r="F37" s="13"/>
      <c r="G37" s="13"/>
      <c r="H37" s="10">
        <f>IFERROR(INDEX(REPORT_DATA_BY_ZONE!$A:$AH,$D37,MATCH(H$8,REPORT_DATA_BY_ZONE!$A$1:$AH$1,0)), "")</f>
        <v>1</v>
      </c>
      <c r="I37" s="10">
        <f>IFERROR(INDEX(REPORT_DATA_BY_ZONE!$A:$AH,$D37,MATCH(I$8,REPORT_DATA_BY_ZONE!$A$1:$AH$1,0)), "")</f>
        <v>3</v>
      </c>
      <c r="J37" s="10">
        <f>IFERROR(INDEX(REPORT_DATA_BY_ZONE!$A:$AH,$D37,MATCH(J$8,REPORT_DATA_BY_ZONE!$A$1:$AH$1,0)), "")</f>
        <v>13</v>
      </c>
      <c r="K37" s="10">
        <f>IFERROR(INDEX(REPORT_DATA_BY_ZONE!$A:$AH,$D37,MATCH(K$8,REPORT_DATA_BY_ZONE!$A$1:$AH$1,0)), "")</f>
        <v>34</v>
      </c>
      <c r="L37" s="47">
        <f>IFERROR(INDEX(REPORT_DATA_BY_ZONE!$A:$AH,$D37,MATCH(L$8,REPORT_DATA_BY_ZONE!$A$1:$AH$1,0)), "")</f>
        <v>3</v>
      </c>
      <c r="M37" s="10">
        <f>IFERROR(INDEX(REPORT_DATA_BY_ZONE!$A:$AH,$D37,MATCH(M$8,REPORT_DATA_BY_ZONE!$A$1:$AH$1,0)), "")</f>
        <v>2</v>
      </c>
      <c r="N37" s="50">
        <f>IFERROR(INDEX(REPORT_DATA_BY_ZONE!$A:$AH,$D37,MATCH(N$8,REPORT_DATA_BY_ZONE!$A$1:$AH$1,0)), "")</f>
        <v>83</v>
      </c>
      <c r="O37" s="10">
        <f>IFERROR(INDEX(REPORT_DATA_BY_ZONE!$A:$AH,$D37,MATCH(O$8,REPORT_DATA_BY_ZONE!$A$1:$AH$1,0)), "")</f>
        <v>35</v>
      </c>
      <c r="P37" s="10">
        <f>IFERROR(INDEX(REPORT_DATA_BY_ZONE!$A:$AH,$D37,MATCH(P$8,REPORT_DATA_BY_ZONE!$A$1:$AH$1,0)), "")</f>
        <v>97</v>
      </c>
      <c r="Q37" s="10">
        <f>IFERROR(INDEX(REPORT_DATA_BY_ZONE!$A:$AH,$D37,MATCH(Q$8,REPORT_DATA_BY_ZONE!$A$1:$AH$1,0)), "")</f>
        <v>64</v>
      </c>
      <c r="R37" s="10">
        <f>IFERROR(INDEX(REPORT_DATA_BY_ZONE!$A:$AH,$D37,MATCH(R$8,REPORT_DATA_BY_ZONE!$A$1:$AH$1,0)), "")</f>
        <v>6</v>
      </c>
      <c r="S37" s="10">
        <f>IFERROR(INDEX(REPORT_DATA_BY_ZONE!$A:$AH,$D37,MATCH(S$8,REPORT_DATA_BY_ZONE!$A$1:$AH$1,0)), "")</f>
        <v>99</v>
      </c>
    </row>
    <row r="38" spans="1:19" ht="15" customHeight="1">
      <c r="C38" s="64" t="str">
        <f>CONCATENATE(YEAR,":",MONTH,":2:",WEEKLY_REPORT_DAY,":", $A$1)</f>
        <v>2016:3:2:7:TAOYUAN</v>
      </c>
      <c r="D38" s="64">
        <f>MATCH($C38,REPORT_DATA_BY_ZONE!$A:$A, 0)</f>
        <v>96</v>
      </c>
      <c r="E38" s="19" t="s">
        <v>795</v>
      </c>
      <c r="F38" s="13"/>
      <c r="G38" s="13"/>
      <c r="H38" s="10">
        <f>IFERROR(INDEX(REPORT_DATA_BY_ZONE!$A:$AH,$D38,MATCH(H$8,REPORT_DATA_BY_ZONE!$A$1:$AH$1,0)), "")</f>
        <v>0</v>
      </c>
      <c r="I38" s="10">
        <f>IFERROR(INDEX(REPORT_DATA_BY_ZONE!$A:$AH,$D38,MATCH(I$8,REPORT_DATA_BY_ZONE!$A$1:$AH$1,0)), "")</f>
        <v>3</v>
      </c>
      <c r="J38" s="10">
        <f>IFERROR(INDEX(REPORT_DATA_BY_ZONE!$A:$AH,$D38,MATCH(J$8,REPORT_DATA_BY_ZONE!$A$1:$AH$1,0)), "")</f>
        <v>19</v>
      </c>
      <c r="K38" s="10">
        <f>IFERROR(INDEX(REPORT_DATA_BY_ZONE!$A:$AH,$D38,MATCH(K$8,REPORT_DATA_BY_ZONE!$A$1:$AH$1,0)), "")</f>
        <v>26</v>
      </c>
      <c r="L38" s="47">
        <f>IFERROR(INDEX(REPORT_DATA_BY_ZONE!$A:$AH,$D38,MATCH(L$8,REPORT_DATA_BY_ZONE!$A$1:$AH$1,0)), "")</f>
        <v>1</v>
      </c>
      <c r="M38" s="10">
        <f>IFERROR(INDEX(REPORT_DATA_BY_ZONE!$A:$AH,$D38,MATCH(M$8,REPORT_DATA_BY_ZONE!$A$1:$AH$1,0)), "")</f>
        <v>3</v>
      </c>
      <c r="N38" s="50">
        <f>IFERROR(INDEX(REPORT_DATA_BY_ZONE!$A:$AH,$D38,MATCH(N$8,REPORT_DATA_BY_ZONE!$A$1:$AH$1,0)), "")</f>
        <v>78</v>
      </c>
      <c r="O38" s="10">
        <f>IFERROR(INDEX(REPORT_DATA_BY_ZONE!$A:$AH,$D38,MATCH(O$8,REPORT_DATA_BY_ZONE!$A$1:$AH$1,0)), "")</f>
        <v>26</v>
      </c>
      <c r="P38" s="10">
        <f>IFERROR(INDEX(REPORT_DATA_BY_ZONE!$A:$AH,$D38,MATCH(P$8,REPORT_DATA_BY_ZONE!$A$1:$AH$1,0)), "")</f>
        <v>84</v>
      </c>
      <c r="Q38" s="10">
        <f>IFERROR(INDEX(REPORT_DATA_BY_ZONE!$A:$AH,$D38,MATCH(Q$8,REPORT_DATA_BY_ZONE!$A$1:$AH$1,0)), "")</f>
        <v>47</v>
      </c>
      <c r="R38" s="10">
        <f>IFERROR(INDEX(REPORT_DATA_BY_ZONE!$A:$AH,$D38,MATCH(R$8,REPORT_DATA_BY_ZONE!$A$1:$AH$1,0)), "")</f>
        <v>10</v>
      </c>
      <c r="S38" s="10">
        <f>IFERROR(INDEX(REPORT_DATA_BY_ZONE!$A:$AH,$D38,MATCH(S$8,REPORT_DATA_BY_ZONE!$A$1:$AH$1,0)), "")</f>
        <v>109</v>
      </c>
    </row>
    <row r="39" spans="1:19" ht="15" customHeight="1">
      <c r="C39" s="64" t="str">
        <f>CONCATENATE(YEAR,":",MONTH,":3:",WEEKLY_REPORT_DAY,":", $A$1)</f>
        <v>2016:3:3:7:TAOYUAN</v>
      </c>
      <c r="D39" s="64">
        <f>MATCH($C39,REPORT_DATA_BY_ZONE!$A:$A, 0)</f>
        <v>106</v>
      </c>
      <c r="E39" s="19" t="s">
        <v>797</v>
      </c>
      <c r="F39" s="13"/>
      <c r="G39" s="13"/>
      <c r="H39" s="10">
        <f>IFERROR(INDEX(REPORT_DATA_BY_ZONE!$A:$AH,$D39,MATCH(H$8,REPORT_DATA_BY_ZONE!$A$1:$AH$1,0)), "")</f>
        <v>0</v>
      </c>
      <c r="I39" s="10">
        <f>IFERROR(INDEX(REPORT_DATA_BY_ZONE!$A:$AH,$D39,MATCH(I$8,REPORT_DATA_BY_ZONE!$A$1:$AH$1,0)), "")</f>
        <v>1</v>
      </c>
      <c r="J39" s="10">
        <f>IFERROR(INDEX(REPORT_DATA_BY_ZONE!$A:$AH,$D39,MATCH(J$8,REPORT_DATA_BY_ZONE!$A$1:$AH$1,0)), "")</f>
        <v>17</v>
      </c>
      <c r="K39" s="10">
        <f>IFERROR(INDEX(REPORT_DATA_BY_ZONE!$A:$AH,$D39,MATCH(K$8,REPORT_DATA_BY_ZONE!$A$1:$AH$1,0)), "")</f>
        <v>30</v>
      </c>
      <c r="L39" s="47">
        <f>IFERROR(INDEX(REPORT_DATA_BY_ZONE!$A:$AH,$D39,MATCH(L$8,REPORT_DATA_BY_ZONE!$A$1:$AH$1,0)), "")</f>
        <v>0</v>
      </c>
      <c r="M39" s="10">
        <f>IFERROR(INDEX(REPORT_DATA_BY_ZONE!$A:$AH,$D39,MATCH(M$8,REPORT_DATA_BY_ZONE!$A$1:$AH$1,0)), "")</f>
        <v>1</v>
      </c>
      <c r="N39" s="50">
        <f>IFERROR(INDEX(REPORT_DATA_BY_ZONE!$A:$AH,$D39,MATCH(N$8,REPORT_DATA_BY_ZONE!$A$1:$AH$1,0)), "")</f>
        <v>76</v>
      </c>
      <c r="O39" s="10">
        <f>IFERROR(INDEX(REPORT_DATA_BY_ZONE!$A:$AH,$D39,MATCH(O$8,REPORT_DATA_BY_ZONE!$A$1:$AH$1,0)), "")</f>
        <v>37</v>
      </c>
      <c r="P39" s="10">
        <f>IFERROR(INDEX(REPORT_DATA_BY_ZONE!$A:$AH,$D39,MATCH(P$8,REPORT_DATA_BY_ZONE!$A$1:$AH$1,0)), "")</f>
        <v>102</v>
      </c>
      <c r="Q39" s="10">
        <f>IFERROR(INDEX(REPORT_DATA_BY_ZONE!$A:$AH,$D39,MATCH(Q$8,REPORT_DATA_BY_ZONE!$A$1:$AH$1,0)), "")</f>
        <v>75</v>
      </c>
      <c r="R39" s="10">
        <f>IFERROR(INDEX(REPORT_DATA_BY_ZONE!$A:$AH,$D39,MATCH(R$8,REPORT_DATA_BY_ZONE!$A$1:$AH$1,0)), "")</f>
        <v>7</v>
      </c>
      <c r="S39" s="10">
        <f>IFERROR(INDEX(REPORT_DATA_BY_ZONE!$A:$AH,$D39,MATCH(S$8,REPORT_DATA_BY_ZONE!$A$1:$AH$1,0)), "")</f>
        <v>127</v>
      </c>
    </row>
    <row r="40" spans="1:19" ht="15" customHeight="1">
      <c r="C40" s="64" t="str">
        <f>CONCATENATE(YEAR,":",MONTH,":4:",WEEKLY_REPORT_DAY,":", $A$1)</f>
        <v>2016:3:4:7:TAOYUAN</v>
      </c>
      <c r="D40" s="64" t="e">
        <f>MATCH($C40,REPORT_DATA_BY_ZONE!$A:$A, 0)</f>
        <v>#N/A</v>
      </c>
      <c r="E40" s="19" t="s">
        <v>798</v>
      </c>
      <c r="F40" s="13"/>
      <c r="G40" s="13"/>
      <c r="H40" s="10" t="str">
        <f>IFERROR(INDEX(REPORT_DATA_BY_ZONE!$A:$AH,$D40,MATCH(H$8,REPORT_DATA_BY_ZONE!$A$1:$AH$1,0)), "")</f>
        <v/>
      </c>
      <c r="I40" s="10" t="str">
        <f>IFERROR(INDEX(REPORT_DATA_BY_ZONE!$A:$AH,$D40,MATCH(I$8,REPORT_DATA_BY_ZONE!$A$1:$AH$1,0)), "")</f>
        <v/>
      </c>
      <c r="J40" s="10" t="str">
        <f>IFERROR(INDEX(REPORT_DATA_BY_ZONE!$A:$AH,$D40,MATCH(J$8,REPORT_DATA_BY_ZONE!$A$1:$AH$1,0)), "")</f>
        <v/>
      </c>
      <c r="K40" s="10" t="str">
        <f>IFERROR(INDEX(REPORT_DATA_BY_ZONE!$A:$AH,$D40,MATCH(K$8,REPORT_DATA_BY_ZONE!$A$1:$AH$1,0)), "")</f>
        <v/>
      </c>
      <c r="L40" s="47" t="str">
        <f>IFERROR(INDEX(REPORT_DATA_BY_ZONE!$A:$AH,$D40,MATCH(L$8,REPORT_DATA_BY_ZONE!$A$1:$AH$1,0)), "")</f>
        <v/>
      </c>
      <c r="M40" s="10" t="str">
        <f>IFERROR(INDEX(REPORT_DATA_BY_ZONE!$A:$AH,$D40,MATCH(M$8,REPORT_DATA_BY_ZONE!$A$1:$AH$1,0)), "")</f>
        <v/>
      </c>
      <c r="N40" s="50" t="str">
        <f>IFERROR(INDEX(REPORT_DATA_BY_ZONE!$A:$AH,$D40,MATCH(N$8,REPORT_DATA_BY_ZONE!$A$1:$AH$1,0)), "")</f>
        <v/>
      </c>
      <c r="O40" s="10" t="str">
        <f>IFERROR(INDEX(REPORT_DATA_BY_ZONE!$A:$AH,$D40,MATCH(O$8,REPORT_DATA_BY_ZONE!$A$1:$AH$1,0)), "")</f>
        <v/>
      </c>
      <c r="P40" s="10" t="str">
        <f>IFERROR(INDEX(REPORT_DATA_BY_ZONE!$A:$AH,$D40,MATCH(P$8,REPORT_DATA_BY_ZONE!$A$1:$AH$1,0)), "")</f>
        <v/>
      </c>
      <c r="Q40" s="10" t="str">
        <f>IFERROR(INDEX(REPORT_DATA_BY_ZONE!$A:$AH,$D40,MATCH(Q$8,REPORT_DATA_BY_ZONE!$A$1:$AH$1,0)), "")</f>
        <v/>
      </c>
      <c r="R40" s="10" t="str">
        <f>IFERROR(INDEX(REPORT_DATA_BY_ZONE!$A:$AH,$D40,MATCH(R$8,REPORT_DATA_BY_ZONE!$A$1:$AH$1,0)), "")</f>
        <v/>
      </c>
      <c r="S40" s="10" t="str">
        <f>IFERROR(INDEX(REPORT_DATA_BY_ZONE!$A:$AH,$D40,MATCH(S$8,REPORT_DATA_BY_ZONE!$A$1:$AH$1,0)), "")</f>
        <v/>
      </c>
    </row>
    <row r="41" spans="1:19" ht="15" customHeight="1">
      <c r="C41" s="64" t="str">
        <f>CONCATENATE(YEAR,":",MONTH,":5:",WEEKLY_REPORT_DAY,":", $A$1)</f>
        <v>2016:3:5:7:TAOYUAN</v>
      </c>
      <c r="D41" s="64" t="e">
        <f>MATCH($C41,REPORT_DATA_BY_ZONE!$A:$A, 0)</f>
        <v>#N/A</v>
      </c>
      <c r="E41" s="19" t="s">
        <v>799</v>
      </c>
      <c r="F41" s="13"/>
      <c r="G41" s="13"/>
      <c r="H41" s="10" t="str">
        <f>IFERROR(INDEX(REPORT_DATA_BY_ZONE!$A:$AH,$D41,MATCH(H$8,REPORT_DATA_BY_ZONE!$A$1:$AH$1,0)), "")</f>
        <v/>
      </c>
      <c r="I41" s="10" t="str">
        <f>IFERROR(INDEX(REPORT_DATA_BY_ZONE!$A:$AH,$D41,MATCH(I$8,REPORT_DATA_BY_ZONE!$A$1:$AH$1,0)), "")</f>
        <v/>
      </c>
      <c r="J41" s="10" t="str">
        <f>IFERROR(INDEX(REPORT_DATA_BY_ZONE!$A:$AH,$D41,MATCH(J$8,REPORT_DATA_BY_ZONE!$A$1:$AH$1,0)), "")</f>
        <v/>
      </c>
      <c r="K41" s="10" t="str">
        <f>IFERROR(INDEX(REPORT_DATA_BY_ZONE!$A:$AH,$D41,MATCH(K$8,REPORT_DATA_BY_ZONE!$A$1:$AH$1,0)), "")</f>
        <v/>
      </c>
      <c r="L41" s="47" t="str">
        <f>IFERROR(INDEX(REPORT_DATA_BY_ZONE!$A:$AH,$D41,MATCH(L$8,REPORT_DATA_BY_ZONE!$A$1:$AH$1,0)), "")</f>
        <v/>
      </c>
      <c r="M41" s="10" t="str">
        <f>IFERROR(INDEX(REPORT_DATA_BY_ZONE!$A:$AH,$D41,MATCH(M$8,REPORT_DATA_BY_ZONE!$A$1:$AH$1,0)), "")</f>
        <v/>
      </c>
      <c r="N41" s="50" t="str">
        <f>IFERROR(INDEX(REPORT_DATA_BY_ZONE!$A:$AH,$D41,MATCH(N$8,REPORT_DATA_BY_ZONE!$A$1:$AH$1,0)), "")</f>
        <v/>
      </c>
      <c r="O41" s="10" t="str">
        <f>IFERROR(INDEX(REPORT_DATA_BY_ZONE!$A:$AH,$D41,MATCH(O$8,REPORT_DATA_BY_ZONE!$A$1:$AH$1,0)), "")</f>
        <v/>
      </c>
      <c r="P41" s="10" t="str">
        <f>IFERROR(INDEX(REPORT_DATA_BY_ZONE!$A:$AH,$D41,MATCH(P$8,REPORT_DATA_BY_ZONE!$A$1:$AH$1,0)), "")</f>
        <v/>
      </c>
      <c r="Q41" s="10" t="str">
        <f>IFERROR(INDEX(REPORT_DATA_BY_ZONE!$A:$AH,$D41,MATCH(Q$8,REPORT_DATA_BY_ZONE!$A$1:$AH$1,0)), "")</f>
        <v/>
      </c>
      <c r="R41" s="10" t="str">
        <f>IFERROR(INDEX(REPORT_DATA_BY_ZONE!$A:$AH,$D41,MATCH(R$8,REPORT_DATA_BY_ZONE!$A$1:$AH$1,0)), "")</f>
        <v/>
      </c>
      <c r="S41" s="10" t="str">
        <f>IFERROR(INDEX(REPORT_DATA_BY_ZONE!$A:$AH,$D41,MATCH(S$8,REPORT_DATA_BY_ZONE!$A$1:$AH$1,0)), "")</f>
        <v/>
      </c>
    </row>
    <row r="42" spans="1:19" ht="15" customHeight="1">
      <c r="E42" s="16" t="s">
        <v>819</v>
      </c>
      <c r="F42" s="14"/>
      <c r="G42" s="14"/>
      <c r="H42" s="17">
        <f>SUM(H37:H41)</f>
        <v>1</v>
      </c>
      <c r="I42" s="17">
        <f t="shared" ref="I42:R42" si="4">SUM(I37:I41)</f>
        <v>7</v>
      </c>
      <c r="J42" s="17">
        <f t="shared" si="4"/>
        <v>49</v>
      </c>
      <c r="K42" s="17">
        <f t="shared" si="4"/>
        <v>90</v>
      </c>
      <c r="L42" s="49">
        <f t="shared" si="4"/>
        <v>4</v>
      </c>
      <c r="M42" s="17">
        <f t="shared" si="4"/>
        <v>6</v>
      </c>
      <c r="N42" s="52">
        <f t="shared" si="4"/>
        <v>237</v>
      </c>
      <c r="O42" s="17">
        <f t="shared" si="4"/>
        <v>98</v>
      </c>
      <c r="P42" s="17">
        <f t="shared" si="4"/>
        <v>283</v>
      </c>
      <c r="Q42" s="17">
        <f t="shared" si="4"/>
        <v>186</v>
      </c>
      <c r="R42" s="17">
        <f t="shared" si="4"/>
        <v>23</v>
      </c>
      <c r="S42" s="17">
        <f>SUM(S37:S41)</f>
        <v>335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20:S20 M25:S28 M31:S32 M12:S15 M22:S22">
    <cfRule type="expression" dxfId="529" priority="14">
      <formula>AND(M$9&lt;&gt;"",M12&gt;=M$9)</formula>
    </cfRule>
  </conditionalFormatting>
  <conditionalFormatting sqref="M12:S15 M20:S20 M25:S28 M31:S32 M22:S22">
    <cfRule type="expression" dxfId="528" priority="13">
      <formula>J12=""</formula>
    </cfRule>
    <cfRule type="expression" dxfId="527" priority="15">
      <formula>AND(M$10&lt;&gt;"",M12&lt;M$10)</formula>
    </cfRule>
    <cfRule type="expression" dxfId="526" priority="16">
      <formula>AND(M$10&lt;&gt;"",M12&gt;=M$10)</formula>
    </cfRule>
  </conditionalFormatting>
  <conditionalFormatting sqref="M33:S33">
    <cfRule type="expression" dxfId="525" priority="10">
      <formula>AND(M$9&lt;&gt;"",M33&gt;=M$9)</formula>
    </cfRule>
  </conditionalFormatting>
  <conditionalFormatting sqref="M33:S33">
    <cfRule type="expression" dxfId="524" priority="9">
      <formula>J33=""</formula>
    </cfRule>
    <cfRule type="expression" dxfId="523" priority="11">
      <formula>AND(M$10&lt;&gt;"",M33&lt;M$10)</formula>
    </cfRule>
    <cfRule type="expression" dxfId="522" priority="12">
      <formula>AND(M$10&lt;&gt;"",M33&gt;=M$10)</formula>
    </cfRule>
  </conditionalFormatting>
  <conditionalFormatting sqref="M18:S19">
    <cfRule type="expression" dxfId="521" priority="6">
      <formula>AND(M$9&lt;&gt;"",M18&gt;=M$9)</formula>
    </cfRule>
  </conditionalFormatting>
  <conditionalFormatting sqref="M18:S19">
    <cfRule type="expression" dxfId="520" priority="5">
      <formula>J18=""</formula>
    </cfRule>
    <cfRule type="expression" dxfId="519" priority="7">
      <formula>AND(M$10&lt;&gt;"",M18&lt;M$10)</formula>
    </cfRule>
    <cfRule type="expression" dxfId="518" priority="8">
      <formula>AND(M$10&lt;&gt;"",M18&gt;=M$10)</formula>
    </cfRule>
  </conditionalFormatting>
  <conditionalFormatting sqref="M21:S21">
    <cfRule type="expression" dxfId="517" priority="2">
      <formula>AND(M$9&lt;&gt;"",M21&gt;=M$9)</formula>
    </cfRule>
  </conditionalFormatting>
  <conditionalFormatting sqref="M21:S21">
    <cfRule type="expression" dxfId="516" priority="1">
      <formula>J21=""</formula>
    </cfRule>
    <cfRule type="expression" dxfId="515" priority="3">
      <formula>AND(M$10&lt;&gt;"",M21&lt;M$10)</formula>
    </cfRule>
    <cfRule type="expression" dxfId="514" priority="4">
      <formula>AND(M$10&lt;&gt;"",M21&gt;=M$10)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65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opLeftCell="G76" zoomScale="85" zoomScaleNormal="85" workbookViewId="0">
      <selection activeCell="C15" sqref="C15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2014:1:0:0:TAOYUAN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8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2014:2:0:0:TAOYUAN</v>
      </c>
      <c r="AB54" s="27">
        <f t="shared" ca="1" si="3"/>
        <v>34</v>
      </c>
      <c r="AC54" s="21">
        <f t="shared" ca="1" si="4"/>
        <v>6</v>
      </c>
      <c r="AD54" s="21">
        <f t="shared" si="5"/>
        <v>8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2014:3:0:0:TAOYUAN</v>
      </c>
      <c r="AB55" s="27">
        <f t="shared" ca="1" si="3"/>
        <v>42</v>
      </c>
      <c r="AC55" s="21">
        <f t="shared" ca="1" si="4"/>
        <v>10</v>
      </c>
      <c r="AD55" s="21">
        <f t="shared" si="5"/>
        <v>8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2014:4:0:0:TAOYUAN</v>
      </c>
      <c r="AB56" s="27">
        <f t="shared" ca="1" si="3"/>
        <v>50</v>
      </c>
      <c r="AC56" s="21">
        <f t="shared" ca="1" si="4"/>
        <v>6</v>
      </c>
      <c r="AD56" s="21">
        <f t="shared" si="5"/>
        <v>8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2014:5:0:0:TAOYUAN</v>
      </c>
      <c r="AB57" s="27">
        <f t="shared" ca="1" si="3"/>
        <v>58</v>
      </c>
      <c r="AC57" s="21">
        <f t="shared" ca="1" si="4"/>
        <v>3</v>
      </c>
      <c r="AD57" s="21">
        <f t="shared" si="5"/>
        <v>8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2014:6:0:0:TAOYUAN</v>
      </c>
      <c r="AB58" s="27">
        <f t="shared" ca="1" si="3"/>
        <v>66</v>
      </c>
      <c r="AC58" s="21">
        <f t="shared" ca="1" si="4"/>
        <v>9</v>
      </c>
      <c r="AD58" s="21">
        <f t="shared" si="5"/>
        <v>8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2014:7:0:0:TAOYUAN</v>
      </c>
      <c r="AB59" s="27">
        <f t="shared" ca="1" si="3"/>
        <v>74</v>
      </c>
      <c r="AC59" s="21">
        <f t="shared" ca="1" si="4"/>
        <v>11</v>
      </c>
      <c r="AD59" s="21">
        <f t="shared" si="5"/>
        <v>8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2014:8:0:0:TAOYUAN</v>
      </c>
      <c r="AB60" s="27">
        <f t="shared" ca="1" si="3"/>
        <v>82</v>
      </c>
      <c r="AC60" s="21">
        <f t="shared" ca="1" si="4"/>
        <v>6</v>
      </c>
      <c r="AD60" s="21">
        <f t="shared" si="5"/>
        <v>8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2014:9:0:0:TAOYUAN</v>
      </c>
      <c r="AB61" s="27">
        <f t="shared" ca="1" si="3"/>
        <v>90</v>
      </c>
      <c r="AC61" s="21">
        <f t="shared" ca="1" si="4"/>
        <v>7</v>
      </c>
      <c r="AD61" s="21">
        <f t="shared" si="5"/>
        <v>8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2014:10:0:0:TAOYUAN</v>
      </c>
      <c r="AB62" s="27">
        <f t="shared" ca="1" si="3"/>
        <v>7</v>
      </c>
      <c r="AC62" s="21">
        <f t="shared" ca="1" si="4"/>
        <v>9</v>
      </c>
      <c r="AD62" s="21">
        <f t="shared" si="5"/>
        <v>8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2014:11:0:0:TAOYUAN</v>
      </c>
      <c r="AB63" s="27">
        <f t="shared" ca="1" si="3"/>
        <v>16</v>
      </c>
      <c r="AC63" s="21">
        <f t="shared" ca="1" si="4"/>
        <v>6</v>
      </c>
      <c r="AD63" s="21">
        <f t="shared" si="5"/>
        <v>8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2014:12:0:0:TAOYUAN</v>
      </c>
      <c r="AB64" s="27">
        <f t="shared" ca="1" si="3"/>
        <v>25</v>
      </c>
      <c r="AC64" s="21">
        <f t="shared" ca="1" si="4"/>
        <v>7</v>
      </c>
      <c r="AD64" s="21">
        <f t="shared" si="5"/>
        <v>8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2015:1:0:0:TAOYUAN</v>
      </c>
      <c r="AB65" s="27">
        <f t="shared" ca="1" si="3"/>
        <v>129</v>
      </c>
      <c r="AC65" s="21">
        <f t="shared" ca="1" si="4"/>
        <v>6</v>
      </c>
      <c r="AD65" s="21">
        <f t="shared" si="5"/>
        <v>8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2015:2:0:0:TAOYUAN</v>
      </c>
      <c r="AB66" s="27">
        <f t="shared" ca="1" si="3"/>
        <v>139</v>
      </c>
      <c r="AC66" s="21">
        <f t="shared" ca="1" si="4"/>
        <v>7</v>
      </c>
      <c r="AD66" s="21">
        <f t="shared" si="5"/>
        <v>8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2015:3:0:0:TAOYUAN</v>
      </c>
      <c r="AB67" s="27">
        <f t="shared" ca="1" si="3"/>
        <v>149</v>
      </c>
      <c r="AC67" s="21">
        <f t="shared" ca="1" si="4"/>
        <v>4</v>
      </c>
      <c r="AD67" s="21">
        <f t="shared" si="5"/>
        <v>8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2015:4:0:0:TAOYUAN</v>
      </c>
      <c r="AB68" s="27">
        <f t="shared" ca="1" si="3"/>
        <v>159</v>
      </c>
      <c r="AC68" s="21">
        <f t="shared" ca="1" si="4"/>
        <v>6</v>
      </c>
      <c r="AD68" s="21">
        <f t="shared" si="5"/>
        <v>8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2015:5:0:0:TAOYUAN</v>
      </c>
      <c r="AB69" s="27">
        <f t="shared" ca="1" si="3"/>
        <v>169</v>
      </c>
      <c r="AC69" s="21">
        <f t="shared" ca="1" si="4"/>
        <v>6</v>
      </c>
      <c r="AD69" s="21">
        <f t="shared" si="5"/>
        <v>8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2015:6:0:0:TAOYUAN</v>
      </c>
      <c r="AB70" s="27">
        <f t="shared" ca="1" si="3"/>
        <v>179</v>
      </c>
      <c r="AC70" s="21">
        <f t="shared" ca="1" si="4"/>
        <v>11</v>
      </c>
      <c r="AD70" s="21">
        <f t="shared" si="5"/>
        <v>8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2015:7:0:0:TAOYUAN</v>
      </c>
      <c r="AB71" s="27">
        <f t="shared" ca="1" si="3"/>
        <v>189</v>
      </c>
      <c r="AC71" s="21">
        <f t="shared" ca="1" si="4"/>
        <v>8</v>
      </c>
      <c r="AD71" s="21">
        <f t="shared" si="5"/>
        <v>8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2015:8:0:0:TAOYUAN</v>
      </c>
      <c r="AB72" s="27">
        <f t="shared" ca="1" si="3"/>
        <v>199</v>
      </c>
      <c r="AC72" s="21">
        <f t="shared" ca="1" si="4"/>
        <v>10</v>
      </c>
      <c r="AD72" s="21">
        <f t="shared" si="5"/>
        <v>8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2015:9:0:0:TAOYUAN</v>
      </c>
      <c r="AB73" s="27">
        <f t="shared" ca="1" si="3"/>
        <v>209</v>
      </c>
      <c r="AC73" s="21">
        <f t="shared" ca="1" si="4"/>
        <v>5</v>
      </c>
      <c r="AD73" s="21">
        <f t="shared" si="5"/>
        <v>8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2015:10:0:0:TAOYUAN</v>
      </c>
      <c r="AB74" s="27">
        <f t="shared" ca="1" si="3"/>
        <v>99</v>
      </c>
      <c r="AC74" s="21">
        <f t="shared" ca="1" si="4"/>
        <v>5</v>
      </c>
      <c r="AD74" s="21">
        <f t="shared" si="5"/>
        <v>8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2015:11:0:0:TAOYUAN</v>
      </c>
      <c r="AB75" s="27">
        <f t="shared" ca="1" si="3"/>
        <v>109</v>
      </c>
      <c r="AC75" s="21">
        <f t="shared" ca="1" si="4"/>
        <v>9</v>
      </c>
      <c r="AD75" s="21">
        <f t="shared" si="5"/>
        <v>8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2015:12:0:0:TAOYUAN</v>
      </c>
      <c r="AB76" s="27">
        <f t="shared" ca="1" si="3"/>
        <v>120</v>
      </c>
      <c r="AC76" s="21">
        <f t="shared" ca="1" si="4"/>
        <v>11</v>
      </c>
      <c r="AD76" s="21">
        <f t="shared" si="5"/>
        <v>8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2016:1:0:0:TAOYUAN</v>
      </c>
      <c r="AB77" s="27">
        <f t="shared" ca="1" si="3"/>
        <v>220</v>
      </c>
      <c r="AC77" s="21">
        <f t="shared" ca="1" si="4"/>
        <v>5</v>
      </c>
      <c r="AD77" s="21">
        <f t="shared" si="5"/>
        <v>8</v>
      </c>
      <c r="AE77" s="27">
        <f t="shared" ca="1" si="6"/>
        <v>9</v>
      </c>
      <c r="AF77" s="10">
        <f t="shared" ca="1" si="9"/>
        <v>10</v>
      </c>
      <c r="AG77" s="10">
        <f t="shared" ca="1" si="9"/>
        <v>0</v>
      </c>
      <c r="AH77" s="10">
        <f t="shared" ca="1" si="9"/>
        <v>0</v>
      </c>
      <c r="AI77" s="10">
        <f t="shared" ca="1" si="9"/>
        <v>10</v>
      </c>
      <c r="AJ77" s="10">
        <f t="shared" ca="1" si="9"/>
        <v>2</v>
      </c>
      <c r="AK77" s="10">
        <f t="shared" ca="1" si="9"/>
        <v>1</v>
      </c>
      <c r="AL77" s="7">
        <v>-11</v>
      </c>
      <c r="AM77" s="28">
        <f t="shared" ref="AM77:AM88" si="10">DATE(YEAR, MONTH,DAY + 7*AL77 )</f>
        <v>42372</v>
      </c>
      <c r="AN77" s="27">
        <f t="shared" ref="AN77:AN88" si="11">WEEKNUM(AM77,2)-WEEKNUM(DATE(YEAR(AM77),MONTH(AM77),1),2)+1</f>
        <v>1</v>
      </c>
      <c r="AO77" s="28" t="str">
        <f t="shared" ref="AO77:AO88" si="12">CONCATENATE(YEAR(AM77),":",MONTH(AM77),":",AN77,":",WEEKLY_REPORT_DAY,":", $X$90)</f>
        <v>2016:1:1:7:TAOYUAN</v>
      </c>
      <c r="AP77" s="27" t="e">
        <f t="shared" ref="AP77:AP88" ca="1" si="13">MATCH(AO77,INDIRECT(CONCATENATE($X$93,"$A:$A")),0)</f>
        <v>#N/A</v>
      </c>
      <c r="AQ77" s="21" t="e">
        <f t="shared" ref="AQ77:AU88" ca="1" si="14">INDEX(INDIRECT(CONCATENATE($X$93,"$A:$AG")),$AP77,MATCH(AQ$52,INDIRECT(CONCATENATE($X$93,"$A1:$AG1")),0))</f>
        <v>#N/A</v>
      </c>
      <c r="AR77" s="21" t="e">
        <f t="shared" ca="1" si="14"/>
        <v>#N/A</v>
      </c>
      <c r="AS77" s="21" t="e">
        <f t="shared" ca="1" si="14"/>
        <v>#N/A</v>
      </c>
      <c r="AT77" s="21" t="e">
        <f t="shared" ca="1" si="14"/>
        <v>#N/A</v>
      </c>
      <c r="AU77" s="21" t="e">
        <f t="shared" ca="1" si="14"/>
        <v>#N/A</v>
      </c>
      <c r="AV77" s="21">
        <f t="shared" ref="AV77:AV88" si="15">ROUND(1*$X$97/$X$99,0)</f>
        <v>4</v>
      </c>
      <c r="AW77" s="21">
        <f t="shared" ref="AW77:AW88" si="16">6*$X$97</f>
        <v>96</v>
      </c>
      <c r="AX77" s="21">
        <f t="shared" ref="AX77:AX88" si="17">3*$X$97</f>
        <v>48</v>
      </c>
      <c r="AY77" s="21">
        <f t="shared" ref="AY77:AY88" si="18">5*$X$97</f>
        <v>80</v>
      </c>
      <c r="AZ77" s="21">
        <f t="shared" ref="AZ77:AZ88" si="19">1*$X$97</f>
        <v>16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2016:2:0:0:TAOYUAN</v>
      </c>
      <c r="AB78" s="27">
        <f t="shared" ca="1" si="3"/>
        <v>231</v>
      </c>
      <c r="AC78" s="21">
        <f t="shared" ca="1" si="4"/>
        <v>4</v>
      </c>
      <c r="AD78" s="21">
        <f t="shared" si="5"/>
        <v>8</v>
      </c>
      <c r="AE78" s="27">
        <f t="shared" ca="1" si="6"/>
        <v>19</v>
      </c>
      <c r="AF78" s="10">
        <f t="shared" ca="1" si="9"/>
        <v>1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42379</v>
      </c>
      <c r="AN78" s="27">
        <f t="shared" si="11"/>
        <v>2</v>
      </c>
      <c r="AO78" s="28" t="str">
        <f t="shared" si="12"/>
        <v>2016:1:2:7:TAOYUAN</v>
      </c>
      <c r="AP78" s="27">
        <f t="shared" ca="1" si="13"/>
        <v>9</v>
      </c>
      <c r="AQ78" s="21">
        <f t="shared" ca="1" si="14"/>
        <v>1</v>
      </c>
      <c r="AR78" s="21">
        <f t="shared" ca="1" si="14"/>
        <v>84</v>
      </c>
      <c r="AS78" s="21">
        <f t="shared" ca="1" si="14"/>
        <v>0</v>
      </c>
      <c r="AT78" s="21">
        <f t="shared" ca="1" si="14"/>
        <v>35</v>
      </c>
      <c r="AU78" s="21">
        <f t="shared" ca="1" si="14"/>
        <v>0</v>
      </c>
      <c r="AV78" s="21">
        <f t="shared" si="15"/>
        <v>4</v>
      </c>
      <c r="AW78" s="21">
        <f t="shared" si="16"/>
        <v>96</v>
      </c>
      <c r="AX78" s="21">
        <f t="shared" si="17"/>
        <v>48</v>
      </c>
      <c r="AY78" s="21">
        <f t="shared" si="18"/>
        <v>80</v>
      </c>
      <c r="AZ78" s="21">
        <f t="shared" si="19"/>
        <v>16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2016:3:0:0:TAOYUAN</v>
      </c>
      <c r="AB79" s="27">
        <f t="shared" ca="1" si="3"/>
        <v>242</v>
      </c>
      <c r="AC79" s="21">
        <f t="shared" ca="1" si="4"/>
        <v>6</v>
      </c>
      <c r="AD79" s="21">
        <f t="shared" si="5"/>
        <v>8</v>
      </c>
      <c r="AE79" s="27">
        <f t="shared" ca="1" si="6"/>
        <v>31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5</v>
      </c>
      <c r="AJ79" s="10">
        <f t="shared" ca="1" si="9"/>
        <v>1</v>
      </c>
      <c r="AK79" s="10">
        <f t="shared" ca="1" si="9"/>
        <v>0</v>
      </c>
      <c r="AL79" s="7">
        <v>-9</v>
      </c>
      <c r="AM79" s="28">
        <f t="shared" si="10"/>
        <v>42386</v>
      </c>
      <c r="AN79" s="27">
        <f t="shared" si="11"/>
        <v>3</v>
      </c>
      <c r="AO79" s="28" t="str">
        <f t="shared" si="12"/>
        <v>2016:1:3:7:TAOYUAN</v>
      </c>
      <c r="AP79" s="27" t="e">
        <f t="shared" ca="1" si="13"/>
        <v>#N/A</v>
      </c>
      <c r="AQ79" s="21" t="e">
        <f t="shared" ca="1" si="14"/>
        <v>#N/A</v>
      </c>
      <c r="AR79" s="21" t="e">
        <f t="shared" ca="1" si="14"/>
        <v>#N/A</v>
      </c>
      <c r="AS79" s="21" t="e">
        <f t="shared" ca="1" si="14"/>
        <v>#N/A</v>
      </c>
      <c r="AT79" s="21" t="e">
        <f t="shared" ca="1" si="14"/>
        <v>#N/A</v>
      </c>
      <c r="AU79" s="21" t="e">
        <f t="shared" ca="1" si="14"/>
        <v>#N/A</v>
      </c>
      <c r="AV79" s="21">
        <f t="shared" si="15"/>
        <v>4</v>
      </c>
      <c r="AW79" s="21">
        <f t="shared" si="16"/>
        <v>96</v>
      </c>
      <c r="AX79" s="21">
        <f t="shared" si="17"/>
        <v>48</v>
      </c>
      <c r="AY79" s="21">
        <f t="shared" si="18"/>
        <v>80</v>
      </c>
      <c r="AZ79" s="21">
        <f t="shared" si="19"/>
        <v>16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2016:4:0:0:TAOYUAN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8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42393</v>
      </c>
      <c r="AN80" s="27">
        <f t="shared" si="11"/>
        <v>4</v>
      </c>
      <c r="AO80" s="28" t="str">
        <f t="shared" si="12"/>
        <v>2016:1:4:7:TAOYUAN</v>
      </c>
      <c r="AP80" s="27">
        <f t="shared" ca="1" si="13"/>
        <v>20</v>
      </c>
      <c r="AQ80" s="21">
        <f t="shared" ca="1" si="14"/>
        <v>1</v>
      </c>
      <c r="AR80" s="21">
        <f t="shared" ca="1" si="14"/>
        <v>84</v>
      </c>
      <c r="AS80" s="21">
        <f t="shared" ca="1" si="14"/>
        <v>18</v>
      </c>
      <c r="AT80" s="21">
        <f t="shared" ca="1" si="14"/>
        <v>67</v>
      </c>
      <c r="AU80" s="21">
        <f t="shared" ca="1" si="14"/>
        <v>0</v>
      </c>
      <c r="AV80" s="21">
        <f t="shared" si="15"/>
        <v>4</v>
      </c>
      <c r="AW80" s="21">
        <f t="shared" si="16"/>
        <v>96</v>
      </c>
      <c r="AX80" s="21">
        <f t="shared" si="17"/>
        <v>48</v>
      </c>
      <c r="AY80" s="21">
        <f t="shared" si="18"/>
        <v>80</v>
      </c>
      <c r="AZ80" s="21">
        <f t="shared" si="19"/>
        <v>16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2016:5:0:0:TAOYUAN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8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42400</v>
      </c>
      <c r="AN81" s="27">
        <f t="shared" si="11"/>
        <v>5</v>
      </c>
      <c r="AO81" s="28" t="str">
        <f t="shared" si="12"/>
        <v>2016:1:5:7:TAOYUAN</v>
      </c>
      <c r="AP81" s="27">
        <f t="shared" ca="1" si="13"/>
        <v>31</v>
      </c>
      <c r="AQ81" s="21">
        <f t="shared" ca="1" si="14"/>
        <v>2</v>
      </c>
      <c r="AR81" s="21">
        <f t="shared" ca="1" si="14"/>
        <v>81</v>
      </c>
      <c r="AS81" s="21">
        <f t="shared" ca="1" si="14"/>
        <v>18</v>
      </c>
      <c r="AT81" s="21">
        <f t="shared" ca="1" si="14"/>
        <v>53</v>
      </c>
      <c r="AU81" s="21">
        <f t="shared" ca="1" si="14"/>
        <v>0</v>
      </c>
      <c r="AV81" s="21">
        <f t="shared" si="15"/>
        <v>4</v>
      </c>
      <c r="AW81" s="21">
        <f t="shared" si="16"/>
        <v>96</v>
      </c>
      <c r="AX81" s="21">
        <f t="shared" si="17"/>
        <v>48</v>
      </c>
      <c r="AY81" s="21">
        <f t="shared" si="18"/>
        <v>80</v>
      </c>
      <c r="AZ81" s="21">
        <f t="shared" si="19"/>
        <v>16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2016:6:0:0:TAOYUAN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8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42407</v>
      </c>
      <c r="AN82" s="27">
        <f t="shared" si="11"/>
        <v>1</v>
      </c>
      <c r="AO82" s="28" t="str">
        <f t="shared" si="12"/>
        <v>2016:2:1:7:TAOYUAN</v>
      </c>
      <c r="AP82" s="27">
        <f t="shared" ca="1" si="13"/>
        <v>42</v>
      </c>
      <c r="AQ82" s="21">
        <f t="shared" ca="1" si="14"/>
        <v>1</v>
      </c>
      <c r="AR82" s="21">
        <f t="shared" ca="1" si="14"/>
        <v>82</v>
      </c>
      <c r="AS82" s="21">
        <f t="shared" ca="1" si="14"/>
        <v>15</v>
      </c>
      <c r="AT82" s="21">
        <f t="shared" ca="1" si="14"/>
        <v>57</v>
      </c>
      <c r="AU82" s="21">
        <f t="shared" ca="1" si="14"/>
        <v>0</v>
      </c>
      <c r="AV82" s="21">
        <f t="shared" si="15"/>
        <v>4</v>
      </c>
      <c r="AW82" s="21">
        <f t="shared" si="16"/>
        <v>96</v>
      </c>
      <c r="AX82" s="21">
        <f t="shared" si="17"/>
        <v>48</v>
      </c>
      <c r="AY82" s="21">
        <f t="shared" si="18"/>
        <v>80</v>
      </c>
      <c r="AZ82" s="21">
        <f t="shared" si="19"/>
        <v>16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2016:7:0:0:TAOYUAN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8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42414</v>
      </c>
      <c r="AN83" s="27">
        <f t="shared" si="11"/>
        <v>2</v>
      </c>
      <c r="AO83" s="28" t="str">
        <f t="shared" si="12"/>
        <v>2016:2:2:7:TAOYUAN</v>
      </c>
      <c r="AP83" s="27">
        <f t="shared" ca="1" si="13"/>
        <v>53</v>
      </c>
      <c r="AQ83" s="21">
        <f t="shared" ca="1" si="14"/>
        <v>1</v>
      </c>
      <c r="AR83" s="21">
        <f t="shared" ca="1" si="14"/>
        <v>80</v>
      </c>
      <c r="AS83" s="21">
        <f t="shared" ca="1" si="14"/>
        <v>28</v>
      </c>
      <c r="AT83" s="21">
        <f t="shared" ca="1" si="14"/>
        <v>68</v>
      </c>
      <c r="AU83" s="21">
        <f t="shared" ca="1" si="14"/>
        <v>5</v>
      </c>
      <c r="AV83" s="21">
        <f t="shared" si="15"/>
        <v>4</v>
      </c>
      <c r="AW83" s="21">
        <f t="shared" si="16"/>
        <v>96</v>
      </c>
      <c r="AX83" s="21">
        <f t="shared" si="17"/>
        <v>48</v>
      </c>
      <c r="AY83" s="21">
        <f t="shared" si="18"/>
        <v>80</v>
      </c>
      <c r="AZ83" s="21">
        <f t="shared" si="19"/>
        <v>16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2016:8:0:0:TAOYUAN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8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42421</v>
      </c>
      <c r="AN84" s="27">
        <f t="shared" si="11"/>
        <v>3</v>
      </c>
      <c r="AO84" s="28" t="str">
        <f t="shared" si="12"/>
        <v>2016:2:3:7:TAOYUAN</v>
      </c>
      <c r="AP84" s="27">
        <f t="shared" ca="1" si="13"/>
        <v>64</v>
      </c>
      <c r="AQ84" s="21">
        <f t="shared" ca="1" si="14"/>
        <v>1</v>
      </c>
      <c r="AR84" s="21">
        <f t="shared" ca="1" si="14"/>
        <v>78</v>
      </c>
      <c r="AS84" s="21">
        <f t="shared" ca="1" si="14"/>
        <v>34</v>
      </c>
      <c r="AT84" s="21">
        <f t="shared" ca="1" si="14"/>
        <v>79</v>
      </c>
      <c r="AU84" s="21">
        <f t="shared" ca="1" si="14"/>
        <v>2</v>
      </c>
      <c r="AV84" s="21">
        <f t="shared" si="15"/>
        <v>4</v>
      </c>
      <c r="AW84" s="21">
        <f t="shared" si="16"/>
        <v>96</v>
      </c>
      <c r="AX84" s="21">
        <f t="shared" si="17"/>
        <v>48</v>
      </c>
      <c r="AY84" s="21">
        <f t="shared" si="18"/>
        <v>80</v>
      </c>
      <c r="AZ84" s="21">
        <f t="shared" si="19"/>
        <v>16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2016:9:0:0:TAOYUAN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8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42428</v>
      </c>
      <c r="AN85" s="27">
        <f t="shared" si="11"/>
        <v>4</v>
      </c>
      <c r="AO85" s="28" t="str">
        <f t="shared" si="12"/>
        <v>2016:2:4:7:TAOYUAN</v>
      </c>
      <c r="AP85" s="27">
        <f t="shared" ca="1" si="13"/>
        <v>75</v>
      </c>
      <c r="AQ85" s="21">
        <f t="shared" ca="1" si="14"/>
        <v>1</v>
      </c>
      <c r="AR85" s="21">
        <f t="shared" ca="1" si="14"/>
        <v>79</v>
      </c>
      <c r="AS85" s="21">
        <f t="shared" ca="1" si="14"/>
        <v>30</v>
      </c>
      <c r="AT85" s="21">
        <f t="shared" ca="1" si="14"/>
        <v>63</v>
      </c>
      <c r="AU85" s="21">
        <f t="shared" ca="1" si="14"/>
        <v>8</v>
      </c>
      <c r="AV85" s="21">
        <f t="shared" si="15"/>
        <v>4</v>
      </c>
      <c r="AW85" s="21">
        <f t="shared" si="16"/>
        <v>96</v>
      </c>
      <c r="AX85" s="21">
        <f t="shared" si="17"/>
        <v>48</v>
      </c>
      <c r="AY85" s="21">
        <f t="shared" si="18"/>
        <v>80</v>
      </c>
      <c r="AZ85" s="21">
        <f t="shared" si="19"/>
        <v>16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2016:10:0:0:TAOYUAN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8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42435</v>
      </c>
      <c r="AN86" s="27">
        <f t="shared" si="11"/>
        <v>1</v>
      </c>
      <c r="AO86" s="28" t="str">
        <f t="shared" si="12"/>
        <v>2016:3:1:7:TAOYUAN</v>
      </c>
      <c r="AP86" s="27">
        <f t="shared" ca="1" si="13"/>
        <v>86</v>
      </c>
      <c r="AQ86" s="21">
        <f t="shared" ca="1" si="14"/>
        <v>2</v>
      </c>
      <c r="AR86" s="21">
        <f t="shared" ca="1" si="14"/>
        <v>83</v>
      </c>
      <c r="AS86" s="21">
        <f t="shared" ca="1" si="14"/>
        <v>35</v>
      </c>
      <c r="AT86" s="21">
        <f t="shared" ca="1" si="14"/>
        <v>64</v>
      </c>
      <c r="AU86" s="21">
        <f t="shared" ca="1" si="14"/>
        <v>6</v>
      </c>
      <c r="AV86" s="21">
        <f t="shared" si="15"/>
        <v>4</v>
      </c>
      <c r="AW86" s="21">
        <f t="shared" si="16"/>
        <v>96</v>
      </c>
      <c r="AX86" s="21">
        <f t="shared" si="17"/>
        <v>48</v>
      </c>
      <c r="AY86" s="21">
        <f t="shared" si="18"/>
        <v>80</v>
      </c>
      <c r="AZ86" s="21">
        <f t="shared" si="19"/>
        <v>16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2016:11:0:0:TAOYUAN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8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42442</v>
      </c>
      <c r="AN87" s="27">
        <f t="shared" si="11"/>
        <v>2</v>
      </c>
      <c r="AO87" s="28" t="str">
        <f t="shared" si="12"/>
        <v>2016:3:2:7:TAOYUAN</v>
      </c>
      <c r="AP87" s="27">
        <f t="shared" ca="1" si="13"/>
        <v>96</v>
      </c>
      <c r="AQ87" s="21">
        <f t="shared" ca="1" si="14"/>
        <v>3</v>
      </c>
      <c r="AR87" s="21">
        <f t="shared" ca="1" si="14"/>
        <v>78</v>
      </c>
      <c r="AS87" s="21">
        <f t="shared" ca="1" si="14"/>
        <v>26</v>
      </c>
      <c r="AT87" s="21">
        <f t="shared" ca="1" si="14"/>
        <v>47</v>
      </c>
      <c r="AU87" s="21">
        <f t="shared" ca="1" si="14"/>
        <v>10</v>
      </c>
      <c r="AV87" s="21">
        <f t="shared" si="15"/>
        <v>4</v>
      </c>
      <c r="AW87" s="21">
        <f t="shared" si="16"/>
        <v>96</v>
      </c>
      <c r="AX87" s="21">
        <f t="shared" si="17"/>
        <v>48</v>
      </c>
      <c r="AY87" s="21">
        <f t="shared" si="18"/>
        <v>80</v>
      </c>
      <c r="AZ87" s="21">
        <f t="shared" si="19"/>
        <v>16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2016:12:0:0:TAOYUAN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8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42449</v>
      </c>
      <c r="AN88" s="27">
        <f t="shared" si="11"/>
        <v>3</v>
      </c>
      <c r="AO88" s="28" t="str">
        <f t="shared" si="12"/>
        <v>2016:3:3:7:TAOYUAN</v>
      </c>
      <c r="AP88" s="27">
        <f t="shared" ca="1" si="13"/>
        <v>106</v>
      </c>
      <c r="AQ88" s="21">
        <f t="shared" ca="1" si="14"/>
        <v>1</v>
      </c>
      <c r="AR88" s="21">
        <f t="shared" ca="1" si="14"/>
        <v>76</v>
      </c>
      <c r="AS88" s="21">
        <f t="shared" ca="1" si="14"/>
        <v>37</v>
      </c>
      <c r="AT88" s="21">
        <f t="shared" ca="1" si="14"/>
        <v>75</v>
      </c>
      <c r="AU88" s="21">
        <f t="shared" ca="1" si="14"/>
        <v>7</v>
      </c>
      <c r="AV88" s="21">
        <f t="shared" si="15"/>
        <v>4</v>
      </c>
      <c r="AW88" s="21">
        <f t="shared" si="16"/>
        <v>96</v>
      </c>
      <c r="AX88" s="21">
        <f t="shared" si="17"/>
        <v>48</v>
      </c>
      <c r="AY88" s="21">
        <f t="shared" si="18"/>
        <v>80</v>
      </c>
      <c r="AZ88" s="21">
        <f t="shared" si="19"/>
        <v>16</v>
      </c>
    </row>
    <row r="89" spans="23:52">
      <c r="AC89" s="7">
        <f ca="1">SUMIFS(AC53:AC88, $X53:$X88,YEAR,AC53:AC88,"&lt;&gt;#N/A")</f>
        <v>15</v>
      </c>
      <c r="AD89" s="27"/>
      <c r="AF89" s="7">
        <f t="shared" ref="AF89:AK89" ca="1" si="21">SUM(AF53:AF88)</f>
        <v>11</v>
      </c>
      <c r="AG89" s="7">
        <f t="shared" ca="1" si="21"/>
        <v>0</v>
      </c>
      <c r="AH89" s="7">
        <f t="shared" ca="1" si="21"/>
        <v>0</v>
      </c>
      <c r="AI89" s="7">
        <f t="shared" ca="1" si="21"/>
        <v>15</v>
      </c>
      <c r="AJ89" s="7">
        <f t="shared" ca="1" si="21"/>
        <v>3</v>
      </c>
      <c r="AK89" s="7">
        <f t="shared" ca="1" si="21"/>
        <v>1</v>
      </c>
      <c r="AN89" s="27"/>
    </row>
    <row r="90" spans="23:52">
      <c r="W90" s="7" t="s">
        <v>1484</v>
      </c>
      <c r="X90" s="2" t="s">
        <v>25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472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822</v>
      </c>
      <c r="AD92" s="27"/>
      <c r="AN92" s="27"/>
    </row>
    <row r="93" spans="23:52">
      <c r="W93" s="7" t="s">
        <v>828</v>
      </c>
      <c r="X93" s="2" t="s">
        <v>831</v>
      </c>
      <c r="Y93" s="27"/>
      <c r="Z93" s="27"/>
      <c r="AD93" s="27"/>
      <c r="AN93" s="27"/>
    </row>
    <row r="94" spans="23:52">
      <c r="W94" s="7" t="s">
        <v>829</v>
      </c>
      <c r="X94" s="2" t="s">
        <v>830</v>
      </c>
      <c r="Y94" s="27"/>
      <c r="Z94" s="27"/>
      <c r="AD94" s="27"/>
      <c r="AN94" s="27"/>
    </row>
    <row r="95" spans="23:52">
      <c r="W95" s="39" t="s">
        <v>832</v>
      </c>
      <c r="X95" s="2" t="s">
        <v>833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>
        <v>100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16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8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19</v>
      </c>
      <c r="AN100" s="27"/>
    </row>
    <row r="101" spans="23:50">
      <c r="W101" s="7" t="s">
        <v>449</v>
      </c>
      <c r="X101" s="7">
        <f ca="1">SUM($AF$89:$AH$89)</f>
        <v>11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37%</v>
      </c>
      <c r="Y102" s="30">
        <f ca="1">IFERROR(X101/SUM(X100:X101),"0")</f>
        <v>0.36666666666666664</v>
      </c>
      <c r="Z102" s="7" t="str">
        <f ca="1">TEXT(Y102,"00%")</f>
        <v>37%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100
Actual YTD 年度實際:    8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2014  80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2015  88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2016  15</v>
      </c>
    </row>
    <row r="107" spans="23:50" ht="23.25">
      <c r="W107" s="7" t="s">
        <v>1479</v>
      </c>
      <c r="X107" s="42" t="str">
        <f>$X$91</f>
        <v>Taoyuan Zone</v>
      </c>
    </row>
    <row r="108" spans="23:50">
      <c r="X108" s="40" t="str">
        <f>$X$92</f>
        <v>桃園地帶</v>
      </c>
    </row>
    <row r="109" spans="23:50">
      <c r="X109" s="41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zoomScaleNormal="100" zoomScaleSheetLayoutView="115" workbookViewId="0">
      <selection activeCell="C15" sqref="C15"/>
    </sheetView>
  </sheetViews>
  <sheetFormatPr defaultRowHeight="15"/>
  <cols>
    <col min="1" max="1" width="22.7109375" style="64" customWidth="1"/>
    <col min="2" max="3" width="22.85546875" style="64" customWidth="1"/>
    <col min="4" max="4" width="11.28515625" style="64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2127</v>
      </c>
      <c r="E1" s="36" t="str">
        <f>$A$2</f>
        <v>Taoyuan 3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2701</v>
      </c>
      <c r="E2" s="75" t="str">
        <f>$A$3</f>
        <v>桃園3地區</v>
      </c>
      <c r="F2" s="26" t="s">
        <v>806</v>
      </c>
      <c r="G2" s="77">
        <f>$A$6</f>
        <v>0</v>
      </c>
      <c r="H2" s="79" t="s">
        <v>35</v>
      </c>
      <c r="I2" s="80"/>
      <c r="J2" s="80"/>
      <c r="K2" s="81"/>
      <c r="L2" s="68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2702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68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470</v>
      </c>
      <c r="E4" s="82">
        <f>DATE</f>
        <v>42449</v>
      </c>
      <c r="F4" s="23" t="s">
        <v>804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471</v>
      </c>
      <c r="E5" s="83"/>
      <c r="F5" s="5" t="s">
        <v>805</v>
      </c>
      <c r="G5" s="6"/>
      <c r="H5" s="87">
        <f ca="1">TAOYUAN_3_DISTRICT_GRAPH!$AC$89</f>
        <v>1</v>
      </c>
      <c r="I5" s="88"/>
      <c r="J5" s="88"/>
      <c r="K5" s="89"/>
      <c r="L5" s="45">
        <f>$M$24</f>
        <v>0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Taoyuan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814</v>
      </c>
      <c r="B11" s="1"/>
      <c r="E11" s="5" t="str">
        <f>$A11</f>
        <v>Taoyuan 3 桃園3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454</v>
      </c>
      <c r="C12" s="64" t="str">
        <f>CONCATENATE(YEAR,":",MONTH,":",WEEK,":",WEEKDAY,":",$B12)</f>
        <v>2016:3:3:7:TAO_3_E_ZL</v>
      </c>
      <c r="D12" s="64">
        <f>MATCH($C12,REPORT_DATA_BY_COMP!$A:$A,0)</f>
        <v>939</v>
      </c>
      <c r="E12" s="65" t="str">
        <f>SUBSTITUTE(VLOOKUP($B12,COMP_LIST!$A:$AA,5,FALSE),"EL","")</f>
        <v>E. Heaps ZL / Barton ZL</v>
      </c>
      <c r="F12" s="4" t="str">
        <f>VLOOKUP($B12,COMP_LIST!$A:$AA,3,FALSE)</f>
        <v>Taoyuan 3 ZL</v>
      </c>
      <c r="G12" s="4" t="str">
        <f>VLOOKUP($B12,COMP_LIST!$A:$AA,4,FALSE)</f>
        <v>桃園3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1</v>
      </c>
      <c r="K12" s="10">
        <f>IFERROR(INDEX(REPORT_DATA_BY_COMP!$A:$AH,$D12,MATCH(K$8,REPORT_DATA_BY_COMP!$A$1:$AH$1,0)), "")</f>
        <v>4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15</v>
      </c>
      <c r="O12" s="10">
        <f>IFERROR(INDEX(REPORT_DATA_BY_COMP!$A:$AH,$D12,MATCH(O$8,REPORT_DATA_BY_COMP!$A$1:$AH$1,0)), "")</f>
        <v>2</v>
      </c>
      <c r="P12" s="10">
        <f>IFERROR(INDEX(REPORT_DATA_BY_COMP!$A:$AH,$D12,MATCH(P$8,REPORT_DATA_BY_COMP!$A$1:$AH$1,0)), "")</f>
        <v>8</v>
      </c>
      <c r="Q12" s="10">
        <f>IFERROR(INDEX(REPORT_DATA_BY_COMP!$A:$AH,$D12,MATCH(Q$8,REPORT_DATA_BY_COMP!$A$1:$AH$1,0)), "")</f>
        <v>13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21</v>
      </c>
    </row>
    <row r="13" spans="1:19" ht="15" customHeight="1">
      <c r="A13" s="1"/>
      <c r="B13" s="1" t="s">
        <v>455</v>
      </c>
      <c r="C13" s="64" t="str">
        <f>CONCATENATE(YEAR,":",MONTH,":",WEEK,":",WEEKDAY,":",$B13)</f>
        <v>2016:3:3:7:TAO_3_E</v>
      </c>
      <c r="D13" s="64">
        <f>MATCH($C13,REPORT_DATA_BY_COMP!$A:$A,0)</f>
        <v>938</v>
      </c>
      <c r="E13" s="65" t="str">
        <f>SUBSTITUTE(VLOOKUP($B13,COMP_LIST!$A:$AA,5,FALSE),"EL","")</f>
        <v>E. Pincock / Young</v>
      </c>
      <c r="F13" s="4" t="str">
        <f>VLOOKUP($B13,COMP_LIST!$A:$AA,3,FALSE)</f>
        <v>Taoyuan 3 E</v>
      </c>
      <c r="G13" s="4" t="str">
        <f>VLOOKUP($B13,COMP_LIST!$A:$AA,4,FALSE)</f>
        <v>桃園3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3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3</v>
      </c>
      <c r="O13" s="10">
        <f>IFERROR(INDEX(REPORT_DATA_BY_COMP!$A:$AH,$D13,MATCH(O$8,REPORT_DATA_BY_COMP!$A$1:$AH$1,0)), "")</f>
        <v>1</v>
      </c>
      <c r="P13" s="10">
        <f>IFERROR(INDEX(REPORT_DATA_BY_COMP!$A:$AH,$D13,MATCH(P$8,REPORT_DATA_BY_COMP!$A$1:$AH$1,0)), "")</f>
        <v>2</v>
      </c>
      <c r="Q13" s="10">
        <f>IFERROR(INDEX(REPORT_DATA_BY_COMP!$A:$AH,$D13,MATCH(Q$8,REPORT_DATA_BY_COMP!$A$1:$AH$1,0)), "")</f>
        <v>1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2</v>
      </c>
    </row>
    <row r="14" spans="1:19" ht="15" customHeight="1">
      <c r="A14" s="1"/>
      <c r="B14" s="1" t="s">
        <v>456</v>
      </c>
      <c r="C14" s="64" t="str">
        <f>CONCATENATE(YEAR,":",MONTH,":",WEEK,":",WEEKDAY,":",$B14)</f>
        <v>2016:3:3:7:TAO_4_E</v>
      </c>
      <c r="D14" s="64">
        <f>MATCH($C14,REPORT_DATA_BY_COMP!$A:$A,0)</f>
        <v>940</v>
      </c>
      <c r="E14" s="65" t="str">
        <f>SUBSTITUTE(VLOOKUP($B14,COMP_LIST!$A:$AA,5,FALSE),"EL","")</f>
        <v>E. Alder DL  / Coletti</v>
      </c>
      <c r="F14" s="4" t="str">
        <f>VLOOKUP($B14,COMP_LIST!$A:$AA,3,FALSE)</f>
        <v>Taoyuan 4 E</v>
      </c>
      <c r="G14" s="4" t="str">
        <f>VLOOKUP($B14,COMP_LIST!$A:$AA,4,FALSE)</f>
        <v>桃園 4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1</v>
      </c>
      <c r="K14" s="10">
        <f>IFERROR(INDEX(REPORT_DATA_BY_COMP!$A:$AH,$D14,MATCH(K$8,REPORT_DATA_BY_COMP!$A$1:$AH$1,0)), "")</f>
        <v>2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7</v>
      </c>
      <c r="O14" s="10">
        <f>IFERROR(INDEX(REPORT_DATA_BY_COMP!$A:$AH,$D14,MATCH(O$8,REPORT_DATA_BY_COMP!$A$1:$AH$1,0)), "")</f>
        <v>6</v>
      </c>
      <c r="P14" s="10">
        <f>IFERROR(INDEX(REPORT_DATA_BY_COMP!$A:$AH,$D14,MATCH(P$8,REPORT_DATA_BY_COMP!$A$1:$AH$1,0)), "")</f>
        <v>12</v>
      </c>
      <c r="Q14" s="10">
        <f>IFERROR(INDEX(REPORT_DATA_BY_COMP!$A:$AH,$D14,MATCH(Q$8,REPORT_DATA_BY_COMP!$A$1:$AH$1,0)), "")</f>
        <v>8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4</v>
      </c>
    </row>
    <row r="15" spans="1:19" ht="15" customHeight="1">
      <c r="A15" s="1"/>
      <c r="B15" s="1" t="s">
        <v>457</v>
      </c>
      <c r="C15" s="64" t="str">
        <f>CONCATENATE(YEAR,":",MONTH,":",WEEK,":",WEEKDAY,":",$B15)</f>
        <v>2016:3:3:7:TAO_4_S</v>
      </c>
      <c r="D15" s="64">
        <f>MATCH($C15,REPORT_DATA_BY_COMP!$A:$A,0)</f>
        <v>941</v>
      </c>
      <c r="E15" s="65" t="str">
        <f>SUBSTITUTE(VLOOKUP($B15,COMP_LIST!$A:$AA,5,FALSE),"EL","")</f>
        <v>S. Pendergrass / Nanney STL</v>
      </c>
      <c r="F15" s="4" t="str">
        <f>VLOOKUP($B15,COMP_LIST!$A:$AA,3,FALSE)</f>
        <v>Taoyuan 4 S</v>
      </c>
      <c r="G15" s="4" t="str">
        <f>VLOOKUP($B15,COMP_LIST!$A:$AA,4,FALSE)</f>
        <v>桃園 4 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1</v>
      </c>
      <c r="K15" s="10">
        <f>IFERROR(INDEX(REPORT_DATA_BY_COMP!$A:$AH,$D15,MATCH(K$8,REPORT_DATA_BY_COMP!$A$1:$AH$1,0)), "")</f>
        <v>1</v>
      </c>
      <c r="L15" s="47">
        <f>IFERROR(INDEX(REPORT_DATA_BY_COMP!$A:$AH,$D15,MATCH(L$8,REPORT_DATA_BY_COMP!$A$1:$AH$1,0)), "")</f>
        <v>0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4</v>
      </c>
      <c r="O15" s="10">
        <f>IFERROR(INDEX(REPORT_DATA_BY_COMP!$A:$AH,$D15,MATCH(O$8,REPORT_DATA_BY_COMP!$A$1:$AH$1,0)), "")</f>
        <v>1</v>
      </c>
      <c r="P15" s="10">
        <f>IFERROR(INDEX(REPORT_DATA_BY_COMP!$A:$AH,$D15,MATCH(P$8,REPORT_DATA_BY_COMP!$A$1:$AH$1,0)), "")</f>
        <v>4</v>
      </c>
      <c r="Q15" s="10">
        <f>IFERROR(INDEX(REPORT_DATA_BY_COMP!$A:$AH,$D15,MATCH(Q$8,REPORT_DATA_BY_COMP!$A$1:$AH$1,0)), "")</f>
        <v>5</v>
      </c>
      <c r="R15" s="10">
        <f>IFERROR(INDEX(REPORT_DATA_BY_COMP!$A:$AH,$D15,MATCH(R$8,REPORT_DATA_BY_COMP!$A$1:$AH$1,0)), "")</f>
        <v>1</v>
      </c>
      <c r="S15" s="10">
        <f>IFERROR(INDEX(REPORT_DATA_BY_COMP!$A:$AH,$D15,MATCH(S$8,REPORT_DATA_BY_COMP!$A$1:$AH$1,0)), "")</f>
        <v>15</v>
      </c>
    </row>
    <row r="16" spans="1:19" ht="15" customHeight="1">
      <c r="A16" s="1"/>
      <c r="B16" s="1"/>
      <c r="E16" s="8" t="s">
        <v>819</v>
      </c>
      <c r="F16" s="9"/>
      <c r="G16" s="9"/>
      <c r="H16" s="11">
        <f>SUM(H12:H15)</f>
        <v>0</v>
      </c>
      <c r="I16" s="11">
        <f t="shared" ref="I16:R16" si="0">SUM(I12:I15)</f>
        <v>0</v>
      </c>
      <c r="J16" s="11">
        <f t="shared" si="0"/>
        <v>3</v>
      </c>
      <c r="K16" s="11">
        <f t="shared" si="0"/>
        <v>10</v>
      </c>
      <c r="L16" s="48">
        <f t="shared" si="0"/>
        <v>0</v>
      </c>
      <c r="M16" s="57">
        <f t="shared" si="0"/>
        <v>0</v>
      </c>
      <c r="N16" s="51">
        <f t="shared" si="0"/>
        <v>29</v>
      </c>
      <c r="O16" s="11">
        <f t="shared" si="0"/>
        <v>10</v>
      </c>
      <c r="P16" s="11">
        <f t="shared" si="0"/>
        <v>26</v>
      </c>
      <c r="Q16" s="11">
        <f t="shared" si="0"/>
        <v>27</v>
      </c>
      <c r="R16" s="11">
        <f t="shared" si="0"/>
        <v>1</v>
      </c>
      <c r="S16" s="11">
        <f>SUM(S12:S15)</f>
        <v>42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2703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2016:3:1:7:TAOYUAN_3</v>
      </c>
      <c r="D19" s="64">
        <f>MATCH($C19,REPORT_DATA_BY_DISTRICT!$A:$A, 0)</f>
        <v>241</v>
      </c>
      <c r="E19" s="19" t="s">
        <v>796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2</v>
      </c>
      <c r="K19" s="10">
        <f>IFERROR(INDEX(REPORT_DATA_BY_DISTRICT!$A:$AH,$D19,MATCH(K$8,REPORT_DATA_BY_DISTRICT!$A$1:$AH$1,0)), "")</f>
        <v>14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21</v>
      </c>
      <c r="O19" s="10">
        <f>IFERROR(INDEX(REPORT_DATA_BY_DISTRICT!$A:$AH,$D19,MATCH(O$8,REPORT_DATA_BY_DISTRICT!$A$1:$AH$1,0)), "")</f>
        <v>7</v>
      </c>
      <c r="P19" s="10">
        <f>IFERROR(INDEX(REPORT_DATA_BY_DISTRICT!$A:$AH,$D19,MATCH(P$8,REPORT_DATA_BY_DISTRICT!$A$1:$AH$1,0)), "")</f>
        <v>19</v>
      </c>
      <c r="Q19" s="10">
        <f>IFERROR(INDEX(REPORT_DATA_BY_DISTRICT!$A:$AH,$D19,MATCH(Q$8,REPORT_DATA_BY_DISTRICT!$A$1:$AH$1,0)), "")</f>
        <v>22</v>
      </c>
      <c r="R19" s="10">
        <f>IFERROR(INDEX(REPORT_DATA_BY_DISTRICT!$A:$AH,$D19,MATCH(R$8,REPORT_DATA_BY_DISTRICT!$A$1:$AH$1,0)), "")</f>
        <v>3</v>
      </c>
      <c r="S19" s="10">
        <f>IFERROR(INDEX(REPORT_DATA_BY_DISTRICT!$A:$AH,$D19,MATCH(S$8,REPORT_DATA_BY_DISTRICT!$A$1:$AH$1,0)), "")</f>
        <v>40</v>
      </c>
    </row>
    <row r="20" spans="3:19" ht="15" customHeight="1">
      <c r="C20" s="64" t="str">
        <f>CONCATENATE(YEAR,":",MONTH,":2:",WEEKLY_REPORT_DAY,":", $A$1)</f>
        <v>2016:3:2:7:TAOYUAN_3</v>
      </c>
      <c r="D20" s="64">
        <f>MATCH($C20,REPORT_DATA_BY_DISTRICT!$A:$A, 0)</f>
        <v>271</v>
      </c>
      <c r="E20" s="19" t="s">
        <v>795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3</v>
      </c>
      <c r="K20" s="10">
        <f>IFERROR(INDEX(REPORT_DATA_BY_DISTRICT!$A:$AH,$D20,MATCH(K$8,REPORT_DATA_BY_DISTRICT!$A$1:$AH$1,0)), "")</f>
        <v>7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24</v>
      </c>
      <c r="O20" s="10">
        <f>IFERROR(INDEX(REPORT_DATA_BY_DISTRICT!$A:$AH,$D20,MATCH(O$8,REPORT_DATA_BY_DISTRICT!$A$1:$AH$1,0)), "")</f>
        <v>5</v>
      </c>
      <c r="P20" s="10">
        <f>IFERROR(INDEX(REPORT_DATA_BY_DISTRICT!$A:$AH,$D20,MATCH(P$8,REPORT_DATA_BY_DISTRICT!$A$1:$AH$1,0)), "")</f>
        <v>18</v>
      </c>
      <c r="Q20" s="10">
        <f>IFERROR(INDEX(REPORT_DATA_BY_DISTRICT!$A:$AH,$D20,MATCH(Q$8,REPORT_DATA_BY_DISTRICT!$A$1:$AH$1,0)), "")</f>
        <v>23</v>
      </c>
      <c r="R20" s="10">
        <f>IFERROR(INDEX(REPORT_DATA_BY_DISTRICT!$A:$AH,$D20,MATCH(R$8,REPORT_DATA_BY_DISTRICT!$A$1:$AH$1,0)), "")</f>
        <v>6</v>
      </c>
      <c r="S20" s="10">
        <f>IFERROR(INDEX(REPORT_DATA_BY_DISTRICT!$A:$AH,$D20,MATCH(S$8,REPORT_DATA_BY_DISTRICT!$A$1:$AH$1,0)), "")</f>
        <v>47</v>
      </c>
    </row>
    <row r="21" spans="3:19" ht="15" customHeight="1">
      <c r="C21" s="64" t="str">
        <f>CONCATENATE(YEAR,":",MONTH,":3:",WEEKLY_REPORT_DAY,":", $A$1)</f>
        <v>2016:3:3:7:TAOYUAN_3</v>
      </c>
      <c r="D21" s="64">
        <f>MATCH($C21,REPORT_DATA_BY_DISTRICT!$A:$A, 0)</f>
        <v>300</v>
      </c>
      <c r="E21" s="19" t="s">
        <v>797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0</v>
      </c>
      <c r="J21" s="10">
        <f>IFERROR(INDEX(REPORT_DATA_BY_DISTRICT!$A:$AH,$D21,MATCH(J$8,REPORT_DATA_BY_DISTRICT!$A$1:$AH$1,0)), "")</f>
        <v>3</v>
      </c>
      <c r="K21" s="10">
        <f>IFERROR(INDEX(REPORT_DATA_BY_DISTRICT!$A:$AH,$D21,MATCH(K$8,REPORT_DATA_BY_DISTRICT!$A$1:$AH$1,0)), "")</f>
        <v>10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29</v>
      </c>
      <c r="O21" s="10">
        <f>IFERROR(INDEX(REPORT_DATA_BY_DISTRICT!$A:$AH,$D21,MATCH(O$8,REPORT_DATA_BY_DISTRICT!$A$1:$AH$1,0)), "")</f>
        <v>10</v>
      </c>
      <c r="P21" s="10">
        <f>IFERROR(INDEX(REPORT_DATA_BY_DISTRICT!$A:$AH,$D21,MATCH(P$8,REPORT_DATA_BY_DISTRICT!$A$1:$AH$1,0)), "")</f>
        <v>26</v>
      </c>
      <c r="Q21" s="10">
        <f>IFERROR(INDEX(REPORT_DATA_BY_DISTRICT!$A:$AH,$D21,MATCH(Q$8,REPORT_DATA_BY_DISTRICT!$A$1:$AH$1,0)), "")</f>
        <v>27</v>
      </c>
      <c r="R21" s="10">
        <f>IFERROR(INDEX(REPORT_DATA_BY_DISTRICT!$A:$AH,$D21,MATCH(R$8,REPORT_DATA_BY_DISTRICT!$A$1:$AH$1,0)), "")</f>
        <v>1</v>
      </c>
      <c r="S21" s="10">
        <f>IFERROR(INDEX(REPORT_DATA_BY_DISTRICT!$A:$AH,$D21,MATCH(S$8,REPORT_DATA_BY_DISTRICT!$A$1:$AH$1,0)), "")</f>
        <v>42</v>
      </c>
    </row>
    <row r="22" spans="3:19" ht="15" customHeight="1">
      <c r="C22" s="64" t="str">
        <f>CONCATENATE(YEAR,":",MONTH,":4:",WEEKLY_REPORT_DAY,":", $A$1)</f>
        <v>2016:3:4:7:TAOYUAN_3</v>
      </c>
      <c r="D22" s="64" t="e">
        <f>MATCH($C22,REPORT_DATA_BY_DISTRICT!$A:$A, 0)</f>
        <v>#N/A</v>
      </c>
      <c r="E22" s="19" t="s">
        <v>798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2016:3:5:7:TAOYUAN_3</v>
      </c>
      <c r="D23" s="64" t="e">
        <f>MATCH($C23,REPORT_DATA_BY_DISTRICT!$A:$A, 0)</f>
        <v>#N/A</v>
      </c>
      <c r="E23" s="19" t="s">
        <v>799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819</v>
      </c>
      <c r="F24" s="14"/>
      <c r="G24" s="14"/>
      <c r="H24" s="17">
        <f>SUM(H19:H23)</f>
        <v>0</v>
      </c>
      <c r="I24" s="17">
        <f t="shared" ref="I24:R24" si="1">SUM(I19:I23)</f>
        <v>0</v>
      </c>
      <c r="J24" s="17">
        <f t="shared" si="1"/>
        <v>8</v>
      </c>
      <c r="K24" s="17">
        <f t="shared" si="1"/>
        <v>31</v>
      </c>
      <c r="L24" s="49">
        <f t="shared" si="1"/>
        <v>0</v>
      </c>
      <c r="M24" s="17">
        <f t="shared" si="1"/>
        <v>0</v>
      </c>
      <c r="N24" s="52">
        <f t="shared" si="1"/>
        <v>74</v>
      </c>
      <c r="O24" s="17">
        <f t="shared" si="1"/>
        <v>22</v>
      </c>
      <c r="P24" s="17">
        <f t="shared" si="1"/>
        <v>63</v>
      </c>
      <c r="Q24" s="17">
        <f t="shared" si="1"/>
        <v>72</v>
      </c>
      <c r="R24" s="17">
        <f t="shared" si="1"/>
        <v>10</v>
      </c>
      <c r="S24" s="17">
        <f>SUM(S19:S23)</f>
        <v>129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513" priority="6">
      <formula>AND(M$9&lt;&gt;"",M12&gt;=M$9)</formula>
    </cfRule>
  </conditionalFormatting>
  <conditionalFormatting sqref="M12:S15">
    <cfRule type="expression" dxfId="512" priority="5">
      <formula>J12=""</formula>
    </cfRule>
    <cfRule type="expression" dxfId="511" priority="7">
      <formula>AND(M$10&lt;&gt;"",M12&lt;M$10)</formula>
    </cfRule>
    <cfRule type="expression" dxfId="510" priority="8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65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opLeftCell="G79" zoomScale="85" zoomScaleNormal="85" workbookViewId="0">
      <selection activeCell="C15" sqref="C15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2014:1:0:0:TAOYUAN_3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2014:2:0:0:TAOYUAN_3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2014:3:0:0:TAOYUAN_3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2014:4:0:0:TAOYUAN_3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2014:5:0:0:TAOYUAN_3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2014:6:0:0:TAOYUAN_3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2014:7:0:0:TAOYUAN_3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2014:8:0:0:TAOYUAN_3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2014:9:0:0:TAOYUAN_3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2014:10:0:0:TAOYUAN_3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2014:11:0:0:TAOYUAN_3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2014:12:0:0:TAOYUAN_3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2015:1:0:0:TAOYUAN_3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2015:2:0:0:TAOYUAN_3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2015:3:0:0:TAOYUAN_3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2015:4:0:0:TAOYUAN_3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2015:5:0:0:TAOYUAN_3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2015:6:0:0:TAOYUAN_3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2015:7:0:0:TAOYUAN_3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2015:8:0:0:TAOYUAN_3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2015:9:0:0:TAOYUAN_3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2015:10:0:0:TAOYUAN_3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2015:11:0:0:TAOYUAN_3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2015:12:0:0:TAOYUAN_3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2016:1:0:0:TAOYUAN_3</v>
      </c>
      <c r="AB77" s="27">
        <f t="shared" ca="1" si="3"/>
        <v>20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42372</v>
      </c>
      <c r="AN77" s="27">
        <f t="shared" ref="AN77:AN88" si="11">WEEKNUM(AM77,2)-WEEKNUM(DATE(YEAR(AM77),MONTH(AM77),1),2)+1</f>
        <v>1</v>
      </c>
      <c r="AO77" s="28" t="str">
        <f t="shared" ref="AO77:AO88" si="12">CONCATENATE(YEAR(AM77),":",MONTH(AM77),":",AN77,":",WEEKLY_REPORT_DAY,":", $X$90)</f>
        <v>2016:1:1:7:TAOYUAN_3</v>
      </c>
      <c r="AP77" s="27" t="e">
        <f t="shared" ref="AP77:AP88" ca="1" si="13">MATCH(AO77,INDIRECT(CONCATENATE($X$93,"$A:$A")),0)</f>
        <v>#N/A</v>
      </c>
      <c r="AQ77" s="21" t="e">
        <f t="shared" ref="AQ77:AU88" ca="1" si="14">INDEX(INDIRECT(CONCATENATE($X$93,"$A:$AG")),$AP77,MATCH(AQ$52,INDIRECT(CONCATENATE($X$93,"$A1:$AG1")),0))</f>
        <v>#N/A</v>
      </c>
      <c r="AR77" s="21" t="e">
        <f t="shared" ca="1" si="14"/>
        <v>#N/A</v>
      </c>
      <c r="AS77" s="21" t="e">
        <f t="shared" ca="1" si="14"/>
        <v>#N/A</v>
      </c>
      <c r="AT77" s="21" t="e">
        <f t="shared" ca="1" si="14"/>
        <v>#N/A</v>
      </c>
      <c r="AU77" s="21" t="e">
        <f t="shared" ca="1" si="14"/>
        <v>#N/A</v>
      </c>
      <c r="AV77" s="21">
        <f t="shared" ref="AV77:AV88" si="15">ROUND(1*$X$97/$X$99,0)</f>
        <v>1</v>
      </c>
      <c r="AW77" s="21">
        <f t="shared" ref="AW77:AW88" si="16">6*$X$97</f>
        <v>24</v>
      </c>
      <c r="AX77" s="21">
        <f t="shared" ref="AX77:AX88" si="17">3*$X$97</f>
        <v>12</v>
      </c>
      <c r="AY77" s="21">
        <f t="shared" ref="AY77:AY88" si="18">5*$X$97</f>
        <v>20</v>
      </c>
      <c r="AZ77" s="21">
        <f t="shared" ref="AZ77:AZ88" si="19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2016:2:0:0:TAOYUAN_3</v>
      </c>
      <c r="AB78" s="27">
        <f t="shared" ca="1" si="3"/>
        <v>56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42379</v>
      </c>
      <c r="AN78" s="27">
        <f t="shared" si="11"/>
        <v>2</v>
      </c>
      <c r="AO78" s="28" t="str">
        <f t="shared" si="12"/>
        <v>2016:1:2:7:TAOYUAN_3</v>
      </c>
      <c r="AP78" s="27">
        <f t="shared" ca="1" si="13"/>
        <v>19</v>
      </c>
      <c r="AQ78" s="21">
        <f t="shared" ca="1" si="14"/>
        <v>0</v>
      </c>
      <c r="AR78" s="21">
        <f t="shared" ca="1" si="14"/>
        <v>18</v>
      </c>
      <c r="AS78" s="21">
        <f t="shared" ca="1" si="14"/>
        <v>0</v>
      </c>
      <c r="AT78" s="21">
        <f t="shared" ca="1" si="14"/>
        <v>15</v>
      </c>
      <c r="AU78" s="21">
        <f t="shared" ca="1" si="14"/>
        <v>0</v>
      </c>
      <c r="AV78" s="21">
        <f t="shared" si="15"/>
        <v>1</v>
      </c>
      <c r="AW78" s="21">
        <f t="shared" si="16"/>
        <v>24</v>
      </c>
      <c r="AX78" s="21">
        <f t="shared" si="17"/>
        <v>12</v>
      </c>
      <c r="AY78" s="21">
        <f t="shared" si="18"/>
        <v>20</v>
      </c>
      <c r="AZ78" s="21">
        <f t="shared" si="19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2016:3:0:0:TAOYUAN_3</v>
      </c>
      <c r="AB79" s="27">
        <f t="shared" ca="1" si="3"/>
        <v>87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42386</v>
      </c>
      <c r="AN79" s="27">
        <f t="shared" si="11"/>
        <v>3</v>
      </c>
      <c r="AO79" s="28" t="str">
        <f t="shared" si="12"/>
        <v>2016:1:3:7:TAOYUAN_3</v>
      </c>
      <c r="AP79" s="27" t="e">
        <f t="shared" ca="1" si="13"/>
        <v>#N/A</v>
      </c>
      <c r="AQ79" s="21" t="e">
        <f t="shared" ca="1" si="14"/>
        <v>#N/A</v>
      </c>
      <c r="AR79" s="21" t="e">
        <f t="shared" ca="1" si="14"/>
        <v>#N/A</v>
      </c>
      <c r="AS79" s="21" t="e">
        <f t="shared" ca="1" si="14"/>
        <v>#N/A</v>
      </c>
      <c r="AT79" s="21" t="e">
        <f t="shared" ca="1" si="14"/>
        <v>#N/A</v>
      </c>
      <c r="AU79" s="21" t="e">
        <f t="shared" ca="1" si="14"/>
        <v>#N/A</v>
      </c>
      <c r="AV79" s="21">
        <f t="shared" si="15"/>
        <v>1</v>
      </c>
      <c r="AW79" s="21">
        <f t="shared" si="16"/>
        <v>24</v>
      </c>
      <c r="AX79" s="21">
        <f t="shared" si="17"/>
        <v>12</v>
      </c>
      <c r="AY79" s="21">
        <f t="shared" si="18"/>
        <v>20</v>
      </c>
      <c r="AZ79" s="21">
        <f t="shared" si="19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2016:4:0:0:TAOYUAN_3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42393</v>
      </c>
      <c r="AN80" s="27">
        <f t="shared" si="11"/>
        <v>4</v>
      </c>
      <c r="AO80" s="28" t="str">
        <f t="shared" si="12"/>
        <v>2016:1:4:7:TAOYUAN_3</v>
      </c>
      <c r="AP80" s="27">
        <f t="shared" ca="1" si="13"/>
        <v>51</v>
      </c>
      <c r="AQ80" s="21">
        <f t="shared" ca="1" si="14"/>
        <v>0</v>
      </c>
      <c r="AR80" s="21">
        <f t="shared" ca="1" si="14"/>
        <v>21</v>
      </c>
      <c r="AS80" s="21">
        <f t="shared" ca="1" si="14"/>
        <v>5</v>
      </c>
      <c r="AT80" s="21">
        <f t="shared" ca="1" si="14"/>
        <v>27</v>
      </c>
      <c r="AU80" s="21">
        <f t="shared" ca="1" si="14"/>
        <v>0</v>
      </c>
      <c r="AV80" s="21">
        <f t="shared" si="15"/>
        <v>1</v>
      </c>
      <c r="AW80" s="21">
        <f t="shared" si="16"/>
        <v>24</v>
      </c>
      <c r="AX80" s="21">
        <f t="shared" si="17"/>
        <v>12</v>
      </c>
      <c r="AY80" s="21">
        <f t="shared" si="18"/>
        <v>20</v>
      </c>
      <c r="AZ80" s="21">
        <f t="shared" si="19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2016:5:0:0:TAOYUAN_3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42400</v>
      </c>
      <c r="AN81" s="27">
        <f t="shared" si="11"/>
        <v>5</v>
      </c>
      <c r="AO81" s="28" t="str">
        <f t="shared" si="12"/>
        <v>2016:1:5:7:TAOYUAN_3</v>
      </c>
      <c r="AP81" s="27">
        <f t="shared" ca="1" si="13"/>
        <v>83</v>
      </c>
      <c r="AQ81" s="21">
        <f t="shared" ca="1" si="14"/>
        <v>1</v>
      </c>
      <c r="AR81" s="21">
        <f t="shared" ca="1" si="14"/>
        <v>23</v>
      </c>
      <c r="AS81" s="21">
        <f t="shared" ca="1" si="14"/>
        <v>2</v>
      </c>
      <c r="AT81" s="21">
        <f t="shared" ca="1" si="14"/>
        <v>19</v>
      </c>
      <c r="AU81" s="21">
        <f t="shared" ca="1" si="14"/>
        <v>0</v>
      </c>
      <c r="AV81" s="21">
        <f t="shared" si="15"/>
        <v>1</v>
      </c>
      <c r="AW81" s="21">
        <f t="shared" si="16"/>
        <v>24</v>
      </c>
      <c r="AX81" s="21">
        <f t="shared" si="17"/>
        <v>12</v>
      </c>
      <c r="AY81" s="21">
        <f t="shared" si="18"/>
        <v>20</v>
      </c>
      <c r="AZ81" s="21">
        <f t="shared" si="19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2016:6:0:0:TAOYUAN_3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42407</v>
      </c>
      <c r="AN82" s="27">
        <f t="shared" si="11"/>
        <v>1</v>
      </c>
      <c r="AO82" s="28" t="str">
        <f t="shared" si="12"/>
        <v>2016:2:1:7:TAOYUAN_3</v>
      </c>
      <c r="AP82" s="27">
        <f t="shared" ca="1" si="13"/>
        <v>115</v>
      </c>
      <c r="AQ82" s="21">
        <f t="shared" ca="1" si="14"/>
        <v>0</v>
      </c>
      <c r="AR82" s="21">
        <f t="shared" ca="1" si="14"/>
        <v>20</v>
      </c>
      <c r="AS82" s="21">
        <f t="shared" ca="1" si="14"/>
        <v>0</v>
      </c>
      <c r="AT82" s="21">
        <f t="shared" ca="1" si="14"/>
        <v>16</v>
      </c>
      <c r="AU82" s="21">
        <f t="shared" ca="1" si="14"/>
        <v>0</v>
      </c>
      <c r="AV82" s="21">
        <f t="shared" si="15"/>
        <v>1</v>
      </c>
      <c r="AW82" s="21">
        <f t="shared" si="16"/>
        <v>24</v>
      </c>
      <c r="AX82" s="21">
        <f t="shared" si="17"/>
        <v>12</v>
      </c>
      <c r="AY82" s="21">
        <f t="shared" si="18"/>
        <v>20</v>
      </c>
      <c r="AZ82" s="21">
        <f t="shared" si="19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2016:7:0:0:TAOYUAN_3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42414</v>
      </c>
      <c r="AN83" s="27">
        <f t="shared" si="11"/>
        <v>2</v>
      </c>
      <c r="AO83" s="28" t="str">
        <f t="shared" si="12"/>
        <v>2016:2:2:7:TAOYUAN_3</v>
      </c>
      <c r="AP83" s="27">
        <f t="shared" ca="1" si="13"/>
        <v>147</v>
      </c>
      <c r="AQ83" s="21">
        <f t="shared" ca="1" si="14"/>
        <v>0</v>
      </c>
      <c r="AR83" s="21">
        <f t="shared" ca="1" si="14"/>
        <v>21</v>
      </c>
      <c r="AS83" s="21">
        <f t="shared" ca="1" si="14"/>
        <v>3</v>
      </c>
      <c r="AT83" s="21">
        <f t="shared" ca="1" si="14"/>
        <v>22</v>
      </c>
      <c r="AU83" s="21">
        <f t="shared" ca="1" si="14"/>
        <v>0</v>
      </c>
      <c r="AV83" s="21">
        <f t="shared" si="15"/>
        <v>1</v>
      </c>
      <c r="AW83" s="21">
        <f t="shared" si="16"/>
        <v>24</v>
      </c>
      <c r="AX83" s="21">
        <f t="shared" si="17"/>
        <v>12</v>
      </c>
      <c r="AY83" s="21">
        <f t="shared" si="18"/>
        <v>20</v>
      </c>
      <c r="AZ83" s="21">
        <f t="shared" si="19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2016:8:0:0:TAOYUAN_3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42421</v>
      </c>
      <c r="AN84" s="27">
        <f t="shared" si="11"/>
        <v>3</v>
      </c>
      <c r="AO84" s="28" t="str">
        <f t="shared" si="12"/>
        <v>2016:2:3:7:TAOYUAN_3</v>
      </c>
      <c r="AP84" s="27">
        <f t="shared" ca="1" si="13"/>
        <v>179</v>
      </c>
      <c r="AQ84" s="21">
        <f t="shared" ca="1" si="14"/>
        <v>0</v>
      </c>
      <c r="AR84" s="21">
        <f t="shared" ca="1" si="14"/>
        <v>21</v>
      </c>
      <c r="AS84" s="21">
        <f t="shared" ca="1" si="14"/>
        <v>8</v>
      </c>
      <c r="AT84" s="21">
        <f t="shared" ca="1" si="14"/>
        <v>24</v>
      </c>
      <c r="AU84" s="21">
        <f t="shared" ca="1" si="14"/>
        <v>0</v>
      </c>
      <c r="AV84" s="21">
        <f t="shared" si="15"/>
        <v>1</v>
      </c>
      <c r="AW84" s="21">
        <f t="shared" si="16"/>
        <v>24</v>
      </c>
      <c r="AX84" s="21">
        <f t="shared" si="17"/>
        <v>12</v>
      </c>
      <c r="AY84" s="21">
        <f t="shared" si="18"/>
        <v>20</v>
      </c>
      <c r="AZ84" s="21">
        <f t="shared" si="19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2016:9:0:0:TAOYUAN_3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42428</v>
      </c>
      <c r="AN85" s="27">
        <f t="shared" si="11"/>
        <v>4</v>
      </c>
      <c r="AO85" s="28" t="str">
        <f t="shared" si="12"/>
        <v>2016:2:4:7:TAOYUAN_3</v>
      </c>
      <c r="AP85" s="27">
        <f t="shared" ca="1" si="13"/>
        <v>210</v>
      </c>
      <c r="AQ85" s="21">
        <f t="shared" ca="1" si="14"/>
        <v>0</v>
      </c>
      <c r="AR85" s="21">
        <f t="shared" ca="1" si="14"/>
        <v>19</v>
      </c>
      <c r="AS85" s="21">
        <f t="shared" ca="1" si="14"/>
        <v>4</v>
      </c>
      <c r="AT85" s="21">
        <f t="shared" ca="1" si="14"/>
        <v>21</v>
      </c>
      <c r="AU85" s="21">
        <f t="shared" ca="1" si="14"/>
        <v>1</v>
      </c>
      <c r="AV85" s="21">
        <f t="shared" si="15"/>
        <v>1</v>
      </c>
      <c r="AW85" s="21">
        <f t="shared" si="16"/>
        <v>24</v>
      </c>
      <c r="AX85" s="21">
        <f t="shared" si="17"/>
        <v>12</v>
      </c>
      <c r="AY85" s="21">
        <f t="shared" si="18"/>
        <v>20</v>
      </c>
      <c r="AZ85" s="21">
        <f t="shared" si="19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2016:10:0:0:TAOYUAN_3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42435</v>
      </c>
      <c r="AN86" s="27">
        <f t="shared" si="11"/>
        <v>1</v>
      </c>
      <c r="AO86" s="28" t="str">
        <f t="shared" si="12"/>
        <v>2016:3:1:7:TAOYUAN_3</v>
      </c>
      <c r="AP86" s="27">
        <f t="shared" ca="1" si="13"/>
        <v>241</v>
      </c>
      <c r="AQ86" s="21">
        <f t="shared" ca="1" si="14"/>
        <v>0</v>
      </c>
      <c r="AR86" s="21">
        <f t="shared" ca="1" si="14"/>
        <v>21</v>
      </c>
      <c r="AS86" s="21">
        <f t="shared" ca="1" si="14"/>
        <v>7</v>
      </c>
      <c r="AT86" s="21">
        <f t="shared" ca="1" si="14"/>
        <v>22</v>
      </c>
      <c r="AU86" s="21">
        <f t="shared" ca="1" si="14"/>
        <v>3</v>
      </c>
      <c r="AV86" s="21">
        <f t="shared" si="15"/>
        <v>1</v>
      </c>
      <c r="AW86" s="21">
        <f t="shared" si="16"/>
        <v>24</v>
      </c>
      <c r="AX86" s="21">
        <f t="shared" si="17"/>
        <v>12</v>
      </c>
      <c r="AY86" s="21">
        <f t="shared" si="18"/>
        <v>20</v>
      </c>
      <c r="AZ86" s="21">
        <f t="shared" si="19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2016:11:0:0:TAOYUAN_3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42442</v>
      </c>
      <c r="AN87" s="27">
        <f t="shared" si="11"/>
        <v>2</v>
      </c>
      <c r="AO87" s="28" t="str">
        <f t="shared" si="12"/>
        <v>2016:3:2:7:TAOYUAN_3</v>
      </c>
      <c r="AP87" s="27">
        <f t="shared" ca="1" si="13"/>
        <v>271</v>
      </c>
      <c r="AQ87" s="21">
        <f t="shared" ca="1" si="14"/>
        <v>0</v>
      </c>
      <c r="AR87" s="21">
        <f t="shared" ca="1" si="14"/>
        <v>24</v>
      </c>
      <c r="AS87" s="21">
        <f t="shared" ca="1" si="14"/>
        <v>5</v>
      </c>
      <c r="AT87" s="21">
        <f t="shared" ca="1" si="14"/>
        <v>23</v>
      </c>
      <c r="AU87" s="21">
        <f t="shared" ca="1" si="14"/>
        <v>6</v>
      </c>
      <c r="AV87" s="21">
        <f t="shared" si="15"/>
        <v>1</v>
      </c>
      <c r="AW87" s="21">
        <f t="shared" si="16"/>
        <v>24</v>
      </c>
      <c r="AX87" s="21">
        <f t="shared" si="17"/>
        <v>12</v>
      </c>
      <c r="AY87" s="21">
        <f t="shared" si="18"/>
        <v>20</v>
      </c>
      <c r="AZ87" s="21">
        <f t="shared" si="19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2016:12:0:0:TAOYUAN_3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42449</v>
      </c>
      <c r="AN88" s="27">
        <f t="shared" si="11"/>
        <v>3</v>
      </c>
      <c r="AO88" s="28" t="str">
        <f t="shared" si="12"/>
        <v>2016:3:3:7:TAOYUAN_3</v>
      </c>
      <c r="AP88" s="27">
        <f t="shared" ca="1" si="13"/>
        <v>300</v>
      </c>
      <c r="AQ88" s="21">
        <f t="shared" ca="1" si="14"/>
        <v>0</v>
      </c>
      <c r="AR88" s="21">
        <f t="shared" ca="1" si="14"/>
        <v>29</v>
      </c>
      <c r="AS88" s="21">
        <f t="shared" ca="1" si="14"/>
        <v>10</v>
      </c>
      <c r="AT88" s="21">
        <f t="shared" ca="1" si="14"/>
        <v>27</v>
      </c>
      <c r="AU88" s="21">
        <f t="shared" ca="1" si="14"/>
        <v>1</v>
      </c>
      <c r="AV88" s="21">
        <f t="shared" si="15"/>
        <v>1</v>
      </c>
      <c r="AW88" s="21">
        <f t="shared" si="16"/>
        <v>24</v>
      </c>
      <c r="AX88" s="21">
        <f t="shared" si="17"/>
        <v>12</v>
      </c>
      <c r="AY88" s="21">
        <f t="shared" si="18"/>
        <v>20</v>
      </c>
      <c r="AZ88" s="21">
        <f t="shared" si="19"/>
        <v>4</v>
      </c>
    </row>
    <row r="89" spans="23:52">
      <c r="AC89" s="7">
        <f ca="1">SUMIFS(AC53:AC88, $X53:$X88,YEAR,AC53:AC88,"&lt;&gt;#N/A")</f>
        <v>1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0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1484</v>
      </c>
      <c r="X90" s="2" t="s">
        <v>2127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2701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2702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0</v>
      </c>
      <c r="AN100" s="27"/>
    </row>
    <row r="101" spans="23:50">
      <c r="W101" s="7" t="s">
        <v>449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2016  1</v>
      </c>
    </row>
    <row r="107" spans="23:50" ht="23.25">
      <c r="W107" s="7" t="s">
        <v>1479</v>
      </c>
      <c r="X107" s="42" t="str">
        <f>$X$91</f>
        <v>Taoyuan 3 District</v>
      </c>
    </row>
    <row r="108" spans="23:50">
      <c r="X108" s="40" t="str">
        <f>$X$92</f>
        <v>桃園3地區</v>
      </c>
    </row>
    <row r="109" spans="23:50">
      <c r="X109" s="41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5"/>
  <sheetViews>
    <sheetView topLeftCell="B1" zoomScaleNormal="100" zoomScaleSheetLayoutView="115" workbookViewId="0">
      <selection activeCell="T23" sqref="T23"/>
    </sheetView>
  </sheetViews>
  <sheetFormatPr defaultRowHeight="15"/>
  <cols>
    <col min="1" max="1" width="22.7109375" style="64" customWidth="1"/>
    <col min="2" max="3" width="22.85546875" style="64" customWidth="1"/>
    <col min="4" max="4" width="11.28515625" style="64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1942</v>
      </c>
      <c r="E1" s="36" t="str">
        <f>$A$2</f>
        <v>Taoyuan 1/2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2707</v>
      </c>
      <c r="E2" s="75" t="str">
        <f>$A$3</f>
        <v>桃園3地區</v>
      </c>
      <c r="F2" s="26" t="s">
        <v>806</v>
      </c>
      <c r="G2" s="77">
        <f>$A$6</f>
        <v>0</v>
      </c>
      <c r="H2" s="79" t="s">
        <v>35</v>
      </c>
      <c r="I2" s="80"/>
      <c r="J2" s="80"/>
      <c r="K2" s="81"/>
      <c r="L2" s="68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2702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68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470</v>
      </c>
      <c r="E4" s="82">
        <f>DATE</f>
        <v>42449</v>
      </c>
      <c r="F4" s="23" t="s">
        <v>804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471</v>
      </c>
      <c r="E5" s="83"/>
      <c r="F5" s="5" t="s">
        <v>805</v>
      </c>
      <c r="G5" s="6"/>
      <c r="H5" s="87">
        <f ca="1">TAOYUAN_1_2_DISTRICT_GRAPH!$AC$89</f>
        <v>3</v>
      </c>
      <c r="I5" s="88"/>
      <c r="J5" s="88"/>
      <c r="K5" s="89"/>
      <c r="L5" s="45">
        <f>$M$25</f>
        <v>2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Taoyuan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815</v>
      </c>
      <c r="B11" s="1"/>
      <c r="E11" s="5" t="str">
        <f>$A11</f>
        <v>Taoyuan 1/2 桃園1/2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458</v>
      </c>
      <c r="C12" s="64" t="str">
        <f>CONCATENATE(YEAR,":",MONTH,":",WEEK,":",WEEKDAY,":",$B12)</f>
        <v>2016:3:3:7:TAO_2_E</v>
      </c>
      <c r="D12" s="64">
        <f>MATCH($C12,REPORT_DATA_BY_COMP!$A:$A,0)</f>
        <v>936</v>
      </c>
      <c r="E12" s="65" t="str">
        <f>SUBSTITUTE(VLOOKUP($B12,COMP_LIST!$A:$AA,5,FALSE),"EL","")</f>
        <v>E. Boyce / Bell</v>
      </c>
      <c r="F12" s="4" t="str">
        <f>VLOOKUP($B12,COMP_LIST!$A:$AA,3,FALSE)</f>
        <v>Taoyuan 2 E</v>
      </c>
      <c r="G12" s="4" t="str">
        <f>VLOOKUP($B12,COMP_LIST!$A:$AA,4,FALSE)</f>
        <v>桃園 2 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1</v>
      </c>
      <c r="K12" s="10">
        <f>IFERROR(INDEX(REPORT_DATA_BY_COMP!$A:$AH,$D12,MATCH(K$8,REPORT_DATA_BY_COMP!$A$1:$AH$1,0)), "")</f>
        <v>1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2</v>
      </c>
      <c r="O12" s="10">
        <f>IFERROR(INDEX(REPORT_DATA_BY_COMP!$A:$AH,$D12,MATCH(O$8,REPORT_DATA_BY_COMP!$A$1:$AH$1,0)), "")</f>
        <v>2</v>
      </c>
      <c r="P12" s="10">
        <f>IFERROR(INDEX(REPORT_DATA_BY_COMP!$A:$AH,$D12,MATCH(P$8,REPORT_DATA_BY_COMP!$A$1:$AH$1,0)), "")</f>
        <v>5</v>
      </c>
      <c r="Q12" s="10">
        <f>IFERROR(INDEX(REPORT_DATA_BY_COMP!$A:$AH,$D12,MATCH(Q$8,REPORT_DATA_BY_COMP!$A$1:$AH$1,0)), "")</f>
        <v>5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12</v>
      </c>
    </row>
    <row r="13" spans="1:19" ht="15" customHeight="1">
      <c r="A13" s="1"/>
      <c r="B13" s="1" t="s">
        <v>459</v>
      </c>
      <c r="C13" s="64" t="str">
        <f>CONCATENATE(YEAR,":",MONTH,":",WEEK,":",WEEKDAY,":",$B13)</f>
        <v>2016:3:3:7:TAO_1_A</v>
      </c>
      <c r="D13" s="64">
        <f>MATCH($C13,REPORT_DATA_BY_COMP!$A:$A,0)</f>
        <v>934</v>
      </c>
      <c r="E13" s="65" t="str">
        <f>SUBSTITUTE(VLOOKUP($B13,COMP_LIST!$A:$AA,5,FALSE),"EL","")</f>
        <v>E. Love / Shih</v>
      </c>
      <c r="F13" s="4" t="str">
        <f>VLOOKUP($B13,COMP_LIST!$A:$AA,3,FALSE)</f>
        <v>Taoyuan 1 A E</v>
      </c>
      <c r="G13" s="4" t="str">
        <f>VLOOKUP($B13,COMP_LIST!$A:$AA,4,FALSE)</f>
        <v>桃園 1 A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2</v>
      </c>
      <c r="K13" s="10">
        <f>IFERROR(INDEX(REPORT_DATA_BY_COMP!$A:$AH,$D13,MATCH(K$8,REPORT_DATA_BY_COMP!$A$1:$AH$1,0)), "")</f>
        <v>1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3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6</v>
      </c>
      <c r="Q13" s="10">
        <f>IFERROR(INDEX(REPORT_DATA_BY_COMP!$A:$AH,$D13,MATCH(Q$8,REPORT_DATA_BY_COMP!$A$1:$AH$1,0)), "")</f>
        <v>2</v>
      </c>
      <c r="R13" s="10">
        <f>IFERROR(INDEX(REPORT_DATA_BY_COMP!$A:$AH,$D13,MATCH(R$8,REPORT_DATA_BY_COMP!$A$1:$AH$1,0)), "")</f>
        <v>2</v>
      </c>
      <c r="S13" s="10">
        <f>IFERROR(INDEX(REPORT_DATA_BY_COMP!$A:$AH,$D13,MATCH(S$8,REPORT_DATA_BY_COMP!$A$1:$AH$1,0)), "")</f>
        <v>8</v>
      </c>
    </row>
    <row r="14" spans="1:19" ht="15" customHeight="1">
      <c r="A14" s="1"/>
      <c r="B14" s="1" t="s">
        <v>460</v>
      </c>
      <c r="C14" s="64" t="str">
        <f>CONCATENATE(YEAR,":",MONTH,":",WEEK,":",WEEKDAY,":",$B14)</f>
        <v>2016:3:3:7:TAO_1_B</v>
      </c>
      <c r="D14" s="64">
        <f>MATCH($C14,REPORT_DATA_BY_COMP!$A:$A,0)</f>
        <v>935</v>
      </c>
      <c r="E14" s="65" t="str">
        <f>SUBSTITUTE(VLOOKUP($B14,COMP_LIST!$A:$AA,5,FALSE),"EL","")</f>
        <v>E. Nielson / Chuang</v>
      </c>
      <c r="F14" s="4" t="str">
        <f>VLOOKUP($B14,COMP_LIST!$A:$AA,3,FALSE)</f>
        <v>Taoyuan 1 B E</v>
      </c>
      <c r="G14" s="4" t="str">
        <f>VLOOKUP($B14,COMP_LIST!$A:$AA,4,FALSE)</f>
        <v>桃園 1 B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0</v>
      </c>
      <c r="K14" s="10">
        <f>IFERROR(INDEX(REPORT_DATA_BY_COMP!$A:$AH,$D14,MATCH(K$8,REPORT_DATA_BY_COMP!$A$1:$AH$1,0)), "")</f>
        <v>2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2</v>
      </c>
      <c r="O14" s="10">
        <f>IFERROR(INDEX(REPORT_DATA_BY_COMP!$A:$AH,$D14,MATCH(O$8,REPORT_DATA_BY_COMP!$A$1:$AH$1,0)), "")</f>
        <v>2</v>
      </c>
      <c r="P14" s="10">
        <f>IFERROR(INDEX(REPORT_DATA_BY_COMP!$A:$AH,$D14,MATCH(P$8,REPORT_DATA_BY_COMP!$A$1:$AH$1,0)), "")</f>
        <v>5</v>
      </c>
      <c r="Q14" s="10">
        <f>IFERROR(INDEX(REPORT_DATA_BY_COMP!$A:$AH,$D14,MATCH(Q$8,REPORT_DATA_BY_COMP!$A$1:$AH$1,0)), "")</f>
        <v>5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3</v>
      </c>
    </row>
    <row r="15" spans="1:19" ht="15" customHeight="1">
      <c r="A15" s="1"/>
      <c r="B15" s="1" t="s">
        <v>461</v>
      </c>
      <c r="C15" s="64" t="str">
        <f>CONCATENATE(YEAR,":",MONTH,":",WEEK,":",WEEKDAY,":",$B15)</f>
        <v>2016:3:3:7:TAO_2_S</v>
      </c>
      <c r="D15" s="64">
        <f>MATCH($C15,REPORT_DATA_BY_COMP!$A:$A,0)</f>
        <v>937</v>
      </c>
      <c r="E15" s="65" t="str">
        <f>SUBSTITUTE(VLOOKUP($B15,COMP_LIST!$A:$AA,5,FALSE),"EL","")</f>
        <v>S. Denison  / Apsley</v>
      </c>
      <c r="F15" s="4" t="str">
        <f>VLOOKUP($B15,COMP_LIST!$A:$AA,3,FALSE)</f>
        <v>Taoyuan 2 S</v>
      </c>
      <c r="G15" s="4" t="str">
        <f>VLOOKUP($B15,COMP_LIST!$A:$AA,4,FALSE)</f>
        <v>桃園 2 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1</v>
      </c>
      <c r="J15" s="10">
        <f>IFERROR(INDEX(REPORT_DATA_BY_COMP!$A:$AH,$D15,MATCH(J$8,REPORT_DATA_BY_COMP!$A$1:$AH$1,0)), "")</f>
        <v>2</v>
      </c>
      <c r="K15" s="10">
        <f>IFERROR(INDEX(REPORT_DATA_BY_COMP!$A:$AH,$D15,MATCH(K$8,REPORT_DATA_BY_COMP!$A$1:$AH$1,0)), "")</f>
        <v>3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6</v>
      </c>
      <c r="O15" s="10">
        <f>IFERROR(INDEX(REPORT_DATA_BY_COMP!$A:$AH,$D15,MATCH(O$8,REPORT_DATA_BY_COMP!$A$1:$AH$1,0)), "")</f>
        <v>5</v>
      </c>
      <c r="P15" s="10">
        <f>IFERROR(INDEX(REPORT_DATA_BY_COMP!$A:$AH,$D15,MATCH(P$8,REPORT_DATA_BY_COMP!$A$1:$AH$1,0)), "")</f>
        <v>7</v>
      </c>
      <c r="Q15" s="10">
        <f>IFERROR(INDEX(REPORT_DATA_BY_COMP!$A:$AH,$D15,MATCH(Q$8,REPORT_DATA_BY_COMP!$A$1:$AH$1,0)), "")</f>
        <v>4</v>
      </c>
      <c r="R15" s="10">
        <f>IFERROR(INDEX(REPORT_DATA_BY_COMP!$A:$AH,$D15,MATCH(R$8,REPORT_DATA_BY_COMP!$A$1:$AH$1,0)), "")</f>
        <v>1</v>
      </c>
      <c r="S15" s="10">
        <f>IFERROR(INDEX(REPORT_DATA_BY_COMP!$A:$AH,$D15,MATCH(S$8,REPORT_DATA_BY_COMP!$A$1:$AH$1,0)), "")</f>
        <v>6</v>
      </c>
    </row>
    <row r="16" spans="1:19" ht="15" customHeight="1">
      <c r="A16" s="1"/>
      <c r="B16" s="1" t="s">
        <v>462</v>
      </c>
      <c r="C16" s="64" t="str">
        <f>CONCATENATE(YEAR,":",MONTH,":",WEEK,":",WEEKDAY,":",$B16)</f>
        <v>2016:3:3:7:GUISHAN_E</v>
      </c>
      <c r="D16" s="64">
        <f>MATCH($C16,REPORT_DATA_BY_COMP!$A:$A,0)</f>
        <v>896</v>
      </c>
      <c r="E16" s="65" t="str">
        <f>SUBSTITUTE(VLOOKUP($B16,COMP_LIST!$A:$AA,5,FALSE),"EL","")</f>
        <v>E. Miner DL / Welch</v>
      </c>
      <c r="F16" s="4" t="str">
        <f>VLOOKUP($B16,COMP_LIST!$A:$AA,3,FALSE)</f>
        <v>Guishan E</v>
      </c>
      <c r="G16" s="4" t="str">
        <f>VLOOKUP($B16,COMP_LIST!$A:$AA,4,FALSE)</f>
        <v>龜山長老</v>
      </c>
      <c r="H16" s="10">
        <f>IFERROR(INDEX(REPORT_DATA_BY_COMP!$A:$AH,$D16,MATCH(H$8,REPORT_DATA_BY_COMP!$A$1:$AH$1,0)), "")</f>
        <v>0</v>
      </c>
      <c r="I16" s="10">
        <f>IFERROR(INDEX(REPORT_DATA_BY_COMP!$A:$AH,$D16,MATCH(I$8,REPORT_DATA_BY_COMP!$A$1:$AH$1,0)), "")</f>
        <v>0</v>
      </c>
      <c r="J16" s="10">
        <f>IFERROR(INDEX(REPORT_DATA_BY_COMP!$A:$AH,$D16,MATCH(J$8,REPORT_DATA_BY_COMP!$A$1:$AH$1,0)), "")</f>
        <v>2</v>
      </c>
      <c r="K16" s="10">
        <f>IFERROR(INDEX(REPORT_DATA_BY_COMP!$A:$AH,$D16,MATCH(K$8,REPORT_DATA_BY_COMP!$A$1:$AH$1,0)), "")</f>
        <v>1</v>
      </c>
      <c r="L16" s="47">
        <f>IFERROR(INDEX(REPORT_DATA_BY_COMP!$A:$AH,$D16,MATCH(L$8,REPORT_DATA_BY_COMP!$A$1:$AH$1,0)), "")</f>
        <v>0</v>
      </c>
      <c r="M16" s="56">
        <f>IFERROR(INDEX(REPORT_DATA_BY_COMP!$A:$AH,$D16,MATCH(M$8,REPORT_DATA_BY_COMP!$A$1:$AH$1,0)), "")</f>
        <v>0</v>
      </c>
      <c r="N16" s="50">
        <f>IFERROR(INDEX(REPORT_DATA_BY_COMP!$A:$AH,$D16,MATCH(N$8,REPORT_DATA_BY_COMP!$A$1:$AH$1,0)), "")</f>
        <v>3</v>
      </c>
      <c r="O16" s="10">
        <f>IFERROR(INDEX(REPORT_DATA_BY_COMP!$A:$AH,$D16,MATCH(O$8,REPORT_DATA_BY_COMP!$A$1:$AH$1,0)), "")</f>
        <v>0</v>
      </c>
      <c r="P16" s="10">
        <f>IFERROR(INDEX(REPORT_DATA_BY_COMP!$A:$AH,$D16,MATCH(P$8,REPORT_DATA_BY_COMP!$A$1:$AH$1,0)), "")</f>
        <v>5</v>
      </c>
      <c r="Q16" s="10">
        <f>IFERROR(INDEX(REPORT_DATA_BY_COMP!$A:$AH,$D16,MATCH(Q$8,REPORT_DATA_BY_COMP!$A$1:$AH$1,0)), "")</f>
        <v>4</v>
      </c>
      <c r="R16" s="10">
        <f>IFERROR(INDEX(REPORT_DATA_BY_COMP!$A:$AH,$D16,MATCH(R$8,REPORT_DATA_BY_COMP!$A$1:$AH$1,0)), "")</f>
        <v>0</v>
      </c>
      <c r="S16" s="10">
        <f>IFERROR(INDEX(REPORT_DATA_BY_COMP!$A:$AH,$D16,MATCH(S$8,REPORT_DATA_BY_COMP!$A$1:$AH$1,0)), "")</f>
        <v>7</v>
      </c>
    </row>
    <row r="17" spans="1:19" ht="15" customHeight="1">
      <c r="A17" s="1"/>
      <c r="B17" s="1"/>
      <c r="E17" s="8" t="s">
        <v>819</v>
      </c>
      <c r="F17" s="9"/>
      <c r="G17" s="9"/>
      <c r="H17" s="11">
        <f>SUM(H12:H16)</f>
        <v>0</v>
      </c>
      <c r="I17" s="11">
        <f t="shared" ref="I17:S17" si="0">SUM(I12:I16)</f>
        <v>1</v>
      </c>
      <c r="J17" s="11">
        <f t="shared" si="0"/>
        <v>7</v>
      </c>
      <c r="K17" s="11">
        <f t="shared" si="0"/>
        <v>8</v>
      </c>
      <c r="L17" s="48">
        <f t="shared" si="0"/>
        <v>0</v>
      </c>
      <c r="M17" s="57">
        <f t="shared" si="0"/>
        <v>0</v>
      </c>
      <c r="N17" s="51">
        <f t="shared" si="0"/>
        <v>16</v>
      </c>
      <c r="O17" s="11">
        <f t="shared" si="0"/>
        <v>11</v>
      </c>
      <c r="P17" s="11">
        <f t="shared" si="0"/>
        <v>28</v>
      </c>
      <c r="Q17" s="11">
        <f t="shared" si="0"/>
        <v>20</v>
      </c>
      <c r="R17" s="11">
        <f t="shared" si="0"/>
        <v>4</v>
      </c>
      <c r="S17" s="11">
        <f t="shared" si="0"/>
        <v>36</v>
      </c>
    </row>
    <row r="18" spans="1:19" ht="15" customHeight="1">
      <c r="E18" s="31"/>
      <c r="F18" s="22"/>
      <c r="G18" s="22"/>
      <c r="H18" s="22"/>
      <c r="I18" s="22"/>
      <c r="J18" s="22"/>
      <c r="K18" s="22"/>
      <c r="L18" s="22"/>
      <c r="M18" s="43"/>
      <c r="N18" s="22"/>
      <c r="O18" s="22"/>
      <c r="P18" s="22"/>
      <c r="Q18" s="22"/>
      <c r="R18" s="22"/>
      <c r="S18" s="22"/>
    </row>
    <row r="19" spans="1:19" ht="15" customHeight="1">
      <c r="E19" s="12" t="s">
        <v>2703</v>
      </c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</row>
    <row r="20" spans="1:19" ht="15" customHeight="1">
      <c r="C20" s="64" t="str">
        <f>CONCATENATE(YEAR,":",MONTH,":1:",WEEKLY_REPORT_DAY,":", $A$1)</f>
        <v>2016:3:1:7:TAOYUAN_1_2</v>
      </c>
      <c r="D20" s="64">
        <f>MATCH($C20,REPORT_DATA_BY_DISTRICT!$A:$A, 0)</f>
        <v>240</v>
      </c>
      <c r="E20" s="19" t="s">
        <v>796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5</v>
      </c>
      <c r="K20" s="10">
        <f>IFERROR(INDEX(REPORT_DATA_BY_DISTRICT!$A:$AH,$D20,MATCH(K$8,REPORT_DATA_BY_DISTRICT!$A$1:$AH$1,0)), "")</f>
        <v>4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2</v>
      </c>
      <c r="N20" s="10">
        <f>IFERROR(INDEX(REPORT_DATA_BY_DISTRICT!$A:$AH,$D20,MATCH(N$8,REPORT_DATA_BY_DISTRICT!$A$1:$AH$1,0)), "")</f>
        <v>13</v>
      </c>
      <c r="O20" s="10">
        <f>IFERROR(INDEX(REPORT_DATA_BY_DISTRICT!$A:$AH,$D20,MATCH(O$8,REPORT_DATA_BY_DISTRICT!$A$1:$AH$1,0)), "")</f>
        <v>13</v>
      </c>
      <c r="P20" s="10">
        <f>IFERROR(INDEX(REPORT_DATA_BY_DISTRICT!$A:$AH,$D20,MATCH(P$8,REPORT_DATA_BY_DISTRICT!$A$1:$AH$1,0)), "")</f>
        <v>33</v>
      </c>
      <c r="Q20" s="10">
        <f>IFERROR(INDEX(REPORT_DATA_BY_DISTRICT!$A:$AH,$D20,MATCH(Q$8,REPORT_DATA_BY_DISTRICT!$A$1:$AH$1,0)), "")</f>
        <v>13</v>
      </c>
      <c r="R20" s="10">
        <f>IFERROR(INDEX(REPORT_DATA_BY_DISTRICT!$A:$AH,$D20,MATCH(R$8,REPORT_DATA_BY_DISTRICT!$A$1:$AH$1,0)), "")</f>
        <v>3</v>
      </c>
      <c r="S20" s="10">
        <f>IFERROR(INDEX(REPORT_DATA_BY_DISTRICT!$A:$AH,$D20,MATCH(S$8,REPORT_DATA_BY_DISTRICT!$A$1:$AH$1,0)), "")</f>
        <v>22</v>
      </c>
    </row>
    <row r="21" spans="1:19" ht="15" customHeight="1">
      <c r="C21" s="64" t="str">
        <f>CONCATENATE(YEAR,":",MONTH,":2:",WEEKLY_REPORT_DAY,":", $A$1)</f>
        <v>2016:3:2:7:TAOYUAN_1_2</v>
      </c>
      <c r="D21" s="64">
        <f>MATCH($C21,REPORT_DATA_BY_DISTRICT!$A:$A, 0)</f>
        <v>270</v>
      </c>
      <c r="E21" s="19" t="s">
        <v>795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2</v>
      </c>
      <c r="J21" s="10">
        <f>IFERROR(INDEX(REPORT_DATA_BY_DISTRICT!$A:$AH,$D21,MATCH(J$8,REPORT_DATA_BY_DISTRICT!$A$1:$AH$1,0)), "")</f>
        <v>6</v>
      </c>
      <c r="K21" s="10">
        <f>IFERROR(INDEX(REPORT_DATA_BY_DISTRICT!$A:$AH,$D21,MATCH(K$8,REPORT_DATA_BY_DISTRICT!$A$1:$AH$1,0)), "")</f>
        <v>5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13</v>
      </c>
      <c r="O21" s="10">
        <f>IFERROR(INDEX(REPORT_DATA_BY_DISTRICT!$A:$AH,$D21,MATCH(O$8,REPORT_DATA_BY_DISTRICT!$A$1:$AH$1,0)), "")</f>
        <v>8</v>
      </c>
      <c r="P21" s="10">
        <f>IFERROR(INDEX(REPORT_DATA_BY_DISTRICT!$A:$AH,$D21,MATCH(P$8,REPORT_DATA_BY_DISTRICT!$A$1:$AH$1,0)), "")</f>
        <v>25</v>
      </c>
      <c r="Q21" s="10">
        <f>IFERROR(INDEX(REPORT_DATA_BY_DISTRICT!$A:$AH,$D21,MATCH(Q$8,REPORT_DATA_BY_DISTRICT!$A$1:$AH$1,0)), "")</f>
        <v>10</v>
      </c>
      <c r="R21" s="10">
        <f>IFERROR(INDEX(REPORT_DATA_BY_DISTRICT!$A:$AH,$D21,MATCH(R$8,REPORT_DATA_BY_DISTRICT!$A$1:$AH$1,0)), "")</f>
        <v>1</v>
      </c>
      <c r="S21" s="10">
        <f>IFERROR(INDEX(REPORT_DATA_BY_DISTRICT!$A:$AH,$D21,MATCH(S$8,REPORT_DATA_BY_DISTRICT!$A$1:$AH$1,0)), "")</f>
        <v>32</v>
      </c>
    </row>
    <row r="22" spans="1:19" ht="15" customHeight="1">
      <c r="C22" s="64" t="str">
        <f>CONCATENATE(YEAR,":",MONTH,":3:",WEEKLY_REPORT_DAY,":", $A$1)</f>
        <v>2016:3:3:7:TAOYUAN_1_2</v>
      </c>
      <c r="D22" s="64">
        <f>MATCH($C22,REPORT_DATA_BY_DISTRICT!$A:$A, 0)</f>
        <v>299</v>
      </c>
      <c r="E22" s="19" t="s">
        <v>797</v>
      </c>
      <c r="F22" s="13"/>
      <c r="G22" s="13"/>
      <c r="H22" s="10">
        <f>IFERROR(INDEX(REPORT_DATA_BY_DISTRICT!$A:$AH,$D22,MATCH(H$8,REPORT_DATA_BY_DISTRICT!$A$1:$AH$1,0)), "")</f>
        <v>0</v>
      </c>
      <c r="I22" s="10">
        <f>IFERROR(INDEX(REPORT_DATA_BY_DISTRICT!$A:$AH,$D22,MATCH(I$8,REPORT_DATA_BY_DISTRICT!$A$1:$AH$1,0)), "")</f>
        <v>1</v>
      </c>
      <c r="J22" s="10">
        <f>IFERROR(INDEX(REPORT_DATA_BY_DISTRICT!$A:$AH,$D22,MATCH(J$8,REPORT_DATA_BY_DISTRICT!$A$1:$AH$1,0)), "")</f>
        <v>7</v>
      </c>
      <c r="K22" s="10">
        <f>IFERROR(INDEX(REPORT_DATA_BY_DISTRICT!$A:$AH,$D22,MATCH(K$8,REPORT_DATA_BY_DISTRICT!$A$1:$AH$1,0)), "")</f>
        <v>8</v>
      </c>
      <c r="L22" s="10">
        <f>IFERROR(INDEX(REPORT_DATA_BY_DISTRICT!$A:$AH,$D22,MATCH(L$8,REPORT_DATA_BY_DISTRICT!$A$1:$AH$1,0)), "")</f>
        <v>0</v>
      </c>
      <c r="M22" s="10">
        <f>IFERROR(INDEX(REPORT_DATA_BY_DISTRICT!$A:$AH,$D22,MATCH(M$8,REPORT_DATA_BY_DISTRICT!$A$1:$AH$1,0)), "")</f>
        <v>0</v>
      </c>
      <c r="N22" s="10">
        <f>IFERROR(INDEX(REPORT_DATA_BY_DISTRICT!$A:$AH,$D22,MATCH(N$8,REPORT_DATA_BY_DISTRICT!$A$1:$AH$1,0)), "")</f>
        <v>16</v>
      </c>
      <c r="O22" s="10">
        <f>IFERROR(INDEX(REPORT_DATA_BY_DISTRICT!$A:$AH,$D22,MATCH(O$8,REPORT_DATA_BY_DISTRICT!$A$1:$AH$1,0)), "")</f>
        <v>11</v>
      </c>
      <c r="P22" s="10">
        <f>IFERROR(INDEX(REPORT_DATA_BY_DISTRICT!$A:$AH,$D22,MATCH(P$8,REPORT_DATA_BY_DISTRICT!$A$1:$AH$1,0)), "")</f>
        <v>28</v>
      </c>
      <c r="Q22" s="10">
        <f>IFERROR(INDEX(REPORT_DATA_BY_DISTRICT!$A:$AH,$D22,MATCH(Q$8,REPORT_DATA_BY_DISTRICT!$A$1:$AH$1,0)), "")</f>
        <v>20</v>
      </c>
      <c r="R22" s="10">
        <f>IFERROR(INDEX(REPORT_DATA_BY_DISTRICT!$A:$AH,$D22,MATCH(R$8,REPORT_DATA_BY_DISTRICT!$A$1:$AH$1,0)), "")</f>
        <v>4</v>
      </c>
      <c r="S22" s="10">
        <f>IFERROR(INDEX(REPORT_DATA_BY_DISTRICT!$A:$AH,$D22,MATCH(S$8,REPORT_DATA_BY_DISTRICT!$A$1:$AH$1,0)), "")</f>
        <v>36</v>
      </c>
    </row>
    <row r="23" spans="1:19" ht="15" customHeight="1">
      <c r="C23" s="64" t="str">
        <f>CONCATENATE(YEAR,":",MONTH,":4:",WEEKLY_REPORT_DAY,":", $A$1)</f>
        <v>2016:3:4:7:TAOYUAN_1_2</v>
      </c>
      <c r="D23" s="64" t="e">
        <f>MATCH($C23,REPORT_DATA_BY_DISTRICT!$A:$A, 0)</f>
        <v>#N/A</v>
      </c>
      <c r="E23" s="19" t="s">
        <v>798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1:19" ht="15" customHeight="1">
      <c r="C24" s="64" t="str">
        <f>CONCATENATE(YEAR,":",MONTH,":5:",WEEKLY_REPORT_DAY,":", $A$1)</f>
        <v>2016:3:5:7:TAOYUAN_1_2</v>
      </c>
      <c r="D24" s="64" t="e">
        <f>MATCH($C24,REPORT_DATA_BY_DISTRICT!$A:$A, 0)</f>
        <v>#N/A</v>
      </c>
      <c r="E24" s="19" t="s">
        <v>799</v>
      </c>
      <c r="F24" s="13"/>
      <c r="G24" s="13"/>
      <c r="H24" s="10" t="str">
        <f>IFERROR(INDEX(REPORT_DATA_BY_DISTRICT!$A:$AH,$D24,MATCH(H$8,REPORT_DATA_BY_DISTRICT!$A$1:$AH$1,0)), "")</f>
        <v/>
      </c>
      <c r="I24" s="10" t="str">
        <f>IFERROR(INDEX(REPORT_DATA_BY_DISTRICT!$A:$AH,$D24,MATCH(I$8,REPORT_DATA_BY_DISTRICT!$A$1:$AH$1,0)), "")</f>
        <v/>
      </c>
      <c r="J24" s="10" t="str">
        <f>IFERROR(INDEX(REPORT_DATA_BY_DISTRICT!$A:$AH,$D24,MATCH(J$8,REPORT_DATA_BY_DISTRICT!$A$1:$AH$1,0)), "")</f>
        <v/>
      </c>
      <c r="K24" s="10" t="str">
        <f>IFERROR(INDEX(REPORT_DATA_BY_DISTRICT!$A:$AH,$D24,MATCH(K$8,REPORT_DATA_BY_DISTRICT!$A$1:$AH$1,0)), "")</f>
        <v/>
      </c>
      <c r="L24" s="10" t="str">
        <f>IFERROR(INDEX(REPORT_DATA_BY_DISTRICT!$A:$AH,$D24,MATCH(L$8,REPORT_DATA_BY_DISTRICT!$A$1:$AH$1,0)), "")</f>
        <v/>
      </c>
      <c r="M24" s="10" t="str">
        <f>IFERROR(INDEX(REPORT_DATA_BY_DISTRICT!$A:$AH,$D24,MATCH(M$8,REPORT_DATA_BY_DISTRICT!$A$1:$AH$1,0)), "")</f>
        <v/>
      </c>
      <c r="N24" s="10" t="str">
        <f>IFERROR(INDEX(REPORT_DATA_BY_DISTRICT!$A:$AH,$D24,MATCH(N$8,REPORT_DATA_BY_DISTRICT!$A$1:$AH$1,0)), "")</f>
        <v/>
      </c>
      <c r="O24" s="10" t="str">
        <f>IFERROR(INDEX(REPORT_DATA_BY_DISTRICT!$A:$AH,$D24,MATCH(O$8,REPORT_DATA_BY_DISTRICT!$A$1:$AH$1,0)), "")</f>
        <v/>
      </c>
      <c r="P24" s="10" t="str">
        <f>IFERROR(INDEX(REPORT_DATA_BY_DISTRICT!$A:$AH,$D24,MATCH(P$8,REPORT_DATA_BY_DISTRICT!$A$1:$AH$1,0)), "")</f>
        <v/>
      </c>
      <c r="Q24" s="10" t="str">
        <f>IFERROR(INDEX(REPORT_DATA_BY_DISTRICT!$A:$AH,$D24,MATCH(Q$8,REPORT_DATA_BY_DISTRICT!$A$1:$AH$1,0)), "")</f>
        <v/>
      </c>
      <c r="R24" s="10" t="str">
        <f>IFERROR(INDEX(REPORT_DATA_BY_DISTRICT!$A:$AH,$D24,MATCH(R$8,REPORT_DATA_BY_DISTRICT!$A$1:$AH$1,0)), "")</f>
        <v/>
      </c>
      <c r="S24" s="10" t="str">
        <f>IFERROR(INDEX(REPORT_DATA_BY_DISTRICT!$A:$AH,$D24,MATCH(S$8,REPORT_DATA_BY_DISTRICT!$A$1:$AH$1,0)), "")</f>
        <v/>
      </c>
    </row>
    <row r="25" spans="1:19" ht="15" customHeight="1">
      <c r="E25" s="16" t="s">
        <v>819</v>
      </c>
      <c r="F25" s="14"/>
      <c r="G25" s="14"/>
      <c r="H25" s="17">
        <f>SUM(H20:H24)</f>
        <v>0</v>
      </c>
      <c r="I25" s="17">
        <f t="shared" ref="I25:R25" si="1">SUM(I20:I24)</f>
        <v>3</v>
      </c>
      <c r="J25" s="17">
        <f t="shared" si="1"/>
        <v>18</v>
      </c>
      <c r="K25" s="17">
        <f t="shared" si="1"/>
        <v>17</v>
      </c>
      <c r="L25" s="49">
        <f t="shared" si="1"/>
        <v>0</v>
      </c>
      <c r="M25" s="17">
        <f t="shared" si="1"/>
        <v>2</v>
      </c>
      <c r="N25" s="52">
        <f t="shared" si="1"/>
        <v>42</v>
      </c>
      <c r="O25" s="17">
        <f t="shared" si="1"/>
        <v>32</v>
      </c>
      <c r="P25" s="17">
        <f t="shared" si="1"/>
        <v>86</v>
      </c>
      <c r="Q25" s="17">
        <f t="shared" si="1"/>
        <v>43</v>
      </c>
      <c r="R25" s="17">
        <f t="shared" si="1"/>
        <v>8</v>
      </c>
      <c r="S25" s="17">
        <f>SUM(S20:S24)</f>
        <v>90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5:S16">
    <cfRule type="expression" dxfId="509" priority="10">
      <formula>AND(M$9&lt;&gt;"",M15&gt;=M$9)</formula>
    </cfRule>
  </conditionalFormatting>
  <conditionalFormatting sqref="M15:S16">
    <cfRule type="expression" dxfId="508" priority="9">
      <formula>J15=""</formula>
    </cfRule>
    <cfRule type="expression" dxfId="507" priority="11">
      <formula>AND(M$10&lt;&gt;"",M15&lt;M$10)</formula>
    </cfRule>
    <cfRule type="expression" dxfId="506" priority="12">
      <formula>AND(M$10&lt;&gt;"",M15&gt;=M$10)</formula>
    </cfRule>
  </conditionalFormatting>
  <conditionalFormatting sqref="M12:S13">
    <cfRule type="expression" dxfId="505" priority="6">
      <formula>AND(M$9&lt;&gt;"",M12&gt;=M$9)</formula>
    </cfRule>
  </conditionalFormatting>
  <conditionalFormatting sqref="M12:S13">
    <cfRule type="expression" dxfId="504" priority="5">
      <formula>J12=""</formula>
    </cfRule>
    <cfRule type="expression" dxfId="503" priority="7">
      <formula>AND(M$10&lt;&gt;"",M12&lt;M$10)</formula>
    </cfRule>
    <cfRule type="expression" dxfId="502" priority="8">
      <formula>AND(M$10&lt;&gt;"",M12&gt;=M$10)</formula>
    </cfRule>
  </conditionalFormatting>
  <conditionalFormatting sqref="M14:S14">
    <cfRule type="expression" dxfId="501" priority="2">
      <formula>AND(M$9&lt;&gt;"",M14&gt;=M$9)</formula>
    </cfRule>
  </conditionalFormatting>
  <conditionalFormatting sqref="M14:S14">
    <cfRule type="expression" dxfId="500" priority="1">
      <formula>J14=""</formula>
    </cfRule>
    <cfRule type="expression" dxfId="499" priority="3">
      <formula>AND(M$10&lt;&gt;"",M14&lt;M$10)</formula>
    </cfRule>
    <cfRule type="expression" dxfId="498" priority="4">
      <formula>AND(M$10&lt;&gt;"",M14&gt;=M$10)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65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opLeftCell="A76" zoomScale="85" zoomScaleNormal="85" workbookViewId="0">
      <selection activeCell="B15" sqref="B15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2014:1:0:0:TAOYUAN_1_2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2014:2:0:0:TAOYUAN_1_2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2014:3:0:0:TAOYUAN_1_2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2014:4:0:0:TAOYUAN_1_2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2014:5:0:0:TAOYUAN_1_2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2014:6:0:0:TAOYUAN_1_2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2014:7:0:0:TAOYUAN_1_2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2014:8:0:0:TAOYUAN_1_2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2014:9:0:0:TAOYUAN_1_2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2014:10:0:0:TAOYUAN_1_2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2014:11:0:0:TAOYUAN_1_2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2014:12:0:0:TAOYUAN_1_2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2015:1:0:0:TAOYUAN_1_2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2015:2:0:0:TAOYUAN_1_2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2015:3:0:0:TAOYUAN_1_2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2015:4:0:0:TAOYUAN_1_2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2015:5:0:0:TAOYUAN_1_2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2015:6:0:0:TAOYUAN_1_2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2015:7:0:0:TAOYUAN_1_2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2015:8:0:0:TAOYUAN_1_2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2015:9:0:0:TAOYUAN_1_2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2015:10:0:0:TAOYUAN_1_2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2015:11:0:0:TAOYUAN_1_2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2015:12:0:0:TAOYUAN_1_2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2016:1:0:0:TAOYUAN_1_2</v>
      </c>
      <c r="AB77" s="27">
        <f t="shared" ca="1" si="3"/>
        <v>19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42372</v>
      </c>
      <c r="AN77" s="27">
        <f t="shared" ref="AN77:AN88" si="11">WEEKNUM(AM77,2)-WEEKNUM(DATE(YEAR(AM77),MONTH(AM77),1),2)+1</f>
        <v>1</v>
      </c>
      <c r="AO77" s="28" t="str">
        <f t="shared" ref="AO77:AO88" si="12">CONCATENATE(YEAR(AM77),":",MONTH(AM77),":",AN77,":",WEEKLY_REPORT_DAY,":", $X$90)</f>
        <v>2016:1:1:7:TAOYUAN_1_2</v>
      </c>
      <c r="AP77" s="27" t="e">
        <f t="shared" ref="AP77:AP88" ca="1" si="13">MATCH(AO77,INDIRECT(CONCATENATE($X$93,"$A:$A")),0)</f>
        <v>#N/A</v>
      </c>
      <c r="AQ77" s="21" t="e">
        <f t="shared" ref="AQ77:AU88" ca="1" si="14">INDEX(INDIRECT(CONCATENATE($X$93,"$A:$AG")),$AP77,MATCH(AQ$52,INDIRECT(CONCATENATE($X$93,"$A1:$AG1")),0))</f>
        <v>#N/A</v>
      </c>
      <c r="AR77" s="21" t="e">
        <f t="shared" ca="1" si="14"/>
        <v>#N/A</v>
      </c>
      <c r="AS77" s="21" t="e">
        <f t="shared" ca="1" si="14"/>
        <v>#N/A</v>
      </c>
      <c r="AT77" s="21" t="e">
        <f t="shared" ca="1" si="14"/>
        <v>#N/A</v>
      </c>
      <c r="AU77" s="21" t="e">
        <f t="shared" ca="1" si="14"/>
        <v>#N/A</v>
      </c>
      <c r="AV77" s="21">
        <f t="shared" ref="AV77:AV88" si="15">ROUND(1*$X$97/$X$99,0)</f>
        <v>1</v>
      </c>
      <c r="AW77" s="21">
        <f t="shared" ref="AW77:AW88" si="16">6*$X$97</f>
        <v>30</v>
      </c>
      <c r="AX77" s="21">
        <f t="shared" ref="AX77:AX88" si="17">3*$X$97</f>
        <v>15</v>
      </c>
      <c r="AY77" s="21">
        <f t="shared" ref="AY77:AY88" si="18">5*$X$97</f>
        <v>25</v>
      </c>
      <c r="AZ77" s="21">
        <f t="shared" ref="AZ77:AZ88" si="19">1*$X$97</f>
        <v>5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2016:2:0:0:TAOYUAN_1_2</v>
      </c>
      <c r="AB78" s="27">
        <f t="shared" ca="1" si="3"/>
        <v>55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42379</v>
      </c>
      <c r="AN78" s="27">
        <f t="shared" si="11"/>
        <v>2</v>
      </c>
      <c r="AO78" s="28" t="str">
        <f t="shared" si="12"/>
        <v>2016:1:2:7:TAOYUAN_1_2</v>
      </c>
      <c r="AP78" s="27">
        <f t="shared" ca="1" si="13"/>
        <v>18</v>
      </c>
      <c r="AQ78" s="21">
        <f t="shared" ca="1" si="14"/>
        <v>0</v>
      </c>
      <c r="AR78" s="21">
        <f t="shared" ca="1" si="14"/>
        <v>9</v>
      </c>
      <c r="AS78" s="21">
        <f t="shared" ca="1" si="14"/>
        <v>0</v>
      </c>
      <c r="AT78" s="21">
        <f t="shared" ca="1" si="14"/>
        <v>5</v>
      </c>
      <c r="AU78" s="21">
        <f t="shared" ca="1" si="14"/>
        <v>0</v>
      </c>
      <c r="AV78" s="21">
        <f t="shared" si="15"/>
        <v>1</v>
      </c>
      <c r="AW78" s="21">
        <f t="shared" si="16"/>
        <v>30</v>
      </c>
      <c r="AX78" s="21">
        <f t="shared" si="17"/>
        <v>15</v>
      </c>
      <c r="AY78" s="21">
        <f t="shared" si="18"/>
        <v>25</v>
      </c>
      <c r="AZ78" s="21">
        <f t="shared" si="19"/>
        <v>5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2016:3:0:0:TAOYUAN_1_2</v>
      </c>
      <c r="AB79" s="27">
        <f t="shared" ca="1" si="3"/>
        <v>86</v>
      </c>
      <c r="AC79" s="21">
        <f t="shared" ca="1" si="4"/>
        <v>2</v>
      </c>
      <c r="AD79" s="21">
        <f t="shared" si="5"/>
        <v>0</v>
      </c>
      <c r="AE79" s="27">
        <f t="shared" ca="1" si="6"/>
        <v>28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42386</v>
      </c>
      <c r="AN79" s="27">
        <f t="shared" si="11"/>
        <v>3</v>
      </c>
      <c r="AO79" s="28" t="str">
        <f t="shared" si="12"/>
        <v>2016:1:3:7:TAOYUAN_1_2</v>
      </c>
      <c r="AP79" s="27" t="e">
        <f t="shared" ca="1" si="13"/>
        <v>#N/A</v>
      </c>
      <c r="AQ79" s="21" t="e">
        <f t="shared" ca="1" si="14"/>
        <v>#N/A</v>
      </c>
      <c r="AR79" s="21" t="e">
        <f t="shared" ca="1" si="14"/>
        <v>#N/A</v>
      </c>
      <c r="AS79" s="21" t="e">
        <f t="shared" ca="1" si="14"/>
        <v>#N/A</v>
      </c>
      <c r="AT79" s="21" t="e">
        <f t="shared" ca="1" si="14"/>
        <v>#N/A</v>
      </c>
      <c r="AU79" s="21" t="e">
        <f t="shared" ca="1" si="14"/>
        <v>#N/A</v>
      </c>
      <c r="AV79" s="21">
        <f t="shared" si="15"/>
        <v>1</v>
      </c>
      <c r="AW79" s="21">
        <f t="shared" si="16"/>
        <v>30</v>
      </c>
      <c r="AX79" s="21">
        <f t="shared" si="17"/>
        <v>15</v>
      </c>
      <c r="AY79" s="21">
        <f t="shared" si="18"/>
        <v>25</v>
      </c>
      <c r="AZ79" s="21">
        <f t="shared" si="19"/>
        <v>5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2016:4:0:0:TAOYUAN_1_2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42393</v>
      </c>
      <c r="AN80" s="27">
        <f t="shared" si="11"/>
        <v>4</v>
      </c>
      <c r="AO80" s="28" t="str">
        <f t="shared" si="12"/>
        <v>2016:1:4:7:TAOYUAN_1_2</v>
      </c>
      <c r="AP80" s="27">
        <f t="shared" ca="1" si="13"/>
        <v>50</v>
      </c>
      <c r="AQ80" s="21">
        <f t="shared" ca="1" si="14"/>
        <v>0</v>
      </c>
      <c r="AR80" s="21">
        <f t="shared" ca="1" si="14"/>
        <v>10</v>
      </c>
      <c r="AS80" s="21">
        <f t="shared" ca="1" si="14"/>
        <v>3</v>
      </c>
      <c r="AT80" s="21">
        <f t="shared" ca="1" si="14"/>
        <v>10</v>
      </c>
      <c r="AU80" s="21">
        <f t="shared" ca="1" si="14"/>
        <v>0</v>
      </c>
      <c r="AV80" s="21">
        <f t="shared" si="15"/>
        <v>1</v>
      </c>
      <c r="AW80" s="21">
        <f t="shared" si="16"/>
        <v>30</v>
      </c>
      <c r="AX80" s="21">
        <f t="shared" si="17"/>
        <v>15</v>
      </c>
      <c r="AY80" s="21">
        <f t="shared" si="18"/>
        <v>25</v>
      </c>
      <c r="AZ80" s="21">
        <f t="shared" si="19"/>
        <v>5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2016:5:0:0:TAOYUAN_1_2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42400</v>
      </c>
      <c r="AN81" s="27">
        <f t="shared" si="11"/>
        <v>5</v>
      </c>
      <c r="AO81" s="28" t="str">
        <f t="shared" si="12"/>
        <v>2016:1:5:7:TAOYUAN_1_2</v>
      </c>
      <c r="AP81" s="27">
        <f t="shared" ca="1" si="13"/>
        <v>82</v>
      </c>
      <c r="AQ81" s="21">
        <f t="shared" ca="1" si="14"/>
        <v>0</v>
      </c>
      <c r="AR81" s="21">
        <f t="shared" ca="1" si="14"/>
        <v>10</v>
      </c>
      <c r="AS81" s="21">
        <f t="shared" ca="1" si="14"/>
        <v>5</v>
      </c>
      <c r="AT81" s="21">
        <f t="shared" ca="1" si="14"/>
        <v>7</v>
      </c>
      <c r="AU81" s="21">
        <f t="shared" ca="1" si="14"/>
        <v>0</v>
      </c>
      <c r="AV81" s="21">
        <f t="shared" si="15"/>
        <v>1</v>
      </c>
      <c r="AW81" s="21">
        <f t="shared" si="16"/>
        <v>30</v>
      </c>
      <c r="AX81" s="21">
        <f t="shared" si="17"/>
        <v>15</v>
      </c>
      <c r="AY81" s="21">
        <f t="shared" si="18"/>
        <v>25</v>
      </c>
      <c r="AZ81" s="21">
        <f t="shared" si="19"/>
        <v>5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2016:6:0:0:TAOYUAN_1_2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42407</v>
      </c>
      <c r="AN82" s="27">
        <f t="shared" si="11"/>
        <v>1</v>
      </c>
      <c r="AO82" s="28" t="str">
        <f t="shared" si="12"/>
        <v>2016:2:1:7:TAOYUAN_1_2</v>
      </c>
      <c r="AP82" s="27">
        <f t="shared" ca="1" si="13"/>
        <v>114</v>
      </c>
      <c r="AQ82" s="21">
        <f t="shared" ca="1" si="14"/>
        <v>0</v>
      </c>
      <c r="AR82" s="21">
        <f t="shared" ca="1" si="14"/>
        <v>13</v>
      </c>
      <c r="AS82" s="21">
        <f t="shared" ca="1" si="14"/>
        <v>4</v>
      </c>
      <c r="AT82" s="21">
        <f t="shared" ca="1" si="14"/>
        <v>9</v>
      </c>
      <c r="AU82" s="21">
        <f t="shared" ca="1" si="14"/>
        <v>0</v>
      </c>
      <c r="AV82" s="21">
        <f t="shared" si="15"/>
        <v>1</v>
      </c>
      <c r="AW82" s="21">
        <f t="shared" si="16"/>
        <v>30</v>
      </c>
      <c r="AX82" s="21">
        <f t="shared" si="17"/>
        <v>15</v>
      </c>
      <c r="AY82" s="21">
        <f t="shared" si="18"/>
        <v>25</v>
      </c>
      <c r="AZ82" s="21">
        <f t="shared" si="19"/>
        <v>5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2016:7:0:0:TAOYUAN_1_2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42414</v>
      </c>
      <c r="AN83" s="27">
        <f t="shared" si="11"/>
        <v>2</v>
      </c>
      <c r="AO83" s="28" t="str">
        <f t="shared" si="12"/>
        <v>2016:2:2:7:TAOYUAN_1_2</v>
      </c>
      <c r="AP83" s="27">
        <f t="shared" ca="1" si="13"/>
        <v>146</v>
      </c>
      <c r="AQ83" s="21">
        <f t="shared" ca="1" si="14"/>
        <v>0</v>
      </c>
      <c r="AR83" s="21">
        <f t="shared" ca="1" si="14"/>
        <v>14</v>
      </c>
      <c r="AS83" s="21">
        <f t="shared" ca="1" si="14"/>
        <v>9</v>
      </c>
      <c r="AT83" s="21">
        <f t="shared" ca="1" si="14"/>
        <v>7</v>
      </c>
      <c r="AU83" s="21">
        <f t="shared" ca="1" si="14"/>
        <v>2</v>
      </c>
      <c r="AV83" s="21">
        <f t="shared" si="15"/>
        <v>1</v>
      </c>
      <c r="AW83" s="21">
        <f t="shared" si="16"/>
        <v>30</v>
      </c>
      <c r="AX83" s="21">
        <f t="shared" si="17"/>
        <v>15</v>
      </c>
      <c r="AY83" s="21">
        <f t="shared" si="18"/>
        <v>25</v>
      </c>
      <c r="AZ83" s="21">
        <f t="shared" si="19"/>
        <v>5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2016:8:0:0:TAOYUAN_1_2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42421</v>
      </c>
      <c r="AN84" s="27">
        <f t="shared" si="11"/>
        <v>3</v>
      </c>
      <c r="AO84" s="28" t="str">
        <f t="shared" si="12"/>
        <v>2016:2:3:7:TAOYUAN_1_2</v>
      </c>
      <c r="AP84" s="27">
        <f t="shared" ca="1" si="13"/>
        <v>178</v>
      </c>
      <c r="AQ84" s="21">
        <f t="shared" ca="1" si="14"/>
        <v>0</v>
      </c>
      <c r="AR84" s="21">
        <f t="shared" ca="1" si="14"/>
        <v>16</v>
      </c>
      <c r="AS84" s="21">
        <f t="shared" ca="1" si="14"/>
        <v>8</v>
      </c>
      <c r="AT84" s="21">
        <f t="shared" ca="1" si="14"/>
        <v>28</v>
      </c>
      <c r="AU84" s="21">
        <f t="shared" ca="1" si="14"/>
        <v>0</v>
      </c>
      <c r="AV84" s="21">
        <f t="shared" si="15"/>
        <v>1</v>
      </c>
      <c r="AW84" s="21">
        <f t="shared" si="16"/>
        <v>30</v>
      </c>
      <c r="AX84" s="21">
        <f t="shared" si="17"/>
        <v>15</v>
      </c>
      <c r="AY84" s="21">
        <f t="shared" si="18"/>
        <v>25</v>
      </c>
      <c r="AZ84" s="21">
        <f t="shared" si="19"/>
        <v>5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2016:9:0:0:TAOYUAN_1_2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42428</v>
      </c>
      <c r="AN85" s="27">
        <f t="shared" si="11"/>
        <v>4</v>
      </c>
      <c r="AO85" s="28" t="str">
        <f t="shared" si="12"/>
        <v>2016:2:4:7:TAOYUAN_1_2</v>
      </c>
      <c r="AP85" s="27">
        <f t="shared" ca="1" si="13"/>
        <v>209</v>
      </c>
      <c r="AQ85" s="21">
        <f t="shared" ca="1" si="14"/>
        <v>1</v>
      </c>
      <c r="AR85" s="21">
        <f t="shared" ca="1" si="14"/>
        <v>15</v>
      </c>
      <c r="AS85" s="21">
        <f t="shared" ca="1" si="14"/>
        <v>14</v>
      </c>
      <c r="AT85" s="21">
        <f t="shared" ca="1" si="14"/>
        <v>14</v>
      </c>
      <c r="AU85" s="21">
        <f t="shared" ca="1" si="14"/>
        <v>5</v>
      </c>
      <c r="AV85" s="21">
        <f t="shared" si="15"/>
        <v>1</v>
      </c>
      <c r="AW85" s="21">
        <f t="shared" si="16"/>
        <v>30</v>
      </c>
      <c r="AX85" s="21">
        <f t="shared" si="17"/>
        <v>15</v>
      </c>
      <c r="AY85" s="21">
        <f t="shared" si="18"/>
        <v>25</v>
      </c>
      <c r="AZ85" s="21">
        <f t="shared" si="19"/>
        <v>5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2016:10:0:0:TAOYUAN_1_2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42435</v>
      </c>
      <c r="AN86" s="27">
        <f t="shared" si="11"/>
        <v>1</v>
      </c>
      <c r="AO86" s="28" t="str">
        <f t="shared" si="12"/>
        <v>2016:3:1:7:TAOYUAN_1_2</v>
      </c>
      <c r="AP86" s="27">
        <f t="shared" ca="1" si="13"/>
        <v>240</v>
      </c>
      <c r="AQ86" s="21">
        <f t="shared" ca="1" si="14"/>
        <v>2</v>
      </c>
      <c r="AR86" s="21">
        <f t="shared" ca="1" si="14"/>
        <v>13</v>
      </c>
      <c r="AS86" s="21">
        <f t="shared" ca="1" si="14"/>
        <v>13</v>
      </c>
      <c r="AT86" s="21">
        <f t="shared" ca="1" si="14"/>
        <v>13</v>
      </c>
      <c r="AU86" s="21">
        <f t="shared" ca="1" si="14"/>
        <v>3</v>
      </c>
      <c r="AV86" s="21">
        <f t="shared" si="15"/>
        <v>1</v>
      </c>
      <c r="AW86" s="21">
        <f t="shared" si="16"/>
        <v>30</v>
      </c>
      <c r="AX86" s="21">
        <f t="shared" si="17"/>
        <v>15</v>
      </c>
      <c r="AY86" s="21">
        <f t="shared" si="18"/>
        <v>25</v>
      </c>
      <c r="AZ86" s="21">
        <f t="shared" si="19"/>
        <v>5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2016:11:0:0:TAOYUAN_1_2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42442</v>
      </c>
      <c r="AN87" s="27">
        <f t="shared" si="11"/>
        <v>2</v>
      </c>
      <c r="AO87" s="28" t="str">
        <f t="shared" si="12"/>
        <v>2016:3:2:7:TAOYUAN_1_2</v>
      </c>
      <c r="AP87" s="27">
        <f t="shared" ca="1" si="13"/>
        <v>270</v>
      </c>
      <c r="AQ87" s="21">
        <f t="shared" ca="1" si="14"/>
        <v>0</v>
      </c>
      <c r="AR87" s="21">
        <f t="shared" ca="1" si="14"/>
        <v>13</v>
      </c>
      <c r="AS87" s="21">
        <f t="shared" ca="1" si="14"/>
        <v>8</v>
      </c>
      <c r="AT87" s="21">
        <f t="shared" ca="1" si="14"/>
        <v>10</v>
      </c>
      <c r="AU87" s="21">
        <f t="shared" ca="1" si="14"/>
        <v>1</v>
      </c>
      <c r="AV87" s="21">
        <f t="shared" si="15"/>
        <v>1</v>
      </c>
      <c r="AW87" s="21">
        <f t="shared" si="16"/>
        <v>30</v>
      </c>
      <c r="AX87" s="21">
        <f t="shared" si="17"/>
        <v>15</v>
      </c>
      <c r="AY87" s="21">
        <f t="shared" si="18"/>
        <v>25</v>
      </c>
      <c r="AZ87" s="21">
        <f t="shared" si="19"/>
        <v>5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2016:12:0:0:TAOYUAN_1_2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42449</v>
      </c>
      <c r="AN88" s="27">
        <f t="shared" si="11"/>
        <v>3</v>
      </c>
      <c r="AO88" s="28" t="str">
        <f t="shared" si="12"/>
        <v>2016:3:3:7:TAOYUAN_1_2</v>
      </c>
      <c r="AP88" s="27">
        <f t="shared" ca="1" si="13"/>
        <v>299</v>
      </c>
      <c r="AQ88" s="21">
        <f t="shared" ca="1" si="14"/>
        <v>0</v>
      </c>
      <c r="AR88" s="21">
        <f t="shared" ca="1" si="14"/>
        <v>16</v>
      </c>
      <c r="AS88" s="21">
        <f t="shared" ca="1" si="14"/>
        <v>11</v>
      </c>
      <c r="AT88" s="21">
        <f t="shared" ca="1" si="14"/>
        <v>20</v>
      </c>
      <c r="AU88" s="21">
        <f t="shared" ca="1" si="14"/>
        <v>4</v>
      </c>
      <c r="AV88" s="21">
        <f t="shared" si="15"/>
        <v>1</v>
      </c>
      <c r="AW88" s="21">
        <f t="shared" si="16"/>
        <v>30</v>
      </c>
      <c r="AX88" s="21">
        <f t="shared" si="17"/>
        <v>15</v>
      </c>
      <c r="AY88" s="21">
        <f t="shared" si="18"/>
        <v>25</v>
      </c>
      <c r="AZ88" s="21">
        <f t="shared" si="19"/>
        <v>5</v>
      </c>
    </row>
    <row r="89" spans="23:52">
      <c r="AC89" s="7">
        <f ca="1">SUMIFS(AC53:AC88, $X53:$X88,YEAR,AC53:AC88,"&lt;&gt;#N/A")</f>
        <v>3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1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1484</v>
      </c>
      <c r="X90" s="2" t="s">
        <v>1942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2707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2708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5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1</v>
      </c>
      <c r="AN100" s="27"/>
    </row>
    <row r="101" spans="23:50">
      <c r="W101" s="7" t="s">
        <v>449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2016  3</v>
      </c>
    </row>
    <row r="107" spans="23:50" ht="23.25">
      <c r="W107" s="7" t="s">
        <v>1479</v>
      </c>
      <c r="X107" s="42" t="str">
        <f>$X$91</f>
        <v>Taoyuan 1/2 District</v>
      </c>
    </row>
    <row r="108" spans="23:50">
      <c r="X108" s="40" t="str">
        <f>$X$92</f>
        <v>桃園1/2地區</v>
      </c>
    </row>
    <row r="109" spans="23:50">
      <c r="X109" s="41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B1" zoomScaleNormal="100" zoomScaleSheetLayoutView="115" workbookViewId="0">
      <selection activeCell="U14" sqref="U14"/>
    </sheetView>
  </sheetViews>
  <sheetFormatPr defaultRowHeight="15"/>
  <cols>
    <col min="1" max="1" width="22.7109375" style="64" customWidth="1"/>
    <col min="2" max="3" width="22.85546875" style="64" customWidth="1"/>
    <col min="4" max="4" width="11.28515625" style="64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1903</v>
      </c>
      <c r="E1" s="36" t="str">
        <f>$A$2</f>
        <v>Bade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2709</v>
      </c>
      <c r="E2" s="75" t="str">
        <f>$A$3</f>
        <v>八德地區</v>
      </c>
      <c r="F2" s="26" t="s">
        <v>806</v>
      </c>
      <c r="G2" s="77">
        <f>$A$6</f>
        <v>0</v>
      </c>
      <c r="H2" s="79" t="s">
        <v>35</v>
      </c>
      <c r="I2" s="80"/>
      <c r="J2" s="80"/>
      <c r="K2" s="81"/>
      <c r="L2" s="68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2710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68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470</v>
      </c>
      <c r="E4" s="82">
        <f>DATE</f>
        <v>42449</v>
      </c>
      <c r="F4" s="23" t="s">
        <v>804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471</v>
      </c>
      <c r="E5" s="83"/>
      <c r="F5" s="5" t="s">
        <v>805</v>
      </c>
      <c r="G5" s="6"/>
      <c r="H5" s="87">
        <f ca="1">BADE_DISTRICT_GRAPH!$AC$89</f>
        <v>6</v>
      </c>
      <c r="I5" s="88"/>
      <c r="J5" s="88"/>
      <c r="K5" s="89"/>
      <c r="L5" s="45">
        <f>$M$24</f>
        <v>2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Taoyuan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2768</v>
      </c>
      <c r="B11" s="1"/>
      <c r="E11" s="5" t="str">
        <f>$A11</f>
        <v>Bade 八德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463</v>
      </c>
      <c r="C12" s="64" t="str">
        <f>CONCATENATE(YEAR,":",MONTH,":",WEEK,":",WEEKDAY,":",$B12)</f>
        <v>2016:3:3:7:BADE_A_E</v>
      </c>
      <c r="D12" s="64">
        <f>MATCH($C12,REPORT_DATA_BY_COMP!$A:$A,0)</f>
        <v>887</v>
      </c>
      <c r="E12" s="65" t="str">
        <f>SUBSTITUTE(VLOOKUP($B12,COMP_LIST!$A:$AA,5,FALSE),"EL","")</f>
        <v>E. Scovel / Tan</v>
      </c>
      <c r="F12" s="4" t="str">
        <f>VLOOKUP($B12,COMP_LIST!$A:$AA,3,FALSE)</f>
        <v>Bade A E</v>
      </c>
      <c r="G12" s="4" t="str">
        <f>VLOOKUP($B12,COMP_LIST!$A:$AA,4,FALSE)</f>
        <v>八德A長老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0</v>
      </c>
      <c r="K12" s="10">
        <f>IFERROR(INDEX(REPORT_DATA_BY_COMP!$A:$AH,$D12,MATCH(K$8,REPORT_DATA_BY_COMP!$A$1:$AH$1,0)), "")</f>
        <v>1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2</v>
      </c>
      <c r="O12" s="10">
        <f>IFERROR(INDEX(REPORT_DATA_BY_COMP!$A:$AH,$D12,MATCH(O$8,REPORT_DATA_BY_COMP!$A$1:$AH$1,0)), "")</f>
        <v>6</v>
      </c>
      <c r="P12" s="10">
        <f>IFERROR(INDEX(REPORT_DATA_BY_COMP!$A:$AH,$D12,MATCH(P$8,REPORT_DATA_BY_COMP!$A$1:$AH$1,0)), "")</f>
        <v>6</v>
      </c>
      <c r="Q12" s="10">
        <f>IFERROR(INDEX(REPORT_DATA_BY_COMP!$A:$AH,$D12,MATCH(Q$8,REPORT_DATA_BY_COMP!$A$1:$AH$1,0)), "")</f>
        <v>8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5</v>
      </c>
    </row>
    <row r="13" spans="1:19" ht="15" customHeight="1">
      <c r="A13" s="1"/>
      <c r="B13" s="1" t="s">
        <v>464</v>
      </c>
      <c r="C13" s="64" t="str">
        <f>CONCATENATE(YEAR,":",MONTH,":",WEEK,":",WEEKDAY,":",$B13)</f>
        <v>2016:3:3:7:BADE_B_E</v>
      </c>
      <c r="D13" s="64">
        <f>MATCH($C13,REPORT_DATA_BY_COMP!$A:$A,0)</f>
        <v>888</v>
      </c>
      <c r="E13" s="65" t="str">
        <f>SUBSTITUTE(VLOOKUP($B13,COMP_LIST!$A:$AA,5,FALSE),"EL","")</f>
        <v>E. Casper / Turner</v>
      </c>
      <c r="F13" s="4" t="str">
        <f>VLOOKUP($B13,COMP_LIST!$A:$AA,3,FALSE)</f>
        <v>Bade B E</v>
      </c>
      <c r="G13" s="4" t="str">
        <f>VLOOKUP($B13,COMP_LIST!$A:$AA,4,FALSE)</f>
        <v>八德B長老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1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2</v>
      </c>
      <c r="O13" s="10">
        <f>IFERROR(INDEX(REPORT_DATA_BY_COMP!$A:$AH,$D13,MATCH(O$8,REPORT_DATA_BY_COMP!$A$1:$AH$1,0)), "")</f>
        <v>0</v>
      </c>
      <c r="P13" s="10">
        <f>IFERROR(INDEX(REPORT_DATA_BY_COMP!$A:$AH,$D13,MATCH(P$8,REPORT_DATA_BY_COMP!$A$1:$AH$1,0)), "")</f>
        <v>2</v>
      </c>
      <c r="Q13" s="10">
        <f>IFERROR(INDEX(REPORT_DATA_BY_COMP!$A:$AH,$D13,MATCH(Q$8,REPORT_DATA_BY_COMP!$A$1:$AH$1,0)), "")</f>
        <v>2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4</v>
      </c>
    </row>
    <row r="14" spans="1:19" ht="15" customHeight="1">
      <c r="A14" s="1"/>
      <c r="B14" s="1" t="s">
        <v>465</v>
      </c>
      <c r="C14" s="64" t="str">
        <f>CONCATENATE(YEAR,":",MONTH,":",WEEK,":",WEEKDAY,":",$B14)</f>
        <v>2016:3:3:7:BADE_S</v>
      </c>
      <c r="D14" s="64">
        <f>MATCH($C14,REPORT_DATA_BY_COMP!$A:$A,0)</f>
        <v>889</v>
      </c>
      <c r="E14" s="65" t="str">
        <f>SUBSTITUTE(VLOOKUP($B14,COMP_LIST!$A:$AA,5,FALSE),"EL","")</f>
        <v>S. Bain  / Brinkerhoff</v>
      </c>
      <c r="F14" s="4" t="str">
        <f>VLOOKUP($B14,COMP_LIST!$A:$AA,3,FALSE)</f>
        <v>Bade S</v>
      </c>
      <c r="G14" s="4" t="str">
        <f>VLOOKUP($B14,COMP_LIST!$A:$AA,4,FALSE)</f>
        <v>八德姐妹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2</v>
      </c>
      <c r="K14" s="10">
        <f>IFERROR(INDEX(REPORT_DATA_BY_COMP!$A:$AH,$D14,MATCH(K$8,REPORT_DATA_BY_COMP!$A$1:$AH$1,0)), "")</f>
        <v>5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8</v>
      </c>
      <c r="O14" s="10">
        <f>IFERROR(INDEX(REPORT_DATA_BY_COMP!$A:$AH,$D14,MATCH(O$8,REPORT_DATA_BY_COMP!$A$1:$AH$1,0)), "")</f>
        <v>4</v>
      </c>
      <c r="P14" s="10">
        <f>IFERROR(INDEX(REPORT_DATA_BY_COMP!$A:$AH,$D14,MATCH(P$8,REPORT_DATA_BY_COMP!$A$1:$AH$1,0)), "")</f>
        <v>8</v>
      </c>
      <c r="Q14" s="10">
        <f>IFERROR(INDEX(REPORT_DATA_BY_COMP!$A:$AH,$D14,MATCH(Q$8,REPORT_DATA_BY_COMP!$A$1:$AH$1,0)), "")</f>
        <v>5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8</v>
      </c>
    </row>
    <row r="15" spans="1:19" ht="15" customHeight="1">
      <c r="A15" s="1"/>
      <c r="B15" s="1" t="s">
        <v>466</v>
      </c>
      <c r="C15" s="64" t="str">
        <f>CONCATENATE(YEAR,":",MONTH,":",WEEK,":",WEEKDAY,":",$B15)</f>
        <v>2016:3:3:7:LONGTAN_E</v>
      </c>
      <c r="D15" s="64">
        <f>MATCH($C15,REPORT_DATA_BY_COMP!$A:$A,0)</f>
        <v>909</v>
      </c>
      <c r="E15" s="65" t="str">
        <f>SUBSTITUTE(VLOOKUP($B15,COMP_LIST!$A:$AA,5,FALSE),"EL","")</f>
        <v>E. King  DL  / Hsu</v>
      </c>
      <c r="F15" s="4" t="str">
        <f>VLOOKUP($B15,COMP_LIST!$A:$AA,3,FALSE)</f>
        <v>Longtan E</v>
      </c>
      <c r="G15" s="4" t="str">
        <f>VLOOKUP($B15,COMP_LIST!$A:$AA,4,FALSE)</f>
        <v>龍潭長老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1</v>
      </c>
      <c r="K15" s="10">
        <f>IFERROR(INDEX(REPORT_DATA_BY_COMP!$A:$AH,$D15,MATCH(K$8,REPORT_DATA_BY_COMP!$A$1:$AH$1,0)), "")</f>
        <v>1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5</v>
      </c>
      <c r="O15" s="10">
        <f>IFERROR(INDEX(REPORT_DATA_BY_COMP!$A:$AH,$D15,MATCH(O$8,REPORT_DATA_BY_COMP!$A$1:$AH$1,0)), "")</f>
        <v>1</v>
      </c>
      <c r="P15" s="10">
        <f>IFERROR(INDEX(REPORT_DATA_BY_COMP!$A:$AH,$D15,MATCH(P$8,REPORT_DATA_BY_COMP!$A$1:$AH$1,0)), "")</f>
        <v>11</v>
      </c>
      <c r="Q15" s="10">
        <f>IFERROR(INDEX(REPORT_DATA_BY_COMP!$A:$AH,$D15,MATCH(Q$8,REPORT_DATA_BY_COMP!$A$1:$AH$1,0)), "")</f>
        <v>3</v>
      </c>
      <c r="R15" s="10">
        <f>IFERROR(INDEX(REPORT_DATA_BY_COMP!$A:$AH,$D15,MATCH(R$8,REPORT_DATA_BY_COMP!$A$1:$AH$1,0)), "")</f>
        <v>1</v>
      </c>
      <c r="S15" s="10">
        <f>IFERROR(INDEX(REPORT_DATA_BY_COMP!$A:$AH,$D15,MATCH(S$8,REPORT_DATA_BY_COMP!$A$1:$AH$1,0)), "")</f>
        <v>3</v>
      </c>
    </row>
    <row r="16" spans="1:19" ht="15" customHeight="1">
      <c r="A16" s="1"/>
      <c r="B16" s="1"/>
      <c r="E16" s="8" t="s">
        <v>819</v>
      </c>
      <c r="F16" s="9"/>
      <c r="G16" s="9"/>
      <c r="H16" s="11">
        <f>SUM(H12:H15)</f>
        <v>0</v>
      </c>
      <c r="I16" s="11">
        <f t="shared" ref="I16:S16" si="0">SUM(I12:I15)</f>
        <v>0</v>
      </c>
      <c r="J16" s="11">
        <f t="shared" si="0"/>
        <v>3</v>
      </c>
      <c r="K16" s="11">
        <f t="shared" si="0"/>
        <v>8</v>
      </c>
      <c r="L16" s="48">
        <f t="shared" si="0"/>
        <v>0</v>
      </c>
      <c r="M16" s="57">
        <f t="shared" si="0"/>
        <v>0</v>
      </c>
      <c r="N16" s="51">
        <f t="shared" si="0"/>
        <v>17</v>
      </c>
      <c r="O16" s="11">
        <f t="shared" si="0"/>
        <v>11</v>
      </c>
      <c r="P16" s="11">
        <f t="shared" si="0"/>
        <v>27</v>
      </c>
      <c r="Q16" s="11">
        <f t="shared" si="0"/>
        <v>18</v>
      </c>
      <c r="R16" s="11">
        <f t="shared" si="0"/>
        <v>2</v>
      </c>
      <c r="S16" s="11">
        <f t="shared" si="0"/>
        <v>20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2703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2016:3:1:7:BADE</v>
      </c>
      <c r="D19" s="64">
        <f>MATCH($C19,REPORT_DATA_BY_DISTRICT!$A:$A, 0)</f>
        <v>225</v>
      </c>
      <c r="E19" s="19" t="s">
        <v>796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2</v>
      </c>
      <c r="J19" s="10">
        <f>IFERROR(INDEX(REPORT_DATA_BY_DISTRICT!$A:$AH,$D19,MATCH(J$8,REPORT_DATA_BY_DISTRICT!$A$1:$AH$1,0)), "")</f>
        <v>4</v>
      </c>
      <c r="K19" s="10">
        <f>IFERROR(INDEX(REPORT_DATA_BY_DISTRICT!$A:$AH,$D19,MATCH(K$8,REPORT_DATA_BY_DISTRICT!$A$1:$AH$1,0)), "")</f>
        <v>10</v>
      </c>
      <c r="L19" s="10">
        <f>IFERROR(INDEX(REPORT_DATA_BY_DISTRICT!$A:$AH,$D19,MATCH(L$8,REPORT_DATA_BY_DISTRICT!$A$1:$AH$1,0)), "")</f>
        <v>2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29</v>
      </c>
      <c r="O19" s="10">
        <f>IFERROR(INDEX(REPORT_DATA_BY_DISTRICT!$A:$AH,$D19,MATCH(O$8,REPORT_DATA_BY_DISTRICT!$A$1:$AH$1,0)), "")</f>
        <v>9</v>
      </c>
      <c r="P19" s="10">
        <f>IFERROR(INDEX(REPORT_DATA_BY_DISTRICT!$A:$AH,$D19,MATCH(P$8,REPORT_DATA_BY_DISTRICT!$A$1:$AH$1,0)), "")</f>
        <v>28</v>
      </c>
      <c r="Q19" s="10">
        <f>IFERROR(INDEX(REPORT_DATA_BY_DISTRICT!$A:$AH,$D19,MATCH(Q$8,REPORT_DATA_BY_DISTRICT!$A$1:$AH$1,0)), "")</f>
        <v>21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24</v>
      </c>
    </row>
    <row r="20" spans="3:19" ht="15" customHeight="1">
      <c r="C20" s="64" t="str">
        <f>CONCATENATE(YEAR,":",MONTH,":2:",WEEKLY_REPORT_DAY,":", $A$1)</f>
        <v>2016:3:2:7:BADE</v>
      </c>
      <c r="D20" s="64">
        <f>MATCH($C20,REPORT_DATA_BY_DISTRICT!$A:$A, 0)</f>
        <v>256</v>
      </c>
      <c r="E20" s="19" t="s">
        <v>795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6</v>
      </c>
      <c r="K20" s="10">
        <f>IFERROR(INDEX(REPORT_DATA_BY_DISTRICT!$A:$AH,$D20,MATCH(K$8,REPORT_DATA_BY_DISTRICT!$A$1:$AH$1,0)), "")</f>
        <v>10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2</v>
      </c>
      <c r="N20" s="10">
        <f>IFERROR(INDEX(REPORT_DATA_BY_DISTRICT!$A:$AH,$D20,MATCH(N$8,REPORT_DATA_BY_DISTRICT!$A$1:$AH$1,0)), "")</f>
        <v>23</v>
      </c>
      <c r="O20" s="10">
        <f>IFERROR(INDEX(REPORT_DATA_BY_DISTRICT!$A:$AH,$D20,MATCH(O$8,REPORT_DATA_BY_DISTRICT!$A$1:$AH$1,0)), "")</f>
        <v>8</v>
      </c>
      <c r="P20" s="10">
        <f>IFERROR(INDEX(REPORT_DATA_BY_DISTRICT!$A:$AH,$D20,MATCH(P$8,REPORT_DATA_BY_DISTRICT!$A$1:$AH$1,0)), "")</f>
        <v>23</v>
      </c>
      <c r="Q20" s="10">
        <f>IFERROR(INDEX(REPORT_DATA_BY_DISTRICT!$A:$AH,$D20,MATCH(Q$8,REPORT_DATA_BY_DISTRICT!$A$1:$AH$1,0)), "")</f>
        <v>10</v>
      </c>
      <c r="R20" s="10">
        <f>IFERROR(INDEX(REPORT_DATA_BY_DISTRICT!$A:$AH,$D20,MATCH(R$8,REPORT_DATA_BY_DISTRICT!$A$1:$AH$1,0)), "")</f>
        <v>3</v>
      </c>
      <c r="S20" s="10">
        <f>IFERROR(INDEX(REPORT_DATA_BY_DISTRICT!$A:$AH,$D20,MATCH(S$8,REPORT_DATA_BY_DISTRICT!$A$1:$AH$1,0)), "")</f>
        <v>15</v>
      </c>
    </row>
    <row r="21" spans="3:19" ht="15" customHeight="1">
      <c r="C21" s="64" t="str">
        <f>CONCATENATE(YEAR,":",MONTH,":3:",WEEKLY_REPORT_DAY,":", $A$1)</f>
        <v>2016:3:3:7:BADE</v>
      </c>
      <c r="D21" s="64">
        <f>MATCH($C21,REPORT_DATA_BY_DISTRICT!$A:$A, 0)</f>
        <v>285</v>
      </c>
      <c r="E21" s="19" t="s">
        <v>797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0</v>
      </c>
      <c r="J21" s="10">
        <f>IFERROR(INDEX(REPORT_DATA_BY_DISTRICT!$A:$AH,$D21,MATCH(J$8,REPORT_DATA_BY_DISTRICT!$A$1:$AH$1,0)), "")</f>
        <v>3</v>
      </c>
      <c r="K21" s="10">
        <f>IFERROR(INDEX(REPORT_DATA_BY_DISTRICT!$A:$AH,$D21,MATCH(K$8,REPORT_DATA_BY_DISTRICT!$A$1:$AH$1,0)), "")</f>
        <v>8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17</v>
      </c>
      <c r="O21" s="10">
        <f>IFERROR(INDEX(REPORT_DATA_BY_DISTRICT!$A:$AH,$D21,MATCH(O$8,REPORT_DATA_BY_DISTRICT!$A$1:$AH$1,0)), "")</f>
        <v>11</v>
      </c>
      <c r="P21" s="10">
        <f>IFERROR(INDEX(REPORT_DATA_BY_DISTRICT!$A:$AH,$D21,MATCH(P$8,REPORT_DATA_BY_DISTRICT!$A$1:$AH$1,0)), "")</f>
        <v>27</v>
      </c>
      <c r="Q21" s="10">
        <f>IFERROR(INDEX(REPORT_DATA_BY_DISTRICT!$A:$AH,$D21,MATCH(Q$8,REPORT_DATA_BY_DISTRICT!$A$1:$AH$1,0)), "")</f>
        <v>18</v>
      </c>
      <c r="R21" s="10">
        <f>IFERROR(INDEX(REPORT_DATA_BY_DISTRICT!$A:$AH,$D21,MATCH(R$8,REPORT_DATA_BY_DISTRICT!$A$1:$AH$1,0)), "")</f>
        <v>2</v>
      </c>
      <c r="S21" s="10">
        <f>IFERROR(INDEX(REPORT_DATA_BY_DISTRICT!$A:$AH,$D21,MATCH(S$8,REPORT_DATA_BY_DISTRICT!$A$1:$AH$1,0)), "")</f>
        <v>20</v>
      </c>
    </row>
    <row r="22" spans="3:19" ht="15" customHeight="1">
      <c r="C22" s="64" t="str">
        <f>CONCATENATE(YEAR,":",MONTH,":4:",WEEKLY_REPORT_DAY,":", $A$1)</f>
        <v>2016:3:4:7:BADE</v>
      </c>
      <c r="D22" s="64" t="e">
        <f>MATCH($C22,REPORT_DATA_BY_DISTRICT!$A:$A, 0)</f>
        <v>#N/A</v>
      </c>
      <c r="E22" s="19" t="s">
        <v>798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2016:3:5:7:BADE</v>
      </c>
      <c r="D23" s="64" t="e">
        <f>MATCH($C23,REPORT_DATA_BY_DISTRICT!$A:$A, 0)</f>
        <v>#N/A</v>
      </c>
      <c r="E23" s="19" t="s">
        <v>799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819</v>
      </c>
      <c r="F24" s="14"/>
      <c r="G24" s="14"/>
      <c r="H24" s="17">
        <f>SUM(H19:H23)</f>
        <v>0</v>
      </c>
      <c r="I24" s="17">
        <f t="shared" ref="I24:R24" si="1">SUM(I19:I23)</f>
        <v>2</v>
      </c>
      <c r="J24" s="17">
        <f t="shared" si="1"/>
        <v>13</v>
      </c>
      <c r="K24" s="17">
        <f t="shared" si="1"/>
        <v>28</v>
      </c>
      <c r="L24" s="49">
        <f t="shared" si="1"/>
        <v>2</v>
      </c>
      <c r="M24" s="17">
        <f t="shared" si="1"/>
        <v>2</v>
      </c>
      <c r="N24" s="52">
        <f t="shared" si="1"/>
        <v>69</v>
      </c>
      <c r="O24" s="17">
        <f t="shared" si="1"/>
        <v>28</v>
      </c>
      <c r="P24" s="17">
        <f t="shared" si="1"/>
        <v>78</v>
      </c>
      <c r="Q24" s="17">
        <f t="shared" si="1"/>
        <v>49</v>
      </c>
      <c r="R24" s="17">
        <f t="shared" si="1"/>
        <v>5</v>
      </c>
      <c r="S24" s="17">
        <f>SUM(S19:S23)</f>
        <v>59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5:S15">
    <cfRule type="expression" dxfId="497" priority="10">
      <formula>AND(M$9&lt;&gt;"",M15&gt;=M$9)</formula>
    </cfRule>
  </conditionalFormatting>
  <conditionalFormatting sqref="M15:S15">
    <cfRule type="expression" dxfId="496" priority="9">
      <formula>J15=""</formula>
    </cfRule>
    <cfRule type="expression" dxfId="495" priority="11">
      <formula>AND(M$10&lt;&gt;"",M15&lt;M$10)</formula>
    </cfRule>
    <cfRule type="expression" dxfId="494" priority="12">
      <formula>AND(M$10&lt;&gt;"",M15&gt;=M$10)</formula>
    </cfRule>
  </conditionalFormatting>
  <conditionalFormatting sqref="M12:S13">
    <cfRule type="expression" dxfId="493" priority="6">
      <formula>AND(M$9&lt;&gt;"",M12&gt;=M$9)</formula>
    </cfRule>
  </conditionalFormatting>
  <conditionalFormatting sqref="M12:S13">
    <cfRule type="expression" dxfId="492" priority="5">
      <formula>J12=""</formula>
    </cfRule>
    <cfRule type="expression" dxfId="491" priority="7">
      <formula>AND(M$10&lt;&gt;"",M12&lt;M$10)</formula>
    </cfRule>
    <cfRule type="expression" dxfId="490" priority="8">
      <formula>AND(M$10&lt;&gt;"",M12&gt;=M$10)</formula>
    </cfRule>
  </conditionalFormatting>
  <conditionalFormatting sqref="M14:S14">
    <cfRule type="expression" dxfId="489" priority="2">
      <formula>AND(M$9&lt;&gt;"",M14&gt;=M$9)</formula>
    </cfRule>
  </conditionalFormatting>
  <conditionalFormatting sqref="M14:S14">
    <cfRule type="expression" dxfId="488" priority="1">
      <formula>J14=""</formula>
    </cfRule>
    <cfRule type="expression" dxfId="487" priority="3">
      <formula>AND(M$10&lt;&gt;"",M14&lt;M$10)</formula>
    </cfRule>
    <cfRule type="expression" dxfId="486" priority="4">
      <formula>AND(M$10&lt;&gt;"",M14&gt;=M$10)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6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opLeftCell="I76" zoomScale="85" zoomScaleNormal="85" workbookViewId="0">
      <selection activeCell="C3" sqref="C3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2014:1:0:0:BADE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2014:2:0:0:BADE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2014:3:0:0:BADE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2014:4:0:0:BADE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2014:5:0:0:BADE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2014:6:0:0:BADE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2014:7:0:0:BADE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2014:8:0:0:BADE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2014:9:0:0:BADE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2014:10:0:0:BADE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2014:11:0:0:BADE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2014:12:0:0:BADE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2015:1:0:0:BADE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2015:2:0:0:BADE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2015:3:0:0:BADE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2015:4:0:0:BADE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2015:5:0:0:BADE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2015:6:0:0:BADE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2015:7:0:0:BADE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2015:8:0:0:BADE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2015:9:0:0:BADE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2015:10:0:0:BADE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2015:11:0:0:BADE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2015:12:0:0:BADE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2016:1:0:0:BADE</v>
      </c>
      <c r="AB77" s="27">
        <f t="shared" ca="1" si="3"/>
        <v>2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42372</v>
      </c>
      <c r="AN77" s="27">
        <f t="shared" ref="AN77:AN88" si="11">WEEKNUM(AM77,2)-WEEKNUM(DATE(YEAR(AM77),MONTH(AM77),1),2)+1</f>
        <v>1</v>
      </c>
      <c r="AO77" s="28" t="str">
        <f t="shared" ref="AO77:AO88" si="12">CONCATENATE(YEAR(AM77),":",MONTH(AM77),":",AN77,":",WEEKLY_REPORT_DAY,":", $X$90)</f>
        <v>2016:1:1:7:BADE</v>
      </c>
      <c r="AP77" s="27" t="e">
        <f t="shared" ref="AP77:AP88" ca="1" si="13">MATCH(AO77,INDIRECT(CONCATENATE($X$93,"$A:$A")),0)</f>
        <v>#N/A</v>
      </c>
      <c r="AQ77" s="21" t="e">
        <f t="shared" ref="AQ77:AU88" ca="1" si="14">INDEX(INDIRECT(CONCATENATE($X$93,"$A:$AG")),$AP77,MATCH(AQ$52,INDIRECT(CONCATENATE($X$93,"$A1:$AG1")),0))</f>
        <v>#N/A</v>
      </c>
      <c r="AR77" s="21" t="e">
        <f t="shared" ca="1" si="14"/>
        <v>#N/A</v>
      </c>
      <c r="AS77" s="21" t="e">
        <f t="shared" ca="1" si="14"/>
        <v>#N/A</v>
      </c>
      <c r="AT77" s="21" t="e">
        <f t="shared" ca="1" si="14"/>
        <v>#N/A</v>
      </c>
      <c r="AU77" s="21" t="e">
        <f t="shared" ca="1" si="14"/>
        <v>#N/A</v>
      </c>
      <c r="AV77" s="21">
        <f t="shared" ref="AV77:AV88" si="15">ROUND(1*$X$97/$X$99,0)</f>
        <v>1</v>
      </c>
      <c r="AW77" s="21">
        <f t="shared" ref="AW77:AW88" si="16">6*$X$97</f>
        <v>24</v>
      </c>
      <c r="AX77" s="21">
        <f t="shared" ref="AX77:AX88" si="17">3*$X$97</f>
        <v>12</v>
      </c>
      <c r="AY77" s="21">
        <f t="shared" ref="AY77:AY88" si="18">5*$X$97</f>
        <v>20</v>
      </c>
      <c r="AZ77" s="21">
        <f t="shared" ref="AZ77:AZ88" si="19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2016:2:0:0:BADE</v>
      </c>
      <c r="AB78" s="27">
        <f t="shared" ca="1" si="3"/>
        <v>38</v>
      </c>
      <c r="AC78" s="21">
        <f t="shared" ca="1" si="4"/>
        <v>3</v>
      </c>
      <c r="AD78" s="21">
        <f t="shared" si="5"/>
        <v>0</v>
      </c>
      <c r="AE78" s="27">
        <f t="shared" ca="1" si="6"/>
        <v>2</v>
      </c>
      <c r="AF78" s="10">
        <f t="shared" ca="1" si="9"/>
        <v>1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42379</v>
      </c>
      <c r="AN78" s="27">
        <f t="shared" si="11"/>
        <v>2</v>
      </c>
      <c r="AO78" s="28" t="str">
        <f t="shared" si="12"/>
        <v>2016:1:2:7:BADE</v>
      </c>
      <c r="AP78" s="27">
        <f t="shared" ca="1" si="13"/>
        <v>2</v>
      </c>
      <c r="AQ78" s="21">
        <f t="shared" ca="1" si="14"/>
        <v>0</v>
      </c>
      <c r="AR78" s="21">
        <f t="shared" ca="1" si="14"/>
        <v>27</v>
      </c>
      <c r="AS78" s="21">
        <f t="shared" ca="1" si="14"/>
        <v>0</v>
      </c>
      <c r="AT78" s="21">
        <f t="shared" ca="1" si="14"/>
        <v>8</v>
      </c>
      <c r="AU78" s="21">
        <f t="shared" ca="1" si="14"/>
        <v>0</v>
      </c>
      <c r="AV78" s="21">
        <f t="shared" si="15"/>
        <v>1</v>
      </c>
      <c r="AW78" s="21">
        <f t="shared" si="16"/>
        <v>24</v>
      </c>
      <c r="AX78" s="21">
        <f t="shared" si="17"/>
        <v>12</v>
      </c>
      <c r="AY78" s="21">
        <f t="shared" si="18"/>
        <v>20</v>
      </c>
      <c r="AZ78" s="21">
        <f t="shared" si="19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2016:3:0:0:BADE</v>
      </c>
      <c r="AB79" s="27">
        <f t="shared" ca="1" si="3"/>
        <v>71</v>
      </c>
      <c r="AC79" s="21">
        <f t="shared" ca="1" si="4"/>
        <v>2</v>
      </c>
      <c r="AD79" s="21">
        <f t="shared" si="5"/>
        <v>0</v>
      </c>
      <c r="AE79" s="27">
        <f t="shared" ca="1" si="6"/>
        <v>22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42386</v>
      </c>
      <c r="AN79" s="27">
        <f t="shared" si="11"/>
        <v>3</v>
      </c>
      <c r="AO79" s="28" t="str">
        <f t="shared" si="12"/>
        <v>2016:1:3:7:BADE</v>
      </c>
      <c r="AP79" s="27" t="e">
        <f t="shared" ca="1" si="13"/>
        <v>#N/A</v>
      </c>
      <c r="AQ79" s="21" t="e">
        <f t="shared" ca="1" si="14"/>
        <v>#N/A</v>
      </c>
      <c r="AR79" s="21" t="e">
        <f t="shared" ca="1" si="14"/>
        <v>#N/A</v>
      </c>
      <c r="AS79" s="21" t="e">
        <f t="shared" ca="1" si="14"/>
        <v>#N/A</v>
      </c>
      <c r="AT79" s="21" t="e">
        <f t="shared" ca="1" si="14"/>
        <v>#N/A</v>
      </c>
      <c r="AU79" s="21" t="e">
        <f t="shared" ca="1" si="14"/>
        <v>#N/A</v>
      </c>
      <c r="AV79" s="21">
        <f t="shared" si="15"/>
        <v>1</v>
      </c>
      <c r="AW79" s="21">
        <f t="shared" si="16"/>
        <v>24</v>
      </c>
      <c r="AX79" s="21">
        <f t="shared" si="17"/>
        <v>12</v>
      </c>
      <c r="AY79" s="21">
        <f t="shared" si="18"/>
        <v>20</v>
      </c>
      <c r="AZ79" s="21">
        <f t="shared" si="19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2016:4:0:0:BADE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42393</v>
      </c>
      <c r="AN80" s="27">
        <f t="shared" si="11"/>
        <v>4</v>
      </c>
      <c r="AO80" s="28" t="str">
        <f t="shared" si="12"/>
        <v>2016:1:4:7:BADE</v>
      </c>
      <c r="AP80" s="27">
        <f t="shared" ca="1" si="13"/>
        <v>34</v>
      </c>
      <c r="AQ80" s="21">
        <f t="shared" ca="1" si="14"/>
        <v>0</v>
      </c>
      <c r="AR80" s="21">
        <f t="shared" ca="1" si="14"/>
        <v>24</v>
      </c>
      <c r="AS80" s="21">
        <f t="shared" ca="1" si="14"/>
        <v>5</v>
      </c>
      <c r="AT80" s="21">
        <f t="shared" ca="1" si="14"/>
        <v>16</v>
      </c>
      <c r="AU80" s="21">
        <f t="shared" ca="1" si="14"/>
        <v>0</v>
      </c>
      <c r="AV80" s="21">
        <f t="shared" si="15"/>
        <v>1</v>
      </c>
      <c r="AW80" s="21">
        <f t="shared" si="16"/>
        <v>24</v>
      </c>
      <c r="AX80" s="21">
        <f t="shared" si="17"/>
        <v>12</v>
      </c>
      <c r="AY80" s="21">
        <f t="shared" si="18"/>
        <v>20</v>
      </c>
      <c r="AZ80" s="21">
        <f t="shared" si="19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2016:5:0:0:BADE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42400</v>
      </c>
      <c r="AN81" s="27">
        <f t="shared" si="11"/>
        <v>5</v>
      </c>
      <c r="AO81" s="28" t="str">
        <f t="shared" si="12"/>
        <v>2016:1:5:7:BADE</v>
      </c>
      <c r="AP81" s="27">
        <f t="shared" ca="1" si="13"/>
        <v>66</v>
      </c>
      <c r="AQ81" s="21">
        <f t="shared" ca="1" si="14"/>
        <v>1</v>
      </c>
      <c r="AR81" s="21">
        <f t="shared" ca="1" si="14"/>
        <v>21</v>
      </c>
      <c r="AS81" s="21">
        <f t="shared" ca="1" si="14"/>
        <v>6</v>
      </c>
      <c r="AT81" s="21">
        <f t="shared" ca="1" si="14"/>
        <v>17</v>
      </c>
      <c r="AU81" s="21">
        <f t="shared" ca="1" si="14"/>
        <v>0</v>
      </c>
      <c r="AV81" s="21">
        <f t="shared" si="15"/>
        <v>1</v>
      </c>
      <c r="AW81" s="21">
        <f t="shared" si="16"/>
        <v>24</v>
      </c>
      <c r="AX81" s="21">
        <f t="shared" si="17"/>
        <v>12</v>
      </c>
      <c r="AY81" s="21">
        <f t="shared" si="18"/>
        <v>20</v>
      </c>
      <c r="AZ81" s="21">
        <f t="shared" si="19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2016:6:0:0:BADE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42407</v>
      </c>
      <c r="AN82" s="27">
        <f t="shared" si="11"/>
        <v>1</v>
      </c>
      <c r="AO82" s="28" t="str">
        <f t="shared" si="12"/>
        <v>2016:2:1:7:BADE</v>
      </c>
      <c r="AP82" s="27">
        <f t="shared" ca="1" si="13"/>
        <v>98</v>
      </c>
      <c r="AQ82" s="21">
        <f t="shared" ca="1" si="14"/>
        <v>1</v>
      </c>
      <c r="AR82" s="21">
        <f t="shared" ca="1" si="14"/>
        <v>19</v>
      </c>
      <c r="AS82" s="21">
        <f t="shared" ca="1" si="14"/>
        <v>4</v>
      </c>
      <c r="AT82" s="21">
        <f t="shared" ca="1" si="14"/>
        <v>16</v>
      </c>
      <c r="AU82" s="21">
        <f t="shared" ca="1" si="14"/>
        <v>0</v>
      </c>
      <c r="AV82" s="21">
        <f t="shared" si="15"/>
        <v>1</v>
      </c>
      <c r="AW82" s="21">
        <f t="shared" si="16"/>
        <v>24</v>
      </c>
      <c r="AX82" s="21">
        <f t="shared" si="17"/>
        <v>12</v>
      </c>
      <c r="AY82" s="21">
        <f t="shared" si="18"/>
        <v>20</v>
      </c>
      <c r="AZ82" s="21">
        <f t="shared" si="19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2016:7:0:0:BADE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42414</v>
      </c>
      <c r="AN83" s="27">
        <f t="shared" si="11"/>
        <v>2</v>
      </c>
      <c r="AO83" s="28" t="str">
        <f t="shared" si="12"/>
        <v>2016:2:2:7:BADE</v>
      </c>
      <c r="AP83" s="27">
        <f t="shared" ca="1" si="13"/>
        <v>130</v>
      </c>
      <c r="AQ83" s="21">
        <f t="shared" ca="1" si="14"/>
        <v>1</v>
      </c>
      <c r="AR83" s="21">
        <f t="shared" ca="1" si="14"/>
        <v>23</v>
      </c>
      <c r="AS83" s="21">
        <f t="shared" ca="1" si="14"/>
        <v>13</v>
      </c>
      <c r="AT83" s="21">
        <f t="shared" ca="1" si="14"/>
        <v>19</v>
      </c>
      <c r="AU83" s="21">
        <f t="shared" ca="1" si="14"/>
        <v>2</v>
      </c>
      <c r="AV83" s="21">
        <f t="shared" si="15"/>
        <v>1</v>
      </c>
      <c r="AW83" s="21">
        <f t="shared" si="16"/>
        <v>24</v>
      </c>
      <c r="AX83" s="21">
        <f t="shared" si="17"/>
        <v>12</v>
      </c>
      <c r="AY83" s="21">
        <f t="shared" si="18"/>
        <v>20</v>
      </c>
      <c r="AZ83" s="21">
        <f t="shared" si="19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2016:8:0:0:BADE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42421</v>
      </c>
      <c r="AN84" s="27">
        <f t="shared" si="11"/>
        <v>3</v>
      </c>
      <c r="AO84" s="28" t="str">
        <f t="shared" si="12"/>
        <v>2016:2:3:7:BADE</v>
      </c>
      <c r="AP84" s="27">
        <f t="shared" ca="1" si="13"/>
        <v>162</v>
      </c>
      <c r="AQ84" s="21">
        <f t="shared" ca="1" si="14"/>
        <v>1</v>
      </c>
      <c r="AR84" s="21">
        <f t="shared" ca="1" si="14"/>
        <v>18</v>
      </c>
      <c r="AS84" s="21">
        <f t="shared" ca="1" si="14"/>
        <v>10</v>
      </c>
      <c r="AT84" s="21">
        <f t="shared" ca="1" si="14"/>
        <v>19</v>
      </c>
      <c r="AU84" s="21">
        <f t="shared" ca="1" si="14"/>
        <v>0</v>
      </c>
      <c r="AV84" s="21">
        <f t="shared" si="15"/>
        <v>1</v>
      </c>
      <c r="AW84" s="21">
        <f t="shared" si="16"/>
        <v>24</v>
      </c>
      <c r="AX84" s="21">
        <f t="shared" si="17"/>
        <v>12</v>
      </c>
      <c r="AY84" s="21">
        <f t="shared" si="18"/>
        <v>20</v>
      </c>
      <c r="AZ84" s="21">
        <f t="shared" si="19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2016:9:0:0:BADE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42428</v>
      </c>
      <c r="AN85" s="27">
        <f t="shared" si="11"/>
        <v>4</v>
      </c>
      <c r="AO85" s="28" t="str">
        <f t="shared" si="12"/>
        <v>2016:2:4:7:BADE</v>
      </c>
      <c r="AP85" s="27">
        <f t="shared" ca="1" si="13"/>
        <v>194</v>
      </c>
      <c r="AQ85" s="21">
        <f t="shared" ca="1" si="14"/>
        <v>0</v>
      </c>
      <c r="AR85" s="21">
        <f t="shared" ca="1" si="14"/>
        <v>22</v>
      </c>
      <c r="AS85" s="21">
        <f t="shared" ca="1" si="14"/>
        <v>7</v>
      </c>
      <c r="AT85" s="21">
        <f t="shared" ca="1" si="14"/>
        <v>22</v>
      </c>
      <c r="AU85" s="21">
        <f t="shared" ca="1" si="14"/>
        <v>2</v>
      </c>
      <c r="AV85" s="21">
        <f t="shared" si="15"/>
        <v>1</v>
      </c>
      <c r="AW85" s="21">
        <f t="shared" si="16"/>
        <v>24</v>
      </c>
      <c r="AX85" s="21">
        <f t="shared" si="17"/>
        <v>12</v>
      </c>
      <c r="AY85" s="21">
        <f t="shared" si="18"/>
        <v>20</v>
      </c>
      <c r="AZ85" s="21">
        <f t="shared" si="19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2016:10:0:0:BADE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42435</v>
      </c>
      <c r="AN86" s="27">
        <f t="shared" si="11"/>
        <v>1</v>
      </c>
      <c r="AO86" s="28" t="str">
        <f t="shared" si="12"/>
        <v>2016:3:1:7:BADE</v>
      </c>
      <c r="AP86" s="27">
        <f t="shared" ca="1" si="13"/>
        <v>225</v>
      </c>
      <c r="AQ86" s="21">
        <f t="shared" ca="1" si="14"/>
        <v>0</v>
      </c>
      <c r="AR86" s="21">
        <f t="shared" ca="1" si="14"/>
        <v>29</v>
      </c>
      <c r="AS86" s="21">
        <f t="shared" ca="1" si="14"/>
        <v>9</v>
      </c>
      <c r="AT86" s="21">
        <f t="shared" ca="1" si="14"/>
        <v>21</v>
      </c>
      <c r="AU86" s="21">
        <f t="shared" ca="1" si="14"/>
        <v>0</v>
      </c>
      <c r="AV86" s="21">
        <f t="shared" si="15"/>
        <v>1</v>
      </c>
      <c r="AW86" s="21">
        <f t="shared" si="16"/>
        <v>24</v>
      </c>
      <c r="AX86" s="21">
        <f t="shared" si="17"/>
        <v>12</v>
      </c>
      <c r="AY86" s="21">
        <f t="shared" si="18"/>
        <v>20</v>
      </c>
      <c r="AZ86" s="21">
        <f t="shared" si="19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2016:11:0:0:BADE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42442</v>
      </c>
      <c r="AN87" s="27">
        <f t="shared" si="11"/>
        <v>2</v>
      </c>
      <c r="AO87" s="28" t="str">
        <f t="shared" si="12"/>
        <v>2016:3:2:7:BADE</v>
      </c>
      <c r="AP87" s="27">
        <f t="shared" ca="1" si="13"/>
        <v>256</v>
      </c>
      <c r="AQ87" s="21">
        <f t="shared" ca="1" si="14"/>
        <v>2</v>
      </c>
      <c r="AR87" s="21">
        <f t="shared" ca="1" si="14"/>
        <v>23</v>
      </c>
      <c r="AS87" s="21">
        <f t="shared" ca="1" si="14"/>
        <v>8</v>
      </c>
      <c r="AT87" s="21">
        <f t="shared" ca="1" si="14"/>
        <v>10</v>
      </c>
      <c r="AU87" s="21">
        <f t="shared" ca="1" si="14"/>
        <v>3</v>
      </c>
      <c r="AV87" s="21">
        <f t="shared" si="15"/>
        <v>1</v>
      </c>
      <c r="AW87" s="21">
        <f t="shared" si="16"/>
        <v>24</v>
      </c>
      <c r="AX87" s="21">
        <f t="shared" si="17"/>
        <v>12</v>
      </c>
      <c r="AY87" s="21">
        <f t="shared" si="18"/>
        <v>20</v>
      </c>
      <c r="AZ87" s="21">
        <f t="shared" si="19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2016:12:0:0:BADE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42449</v>
      </c>
      <c r="AN88" s="27">
        <f t="shared" si="11"/>
        <v>3</v>
      </c>
      <c r="AO88" s="28" t="str">
        <f t="shared" si="12"/>
        <v>2016:3:3:7:BADE</v>
      </c>
      <c r="AP88" s="27">
        <f t="shared" ca="1" si="13"/>
        <v>285</v>
      </c>
      <c r="AQ88" s="21">
        <f t="shared" ca="1" si="14"/>
        <v>0</v>
      </c>
      <c r="AR88" s="21">
        <f t="shared" ca="1" si="14"/>
        <v>17</v>
      </c>
      <c r="AS88" s="21">
        <f t="shared" ca="1" si="14"/>
        <v>11</v>
      </c>
      <c r="AT88" s="21">
        <f t="shared" ca="1" si="14"/>
        <v>18</v>
      </c>
      <c r="AU88" s="21">
        <f t="shared" ca="1" si="14"/>
        <v>2</v>
      </c>
      <c r="AV88" s="21">
        <f t="shared" si="15"/>
        <v>1</v>
      </c>
      <c r="AW88" s="21">
        <f t="shared" si="16"/>
        <v>24</v>
      </c>
      <c r="AX88" s="21">
        <f t="shared" si="17"/>
        <v>12</v>
      </c>
      <c r="AY88" s="21">
        <f t="shared" si="18"/>
        <v>20</v>
      </c>
      <c r="AZ88" s="21">
        <f t="shared" si="19"/>
        <v>4</v>
      </c>
    </row>
    <row r="89" spans="23:52">
      <c r="AC89" s="7">
        <f ca="1">SUMIFS(AC53:AC88, $X53:$X88,YEAR,AC53:AC88,"&lt;&gt;#N/A")</f>
        <v>6</v>
      </c>
      <c r="AD89" s="27"/>
      <c r="AF89" s="7">
        <f t="shared" ref="AF89:AK89" ca="1" si="21">SUM(AF53:AF88)</f>
        <v>1</v>
      </c>
      <c r="AG89" s="7">
        <f t="shared" ca="1" si="21"/>
        <v>0</v>
      </c>
      <c r="AH89" s="7">
        <f t="shared" ca="1" si="21"/>
        <v>0</v>
      </c>
      <c r="AI89" s="7">
        <f t="shared" ca="1" si="21"/>
        <v>1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1484</v>
      </c>
      <c r="X90" s="2" t="s">
        <v>1903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2709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2710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1</v>
      </c>
      <c r="AN100" s="27"/>
    </row>
    <row r="101" spans="23:50">
      <c r="W101" s="7" t="s">
        <v>449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2016  6</v>
      </c>
    </row>
    <row r="107" spans="23:50" ht="23.25">
      <c r="W107" s="7" t="s">
        <v>1479</v>
      </c>
      <c r="X107" s="42" t="str">
        <f>$X$91</f>
        <v>Bade District</v>
      </c>
    </row>
    <row r="108" spans="23:50">
      <c r="X108" s="40" t="str">
        <f>$X$92</f>
        <v>八德地區</v>
      </c>
    </row>
    <row r="109" spans="23:50">
      <c r="X109" s="41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3"/>
  <sheetViews>
    <sheetView zoomScaleNormal="100" zoomScaleSheetLayoutView="115" workbookViewId="0">
      <selection activeCell="N20" sqref="N20"/>
    </sheetView>
  </sheetViews>
  <sheetFormatPr defaultRowHeight="15"/>
  <cols>
    <col min="1" max="1" width="22.7109375" style="64" customWidth="1"/>
    <col min="2" max="3" width="22.85546875" style="64" customWidth="1"/>
    <col min="4" max="4" width="11.28515625" style="64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2266</v>
      </c>
      <c r="E1" s="36" t="str">
        <f>$A$2</f>
        <v>Zhongli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2711</v>
      </c>
      <c r="E2" s="75" t="str">
        <f>$A$3</f>
        <v>中壢地區</v>
      </c>
      <c r="F2" s="26" t="s">
        <v>806</v>
      </c>
      <c r="G2" s="77">
        <f>$A$6</f>
        <v>0</v>
      </c>
      <c r="H2" s="79" t="s">
        <v>35</v>
      </c>
      <c r="I2" s="80"/>
      <c r="J2" s="80"/>
      <c r="K2" s="81"/>
      <c r="L2" s="68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2712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68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470</v>
      </c>
      <c r="E4" s="82">
        <f>DATE</f>
        <v>42449</v>
      </c>
      <c r="F4" s="23" t="s">
        <v>804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471</v>
      </c>
      <c r="E5" s="83"/>
      <c r="F5" s="5" t="s">
        <v>805</v>
      </c>
      <c r="G5" s="6"/>
      <c r="H5" s="87">
        <f ca="1">ZHONGLI_DISTRICT_GRAPH!$AC$89</f>
        <v>2</v>
      </c>
      <c r="I5" s="88"/>
      <c r="J5" s="88"/>
      <c r="K5" s="89"/>
      <c r="L5" s="45">
        <f>$M$23</f>
        <v>2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Taoyuan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816</v>
      </c>
      <c r="B11" s="1"/>
      <c r="E11" s="5" t="str">
        <f>$A11</f>
        <v>Zhongli 中壢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467</v>
      </c>
      <c r="C12" s="64" t="str">
        <f>CONCATENATE(YEAR,":",MONTH,":",WEEK,":",WEEKDAY,":",$B12)</f>
        <v>2016:3:3:7:ZHONGLI_1_E</v>
      </c>
      <c r="D12" s="64">
        <f>MATCH($C12,REPORT_DATA_BY_COMP!$A:$A,0)</f>
        <v>971</v>
      </c>
      <c r="E12" s="65" t="str">
        <f>SUBSTITUTE(VLOOKUP($B12,COMP_LIST!$A:$AA,5,FALSE),"EL","")</f>
        <v>E. Magness / Zhou</v>
      </c>
      <c r="F12" s="4" t="str">
        <f>VLOOKUP($B12,COMP_LIST!$A:$AA,3,FALSE)</f>
        <v>Zhongli 1 E</v>
      </c>
      <c r="G12" s="4" t="str">
        <f>VLOOKUP($B12,COMP_LIST!$A:$AA,4,FALSE)</f>
        <v>中壢 1 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4</v>
      </c>
      <c r="K12" s="10">
        <f>IFERROR(INDEX(REPORT_DATA_BY_COMP!$A:$AH,$D12,MATCH(K$8,REPORT_DATA_BY_COMP!$A$1:$AH$1,0)), "")</f>
        <v>1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7</v>
      </c>
      <c r="O12" s="10">
        <f>IFERROR(INDEX(REPORT_DATA_BY_COMP!$A:$AH,$D12,MATCH(O$8,REPORT_DATA_BY_COMP!$A$1:$AH$1,0)), "")</f>
        <v>2</v>
      </c>
      <c r="P12" s="10">
        <f>IFERROR(INDEX(REPORT_DATA_BY_COMP!$A:$AH,$D12,MATCH(P$8,REPORT_DATA_BY_COMP!$A$1:$AH$1,0)), "")</f>
        <v>8</v>
      </c>
      <c r="Q12" s="10">
        <f>IFERROR(INDEX(REPORT_DATA_BY_COMP!$A:$AH,$D12,MATCH(Q$8,REPORT_DATA_BY_COMP!$A$1:$AH$1,0)), "")</f>
        <v>1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0</v>
      </c>
    </row>
    <row r="13" spans="1:19" ht="15" customHeight="1">
      <c r="A13" s="1"/>
      <c r="B13" s="1" t="s">
        <v>468</v>
      </c>
      <c r="C13" s="64" t="str">
        <f>CONCATENATE(YEAR,":",MONTH,":",WEEK,":",WEEKDAY,":",$B13)</f>
        <v>2016:3:3:7:ZHONGLI_1_S</v>
      </c>
      <c r="D13" s="64">
        <f>MATCH($C13,REPORT_DATA_BY_COMP!$A:$A,0)</f>
        <v>972</v>
      </c>
      <c r="E13" s="65" t="str">
        <f>SUBSTITUTE(VLOOKUP($B13,COMP_LIST!$A:$AA,5,FALSE),"EL","")</f>
        <v>S. Komatsu / Clawson</v>
      </c>
      <c r="F13" s="4" t="str">
        <f>VLOOKUP($B13,COMP_LIST!$A:$AA,3,FALSE)</f>
        <v>Zhongli 1 S</v>
      </c>
      <c r="G13" s="4" t="str">
        <f>VLOOKUP($B13,COMP_LIST!$A:$AA,4,FALSE)</f>
        <v>中壢 1 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0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1</v>
      </c>
      <c r="N13" s="50">
        <f>IFERROR(INDEX(REPORT_DATA_BY_COMP!$A:$AH,$D13,MATCH(N$8,REPORT_DATA_BY_COMP!$A$1:$AH$1,0)), "")</f>
        <v>2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3</v>
      </c>
      <c r="Q13" s="10">
        <f>IFERROR(INDEX(REPORT_DATA_BY_COMP!$A:$AH,$D13,MATCH(Q$8,REPORT_DATA_BY_COMP!$A$1:$AH$1,0)), "")</f>
        <v>5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22</v>
      </c>
    </row>
    <row r="14" spans="1:19" ht="15" customHeight="1">
      <c r="A14" s="1"/>
      <c r="B14" s="1" t="s">
        <v>469</v>
      </c>
      <c r="C14" s="64" t="str">
        <f>CONCATENATE(YEAR,":",MONTH,":",WEEK,":",WEEKDAY,":",$B14)</f>
        <v>2016:3:3:7:ZHONGLI_2_E</v>
      </c>
      <c r="D14" s="64">
        <f>MATCH($C14,REPORT_DATA_BY_COMP!$A:$A,0)</f>
        <v>973</v>
      </c>
      <c r="E14" s="65" t="str">
        <f>SUBSTITUTE(VLOOKUP($B14,COMP_LIST!$A:$AA,5,FALSE),"EL","")</f>
        <v>E. Seamons DL  / Clark</v>
      </c>
      <c r="F14" s="4" t="str">
        <f>VLOOKUP($B14,COMP_LIST!$A:$AA,3,FALSE)</f>
        <v>Zhongli 2 E</v>
      </c>
      <c r="G14" s="4" t="str">
        <f>VLOOKUP($B14,COMP_LIST!$A:$AA,4,FALSE)</f>
        <v>中壢 2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0</v>
      </c>
      <c r="K14" s="10">
        <f>IFERROR(INDEX(REPORT_DATA_BY_COMP!$A:$AH,$D14,MATCH(K$8,REPORT_DATA_BY_COMP!$A$1:$AH$1,0)), "")</f>
        <v>3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5</v>
      </c>
      <c r="O14" s="10">
        <f>IFERROR(INDEX(REPORT_DATA_BY_COMP!$A:$AH,$D14,MATCH(O$8,REPORT_DATA_BY_COMP!$A$1:$AH$1,0)), "")</f>
        <v>1</v>
      </c>
      <c r="P14" s="10">
        <f>IFERROR(INDEX(REPORT_DATA_BY_COMP!$A:$AH,$D14,MATCH(P$8,REPORT_DATA_BY_COMP!$A$1:$AH$1,0)), "")</f>
        <v>10</v>
      </c>
      <c r="Q14" s="10">
        <f>IFERROR(INDEX(REPORT_DATA_BY_COMP!$A:$AH,$D14,MATCH(Q$8,REPORT_DATA_BY_COMP!$A$1:$AH$1,0)), "")</f>
        <v>4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7</v>
      </c>
    </row>
    <row r="15" spans="1:19" ht="15" customHeight="1">
      <c r="A15" s="1"/>
      <c r="B15" s="1"/>
      <c r="E15" s="8" t="s">
        <v>819</v>
      </c>
      <c r="F15" s="9"/>
      <c r="G15" s="9"/>
      <c r="H15" s="11">
        <f>SUM(H12:H14)</f>
        <v>0</v>
      </c>
      <c r="I15" s="11">
        <f t="shared" ref="I15:S15" si="0">SUM(I12:I14)</f>
        <v>0</v>
      </c>
      <c r="J15" s="11">
        <f t="shared" si="0"/>
        <v>4</v>
      </c>
      <c r="K15" s="11">
        <f t="shared" si="0"/>
        <v>4</v>
      </c>
      <c r="L15" s="48">
        <f t="shared" si="0"/>
        <v>0</v>
      </c>
      <c r="M15" s="57">
        <f t="shared" si="0"/>
        <v>1</v>
      </c>
      <c r="N15" s="51">
        <f t="shared" si="0"/>
        <v>14</v>
      </c>
      <c r="O15" s="11">
        <f t="shared" si="0"/>
        <v>5</v>
      </c>
      <c r="P15" s="11">
        <f t="shared" si="0"/>
        <v>21</v>
      </c>
      <c r="Q15" s="11">
        <f t="shared" si="0"/>
        <v>10</v>
      </c>
      <c r="R15" s="11">
        <f t="shared" si="0"/>
        <v>0</v>
      </c>
      <c r="S15" s="11">
        <f t="shared" si="0"/>
        <v>29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2703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2016:3:1:7:ZHONGLI</v>
      </c>
      <c r="D18" s="64">
        <f>MATCH($C18,REPORT_DATA_BY_DISTRICT!$A:$A, 0)</f>
        <v>252</v>
      </c>
      <c r="E18" s="19" t="s">
        <v>796</v>
      </c>
      <c r="F18" s="13"/>
      <c r="G18" s="13"/>
      <c r="H18" s="10">
        <f>IFERROR(INDEX(REPORT_DATA_BY_DISTRICT!$A:$AH,$D18,MATCH(H$8,REPORT_DATA_BY_DISTRICT!$A$1:$AH$1,0)), "")</f>
        <v>1</v>
      </c>
      <c r="I18" s="10">
        <f>IFERROR(INDEX(REPORT_DATA_BY_DISTRICT!$A:$AH,$D18,MATCH(I$8,REPORT_DATA_BY_DISTRICT!$A$1:$AH$1,0)), "")</f>
        <v>1</v>
      </c>
      <c r="J18" s="10">
        <f>IFERROR(INDEX(REPORT_DATA_BY_DISTRICT!$A:$AH,$D18,MATCH(J$8,REPORT_DATA_BY_DISTRICT!$A$1:$AH$1,0)), "")</f>
        <v>2</v>
      </c>
      <c r="K18" s="10">
        <f>IFERROR(INDEX(REPORT_DATA_BY_DISTRICT!$A:$AH,$D18,MATCH(K$8,REPORT_DATA_BY_DISTRICT!$A$1:$AH$1,0)), "")</f>
        <v>6</v>
      </c>
      <c r="L18" s="10">
        <f>IFERROR(INDEX(REPORT_DATA_BY_DISTRICT!$A:$AH,$D18,MATCH(L$8,REPORT_DATA_BY_DISTRICT!$A$1:$AH$1,0)), "")</f>
        <v>1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20</v>
      </c>
      <c r="O18" s="10">
        <f>IFERROR(INDEX(REPORT_DATA_BY_DISTRICT!$A:$AH,$D18,MATCH(O$8,REPORT_DATA_BY_DISTRICT!$A$1:$AH$1,0)), "")</f>
        <v>6</v>
      </c>
      <c r="P18" s="10">
        <f>IFERROR(INDEX(REPORT_DATA_BY_DISTRICT!$A:$AH,$D18,MATCH(P$8,REPORT_DATA_BY_DISTRICT!$A$1:$AH$1,0)), "")</f>
        <v>17</v>
      </c>
      <c r="Q18" s="10">
        <f>IFERROR(INDEX(REPORT_DATA_BY_DISTRICT!$A:$AH,$D18,MATCH(Q$8,REPORT_DATA_BY_DISTRICT!$A$1:$AH$1,0)), "")</f>
        <v>8</v>
      </c>
      <c r="R18" s="10">
        <f>IFERROR(INDEX(REPORT_DATA_BY_DISTRICT!$A:$AH,$D18,MATCH(R$8,REPORT_DATA_BY_DISTRICT!$A$1:$AH$1,0)), "")</f>
        <v>0</v>
      </c>
      <c r="S18" s="10">
        <f>IFERROR(INDEX(REPORT_DATA_BY_DISTRICT!$A:$AH,$D18,MATCH(S$8,REPORT_DATA_BY_DISTRICT!$A$1:$AH$1,0)), "")</f>
        <v>13</v>
      </c>
    </row>
    <row r="19" spans="3:19" ht="15" customHeight="1">
      <c r="C19" s="64" t="str">
        <f>CONCATENATE(YEAR,":",MONTH,":2:",WEEKLY_REPORT_DAY,":", $A$1)</f>
        <v>2016:3:2:7:ZHONGLI</v>
      </c>
      <c r="D19" s="64">
        <f>MATCH($C19,REPORT_DATA_BY_DISTRICT!$A:$A, 0)</f>
        <v>281</v>
      </c>
      <c r="E19" s="19" t="s">
        <v>795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4</v>
      </c>
      <c r="K19" s="10">
        <f>IFERROR(INDEX(REPORT_DATA_BY_DISTRICT!$A:$AH,$D19,MATCH(K$8,REPORT_DATA_BY_DISTRICT!$A$1:$AH$1,0)), "")</f>
        <v>4</v>
      </c>
      <c r="L19" s="10">
        <f>IFERROR(INDEX(REPORT_DATA_BY_DISTRICT!$A:$AH,$D19,MATCH(L$8,REPORT_DATA_BY_DISTRICT!$A$1:$AH$1,0)), "")</f>
        <v>1</v>
      </c>
      <c r="M19" s="10">
        <f>IFERROR(INDEX(REPORT_DATA_BY_DISTRICT!$A:$AH,$D19,MATCH(M$8,REPORT_DATA_BY_DISTRICT!$A$1:$AH$1,0)), "")</f>
        <v>1</v>
      </c>
      <c r="N19" s="10">
        <f>IFERROR(INDEX(REPORT_DATA_BY_DISTRICT!$A:$AH,$D19,MATCH(N$8,REPORT_DATA_BY_DISTRICT!$A$1:$AH$1,0)), "")</f>
        <v>18</v>
      </c>
      <c r="O19" s="10">
        <f>IFERROR(INDEX(REPORT_DATA_BY_DISTRICT!$A:$AH,$D19,MATCH(O$8,REPORT_DATA_BY_DISTRICT!$A$1:$AH$1,0)), "")</f>
        <v>5</v>
      </c>
      <c r="P19" s="10">
        <f>IFERROR(INDEX(REPORT_DATA_BY_DISTRICT!$A:$AH,$D19,MATCH(P$8,REPORT_DATA_BY_DISTRICT!$A$1:$AH$1,0)), "")</f>
        <v>18</v>
      </c>
      <c r="Q19" s="10">
        <f>IFERROR(INDEX(REPORT_DATA_BY_DISTRICT!$A:$AH,$D19,MATCH(Q$8,REPORT_DATA_BY_DISTRICT!$A$1:$AH$1,0)), "")</f>
        <v>4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15</v>
      </c>
    </row>
    <row r="20" spans="3:19" ht="15" customHeight="1">
      <c r="C20" s="64" t="str">
        <f>CONCATENATE(YEAR,":",MONTH,":3:",WEEKLY_REPORT_DAY,":", $A$1)</f>
        <v>2016:3:3:7:ZHONGLI</v>
      </c>
      <c r="D20" s="64">
        <f>MATCH($C20,REPORT_DATA_BY_DISTRICT!$A:$A, 0)</f>
        <v>311</v>
      </c>
      <c r="E20" s="19" t="s">
        <v>797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4</v>
      </c>
      <c r="K20" s="10">
        <f>IFERROR(INDEX(REPORT_DATA_BY_DISTRICT!$A:$AH,$D20,MATCH(K$8,REPORT_DATA_BY_DISTRICT!$A$1:$AH$1,0)), "")</f>
        <v>4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1</v>
      </c>
      <c r="N20" s="10">
        <f>IFERROR(INDEX(REPORT_DATA_BY_DISTRICT!$A:$AH,$D20,MATCH(N$8,REPORT_DATA_BY_DISTRICT!$A$1:$AH$1,0)), "")</f>
        <v>14</v>
      </c>
      <c r="O20" s="10">
        <f>IFERROR(INDEX(REPORT_DATA_BY_DISTRICT!$A:$AH,$D20,MATCH(O$8,REPORT_DATA_BY_DISTRICT!$A$1:$AH$1,0)), "")</f>
        <v>5</v>
      </c>
      <c r="P20" s="10">
        <f>IFERROR(INDEX(REPORT_DATA_BY_DISTRICT!$A:$AH,$D20,MATCH(P$8,REPORT_DATA_BY_DISTRICT!$A$1:$AH$1,0)), "")</f>
        <v>21</v>
      </c>
      <c r="Q20" s="10">
        <f>IFERROR(INDEX(REPORT_DATA_BY_DISTRICT!$A:$AH,$D20,MATCH(Q$8,REPORT_DATA_BY_DISTRICT!$A$1:$AH$1,0)), "")</f>
        <v>10</v>
      </c>
      <c r="R20" s="10">
        <f>IFERROR(INDEX(REPORT_DATA_BY_DISTRICT!$A:$AH,$D20,MATCH(R$8,REPORT_DATA_BY_DISTRICT!$A$1:$AH$1,0)), "")</f>
        <v>0</v>
      </c>
      <c r="S20" s="10">
        <f>IFERROR(INDEX(REPORT_DATA_BY_DISTRICT!$A:$AH,$D20,MATCH(S$8,REPORT_DATA_BY_DISTRICT!$A$1:$AH$1,0)), "")</f>
        <v>29</v>
      </c>
    </row>
    <row r="21" spans="3:19" ht="15" customHeight="1">
      <c r="C21" s="64" t="str">
        <f>CONCATENATE(YEAR,":",MONTH,":4:",WEEKLY_REPORT_DAY,":", $A$1)</f>
        <v>2016:3:4:7:ZHONGLI</v>
      </c>
      <c r="D21" s="64" t="e">
        <f>MATCH($C21,REPORT_DATA_BY_DISTRICT!$A:$A, 0)</f>
        <v>#N/A</v>
      </c>
      <c r="E21" s="19" t="s">
        <v>798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CONCATENATE(YEAR,":",MONTH,":5:",WEEKLY_REPORT_DAY,":", $A$1)</f>
        <v>2016:3:5:7:ZHONGLI</v>
      </c>
      <c r="D22" s="64" t="e">
        <f>MATCH($C22,REPORT_DATA_BY_DISTRICT!$A:$A, 0)</f>
        <v>#N/A</v>
      </c>
      <c r="E22" s="19" t="s">
        <v>799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E23" s="16" t="s">
        <v>819</v>
      </c>
      <c r="F23" s="14"/>
      <c r="G23" s="14"/>
      <c r="H23" s="17">
        <f>SUM(H18:H22)</f>
        <v>1</v>
      </c>
      <c r="I23" s="17">
        <f t="shared" ref="I23:R23" si="1">SUM(I18:I22)</f>
        <v>2</v>
      </c>
      <c r="J23" s="17">
        <f t="shared" si="1"/>
        <v>10</v>
      </c>
      <c r="K23" s="17">
        <f t="shared" si="1"/>
        <v>14</v>
      </c>
      <c r="L23" s="49">
        <f t="shared" si="1"/>
        <v>2</v>
      </c>
      <c r="M23" s="17">
        <f t="shared" si="1"/>
        <v>2</v>
      </c>
      <c r="N23" s="52">
        <f t="shared" si="1"/>
        <v>52</v>
      </c>
      <c r="O23" s="17">
        <f t="shared" si="1"/>
        <v>16</v>
      </c>
      <c r="P23" s="17">
        <f t="shared" si="1"/>
        <v>56</v>
      </c>
      <c r="Q23" s="17">
        <f t="shared" si="1"/>
        <v>22</v>
      </c>
      <c r="R23" s="17">
        <f t="shared" si="1"/>
        <v>0</v>
      </c>
      <c r="S23" s="17">
        <f>SUM(S18:S22)</f>
        <v>57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485" priority="6">
      <formula>AND(M$9&lt;&gt;"",M12&gt;=M$9)</formula>
    </cfRule>
  </conditionalFormatting>
  <conditionalFormatting sqref="M12:S13">
    <cfRule type="expression" dxfId="484" priority="5">
      <formula>J12=""</formula>
    </cfRule>
    <cfRule type="expression" dxfId="483" priority="7">
      <formula>AND(M$10&lt;&gt;"",M12&lt;M$10)</formula>
    </cfRule>
    <cfRule type="expression" dxfId="482" priority="8">
      <formula>AND(M$10&lt;&gt;"",M12&gt;=M$10)</formula>
    </cfRule>
  </conditionalFormatting>
  <conditionalFormatting sqref="M14:S14">
    <cfRule type="expression" dxfId="481" priority="2">
      <formula>AND(M$9&lt;&gt;"",M14&gt;=M$9)</formula>
    </cfRule>
  </conditionalFormatting>
  <conditionalFormatting sqref="M14:S14">
    <cfRule type="expression" dxfId="480" priority="1">
      <formula>J14=""</formula>
    </cfRule>
    <cfRule type="expression" dxfId="479" priority="3">
      <formula>AND(M$10&lt;&gt;"",M14&lt;M$10)</formula>
    </cfRule>
    <cfRule type="expression" dxfId="478" priority="4">
      <formula>AND(M$10&lt;&gt;"",M14&gt;=M$10)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65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opLeftCell="I75" zoomScale="85" zoomScaleNormal="85" workbookViewId="0">
      <selection activeCell="B18" sqref="B1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2014:1:0:0:ZHONGLI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2014:2:0:0:ZHONGLI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2014:3:0:0:ZHONGLI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2014:4:0:0:ZHONGLI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2014:5:0:0:ZHONGLI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2014:6:0:0:ZHONGLI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2014:7:0:0:ZHONGLI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2014:8:0:0:ZHONGLI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2014:9:0:0:ZHONGLI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2014:10:0:0:ZHONGLI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2014:11:0:0:ZHONGLI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2014:12:0:0:ZHONGLI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2015:1:0:0:ZHONGLI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2015:2:0:0:ZHONGLI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2015:3:0:0:ZHONGLI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2015:4:0:0:ZHONGLI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2015:5:0:0:ZHONGLI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2015:6:0:0:ZHONGLI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2015:7:0:0:ZHONGLI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2015:8:0:0:ZHONGLI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2015:9:0:0:ZHONGLI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2015:10:0:0:ZHONGLI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2015:11:0:0:ZHONGLI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2015:12:0:0:ZHONGLI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2016:1:0:0:ZHONGLI</v>
      </c>
      <c r="AB77" s="27">
        <f t="shared" ca="1" si="3"/>
        <v>34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42372</v>
      </c>
      <c r="AN77" s="27">
        <f t="shared" ref="AN77:AN88" si="11">WEEKNUM(AM77,2)-WEEKNUM(DATE(YEAR(AM77),MONTH(AM77),1),2)+1</f>
        <v>1</v>
      </c>
      <c r="AO77" s="28" t="str">
        <f t="shared" ref="AO77:AO88" si="12">CONCATENATE(YEAR(AM77),":",MONTH(AM77),":",AN77,":",WEEKLY_REPORT_DAY,":", $X$90)</f>
        <v>2016:1:1:7:ZHONGLI</v>
      </c>
      <c r="AP77" s="27" t="e">
        <f t="shared" ref="AP77:AP88" ca="1" si="13">MATCH(AO77,INDIRECT(CONCATENATE($X$93,"$A:$A")),0)</f>
        <v>#N/A</v>
      </c>
      <c r="AQ77" s="21" t="e">
        <f t="shared" ref="AQ77:AU88" ca="1" si="14">INDEX(INDIRECT(CONCATENATE($X$93,"$A:$AG")),$AP77,MATCH(AQ$52,INDIRECT(CONCATENATE($X$93,"$A1:$AG1")),0))</f>
        <v>#N/A</v>
      </c>
      <c r="AR77" s="21" t="e">
        <f t="shared" ca="1" si="14"/>
        <v>#N/A</v>
      </c>
      <c r="AS77" s="21" t="e">
        <f t="shared" ca="1" si="14"/>
        <v>#N/A</v>
      </c>
      <c r="AT77" s="21" t="e">
        <f t="shared" ca="1" si="14"/>
        <v>#N/A</v>
      </c>
      <c r="AU77" s="21" t="e">
        <f t="shared" ca="1" si="14"/>
        <v>#N/A</v>
      </c>
      <c r="AV77" s="21">
        <f t="shared" ref="AV77:AV88" si="15">ROUND(1*$X$97/$X$99,0)</f>
        <v>1</v>
      </c>
      <c r="AW77" s="21">
        <f t="shared" ref="AW77:AW88" si="16">6*$X$97</f>
        <v>18</v>
      </c>
      <c r="AX77" s="21">
        <f t="shared" ref="AX77:AX88" si="17">3*$X$97</f>
        <v>9</v>
      </c>
      <c r="AY77" s="21">
        <f t="shared" ref="AY77:AY88" si="18">5*$X$97</f>
        <v>15</v>
      </c>
      <c r="AZ77" s="21">
        <f t="shared" ref="AZ77:AZ88" si="19">1*$X$97</f>
        <v>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2016:2:0:0:ZHONGLI</v>
      </c>
      <c r="AB78" s="27">
        <f t="shared" ca="1" si="3"/>
        <v>67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42379</v>
      </c>
      <c r="AN78" s="27">
        <f t="shared" si="11"/>
        <v>2</v>
      </c>
      <c r="AO78" s="28" t="str">
        <f t="shared" si="12"/>
        <v>2016:1:2:7:ZHONGLI</v>
      </c>
      <c r="AP78" s="27">
        <f t="shared" ca="1" si="13"/>
        <v>30</v>
      </c>
      <c r="AQ78" s="21">
        <f t="shared" ca="1" si="14"/>
        <v>0</v>
      </c>
      <c r="AR78" s="21">
        <f t="shared" ca="1" si="14"/>
        <v>17</v>
      </c>
      <c r="AS78" s="21">
        <f t="shared" ca="1" si="14"/>
        <v>0</v>
      </c>
      <c r="AT78" s="21">
        <f t="shared" ca="1" si="14"/>
        <v>6</v>
      </c>
      <c r="AU78" s="21">
        <f t="shared" ca="1" si="14"/>
        <v>0</v>
      </c>
      <c r="AV78" s="21">
        <f t="shared" si="15"/>
        <v>1</v>
      </c>
      <c r="AW78" s="21">
        <f t="shared" si="16"/>
        <v>18</v>
      </c>
      <c r="AX78" s="21">
        <f t="shared" si="17"/>
        <v>9</v>
      </c>
      <c r="AY78" s="21">
        <f t="shared" si="18"/>
        <v>15</v>
      </c>
      <c r="AZ78" s="21">
        <f t="shared" si="19"/>
        <v>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2016:3:0:0:ZHONGLI</v>
      </c>
      <c r="AB79" s="27">
        <f t="shared" ca="1" si="3"/>
        <v>99</v>
      </c>
      <c r="AC79" s="21">
        <f t="shared" ca="1" si="4"/>
        <v>2</v>
      </c>
      <c r="AD79" s="21">
        <f t="shared" si="5"/>
        <v>0</v>
      </c>
      <c r="AE79" s="27">
        <f t="shared" ca="1" si="6"/>
        <v>31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0</v>
      </c>
      <c r="AJ79" s="10">
        <f t="shared" ca="1" si="9"/>
        <v>1</v>
      </c>
      <c r="AK79" s="10">
        <f t="shared" ca="1" si="9"/>
        <v>0</v>
      </c>
      <c r="AL79" s="7">
        <v>-9</v>
      </c>
      <c r="AM79" s="28">
        <f t="shared" si="10"/>
        <v>42386</v>
      </c>
      <c r="AN79" s="27">
        <f t="shared" si="11"/>
        <v>3</v>
      </c>
      <c r="AO79" s="28" t="str">
        <f t="shared" si="12"/>
        <v>2016:1:3:7:ZHONGLI</v>
      </c>
      <c r="AP79" s="27" t="e">
        <f t="shared" ca="1" si="13"/>
        <v>#N/A</v>
      </c>
      <c r="AQ79" s="21" t="e">
        <f t="shared" ca="1" si="14"/>
        <v>#N/A</v>
      </c>
      <c r="AR79" s="21" t="e">
        <f t="shared" ca="1" si="14"/>
        <v>#N/A</v>
      </c>
      <c r="AS79" s="21" t="e">
        <f t="shared" ca="1" si="14"/>
        <v>#N/A</v>
      </c>
      <c r="AT79" s="21" t="e">
        <f t="shared" ca="1" si="14"/>
        <v>#N/A</v>
      </c>
      <c r="AU79" s="21" t="e">
        <f t="shared" ca="1" si="14"/>
        <v>#N/A</v>
      </c>
      <c r="AV79" s="21">
        <f t="shared" si="15"/>
        <v>1</v>
      </c>
      <c r="AW79" s="21">
        <f t="shared" si="16"/>
        <v>18</v>
      </c>
      <c r="AX79" s="21">
        <f t="shared" si="17"/>
        <v>9</v>
      </c>
      <c r="AY79" s="21">
        <f t="shared" si="18"/>
        <v>15</v>
      </c>
      <c r="AZ79" s="21">
        <f t="shared" si="19"/>
        <v>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2016:4:0:0:ZHONGLI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42393</v>
      </c>
      <c r="AN80" s="27">
        <f t="shared" si="11"/>
        <v>4</v>
      </c>
      <c r="AO80" s="28" t="str">
        <f t="shared" si="12"/>
        <v>2016:1:4:7:ZHONGLI</v>
      </c>
      <c r="AP80" s="27">
        <f t="shared" ca="1" si="13"/>
        <v>62</v>
      </c>
      <c r="AQ80" s="21">
        <f t="shared" ca="1" si="14"/>
        <v>0</v>
      </c>
      <c r="AR80" s="21">
        <f t="shared" ca="1" si="14"/>
        <v>17</v>
      </c>
      <c r="AS80" s="21">
        <f t="shared" ca="1" si="14"/>
        <v>4</v>
      </c>
      <c r="AT80" s="21">
        <f t="shared" ca="1" si="14"/>
        <v>10</v>
      </c>
      <c r="AU80" s="21">
        <f t="shared" ca="1" si="14"/>
        <v>0</v>
      </c>
      <c r="AV80" s="21">
        <f t="shared" si="15"/>
        <v>1</v>
      </c>
      <c r="AW80" s="21">
        <f t="shared" si="16"/>
        <v>18</v>
      </c>
      <c r="AX80" s="21">
        <f t="shared" si="17"/>
        <v>9</v>
      </c>
      <c r="AY80" s="21">
        <f t="shared" si="18"/>
        <v>15</v>
      </c>
      <c r="AZ80" s="21">
        <f t="shared" si="19"/>
        <v>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2016:5:0:0:ZHONGLI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42400</v>
      </c>
      <c r="AN81" s="27">
        <f t="shared" si="11"/>
        <v>5</v>
      </c>
      <c r="AO81" s="28" t="str">
        <f t="shared" si="12"/>
        <v>2016:1:5:7:ZHONGLI</v>
      </c>
      <c r="AP81" s="27">
        <f t="shared" ca="1" si="13"/>
        <v>94</v>
      </c>
      <c r="AQ81" s="21">
        <f t="shared" ca="1" si="14"/>
        <v>0</v>
      </c>
      <c r="AR81" s="21">
        <f t="shared" ca="1" si="14"/>
        <v>22</v>
      </c>
      <c r="AS81" s="21">
        <f t="shared" ca="1" si="14"/>
        <v>5</v>
      </c>
      <c r="AT81" s="21">
        <f t="shared" ca="1" si="14"/>
        <v>9</v>
      </c>
      <c r="AU81" s="21">
        <f t="shared" ca="1" si="14"/>
        <v>0</v>
      </c>
      <c r="AV81" s="21">
        <f t="shared" si="15"/>
        <v>1</v>
      </c>
      <c r="AW81" s="21">
        <f t="shared" si="16"/>
        <v>18</v>
      </c>
      <c r="AX81" s="21">
        <f t="shared" si="17"/>
        <v>9</v>
      </c>
      <c r="AY81" s="21">
        <f t="shared" si="18"/>
        <v>15</v>
      </c>
      <c r="AZ81" s="21">
        <f t="shared" si="19"/>
        <v>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2016:6:0:0:ZHONGLI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42407</v>
      </c>
      <c r="AN82" s="27">
        <f t="shared" si="11"/>
        <v>1</v>
      </c>
      <c r="AO82" s="28" t="str">
        <f t="shared" si="12"/>
        <v>2016:2:1:7:ZHONGLI</v>
      </c>
      <c r="AP82" s="27">
        <f t="shared" ca="1" si="13"/>
        <v>126</v>
      </c>
      <c r="AQ82" s="21">
        <f t="shared" ca="1" si="14"/>
        <v>0</v>
      </c>
      <c r="AR82" s="21">
        <f t="shared" ca="1" si="14"/>
        <v>26</v>
      </c>
      <c r="AS82" s="21">
        <f t="shared" ca="1" si="14"/>
        <v>5</v>
      </c>
      <c r="AT82" s="21">
        <f t="shared" ca="1" si="14"/>
        <v>16</v>
      </c>
      <c r="AU82" s="21">
        <f t="shared" ca="1" si="14"/>
        <v>0</v>
      </c>
      <c r="AV82" s="21">
        <f t="shared" si="15"/>
        <v>1</v>
      </c>
      <c r="AW82" s="21">
        <f t="shared" si="16"/>
        <v>18</v>
      </c>
      <c r="AX82" s="21">
        <f t="shared" si="17"/>
        <v>9</v>
      </c>
      <c r="AY82" s="21">
        <f t="shared" si="18"/>
        <v>15</v>
      </c>
      <c r="AZ82" s="21">
        <f t="shared" si="19"/>
        <v>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2016:7:0:0:ZHONGLI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42414</v>
      </c>
      <c r="AN83" s="27">
        <f t="shared" si="11"/>
        <v>2</v>
      </c>
      <c r="AO83" s="28" t="str">
        <f t="shared" si="12"/>
        <v>2016:2:2:7:ZHONGLI</v>
      </c>
      <c r="AP83" s="27">
        <f t="shared" ca="1" si="13"/>
        <v>158</v>
      </c>
      <c r="AQ83" s="21">
        <f t="shared" ca="1" si="14"/>
        <v>0</v>
      </c>
      <c r="AR83" s="21">
        <f t="shared" ca="1" si="14"/>
        <v>18</v>
      </c>
      <c r="AS83" s="21">
        <f t="shared" ca="1" si="14"/>
        <v>3</v>
      </c>
      <c r="AT83" s="21">
        <f t="shared" ca="1" si="14"/>
        <v>14</v>
      </c>
      <c r="AU83" s="21">
        <f t="shared" ca="1" si="14"/>
        <v>1</v>
      </c>
      <c r="AV83" s="21">
        <f t="shared" si="15"/>
        <v>1</v>
      </c>
      <c r="AW83" s="21">
        <f t="shared" si="16"/>
        <v>18</v>
      </c>
      <c r="AX83" s="21">
        <f t="shared" si="17"/>
        <v>9</v>
      </c>
      <c r="AY83" s="21">
        <f t="shared" si="18"/>
        <v>15</v>
      </c>
      <c r="AZ83" s="21">
        <f t="shared" si="19"/>
        <v>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2016:8:0:0:ZHONGLI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42421</v>
      </c>
      <c r="AN84" s="27">
        <f t="shared" si="11"/>
        <v>3</v>
      </c>
      <c r="AO84" s="28" t="str">
        <f t="shared" si="12"/>
        <v>2016:2:3:7:ZHONGLI</v>
      </c>
      <c r="AP84" s="27">
        <f t="shared" ca="1" si="13"/>
        <v>190</v>
      </c>
      <c r="AQ84" s="21">
        <f t="shared" ca="1" si="14"/>
        <v>0</v>
      </c>
      <c r="AR84" s="21">
        <f t="shared" ca="1" si="14"/>
        <v>23</v>
      </c>
      <c r="AS84" s="21">
        <f t="shared" ca="1" si="14"/>
        <v>8</v>
      </c>
      <c r="AT84" s="21">
        <f t="shared" ca="1" si="14"/>
        <v>8</v>
      </c>
      <c r="AU84" s="21">
        <f t="shared" ca="1" si="14"/>
        <v>2</v>
      </c>
      <c r="AV84" s="21">
        <f t="shared" si="15"/>
        <v>1</v>
      </c>
      <c r="AW84" s="21">
        <f t="shared" si="16"/>
        <v>18</v>
      </c>
      <c r="AX84" s="21">
        <f t="shared" si="17"/>
        <v>9</v>
      </c>
      <c r="AY84" s="21">
        <f t="shared" si="18"/>
        <v>15</v>
      </c>
      <c r="AZ84" s="21">
        <f t="shared" si="19"/>
        <v>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2016:9:0:0:ZHONGLI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42428</v>
      </c>
      <c r="AN85" s="27">
        <f t="shared" si="11"/>
        <v>4</v>
      </c>
      <c r="AO85" s="28" t="str">
        <f t="shared" si="12"/>
        <v>2016:2:4:7:ZHONGLI</v>
      </c>
      <c r="AP85" s="27">
        <f t="shared" ca="1" si="13"/>
        <v>221</v>
      </c>
      <c r="AQ85" s="21">
        <f t="shared" ca="1" si="14"/>
        <v>0</v>
      </c>
      <c r="AR85" s="21">
        <f t="shared" ca="1" si="14"/>
        <v>23</v>
      </c>
      <c r="AS85" s="21">
        <f t="shared" ca="1" si="14"/>
        <v>5</v>
      </c>
      <c r="AT85" s="21">
        <f t="shared" ca="1" si="14"/>
        <v>6</v>
      </c>
      <c r="AU85" s="21">
        <f t="shared" ca="1" si="14"/>
        <v>0</v>
      </c>
      <c r="AV85" s="21">
        <f t="shared" si="15"/>
        <v>1</v>
      </c>
      <c r="AW85" s="21">
        <f t="shared" si="16"/>
        <v>18</v>
      </c>
      <c r="AX85" s="21">
        <f t="shared" si="17"/>
        <v>9</v>
      </c>
      <c r="AY85" s="21">
        <f t="shared" si="18"/>
        <v>15</v>
      </c>
      <c r="AZ85" s="21">
        <f t="shared" si="19"/>
        <v>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2016:10:0:0:ZHONGLI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42435</v>
      </c>
      <c r="AN86" s="27">
        <f t="shared" si="11"/>
        <v>1</v>
      </c>
      <c r="AO86" s="28" t="str">
        <f t="shared" si="12"/>
        <v>2016:3:1:7:ZHONGLI</v>
      </c>
      <c r="AP86" s="27">
        <f t="shared" ca="1" si="13"/>
        <v>252</v>
      </c>
      <c r="AQ86" s="21">
        <f t="shared" ca="1" si="14"/>
        <v>0</v>
      </c>
      <c r="AR86" s="21">
        <f t="shared" ca="1" si="14"/>
        <v>20</v>
      </c>
      <c r="AS86" s="21">
        <f t="shared" ca="1" si="14"/>
        <v>6</v>
      </c>
      <c r="AT86" s="21">
        <f t="shared" ca="1" si="14"/>
        <v>8</v>
      </c>
      <c r="AU86" s="21">
        <f t="shared" ca="1" si="14"/>
        <v>0</v>
      </c>
      <c r="AV86" s="21">
        <f t="shared" si="15"/>
        <v>1</v>
      </c>
      <c r="AW86" s="21">
        <f t="shared" si="16"/>
        <v>18</v>
      </c>
      <c r="AX86" s="21">
        <f t="shared" si="17"/>
        <v>9</v>
      </c>
      <c r="AY86" s="21">
        <f t="shared" si="18"/>
        <v>15</v>
      </c>
      <c r="AZ86" s="21">
        <f t="shared" si="19"/>
        <v>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2016:11:0:0:ZHONGLI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42442</v>
      </c>
      <c r="AN87" s="27">
        <f t="shared" si="11"/>
        <v>2</v>
      </c>
      <c r="AO87" s="28" t="str">
        <f t="shared" si="12"/>
        <v>2016:3:2:7:ZHONGLI</v>
      </c>
      <c r="AP87" s="27">
        <f t="shared" ca="1" si="13"/>
        <v>281</v>
      </c>
      <c r="AQ87" s="21">
        <f t="shared" ca="1" si="14"/>
        <v>1</v>
      </c>
      <c r="AR87" s="21">
        <f t="shared" ca="1" si="14"/>
        <v>18</v>
      </c>
      <c r="AS87" s="21">
        <f t="shared" ca="1" si="14"/>
        <v>5</v>
      </c>
      <c r="AT87" s="21">
        <f t="shared" ca="1" si="14"/>
        <v>4</v>
      </c>
      <c r="AU87" s="21">
        <f t="shared" ca="1" si="14"/>
        <v>0</v>
      </c>
      <c r="AV87" s="21">
        <f t="shared" si="15"/>
        <v>1</v>
      </c>
      <c r="AW87" s="21">
        <f t="shared" si="16"/>
        <v>18</v>
      </c>
      <c r="AX87" s="21">
        <f t="shared" si="17"/>
        <v>9</v>
      </c>
      <c r="AY87" s="21">
        <f t="shared" si="18"/>
        <v>15</v>
      </c>
      <c r="AZ87" s="21">
        <f t="shared" si="19"/>
        <v>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2016:12:0:0:ZHONGLI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42449</v>
      </c>
      <c r="AN88" s="27">
        <f t="shared" si="11"/>
        <v>3</v>
      </c>
      <c r="AO88" s="28" t="str">
        <f t="shared" si="12"/>
        <v>2016:3:3:7:ZHONGLI</v>
      </c>
      <c r="AP88" s="27">
        <f t="shared" ca="1" si="13"/>
        <v>311</v>
      </c>
      <c r="AQ88" s="21">
        <f t="shared" ca="1" si="14"/>
        <v>1</v>
      </c>
      <c r="AR88" s="21">
        <f t="shared" ca="1" si="14"/>
        <v>14</v>
      </c>
      <c r="AS88" s="21">
        <f t="shared" ca="1" si="14"/>
        <v>5</v>
      </c>
      <c r="AT88" s="21">
        <f t="shared" ca="1" si="14"/>
        <v>10</v>
      </c>
      <c r="AU88" s="21">
        <f t="shared" ca="1" si="14"/>
        <v>0</v>
      </c>
      <c r="AV88" s="21">
        <f t="shared" si="15"/>
        <v>1</v>
      </c>
      <c r="AW88" s="21">
        <f t="shared" si="16"/>
        <v>18</v>
      </c>
      <c r="AX88" s="21">
        <f t="shared" si="17"/>
        <v>9</v>
      </c>
      <c r="AY88" s="21">
        <f t="shared" si="18"/>
        <v>15</v>
      </c>
      <c r="AZ88" s="21">
        <f t="shared" si="19"/>
        <v>3</v>
      </c>
    </row>
    <row r="89" spans="23:52">
      <c r="AC89" s="7">
        <f ca="1">SUMIFS(AC53:AC88, $X53:$X88,YEAR,AC53:AC88,"&lt;&gt;#N/A")</f>
        <v>2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0</v>
      </c>
      <c r="AJ89" s="7">
        <f t="shared" ca="1" si="21"/>
        <v>1</v>
      </c>
      <c r="AK89" s="7">
        <f t="shared" ca="1" si="21"/>
        <v>0</v>
      </c>
      <c r="AN89" s="27"/>
    </row>
    <row r="90" spans="23:52">
      <c r="W90" s="7" t="s">
        <v>1484</v>
      </c>
      <c r="X90" s="2" t="s">
        <v>2266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2711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2712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1</v>
      </c>
      <c r="AN100" s="27"/>
    </row>
    <row r="101" spans="23:50">
      <c r="W101" s="7" t="s">
        <v>449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2016  2</v>
      </c>
    </row>
    <row r="107" spans="23:50" ht="23.25">
      <c r="W107" s="7" t="s">
        <v>1479</v>
      </c>
      <c r="X107" s="42" t="str">
        <f>$X$91</f>
        <v>Zhongli District</v>
      </c>
    </row>
    <row r="108" spans="23:50">
      <c r="X108" s="40" t="str">
        <f>$X$92</f>
        <v>中壢地區</v>
      </c>
    </row>
    <row r="109" spans="23:50">
      <c r="X109" s="41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9"/>
  <sheetViews>
    <sheetView topLeftCell="A11" zoomScaleNormal="100" zoomScaleSheetLayoutView="115" workbookViewId="0">
      <selection activeCell="A26" sqref="A26:B30"/>
    </sheetView>
  </sheetViews>
  <sheetFormatPr defaultRowHeight="15"/>
  <cols>
    <col min="1" max="1" width="22.7109375" style="64" customWidth="1"/>
    <col min="2" max="3" width="22.85546875" style="64" customWidth="1"/>
    <col min="4" max="4" width="11.28515625" style="64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1978</v>
      </c>
      <c r="E1" s="36" t="str">
        <f>$A$2</f>
        <v>East Zone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2324</v>
      </c>
      <c r="E2" s="75" t="str">
        <f>$A$3</f>
        <v>東臺北地帶</v>
      </c>
      <c r="F2" s="26" t="s">
        <v>806</v>
      </c>
      <c r="G2" s="77">
        <f>$A$6</f>
        <v>88</v>
      </c>
      <c r="H2" s="79" t="s">
        <v>35</v>
      </c>
      <c r="I2" s="80"/>
      <c r="J2" s="80"/>
      <c r="K2" s="81"/>
      <c r="L2" s="66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2325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66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2326</v>
      </c>
      <c r="E4" s="82">
        <f>DATE</f>
        <v>42449</v>
      </c>
      <c r="F4" s="23" t="s">
        <v>804</v>
      </c>
      <c r="G4" s="24"/>
      <c r="H4" s="84">
        <f>ROUND($G$2/12*MONTH,0)</f>
        <v>22</v>
      </c>
      <c r="I4" s="85"/>
      <c r="J4" s="85"/>
      <c r="K4" s="86"/>
      <c r="L4" s="44">
        <f>ROUND($G$2/12,0)</f>
        <v>7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2327</v>
      </c>
      <c r="E5" s="83"/>
      <c r="F5" s="5" t="s">
        <v>805</v>
      </c>
      <c r="G5" s="6"/>
      <c r="H5" s="87">
        <f ca="1">EAST_ZONE_GRAPH!$AC$89</f>
        <v>10</v>
      </c>
      <c r="I5" s="88"/>
      <c r="J5" s="88"/>
      <c r="K5" s="89"/>
      <c r="L5" s="45">
        <f>$M$39</f>
        <v>0</v>
      </c>
      <c r="M5" s="92"/>
      <c r="N5" s="94"/>
      <c r="O5" s="74"/>
      <c r="P5" s="74"/>
      <c r="Q5" s="74"/>
      <c r="R5" s="74"/>
      <c r="S5" s="74"/>
    </row>
    <row r="6" spans="1:19" ht="15" customHeight="1">
      <c r="A6" s="1">
        <v>88</v>
      </c>
      <c r="E6" s="34" t="str">
        <f>$A$4</f>
        <v>East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北臺北支聯會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2328</v>
      </c>
      <c r="B11" s="1"/>
      <c r="E11" s="5" t="str">
        <f>$A11</f>
        <v>Songshan 松山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2086</v>
      </c>
      <c r="C12" s="64" t="str">
        <f>CONCATENATE(YEAR,":",MONTH,":",WEEK,":",WEEKDAY,":",$B12)</f>
        <v>2016:3:3:7:SONGSHAN_ZL</v>
      </c>
      <c r="D12" s="64">
        <f>MATCH($C12,REPORT_DATA_BY_COMP!$A:$A,0)</f>
        <v>928</v>
      </c>
      <c r="E12" s="65" t="str">
        <f>SUBSTITUTE(VLOOKUP($B12,COMP_LIST!$A:$AA,5,FALSE),"EL","")</f>
        <v>E. Liston ZL / Tan ZL</v>
      </c>
      <c r="F12" s="4" t="str">
        <f>VLOOKUP($B12,COMP_LIST!$A:$AA,3,FALSE)</f>
        <v>Songshan ZL</v>
      </c>
      <c r="G12" s="4" t="str">
        <f>VLOOKUP($B12,COMP_LIST!$A:$AA,4,FALSE)</f>
        <v>松山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2</v>
      </c>
      <c r="K12" s="10">
        <f>IFERROR(INDEX(REPORT_DATA_BY_COMP!$A:$AH,$D12,MATCH(K$8,REPORT_DATA_BY_COMP!$A$1:$AH$1,0)), "")</f>
        <v>9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11</v>
      </c>
      <c r="O12" s="10">
        <f>IFERROR(INDEX(REPORT_DATA_BY_COMP!$A:$AH,$D12,MATCH(O$8,REPORT_DATA_BY_COMP!$A$1:$AH$1,0)), "")</f>
        <v>5</v>
      </c>
      <c r="P12" s="10">
        <f>IFERROR(INDEX(REPORT_DATA_BY_COMP!$A:$AH,$D12,MATCH(P$8,REPORT_DATA_BY_COMP!$A$1:$AH$1,0)), "")</f>
        <v>9</v>
      </c>
      <c r="Q12" s="10">
        <f>IFERROR(INDEX(REPORT_DATA_BY_COMP!$A:$AH,$D12,MATCH(Q$8,REPORT_DATA_BY_COMP!$A$1:$AH$1,0)), "")</f>
        <v>5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7</v>
      </c>
    </row>
    <row r="13" spans="1:19" ht="15" customHeight="1">
      <c r="A13" s="1"/>
      <c r="B13" s="1" t="s">
        <v>2090</v>
      </c>
      <c r="C13" s="64" t="str">
        <f>CONCATENATE(YEAR,":",MONTH,":",WEEK,":",WEEKDAY,":",$B13)</f>
        <v>2016:3:3:7:SONGSHAN_S</v>
      </c>
      <c r="D13" s="64">
        <f>MATCH($C13,REPORT_DATA_BY_COMP!$A:$A,0)</f>
        <v>927</v>
      </c>
      <c r="E13" s="65" t="str">
        <f>SUBSTITUTE(VLOOKUP($B13,COMP_LIST!$A:$AA,5,FALSE),"EL","")</f>
        <v>S. Bowman STL / Torres Ortiz STL</v>
      </c>
      <c r="F13" s="4" t="str">
        <f>VLOOKUP($B13,COMP_LIST!$A:$AA,3,FALSE)</f>
        <v>Songshan S</v>
      </c>
      <c r="G13" s="4" t="str">
        <f>VLOOKUP($B13,COMP_LIST!$A:$AA,4,FALSE)</f>
        <v>松山姐妹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3</v>
      </c>
      <c r="K13" s="10">
        <f>IFERROR(INDEX(REPORT_DATA_BY_COMP!$A:$AH,$D13,MATCH(K$8,REPORT_DATA_BY_COMP!$A$1:$AH$1,0)), "")</f>
        <v>1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6</v>
      </c>
      <c r="O13" s="10">
        <f>IFERROR(INDEX(REPORT_DATA_BY_COMP!$A:$AH,$D13,MATCH(O$8,REPORT_DATA_BY_COMP!$A$1:$AH$1,0)), "")</f>
        <v>0</v>
      </c>
      <c r="P13" s="10">
        <f>IFERROR(INDEX(REPORT_DATA_BY_COMP!$A:$AH,$D13,MATCH(P$8,REPORT_DATA_BY_COMP!$A$1:$AH$1,0)), "")</f>
        <v>7</v>
      </c>
      <c r="Q13" s="10">
        <f>IFERROR(INDEX(REPORT_DATA_BY_COMP!$A:$AH,$D13,MATCH(Q$8,REPORT_DATA_BY_COMP!$A$1:$AH$1,0)), "")</f>
        <v>5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3</v>
      </c>
    </row>
    <row r="14" spans="1:19" ht="15" customHeight="1">
      <c r="A14" s="1"/>
      <c r="B14" s="1" t="s">
        <v>2038</v>
      </c>
      <c r="C14" s="64" t="str">
        <f>CONCATENATE(YEAR,":",MONTH,":",WEEK,":",WEEKDAY,":",$B14)</f>
        <v>2016:3:3:7:NEIHU_E</v>
      </c>
      <c r="D14" s="64">
        <f>MATCH($C14,REPORT_DATA_BY_COMP!$A:$A,0)</f>
        <v>917</v>
      </c>
      <c r="E14" s="65" t="str">
        <f>SUBSTITUTE(VLOOKUP($B14,COMP_LIST!$A:$AA,5,FALSE),"EL","")</f>
        <v>E. Dorius DL / Bezzant</v>
      </c>
      <c r="F14" s="4" t="str">
        <f>VLOOKUP($B14,COMP_LIST!$A:$AA,3,FALSE)</f>
        <v>Neihu E</v>
      </c>
      <c r="G14" s="4" t="str">
        <f>VLOOKUP($B14,COMP_LIST!$A:$AA,4,FALSE)</f>
        <v>內湖長老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0</v>
      </c>
      <c r="K14" s="10">
        <f>IFERROR(INDEX(REPORT_DATA_BY_COMP!$A:$AH,$D14,MATCH(K$8,REPORT_DATA_BY_COMP!$A$1:$AH$1,0)), "")</f>
        <v>3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3</v>
      </c>
      <c r="O14" s="10">
        <f>IFERROR(INDEX(REPORT_DATA_BY_COMP!$A:$AH,$D14,MATCH(O$8,REPORT_DATA_BY_COMP!$A$1:$AH$1,0)), "")</f>
        <v>1</v>
      </c>
      <c r="P14" s="10">
        <f>IFERROR(INDEX(REPORT_DATA_BY_COMP!$A:$AH,$D14,MATCH(P$8,REPORT_DATA_BY_COMP!$A$1:$AH$1,0)), "")</f>
        <v>9</v>
      </c>
      <c r="Q14" s="10">
        <f>IFERROR(INDEX(REPORT_DATA_BY_COMP!$A:$AH,$D14,MATCH(Q$8,REPORT_DATA_BY_COMP!$A$1:$AH$1,0)), "")</f>
        <v>15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8</v>
      </c>
    </row>
    <row r="15" spans="1:19" ht="15" customHeight="1">
      <c r="A15" s="1"/>
      <c r="B15" s="1" t="s">
        <v>2044</v>
      </c>
      <c r="C15" s="64" t="str">
        <f>CONCATENATE(YEAR,":",MONTH,":",WEEK,":",WEEKDAY,":",$B15)</f>
        <v>2016:3:3:7:NEIHU_S</v>
      </c>
      <c r="D15" s="64">
        <f>MATCH($C15,REPORT_DATA_BY_COMP!$A:$A,0)</f>
        <v>918</v>
      </c>
      <c r="E15" s="65" t="str">
        <f>SUBSTITUTE(VLOOKUP($B15,COMP_LIST!$A:$AA,5,FALSE),"EL","")</f>
        <v>S. Gabbitas  / Wu</v>
      </c>
      <c r="F15" s="4" t="str">
        <f>VLOOKUP($B15,COMP_LIST!$A:$AA,3,FALSE)</f>
        <v>Neihu S</v>
      </c>
      <c r="G15" s="4" t="str">
        <f>VLOOKUP($B15,COMP_LIST!$A:$AA,4,FALSE)</f>
        <v>內湖姐妹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2</v>
      </c>
      <c r="K15" s="10">
        <f>IFERROR(INDEX(REPORT_DATA_BY_COMP!$A:$AH,$D15,MATCH(K$8,REPORT_DATA_BY_COMP!$A$1:$AH$1,0)), "")</f>
        <v>5</v>
      </c>
      <c r="L15" s="47">
        <f>IFERROR(INDEX(REPORT_DATA_BY_COMP!$A:$AH,$D15,MATCH(L$8,REPORT_DATA_BY_COMP!$A$1:$AH$1,0)), "")</f>
        <v>0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7</v>
      </c>
      <c r="O15" s="10">
        <f>IFERROR(INDEX(REPORT_DATA_BY_COMP!$A:$AH,$D15,MATCH(O$8,REPORT_DATA_BY_COMP!$A$1:$AH$1,0)), "")</f>
        <v>4</v>
      </c>
      <c r="P15" s="10">
        <f>IFERROR(INDEX(REPORT_DATA_BY_COMP!$A:$AH,$D15,MATCH(P$8,REPORT_DATA_BY_COMP!$A$1:$AH$1,0)), "")</f>
        <v>6</v>
      </c>
      <c r="Q15" s="10">
        <f>IFERROR(INDEX(REPORT_DATA_BY_COMP!$A:$AH,$D15,MATCH(Q$8,REPORT_DATA_BY_COMP!$A$1:$AH$1,0)), "")</f>
        <v>2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8</v>
      </c>
    </row>
    <row r="16" spans="1:19" ht="15" customHeight="1">
      <c r="A16" s="1"/>
      <c r="B16" s="1"/>
      <c r="E16" s="8" t="s">
        <v>819</v>
      </c>
      <c r="F16" s="9"/>
      <c r="G16" s="9"/>
      <c r="H16" s="11">
        <f>SUM(H12:H15)</f>
        <v>0</v>
      </c>
      <c r="I16" s="11">
        <f t="shared" ref="I16:R16" si="0">SUM(I12:I15)</f>
        <v>0</v>
      </c>
      <c r="J16" s="11">
        <f t="shared" si="0"/>
        <v>7</v>
      </c>
      <c r="K16" s="11">
        <f t="shared" si="0"/>
        <v>18</v>
      </c>
      <c r="L16" s="48">
        <f t="shared" si="0"/>
        <v>0</v>
      </c>
      <c r="M16" s="57">
        <f t="shared" si="0"/>
        <v>0</v>
      </c>
      <c r="N16" s="51">
        <f t="shared" si="0"/>
        <v>27</v>
      </c>
      <c r="O16" s="11">
        <f t="shared" si="0"/>
        <v>10</v>
      </c>
      <c r="P16" s="11">
        <f t="shared" si="0"/>
        <v>31</v>
      </c>
      <c r="Q16" s="11">
        <f t="shared" si="0"/>
        <v>27</v>
      </c>
      <c r="R16" s="11">
        <f t="shared" si="0"/>
        <v>0</v>
      </c>
      <c r="S16" s="11">
        <f>SUM(S12:S15)</f>
        <v>26</v>
      </c>
    </row>
    <row r="17" spans="1:19" ht="15" customHeight="1">
      <c r="A17" s="1" t="s">
        <v>2329</v>
      </c>
      <c r="B17" s="1"/>
      <c r="E17" s="5" t="str">
        <f>$A17</f>
        <v>Jilong 基隆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1975</v>
      </c>
      <c r="C18" s="64" t="str">
        <f>CONCATENATE(YEAR,":",MONTH,":",WEEK,":",WEEKDAY,":",$B18)</f>
        <v>2016:3:3:7:JILONG_A_E</v>
      </c>
      <c r="D18" s="64">
        <f>MATCH($C18,REPORT_DATA_BY_COMP!$A:$A,0)</f>
        <v>903</v>
      </c>
      <c r="E18" s="65" t="str">
        <f>SUBSTITUTE(VLOOKUP($B18,COMP_LIST!$A:$AA,5,FALSE),"EL","")</f>
        <v xml:space="preserve">E. Brinton DL / James </v>
      </c>
      <c r="F18" s="4" t="str">
        <f>VLOOKUP($B18,COMP_LIST!$A:$AA,3,FALSE)</f>
        <v>Jilong A E</v>
      </c>
      <c r="G18" s="4" t="str">
        <f>VLOOKUP($B18,COMP_LIST!$A:$AA,4,FALSE)</f>
        <v>基隆 A 長老</v>
      </c>
      <c r="H18" s="10">
        <f>IFERROR(INDEX(REPORT_DATA_BY_COMP!$A:$AH,$D18,MATCH(H$8,REPORT_DATA_BY_COMP!$A$1:$AH$1,0)), "")</f>
        <v>0</v>
      </c>
      <c r="I18" s="10">
        <f>IFERROR(INDEX(REPORT_DATA_BY_COMP!$A:$AH,$D18,MATCH(I$8,REPORT_DATA_BY_COMP!$A$1:$AH$1,0)), "")</f>
        <v>0</v>
      </c>
      <c r="J18" s="10">
        <f>IFERROR(INDEX(REPORT_DATA_BY_COMP!$A:$AH,$D18,MATCH(J$8,REPORT_DATA_BY_COMP!$A$1:$AH$1,0)), "")</f>
        <v>4</v>
      </c>
      <c r="K18" s="10">
        <f>IFERROR(INDEX(REPORT_DATA_BY_COMP!$A:$AH,$D18,MATCH(K$8,REPORT_DATA_BY_COMP!$A$1:$AH$1,0)), "")</f>
        <v>5</v>
      </c>
      <c r="L18" s="47">
        <f>IFERROR(INDEX(REPORT_DATA_BY_COMP!$A:$AH,$D18,MATCH(L$8,REPORT_DATA_BY_COMP!$A$1:$AH$1,0)), "")</f>
        <v>0</v>
      </c>
      <c r="M18" s="56">
        <f>IFERROR(INDEX(REPORT_DATA_BY_COMP!$A:$AH,$D18,MATCH(M$8,REPORT_DATA_BY_COMP!$A$1:$AH$1,0)), "")</f>
        <v>0</v>
      </c>
      <c r="N18" s="50">
        <f>IFERROR(INDEX(REPORT_DATA_BY_COMP!$A:$AH,$D18,MATCH(N$8,REPORT_DATA_BY_COMP!$A$1:$AH$1,0)), "")</f>
        <v>9</v>
      </c>
      <c r="O18" s="10">
        <f>IFERROR(INDEX(REPORT_DATA_BY_COMP!$A:$AH,$D18,MATCH(O$8,REPORT_DATA_BY_COMP!$A$1:$AH$1,0)), "")</f>
        <v>2</v>
      </c>
      <c r="P18" s="10">
        <f>IFERROR(INDEX(REPORT_DATA_BY_COMP!$A:$AH,$D18,MATCH(P$8,REPORT_DATA_BY_COMP!$A$1:$AH$1,0)), "")</f>
        <v>10</v>
      </c>
      <c r="Q18" s="10">
        <f>IFERROR(INDEX(REPORT_DATA_BY_COMP!$A:$AH,$D18,MATCH(Q$8,REPORT_DATA_BY_COMP!$A$1:$AH$1,0)), "")</f>
        <v>4</v>
      </c>
      <c r="R18" s="10">
        <f>IFERROR(INDEX(REPORT_DATA_BY_COMP!$A:$AH,$D18,MATCH(R$8,REPORT_DATA_BY_COMP!$A$1:$AH$1,0)), "")</f>
        <v>1</v>
      </c>
      <c r="S18" s="10">
        <f>IFERROR(INDEX(REPORT_DATA_BY_COMP!$A:$AH,$D18,MATCH(S$8,REPORT_DATA_BY_COMP!$A$1:$AH$1,0)), "")</f>
        <v>6</v>
      </c>
    </row>
    <row r="19" spans="1:19" ht="15" customHeight="1">
      <c r="A19" s="1"/>
      <c r="B19" s="1" t="s">
        <v>1981</v>
      </c>
      <c r="C19" s="64" t="str">
        <f>CONCATENATE(YEAR,":",MONTH,":",WEEK,":",WEEKDAY,":",$B19)</f>
        <v>2016:3:3:7:JILONG_B_E</v>
      </c>
      <c r="D19" s="64">
        <f>MATCH($C19,REPORT_DATA_BY_COMP!$A:$A,0)</f>
        <v>904</v>
      </c>
      <c r="E19" s="65" t="str">
        <f>SUBSTITUTE(VLOOKUP($B19,COMP_LIST!$A:$AA,5,FALSE),"EL","")</f>
        <v>E. Andelin / Lin</v>
      </c>
      <c r="F19" s="4" t="str">
        <f>VLOOKUP($B19,COMP_LIST!$A:$AA,3,FALSE)</f>
        <v>Jilong B E</v>
      </c>
      <c r="G19" s="4" t="str">
        <f>VLOOKUP($B19,COMP_LIST!$A:$AA,4,FALSE)</f>
        <v>基隆 B 長老</v>
      </c>
      <c r="H19" s="10">
        <f>IFERROR(INDEX(REPORT_DATA_BY_COMP!$A:$AH,$D19,MATCH(H$8,REPORT_DATA_BY_COMP!$A$1:$AH$1,0)), "")</f>
        <v>1</v>
      </c>
      <c r="I19" s="10">
        <f>IFERROR(INDEX(REPORT_DATA_BY_COMP!$A:$AH,$D19,MATCH(I$8,REPORT_DATA_BY_COMP!$A$1:$AH$1,0)), "")</f>
        <v>0</v>
      </c>
      <c r="J19" s="10">
        <f>IFERROR(INDEX(REPORT_DATA_BY_COMP!$A:$AH,$D19,MATCH(J$8,REPORT_DATA_BY_COMP!$A$1:$AH$1,0)), "")</f>
        <v>0</v>
      </c>
      <c r="K19" s="10">
        <f>IFERROR(INDEX(REPORT_DATA_BY_COMP!$A:$AH,$D19,MATCH(K$8,REPORT_DATA_BY_COMP!$A$1:$AH$1,0)), "")</f>
        <v>4</v>
      </c>
      <c r="L19" s="47">
        <f>IFERROR(INDEX(REPORT_DATA_BY_COMP!$A:$AH,$D19,MATCH(L$8,REPORT_DATA_BY_COMP!$A$1:$AH$1,0)), "")</f>
        <v>0</v>
      </c>
      <c r="M19" s="56">
        <f>IFERROR(INDEX(REPORT_DATA_BY_COMP!$A:$AH,$D19,MATCH(M$8,REPORT_DATA_BY_COMP!$A$1:$AH$1,0)), "")</f>
        <v>0</v>
      </c>
      <c r="N19" s="50">
        <f>IFERROR(INDEX(REPORT_DATA_BY_COMP!$A:$AH,$D19,MATCH(N$8,REPORT_DATA_BY_COMP!$A$1:$AH$1,0)), "")</f>
        <v>5</v>
      </c>
      <c r="O19" s="10">
        <f>IFERROR(INDEX(REPORT_DATA_BY_COMP!$A:$AH,$D19,MATCH(O$8,REPORT_DATA_BY_COMP!$A$1:$AH$1,0)), "")</f>
        <v>3</v>
      </c>
      <c r="P19" s="10">
        <f>IFERROR(INDEX(REPORT_DATA_BY_COMP!$A:$AH,$D19,MATCH(P$8,REPORT_DATA_BY_COMP!$A$1:$AH$1,0)), "")</f>
        <v>9</v>
      </c>
      <c r="Q19" s="10">
        <f>IFERROR(INDEX(REPORT_DATA_BY_COMP!$A:$AH,$D19,MATCH(Q$8,REPORT_DATA_BY_COMP!$A$1:$AH$1,0)), "")</f>
        <v>2</v>
      </c>
      <c r="R19" s="10">
        <f>IFERROR(INDEX(REPORT_DATA_BY_COMP!$A:$AH,$D19,MATCH(R$8,REPORT_DATA_BY_COMP!$A$1:$AH$1,0)), "")</f>
        <v>0</v>
      </c>
      <c r="S19" s="10">
        <f>IFERROR(INDEX(REPORT_DATA_BY_COMP!$A:$AH,$D19,MATCH(S$8,REPORT_DATA_BY_COMP!$A$1:$AH$1,0)), "")</f>
        <v>5</v>
      </c>
    </row>
    <row r="20" spans="1:19" ht="15" customHeight="1">
      <c r="A20" s="1"/>
      <c r="B20" s="1"/>
      <c r="E20" s="8" t="s">
        <v>819</v>
      </c>
      <c r="F20" s="9"/>
      <c r="G20" s="9"/>
      <c r="H20" s="11">
        <f t="shared" ref="H20:S20" si="1">SUM(H18:H19)</f>
        <v>1</v>
      </c>
      <c r="I20" s="11">
        <f t="shared" si="1"/>
        <v>0</v>
      </c>
      <c r="J20" s="11">
        <f t="shared" si="1"/>
        <v>4</v>
      </c>
      <c r="K20" s="11">
        <f t="shared" si="1"/>
        <v>9</v>
      </c>
      <c r="L20" s="48">
        <f t="shared" si="1"/>
        <v>0</v>
      </c>
      <c r="M20" s="57">
        <f t="shared" si="1"/>
        <v>0</v>
      </c>
      <c r="N20" s="51">
        <f t="shared" si="1"/>
        <v>14</v>
      </c>
      <c r="O20" s="11">
        <f t="shared" si="1"/>
        <v>5</v>
      </c>
      <c r="P20" s="11">
        <f t="shared" si="1"/>
        <v>19</v>
      </c>
      <c r="Q20" s="11">
        <f t="shared" si="1"/>
        <v>6</v>
      </c>
      <c r="R20" s="11">
        <f t="shared" si="1"/>
        <v>1</v>
      </c>
      <c r="S20" s="11">
        <f t="shared" si="1"/>
        <v>11</v>
      </c>
    </row>
    <row r="21" spans="1:19" ht="15" customHeight="1">
      <c r="A21" s="1" t="s">
        <v>2330</v>
      </c>
      <c r="B21" s="1"/>
      <c r="E21" s="5" t="str">
        <f>$A21</f>
        <v>Xizhi 汐止</v>
      </c>
      <c r="F21" s="6"/>
      <c r="G21" s="6"/>
      <c r="H21" s="6"/>
      <c r="I21" s="6"/>
      <c r="J21" s="6"/>
      <c r="K21" s="6"/>
      <c r="L21" s="6"/>
      <c r="M21" s="55"/>
      <c r="N21" s="6"/>
      <c r="O21" s="6"/>
      <c r="P21" s="6"/>
      <c r="Q21" s="6"/>
      <c r="R21" s="6"/>
      <c r="S21" s="6"/>
    </row>
    <row r="22" spans="1:19" ht="15" customHeight="1">
      <c r="A22" s="1"/>
      <c r="B22" s="1" t="s">
        <v>2219</v>
      </c>
      <c r="C22" s="64" t="str">
        <f>CONCATENATE(YEAR,":",MONTH,":",WEEK,":",WEEKDAY,":",$B22)</f>
        <v>2016:3:3:7:XIZHI_A_E</v>
      </c>
      <c r="D22" s="64">
        <f>MATCH($C22,REPORT_DATA_BY_COMP!$A:$A,0)</f>
        <v>960</v>
      </c>
      <c r="E22" s="65" t="str">
        <f>SUBSTITUTE(VLOOKUP($B22,COMP_LIST!$A:$AA,5,FALSE),"EL","")</f>
        <v>E. Jacobson DL / Chiu Falck</v>
      </c>
      <c r="F22" s="4" t="str">
        <f>VLOOKUP($B22,COMP_LIST!$A:$AA,3,FALSE)</f>
        <v>Xizhi A E</v>
      </c>
      <c r="G22" s="4" t="str">
        <f>VLOOKUP($B22,COMP_LIST!$A:$AA,4,FALSE)</f>
        <v>汐止 A 長老</v>
      </c>
      <c r="H22" s="10">
        <f>IFERROR(INDEX(REPORT_DATA_BY_COMP!$A:$AH,$D22,MATCH(H$8,REPORT_DATA_BY_COMP!$A$1:$AH$1,0)), "")</f>
        <v>0</v>
      </c>
      <c r="I22" s="10">
        <f>IFERROR(INDEX(REPORT_DATA_BY_COMP!$A:$AH,$D22,MATCH(I$8,REPORT_DATA_BY_COMP!$A$1:$AH$1,0)), "")</f>
        <v>0</v>
      </c>
      <c r="J22" s="10">
        <f>IFERROR(INDEX(REPORT_DATA_BY_COMP!$A:$AH,$D22,MATCH(J$8,REPORT_DATA_BY_COMP!$A$1:$AH$1,0)), "")</f>
        <v>0</v>
      </c>
      <c r="K22" s="10">
        <f>IFERROR(INDEX(REPORT_DATA_BY_COMP!$A:$AH,$D22,MATCH(K$8,REPORT_DATA_BY_COMP!$A$1:$AH$1,0)), "")</f>
        <v>3</v>
      </c>
      <c r="L22" s="47">
        <f>IFERROR(INDEX(REPORT_DATA_BY_COMP!$A:$AH,$D22,MATCH(L$8,REPORT_DATA_BY_COMP!$A$1:$AH$1,0)), "")</f>
        <v>0</v>
      </c>
      <c r="M22" s="56">
        <f>IFERROR(INDEX(REPORT_DATA_BY_COMP!$A:$AH,$D22,MATCH(M$8,REPORT_DATA_BY_COMP!$A$1:$AH$1,0)), "")</f>
        <v>0</v>
      </c>
      <c r="N22" s="50">
        <f>IFERROR(INDEX(REPORT_DATA_BY_COMP!$A:$AH,$D22,MATCH(N$8,REPORT_DATA_BY_COMP!$A$1:$AH$1,0)), "")</f>
        <v>3</v>
      </c>
      <c r="O22" s="10">
        <f>IFERROR(INDEX(REPORT_DATA_BY_COMP!$A:$AH,$D22,MATCH(O$8,REPORT_DATA_BY_COMP!$A$1:$AH$1,0)), "")</f>
        <v>0</v>
      </c>
      <c r="P22" s="10">
        <f>IFERROR(INDEX(REPORT_DATA_BY_COMP!$A:$AH,$D22,MATCH(P$8,REPORT_DATA_BY_COMP!$A$1:$AH$1,0)), "")</f>
        <v>4</v>
      </c>
      <c r="Q22" s="10">
        <f>IFERROR(INDEX(REPORT_DATA_BY_COMP!$A:$AH,$D22,MATCH(Q$8,REPORT_DATA_BY_COMP!$A$1:$AH$1,0)), "")</f>
        <v>8</v>
      </c>
      <c r="R22" s="10">
        <f>IFERROR(INDEX(REPORT_DATA_BY_COMP!$A:$AH,$D22,MATCH(R$8,REPORT_DATA_BY_COMP!$A$1:$AH$1,0)), "")</f>
        <v>0</v>
      </c>
      <c r="S22" s="10">
        <f>IFERROR(INDEX(REPORT_DATA_BY_COMP!$A:$AH,$D22,MATCH(S$8,REPORT_DATA_BY_COMP!$A$1:$AH$1,0)), "")</f>
        <v>19</v>
      </c>
    </row>
    <row r="23" spans="1:19" ht="15" customHeight="1">
      <c r="A23" s="1"/>
      <c r="B23" s="1" t="s">
        <v>2224</v>
      </c>
      <c r="C23" s="64" t="str">
        <f>CONCATENATE(YEAR,":",MONTH,":",WEEK,":",WEEKDAY,":",$B23)</f>
        <v>2016:3:3:7:XIZHI_B_E</v>
      </c>
      <c r="D23" s="64">
        <f>MATCH($C23,REPORT_DATA_BY_COMP!$A:$A,0)</f>
        <v>961</v>
      </c>
      <c r="E23" s="65" t="str">
        <f>SUBSTITUTE(VLOOKUP($B23,COMP_LIST!$A:$AA,5,FALSE),"EL","")</f>
        <v>E. Griffin / Joly</v>
      </c>
      <c r="F23" s="4" t="str">
        <f>VLOOKUP($B23,COMP_LIST!$A:$AA,3,FALSE)</f>
        <v>Xizhi B E</v>
      </c>
      <c r="G23" s="4" t="str">
        <f>VLOOKUP($B23,COMP_LIST!$A:$AA,4,FALSE)</f>
        <v>汐止 B 長老</v>
      </c>
      <c r="H23" s="10">
        <f>IFERROR(INDEX(REPORT_DATA_BY_COMP!$A:$AH,$D23,MATCH(H$8,REPORT_DATA_BY_COMP!$A$1:$AH$1,0)), "")</f>
        <v>0</v>
      </c>
      <c r="I23" s="10">
        <f>IFERROR(INDEX(REPORT_DATA_BY_COMP!$A:$AH,$D23,MATCH(I$8,REPORT_DATA_BY_COMP!$A$1:$AH$1,0)), "")</f>
        <v>0</v>
      </c>
      <c r="J23" s="10">
        <f>IFERROR(INDEX(REPORT_DATA_BY_COMP!$A:$AH,$D23,MATCH(J$8,REPORT_DATA_BY_COMP!$A$1:$AH$1,0)), "")</f>
        <v>2</v>
      </c>
      <c r="K23" s="10">
        <f>IFERROR(INDEX(REPORT_DATA_BY_COMP!$A:$AH,$D23,MATCH(K$8,REPORT_DATA_BY_COMP!$A$1:$AH$1,0)), "")</f>
        <v>0</v>
      </c>
      <c r="L23" s="47">
        <f>IFERROR(INDEX(REPORT_DATA_BY_COMP!$A:$AH,$D23,MATCH(L$8,REPORT_DATA_BY_COMP!$A$1:$AH$1,0)), "")</f>
        <v>0</v>
      </c>
      <c r="M23" s="56">
        <f>IFERROR(INDEX(REPORT_DATA_BY_COMP!$A:$AH,$D23,MATCH(M$8,REPORT_DATA_BY_COMP!$A$1:$AH$1,0)), "")</f>
        <v>0</v>
      </c>
      <c r="N23" s="50">
        <f>IFERROR(INDEX(REPORT_DATA_BY_COMP!$A:$AH,$D23,MATCH(N$8,REPORT_DATA_BY_COMP!$A$1:$AH$1,0)), "")</f>
        <v>3</v>
      </c>
      <c r="O23" s="10">
        <f>IFERROR(INDEX(REPORT_DATA_BY_COMP!$A:$AH,$D23,MATCH(O$8,REPORT_DATA_BY_COMP!$A$1:$AH$1,0)), "")</f>
        <v>2</v>
      </c>
      <c r="P23" s="10">
        <f>IFERROR(INDEX(REPORT_DATA_BY_COMP!$A:$AH,$D23,MATCH(P$8,REPORT_DATA_BY_COMP!$A$1:$AH$1,0)), "")</f>
        <v>5</v>
      </c>
      <c r="Q23" s="10">
        <f>IFERROR(INDEX(REPORT_DATA_BY_COMP!$A:$AH,$D23,MATCH(Q$8,REPORT_DATA_BY_COMP!$A$1:$AH$1,0)), "")</f>
        <v>7</v>
      </c>
      <c r="R23" s="10">
        <f>IFERROR(INDEX(REPORT_DATA_BY_COMP!$A:$AH,$D23,MATCH(R$8,REPORT_DATA_BY_COMP!$A$1:$AH$1,0)), "")</f>
        <v>0</v>
      </c>
      <c r="S23" s="10">
        <f>IFERROR(INDEX(REPORT_DATA_BY_COMP!$A:$AH,$D23,MATCH(S$8,REPORT_DATA_BY_COMP!$A$1:$AH$1,0)), "")</f>
        <v>12</v>
      </c>
    </row>
    <row r="24" spans="1:19" ht="15" customHeight="1">
      <c r="A24" s="1"/>
      <c r="B24" s="1" t="s">
        <v>2227</v>
      </c>
      <c r="C24" s="64" t="str">
        <f>CONCATENATE(YEAR,":",MONTH,":",WEEK,":",WEEKDAY,":",$B24)</f>
        <v>2016:3:3:7:XIZHI_S</v>
      </c>
      <c r="D24" s="64">
        <f>MATCH($C24,REPORT_DATA_BY_COMP!$A:$A,0)</f>
        <v>962</v>
      </c>
      <c r="E24" s="65" t="str">
        <f>SUBSTITUTE(VLOOKUP($B24,COMP_LIST!$A:$AA,5,FALSE),"EL","")</f>
        <v>S. Parkin  / Fang</v>
      </c>
      <c r="F24" s="4" t="str">
        <f>VLOOKUP($B24,COMP_LIST!$A:$AA,3,FALSE)</f>
        <v>Xizhi S</v>
      </c>
      <c r="G24" s="4" t="str">
        <f>VLOOKUP($B24,COMP_LIST!$A:$AA,4,FALSE)</f>
        <v>汐止姐妹</v>
      </c>
      <c r="H24" s="10">
        <f>IFERROR(INDEX(REPORT_DATA_BY_COMP!$A:$AH,$D24,MATCH(H$8,REPORT_DATA_BY_COMP!$A$1:$AH$1,0)), "")</f>
        <v>0</v>
      </c>
      <c r="I24" s="10">
        <f>IFERROR(INDEX(REPORT_DATA_BY_COMP!$A:$AH,$D24,MATCH(I$8,REPORT_DATA_BY_COMP!$A$1:$AH$1,0)), "")</f>
        <v>2</v>
      </c>
      <c r="J24" s="10">
        <f>IFERROR(INDEX(REPORT_DATA_BY_COMP!$A:$AH,$D24,MATCH(J$8,REPORT_DATA_BY_COMP!$A$1:$AH$1,0)), "")</f>
        <v>1</v>
      </c>
      <c r="K24" s="10">
        <f>IFERROR(INDEX(REPORT_DATA_BY_COMP!$A:$AH,$D24,MATCH(K$8,REPORT_DATA_BY_COMP!$A$1:$AH$1,0)), "")</f>
        <v>0</v>
      </c>
      <c r="L24" s="47">
        <f>IFERROR(INDEX(REPORT_DATA_BY_COMP!$A:$AH,$D24,MATCH(L$8,REPORT_DATA_BY_COMP!$A$1:$AH$1,0)), "")</f>
        <v>0</v>
      </c>
      <c r="M24" s="56">
        <f>IFERROR(INDEX(REPORT_DATA_BY_COMP!$A:$AH,$D24,MATCH(M$8,REPORT_DATA_BY_COMP!$A$1:$AH$1,0)), "")</f>
        <v>0</v>
      </c>
      <c r="N24" s="50">
        <f>IFERROR(INDEX(REPORT_DATA_BY_COMP!$A:$AH,$D24,MATCH(N$8,REPORT_DATA_BY_COMP!$A$1:$AH$1,0)), "")</f>
        <v>4</v>
      </c>
      <c r="O24" s="10">
        <f>IFERROR(INDEX(REPORT_DATA_BY_COMP!$A:$AH,$D24,MATCH(O$8,REPORT_DATA_BY_COMP!$A$1:$AH$1,0)), "")</f>
        <v>1</v>
      </c>
      <c r="P24" s="10">
        <f>IFERROR(INDEX(REPORT_DATA_BY_COMP!$A:$AH,$D24,MATCH(P$8,REPORT_DATA_BY_COMP!$A$1:$AH$1,0)), "")</f>
        <v>6</v>
      </c>
      <c r="Q24" s="10">
        <f>IFERROR(INDEX(REPORT_DATA_BY_COMP!$A:$AH,$D24,MATCH(Q$8,REPORT_DATA_BY_COMP!$A$1:$AH$1,0)), "")</f>
        <v>2</v>
      </c>
      <c r="R24" s="10">
        <f>IFERROR(INDEX(REPORT_DATA_BY_COMP!$A:$AH,$D24,MATCH(R$8,REPORT_DATA_BY_COMP!$A$1:$AH$1,0)), "")</f>
        <v>1</v>
      </c>
      <c r="S24" s="10">
        <f>IFERROR(INDEX(REPORT_DATA_BY_COMP!$A:$AH,$D24,MATCH(S$8,REPORT_DATA_BY_COMP!$A$1:$AH$1,0)), "")</f>
        <v>10</v>
      </c>
    </row>
    <row r="25" spans="1:19" ht="15" customHeight="1">
      <c r="A25" s="1"/>
      <c r="B25" s="1"/>
      <c r="E25" s="8" t="s">
        <v>819</v>
      </c>
      <c r="F25" s="9"/>
      <c r="G25" s="9"/>
      <c r="H25" s="11">
        <f t="shared" ref="H25:S25" si="2">SUM(H22:H24)</f>
        <v>0</v>
      </c>
      <c r="I25" s="11">
        <f t="shared" si="2"/>
        <v>2</v>
      </c>
      <c r="J25" s="11">
        <f t="shared" si="2"/>
        <v>3</v>
      </c>
      <c r="K25" s="11">
        <f t="shared" si="2"/>
        <v>3</v>
      </c>
      <c r="L25" s="48">
        <f t="shared" si="2"/>
        <v>0</v>
      </c>
      <c r="M25" s="57">
        <f t="shared" si="2"/>
        <v>0</v>
      </c>
      <c r="N25" s="51">
        <f t="shared" si="2"/>
        <v>10</v>
      </c>
      <c r="O25" s="11">
        <f t="shared" si="2"/>
        <v>3</v>
      </c>
      <c r="P25" s="11">
        <f t="shared" si="2"/>
        <v>15</v>
      </c>
      <c r="Q25" s="11">
        <f t="shared" si="2"/>
        <v>17</v>
      </c>
      <c r="R25" s="11">
        <f t="shared" si="2"/>
        <v>1</v>
      </c>
      <c r="S25" s="11">
        <f t="shared" si="2"/>
        <v>41</v>
      </c>
    </row>
    <row r="26" spans="1:19" ht="15" customHeight="1">
      <c r="A26" s="1" t="s">
        <v>2331</v>
      </c>
      <c r="B26" s="1"/>
      <c r="E26" s="5" t="str">
        <f>$A26</f>
        <v>Yilan 宜蘭</v>
      </c>
      <c r="F26" s="6"/>
      <c r="G26" s="6"/>
      <c r="H26" s="6"/>
      <c r="I26" s="6"/>
      <c r="J26" s="6"/>
      <c r="K26" s="6"/>
      <c r="L26" s="6"/>
      <c r="M26" s="55"/>
      <c r="N26" s="6"/>
      <c r="O26" s="6"/>
      <c r="P26" s="6"/>
      <c r="Q26" s="6"/>
      <c r="R26" s="6"/>
      <c r="S26" s="6"/>
    </row>
    <row r="27" spans="1:19" ht="15" customHeight="1">
      <c r="A27" s="1"/>
      <c r="B27" s="1" t="s">
        <v>2230</v>
      </c>
      <c r="C27" s="64" t="str">
        <f>CONCATENATE(YEAR,":",MONTH,":",WEEK,":",WEEKDAY,":",$B27)</f>
        <v>2016:3:3:7:YILAN_E</v>
      </c>
      <c r="D27" s="64">
        <f>MATCH($C27,REPORT_DATA_BY_COMP!$A:$A,0)</f>
        <v>963</v>
      </c>
      <c r="E27" s="65" t="str">
        <f>SUBSTITUTE(VLOOKUP($B27,COMP_LIST!$A:$AA,5,FALSE),"EL","")</f>
        <v>E. Azua / Puzey / Zhou</v>
      </c>
      <c r="F27" s="4" t="str">
        <f>VLOOKUP($B27,COMP_LIST!$A:$AA,3,FALSE)</f>
        <v>Yilan E</v>
      </c>
      <c r="G27" s="4" t="str">
        <f>VLOOKUP($B27,COMP_LIST!$A:$AA,4,FALSE)</f>
        <v>宜蘭長老</v>
      </c>
      <c r="H27" s="10">
        <f>IFERROR(INDEX(REPORT_DATA_BY_COMP!$A:$AH,$D27,MATCH(H$8,REPORT_DATA_BY_COMP!$A$1:$AH$1,0)), "")</f>
        <v>0</v>
      </c>
      <c r="I27" s="10">
        <f>IFERROR(INDEX(REPORT_DATA_BY_COMP!$A:$AH,$D27,MATCH(I$8,REPORT_DATA_BY_COMP!$A$1:$AH$1,0)), "")</f>
        <v>0</v>
      </c>
      <c r="J27" s="10">
        <f>IFERROR(INDEX(REPORT_DATA_BY_COMP!$A:$AH,$D27,MATCH(J$8,REPORT_DATA_BY_COMP!$A$1:$AH$1,0)), "")</f>
        <v>5</v>
      </c>
      <c r="K27" s="10">
        <f>IFERROR(INDEX(REPORT_DATA_BY_COMP!$A:$AH,$D27,MATCH(K$8,REPORT_DATA_BY_COMP!$A$1:$AH$1,0)), "")</f>
        <v>4</v>
      </c>
      <c r="L27" s="47">
        <f>IFERROR(INDEX(REPORT_DATA_BY_COMP!$A:$AH,$D27,MATCH(L$8,REPORT_DATA_BY_COMP!$A$1:$AH$1,0)), "")</f>
        <v>0</v>
      </c>
      <c r="M27" s="56">
        <f>IFERROR(INDEX(REPORT_DATA_BY_COMP!$A:$AH,$D27,MATCH(M$8,REPORT_DATA_BY_COMP!$A$1:$AH$1,0)), "")</f>
        <v>0</v>
      </c>
      <c r="N27" s="50">
        <f>IFERROR(INDEX(REPORT_DATA_BY_COMP!$A:$AH,$D27,MATCH(N$8,REPORT_DATA_BY_COMP!$A$1:$AH$1,0)), "")</f>
        <v>12</v>
      </c>
      <c r="O27" s="10">
        <f>IFERROR(INDEX(REPORT_DATA_BY_COMP!$A:$AH,$D27,MATCH(O$8,REPORT_DATA_BY_COMP!$A$1:$AH$1,0)), "")</f>
        <v>2</v>
      </c>
      <c r="P27" s="10">
        <f>IFERROR(INDEX(REPORT_DATA_BY_COMP!$A:$AH,$D27,MATCH(P$8,REPORT_DATA_BY_COMP!$A$1:$AH$1,0)), "")</f>
        <v>9</v>
      </c>
      <c r="Q27" s="10">
        <f>IFERROR(INDEX(REPORT_DATA_BY_COMP!$A:$AH,$D27,MATCH(Q$8,REPORT_DATA_BY_COMP!$A$1:$AH$1,0)), "")</f>
        <v>10</v>
      </c>
      <c r="R27" s="10">
        <f>IFERROR(INDEX(REPORT_DATA_BY_COMP!$A:$AH,$D27,MATCH(R$8,REPORT_DATA_BY_COMP!$A$1:$AH$1,0)), "")</f>
        <v>0</v>
      </c>
      <c r="S27" s="10">
        <f>IFERROR(INDEX(REPORT_DATA_BY_COMP!$A:$AH,$D27,MATCH(S$8,REPORT_DATA_BY_COMP!$A$1:$AH$1,0)), "")</f>
        <v>21</v>
      </c>
    </row>
    <row r="28" spans="1:19" ht="15" customHeight="1">
      <c r="A28" s="1"/>
      <c r="B28" s="1" t="s">
        <v>2234</v>
      </c>
      <c r="C28" s="64" t="str">
        <f>CONCATENATE(YEAR,":",MONTH,":",WEEK,":",WEEKDAY,":",$B28)</f>
        <v>2016:3:3:7:YILAN_S</v>
      </c>
      <c r="D28" s="64">
        <f>MATCH($C28,REPORT_DATA_BY_COMP!$A:$A,0)</f>
        <v>964</v>
      </c>
      <c r="E28" s="65" t="str">
        <f>SUBSTITUTE(VLOOKUP($B28,COMP_LIST!$A:$AA,5,FALSE),"EL","")</f>
        <v>S. Iaone / Li</v>
      </c>
      <c r="F28" s="4" t="str">
        <f>VLOOKUP($B28,COMP_LIST!$A:$AA,3,FALSE)</f>
        <v>Yilan S</v>
      </c>
      <c r="G28" s="4" t="str">
        <f>VLOOKUP($B28,COMP_LIST!$A:$AA,4,FALSE)</f>
        <v>宜蘭姐妹</v>
      </c>
      <c r="H28" s="10">
        <f>IFERROR(INDEX(REPORT_DATA_BY_COMP!$A:$AH,$D28,MATCH(H$8,REPORT_DATA_BY_COMP!$A$1:$AH$1,0)), "")</f>
        <v>0</v>
      </c>
      <c r="I28" s="10">
        <f>IFERROR(INDEX(REPORT_DATA_BY_COMP!$A:$AH,$D28,MATCH(I$8,REPORT_DATA_BY_COMP!$A$1:$AH$1,0)), "")</f>
        <v>0</v>
      </c>
      <c r="J28" s="10">
        <f>IFERROR(INDEX(REPORT_DATA_BY_COMP!$A:$AH,$D28,MATCH(J$8,REPORT_DATA_BY_COMP!$A$1:$AH$1,0)), "")</f>
        <v>1</v>
      </c>
      <c r="K28" s="10">
        <f>IFERROR(INDEX(REPORT_DATA_BY_COMP!$A:$AH,$D28,MATCH(K$8,REPORT_DATA_BY_COMP!$A$1:$AH$1,0)), "")</f>
        <v>3</v>
      </c>
      <c r="L28" s="47">
        <f>IFERROR(INDEX(REPORT_DATA_BY_COMP!$A:$AH,$D28,MATCH(L$8,REPORT_DATA_BY_COMP!$A$1:$AH$1,0)), "")</f>
        <v>0</v>
      </c>
      <c r="M28" s="56">
        <f>IFERROR(INDEX(REPORT_DATA_BY_COMP!$A:$AH,$D28,MATCH(M$8,REPORT_DATA_BY_COMP!$A$1:$AH$1,0)), "")</f>
        <v>0</v>
      </c>
      <c r="N28" s="50">
        <f>IFERROR(INDEX(REPORT_DATA_BY_COMP!$A:$AH,$D28,MATCH(N$8,REPORT_DATA_BY_COMP!$A$1:$AH$1,0)), "")</f>
        <v>11</v>
      </c>
      <c r="O28" s="10">
        <f>IFERROR(INDEX(REPORT_DATA_BY_COMP!$A:$AH,$D28,MATCH(O$8,REPORT_DATA_BY_COMP!$A$1:$AH$1,0)), "")</f>
        <v>0</v>
      </c>
      <c r="P28" s="10">
        <f>IFERROR(INDEX(REPORT_DATA_BY_COMP!$A:$AH,$D28,MATCH(P$8,REPORT_DATA_BY_COMP!$A$1:$AH$1,0)), "")</f>
        <v>8</v>
      </c>
      <c r="Q28" s="10">
        <f>IFERROR(INDEX(REPORT_DATA_BY_COMP!$A:$AH,$D28,MATCH(Q$8,REPORT_DATA_BY_COMP!$A$1:$AH$1,0)), "")</f>
        <v>9</v>
      </c>
      <c r="R28" s="10">
        <f>IFERROR(INDEX(REPORT_DATA_BY_COMP!$A:$AH,$D28,MATCH(R$8,REPORT_DATA_BY_COMP!$A$1:$AH$1,0)), "")</f>
        <v>0</v>
      </c>
      <c r="S28" s="10">
        <f>IFERROR(INDEX(REPORT_DATA_BY_COMP!$A:$AH,$D28,MATCH(S$8,REPORT_DATA_BY_COMP!$A$1:$AH$1,0)), "")</f>
        <v>13</v>
      </c>
    </row>
    <row r="29" spans="1:19" ht="15" customHeight="1">
      <c r="A29" s="1"/>
      <c r="B29" s="1" t="s">
        <v>2003</v>
      </c>
      <c r="C29" s="64" t="str">
        <f>CONCATENATE(YEAR,":",MONTH,":",WEEK,":",WEEKDAY,":",$B29)</f>
        <v>2016:3:3:7:LUODONG_A_E</v>
      </c>
      <c r="D29" s="64">
        <f>MATCH($C29,REPORT_DATA_BY_COMP!$A:$A,0)</f>
        <v>910</v>
      </c>
      <c r="E29" s="65" t="str">
        <f>SUBSTITUTE(VLOOKUP($B29,COMP_LIST!$A:$AA,5,FALSE),"EL","")</f>
        <v xml:space="preserve">E. Welch DL / Wu </v>
      </c>
      <c r="F29" s="4" t="str">
        <f>VLOOKUP($B29,COMP_LIST!$A:$AA,3,FALSE)</f>
        <v>Luodong A E</v>
      </c>
      <c r="G29" s="4" t="str">
        <f>VLOOKUP($B29,COMP_LIST!$A:$AA,4,FALSE)</f>
        <v>羅東 A 長老</v>
      </c>
      <c r="H29" s="10">
        <f>IFERROR(INDEX(REPORT_DATA_BY_COMP!$A:$AH,$D29,MATCH(H$8,REPORT_DATA_BY_COMP!$A$1:$AH$1,0)), "")</f>
        <v>0</v>
      </c>
      <c r="I29" s="10">
        <f>IFERROR(INDEX(REPORT_DATA_BY_COMP!$A:$AH,$D29,MATCH(I$8,REPORT_DATA_BY_COMP!$A$1:$AH$1,0)), "")</f>
        <v>0</v>
      </c>
      <c r="J29" s="10">
        <f>IFERROR(INDEX(REPORT_DATA_BY_COMP!$A:$AH,$D29,MATCH(J$8,REPORT_DATA_BY_COMP!$A$1:$AH$1,0)), "")</f>
        <v>2</v>
      </c>
      <c r="K29" s="10">
        <f>IFERROR(INDEX(REPORT_DATA_BY_COMP!$A:$AH,$D29,MATCH(K$8,REPORT_DATA_BY_COMP!$A$1:$AH$1,0)), "")</f>
        <v>4</v>
      </c>
      <c r="L29" s="47">
        <f>IFERROR(INDEX(REPORT_DATA_BY_COMP!$A:$AH,$D29,MATCH(L$8,REPORT_DATA_BY_COMP!$A$1:$AH$1,0)), "")</f>
        <v>1</v>
      </c>
      <c r="M29" s="56">
        <f>IFERROR(INDEX(REPORT_DATA_BY_COMP!$A:$AH,$D29,MATCH(M$8,REPORT_DATA_BY_COMP!$A$1:$AH$1,0)), "")</f>
        <v>0</v>
      </c>
      <c r="N29" s="50">
        <f>IFERROR(INDEX(REPORT_DATA_BY_COMP!$A:$AH,$D29,MATCH(N$8,REPORT_DATA_BY_COMP!$A$1:$AH$1,0)), "")</f>
        <v>6</v>
      </c>
      <c r="O29" s="10">
        <f>IFERROR(INDEX(REPORT_DATA_BY_COMP!$A:$AH,$D29,MATCH(O$8,REPORT_DATA_BY_COMP!$A$1:$AH$1,0)), "")</f>
        <v>1</v>
      </c>
      <c r="P29" s="10">
        <f>IFERROR(INDEX(REPORT_DATA_BY_COMP!$A:$AH,$D29,MATCH(P$8,REPORT_DATA_BY_COMP!$A$1:$AH$1,0)), "")</f>
        <v>10</v>
      </c>
      <c r="Q29" s="10">
        <f>IFERROR(INDEX(REPORT_DATA_BY_COMP!$A:$AH,$D29,MATCH(Q$8,REPORT_DATA_BY_COMP!$A$1:$AH$1,0)), "")</f>
        <v>1</v>
      </c>
      <c r="R29" s="10">
        <f>IFERROR(INDEX(REPORT_DATA_BY_COMP!$A:$AH,$D29,MATCH(R$8,REPORT_DATA_BY_COMP!$A$1:$AH$1,0)), "")</f>
        <v>1</v>
      </c>
      <c r="S29" s="10">
        <f>IFERROR(INDEX(REPORT_DATA_BY_COMP!$A:$AH,$D29,MATCH(S$8,REPORT_DATA_BY_COMP!$A$1:$AH$1,0)), "")</f>
        <v>1</v>
      </c>
    </row>
    <row r="30" spans="1:19" ht="15" customHeight="1">
      <c r="A30" s="1"/>
      <c r="B30" s="1" t="s">
        <v>2008</v>
      </c>
      <c r="C30" s="64" t="str">
        <f>CONCATENATE(YEAR,":",MONTH,":",WEEK,":",WEEKDAY,":",$B30)</f>
        <v>2016:3:3:7:LUODONG_B_E</v>
      </c>
      <c r="D30" s="64">
        <f>MATCH($C30,REPORT_DATA_BY_COMP!$A:$A,0)</f>
        <v>911</v>
      </c>
      <c r="E30" s="65" t="str">
        <f>SUBSTITUTE(VLOOKUP($B30,COMP_LIST!$A:$AA,5,FALSE),"EL","")</f>
        <v>E. Iverson / Lloyd</v>
      </c>
      <c r="F30" s="4" t="str">
        <f>VLOOKUP($B30,COMP_LIST!$A:$AA,3,FALSE)</f>
        <v>Luodong B E</v>
      </c>
      <c r="G30" s="4" t="str">
        <f>VLOOKUP($B30,COMP_LIST!$A:$AA,4,FALSE)</f>
        <v>羅東 B 長老</v>
      </c>
      <c r="H30" s="10">
        <f>IFERROR(INDEX(REPORT_DATA_BY_COMP!$A:$AH,$D30,MATCH(H$8,REPORT_DATA_BY_COMP!$A$1:$AH$1,0)), "")</f>
        <v>0</v>
      </c>
      <c r="I30" s="10">
        <f>IFERROR(INDEX(REPORT_DATA_BY_COMP!$A:$AH,$D30,MATCH(I$8,REPORT_DATA_BY_COMP!$A$1:$AH$1,0)), "")</f>
        <v>0</v>
      </c>
      <c r="J30" s="10">
        <f>IFERROR(INDEX(REPORT_DATA_BY_COMP!$A:$AH,$D30,MATCH(J$8,REPORT_DATA_BY_COMP!$A$1:$AH$1,0)), "")</f>
        <v>1</v>
      </c>
      <c r="K30" s="10">
        <f>IFERROR(INDEX(REPORT_DATA_BY_COMP!$A:$AH,$D30,MATCH(K$8,REPORT_DATA_BY_COMP!$A$1:$AH$1,0)), "")</f>
        <v>4</v>
      </c>
      <c r="L30" s="47">
        <f>IFERROR(INDEX(REPORT_DATA_BY_COMP!$A:$AH,$D30,MATCH(L$8,REPORT_DATA_BY_COMP!$A$1:$AH$1,0)), "")</f>
        <v>0</v>
      </c>
      <c r="M30" s="56">
        <f>IFERROR(INDEX(REPORT_DATA_BY_COMP!$A:$AH,$D30,MATCH(M$8,REPORT_DATA_BY_COMP!$A$1:$AH$1,0)), "")</f>
        <v>0</v>
      </c>
      <c r="N30" s="50">
        <f>IFERROR(INDEX(REPORT_DATA_BY_COMP!$A:$AH,$D30,MATCH(N$8,REPORT_DATA_BY_COMP!$A$1:$AH$1,0)), "")</f>
        <v>5</v>
      </c>
      <c r="O30" s="10">
        <f>IFERROR(INDEX(REPORT_DATA_BY_COMP!$A:$AH,$D30,MATCH(O$8,REPORT_DATA_BY_COMP!$A$1:$AH$1,0)), "")</f>
        <v>2</v>
      </c>
      <c r="P30" s="10">
        <f>IFERROR(INDEX(REPORT_DATA_BY_COMP!$A:$AH,$D30,MATCH(P$8,REPORT_DATA_BY_COMP!$A$1:$AH$1,0)), "")</f>
        <v>5</v>
      </c>
      <c r="Q30" s="10">
        <f>IFERROR(INDEX(REPORT_DATA_BY_COMP!$A:$AH,$D30,MATCH(Q$8,REPORT_DATA_BY_COMP!$A$1:$AH$1,0)), "")</f>
        <v>1</v>
      </c>
      <c r="R30" s="10">
        <f>IFERROR(INDEX(REPORT_DATA_BY_COMP!$A:$AH,$D30,MATCH(R$8,REPORT_DATA_BY_COMP!$A$1:$AH$1,0)), "")</f>
        <v>0</v>
      </c>
      <c r="S30" s="10">
        <f>IFERROR(INDEX(REPORT_DATA_BY_COMP!$A:$AH,$D30,MATCH(S$8,REPORT_DATA_BY_COMP!$A$1:$AH$1,0)), "")</f>
        <v>4</v>
      </c>
    </row>
    <row r="31" spans="1:19" ht="15" customHeight="1" thickBot="1">
      <c r="E31" s="8" t="s">
        <v>819</v>
      </c>
      <c r="F31" s="9"/>
      <c r="G31" s="9"/>
      <c r="H31" s="11">
        <f>SUM(H27:H30)</f>
        <v>0</v>
      </c>
      <c r="I31" s="11">
        <f t="shared" ref="I31:R31" si="3">SUM(I27:I30)</f>
        <v>0</v>
      </c>
      <c r="J31" s="11">
        <f t="shared" si="3"/>
        <v>9</v>
      </c>
      <c r="K31" s="11">
        <f t="shared" si="3"/>
        <v>15</v>
      </c>
      <c r="L31" s="48">
        <f t="shared" si="3"/>
        <v>1</v>
      </c>
      <c r="M31" s="58">
        <f t="shared" si="3"/>
        <v>0</v>
      </c>
      <c r="N31" s="51">
        <f t="shared" si="3"/>
        <v>34</v>
      </c>
      <c r="O31" s="11">
        <f t="shared" si="3"/>
        <v>5</v>
      </c>
      <c r="P31" s="11">
        <f t="shared" si="3"/>
        <v>32</v>
      </c>
      <c r="Q31" s="11">
        <f t="shared" si="3"/>
        <v>21</v>
      </c>
      <c r="R31" s="11">
        <f t="shared" si="3"/>
        <v>1</v>
      </c>
      <c r="S31" s="11">
        <f>SUM(S27:S30)</f>
        <v>39</v>
      </c>
    </row>
    <row r="32" spans="1:19" ht="15" customHeight="1" thickTop="1">
      <c r="E32" s="31"/>
      <c r="F32" s="22"/>
      <c r="G32" s="22"/>
      <c r="H32" s="22"/>
      <c r="I32" s="22"/>
      <c r="J32" s="22"/>
      <c r="K32" s="22"/>
      <c r="L32" s="22"/>
      <c r="M32" s="43"/>
      <c r="N32" s="22"/>
      <c r="O32" s="22"/>
      <c r="P32" s="22"/>
      <c r="Q32" s="22"/>
      <c r="R32" s="22"/>
      <c r="S32" s="22"/>
    </row>
    <row r="33" spans="3:19" ht="15" customHeight="1">
      <c r="E33" s="12" t="s">
        <v>818</v>
      </c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</row>
    <row r="34" spans="3:19" ht="15" customHeight="1">
      <c r="C34" s="64" t="str">
        <f>CONCATENATE(YEAR,":",MONTH,":1:",WEEKLY_REPORT_DAY,":", $A$1)</f>
        <v>2016:3:1:7:EAST</v>
      </c>
      <c r="D34" s="64">
        <f>MATCH($C34,REPORT_DATA_BY_ZONE!$A:$A, 0)</f>
        <v>80</v>
      </c>
      <c r="E34" s="19" t="s">
        <v>796</v>
      </c>
      <c r="F34" s="13"/>
      <c r="G34" s="13"/>
      <c r="H34" s="10">
        <f>IFERROR(INDEX(REPORT_DATA_BY_ZONE!$A:$AH,$D34,MATCH(H$8,REPORT_DATA_BY_ZONE!$A$1:$AH$1,0)), "")</f>
        <v>0</v>
      </c>
      <c r="I34" s="10">
        <f>IFERROR(INDEX(REPORT_DATA_BY_ZONE!$A:$AH,$D34,MATCH(I$8,REPORT_DATA_BY_ZONE!$A$1:$AH$1,0)), "")</f>
        <v>2</v>
      </c>
      <c r="J34" s="10">
        <f>IFERROR(INDEX(REPORT_DATA_BY_ZONE!$A:$AH,$D34,MATCH(J$8,REPORT_DATA_BY_ZONE!$A$1:$AH$1,0)), "")</f>
        <v>21</v>
      </c>
      <c r="K34" s="10">
        <f>IFERROR(INDEX(REPORT_DATA_BY_ZONE!$A:$AH,$D34,MATCH(K$8,REPORT_DATA_BY_ZONE!$A$1:$AH$1,0)), "")</f>
        <v>27</v>
      </c>
      <c r="L34" s="47">
        <f>IFERROR(INDEX(REPORT_DATA_BY_ZONE!$A:$AH,$D34,MATCH(L$8,REPORT_DATA_BY_ZONE!$A$1:$AH$1,0)), "")</f>
        <v>0</v>
      </c>
      <c r="M34" s="10">
        <f>IFERROR(INDEX(REPORT_DATA_BY_ZONE!$A:$AH,$D34,MATCH(M$8,REPORT_DATA_BY_ZONE!$A$1:$AH$1,0)), "")</f>
        <v>0</v>
      </c>
      <c r="N34" s="50">
        <f>IFERROR(INDEX(REPORT_DATA_BY_ZONE!$A:$AH,$D34,MATCH(N$8,REPORT_DATA_BY_ZONE!$A$1:$AH$1,0)), "")</f>
        <v>65</v>
      </c>
      <c r="O34" s="10">
        <f>IFERROR(INDEX(REPORT_DATA_BY_ZONE!$A:$AH,$D34,MATCH(O$8,REPORT_DATA_BY_ZONE!$A$1:$AH$1,0)), "")</f>
        <v>31</v>
      </c>
      <c r="P34" s="10">
        <f>IFERROR(INDEX(REPORT_DATA_BY_ZONE!$A:$AH,$D34,MATCH(P$8,REPORT_DATA_BY_ZONE!$A$1:$AH$1,0)), "")</f>
        <v>87</v>
      </c>
      <c r="Q34" s="10">
        <f>IFERROR(INDEX(REPORT_DATA_BY_ZONE!$A:$AH,$D34,MATCH(Q$8,REPORT_DATA_BY_ZONE!$A$1:$AH$1,0)), "")</f>
        <v>51</v>
      </c>
      <c r="R34" s="10">
        <f>IFERROR(INDEX(REPORT_DATA_BY_ZONE!$A:$AH,$D34,MATCH(R$8,REPORT_DATA_BY_ZONE!$A$1:$AH$1,0)), "")</f>
        <v>3</v>
      </c>
      <c r="S34" s="10">
        <f>IFERROR(INDEX(REPORT_DATA_BY_ZONE!$A:$AH,$D34,MATCH(S$8,REPORT_DATA_BY_ZONE!$A$1:$AH$1,0)), "")</f>
        <v>114</v>
      </c>
    </row>
    <row r="35" spans="3:19" ht="15" customHeight="1">
      <c r="C35" s="64" t="str">
        <f>CONCATENATE(YEAR,":",MONTH,":2:",WEEKLY_REPORT_DAY,":", $A$1)</f>
        <v>2016:3:2:7:EAST</v>
      </c>
      <c r="D35" s="64">
        <f>MATCH($C35,REPORT_DATA_BY_ZONE!$A:$A, 0)</f>
        <v>91</v>
      </c>
      <c r="E35" s="19" t="s">
        <v>795</v>
      </c>
      <c r="F35" s="13"/>
      <c r="G35" s="13"/>
      <c r="H35" s="10">
        <f>IFERROR(INDEX(REPORT_DATA_BY_ZONE!$A:$AH,$D35,MATCH(H$8,REPORT_DATA_BY_ZONE!$A$1:$AH$1,0)), "")</f>
        <v>0</v>
      </c>
      <c r="I35" s="10">
        <f>IFERROR(INDEX(REPORT_DATA_BY_ZONE!$A:$AH,$D35,MATCH(I$8,REPORT_DATA_BY_ZONE!$A$1:$AH$1,0)), "")</f>
        <v>2</v>
      </c>
      <c r="J35" s="10">
        <f>IFERROR(INDEX(REPORT_DATA_BY_ZONE!$A:$AH,$D35,MATCH(J$8,REPORT_DATA_BY_ZONE!$A$1:$AH$1,0)), "")</f>
        <v>22</v>
      </c>
      <c r="K35" s="10">
        <f>IFERROR(INDEX(REPORT_DATA_BY_ZONE!$A:$AH,$D35,MATCH(K$8,REPORT_DATA_BY_ZONE!$A$1:$AH$1,0)), "")</f>
        <v>42</v>
      </c>
      <c r="L35" s="47">
        <f>IFERROR(INDEX(REPORT_DATA_BY_ZONE!$A:$AH,$D35,MATCH(L$8,REPORT_DATA_BY_ZONE!$A$1:$AH$1,0)), "")</f>
        <v>1</v>
      </c>
      <c r="M35" s="10">
        <f>IFERROR(INDEX(REPORT_DATA_BY_ZONE!$A:$AH,$D35,MATCH(M$8,REPORT_DATA_BY_ZONE!$A$1:$AH$1,0)), "")</f>
        <v>0</v>
      </c>
      <c r="N35" s="50">
        <f>IFERROR(INDEX(REPORT_DATA_BY_ZONE!$A:$AH,$D35,MATCH(N$8,REPORT_DATA_BY_ZONE!$A$1:$AH$1,0)), "")</f>
        <v>80</v>
      </c>
      <c r="O35" s="10">
        <f>IFERROR(INDEX(REPORT_DATA_BY_ZONE!$A:$AH,$D35,MATCH(O$8,REPORT_DATA_BY_ZONE!$A$1:$AH$1,0)), "")</f>
        <v>30</v>
      </c>
      <c r="P35" s="10">
        <f>IFERROR(INDEX(REPORT_DATA_BY_ZONE!$A:$AH,$D35,MATCH(P$8,REPORT_DATA_BY_ZONE!$A$1:$AH$1,0)), "")</f>
        <v>106</v>
      </c>
      <c r="Q35" s="10">
        <f>IFERROR(INDEX(REPORT_DATA_BY_ZONE!$A:$AH,$D35,MATCH(Q$8,REPORT_DATA_BY_ZONE!$A$1:$AH$1,0)), "")</f>
        <v>43</v>
      </c>
      <c r="R35" s="10">
        <f>IFERROR(INDEX(REPORT_DATA_BY_ZONE!$A:$AH,$D35,MATCH(R$8,REPORT_DATA_BY_ZONE!$A$1:$AH$1,0)), "")</f>
        <v>3</v>
      </c>
      <c r="S35" s="10">
        <f>IFERROR(INDEX(REPORT_DATA_BY_ZONE!$A:$AH,$D35,MATCH(S$8,REPORT_DATA_BY_ZONE!$A$1:$AH$1,0)), "")</f>
        <v>96</v>
      </c>
    </row>
    <row r="36" spans="3:19" ht="15" customHeight="1">
      <c r="C36" s="64" t="str">
        <f>CONCATENATE(YEAR,":",MONTH,":3:",WEEKLY_REPORT_DAY,":", $A$1)</f>
        <v>2016:3:3:7:EAST</v>
      </c>
      <c r="D36" s="64">
        <f>MATCH($C36,REPORT_DATA_BY_ZONE!$A:$A, 0)</f>
        <v>101</v>
      </c>
      <c r="E36" s="19" t="s">
        <v>797</v>
      </c>
      <c r="F36" s="13"/>
      <c r="G36" s="13"/>
      <c r="H36" s="10">
        <f>IFERROR(INDEX(REPORT_DATA_BY_ZONE!$A:$AH,$D36,MATCH(H$8,REPORT_DATA_BY_ZONE!$A$1:$AH$1,0)), "")</f>
        <v>1</v>
      </c>
      <c r="I36" s="10">
        <f>IFERROR(INDEX(REPORT_DATA_BY_ZONE!$A:$AH,$D36,MATCH(I$8,REPORT_DATA_BY_ZONE!$A$1:$AH$1,0)), "")</f>
        <v>2</v>
      </c>
      <c r="J36" s="10">
        <f>IFERROR(INDEX(REPORT_DATA_BY_ZONE!$A:$AH,$D36,MATCH(J$8,REPORT_DATA_BY_ZONE!$A$1:$AH$1,0)), "")</f>
        <v>23</v>
      </c>
      <c r="K36" s="10">
        <f>IFERROR(INDEX(REPORT_DATA_BY_ZONE!$A:$AH,$D36,MATCH(K$8,REPORT_DATA_BY_ZONE!$A$1:$AH$1,0)), "")</f>
        <v>45</v>
      </c>
      <c r="L36" s="47">
        <f>IFERROR(INDEX(REPORT_DATA_BY_ZONE!$A:$AH,$D36,MATCH(L$8,REPORT_DATA_BY_ZONE!$A$1:$AH$1,0)), "")</f>
        <v>1</v>
      </c>
      <c r="M36" s="10">
        <f>IFERROR(INDEX(REPORT_DATA_BY_ZONE!$A:$AH,$D36,MATCH(M$8,REPORT_DATA_BY_ZONE!$A$1:$AH$1,0)), "")</f>
        <v>0</v>
      </c>
      <c r="N36" s="50">
        <f>IFERROR(INDEX(REPORT_DATA_BY_ZONE!$A:$AH,$D36,MATCH(N$8,REPORT_DATA_BY_ZONE!$A$1:$AH$1,0)), "")</f>
        <v>85</v>
      </c>
      <c r="O36" s="10">
        <f>IFERROR(INDEX(REPORT_DATA_BY_ZONE!$A:$AH,$D36,MATCH(O$8,REPORT_DATA_BY_ZONE!$A$1:$AH$1,0)), "")</f>
        <v>23</v>
      </c>
      <c r="P36" s="10">
        <f>IFERROR(INDEX(REPORT_DATA_BY_ZONE!$A:$AH,$D36,MATCH(P$8,REPORT_DATA_BY_ZONE!$A$1:$AH$1,0)), "")</f>
        <v>97</v>
      </c>
      <c r="Q36" s="10">
        <f>IFERROR(INDEX(REPORT_DATA_BY_ZONE!$A:$AH,$D36,MATCH(Q$8,REPORT_DATA_BY_ZONE!$A$1:$AH$1,0)), "")</f>
        <v>71</v>
      </c>
      <c r="R36" s="10">
        <f>IFERROR(INDEX(REPORT_DATA_BY_ZONE!$A:$AH,$D36,MATCH(R$8,REPORT_DATA_BY_ZONE!$A$1:$AH$1,0)), "")</f>
        <v>3</v>
      </c>
      <c r="S36" s="10">
        <f>IFERROR(INDEX(REPORT_DATA_BY_ZONE!$A:$AH,$D36,MATCH(S$8,REPORT_DATA_BY_ZONE!$A$1:$AH$1,0)), "")</f>
        <v>117</v>
      </c>
    </row>
    <row r="37" spans="3:19" ht="15" customHeight="1">
      <c r="C37" s="64" t="str">
        <f>CONCATENATE(YEAR,":",MONTH,":4:",WEEKLY_REPORT_DAY,":", $A$1)</f>
        <v>2016:3:4:7:EAST</v>
      </c>
      <c r="D37" s="64" t="e">
        <f>MATCH($C37,REPORT_DATA_BY_ZONE!$A:$A, 0)</f>
        <v>#N/A</v>
      </c>
      <c r="E37" s="19" t="s">
        <v>798</v>
      </c>
      <c r="F37" s="13"/>
      <c r="G37" s="13"/>
      <c r="H37" s="10" t="str">
        <f>IFERROR(INDEX(REPORT_DATA_BY_ZONE!$A:$AH,$D37,MATCH(H$8,REPORT_DATA_BY_ZONE!$A$1:$AH$1,0)), "")</f>
        <v/>
      </c>
      <c r="I37" s="10" t="str">
        <f>IFERROR(INDEX(REPORT_DATA_BY_ZONE!$A:$AH,$D37,MATCH(I$8,REPORT_DATA_BY_ZONE!$A$1:$AH$1,0)), "")</f>
        <v/>
      </c>
      <c r="J37" s="10" t="str">
        <f>IFERROR(INDEX(REPORT_DATA_BY_ZONE!$A:$AH,$D37,MATCH(J$8,REPORT_DATA_BY_ZONE!$A$1:$AH$1,0)), "")</f>
        <v/>
      </c>
      <c r="K37" s="10" t="str">
        <f>IFERROR(INDEX(REPORT_DATA_BY_ZONE!$A:$AH,$D37,MATCH(K$8,REPORT_DATA_BY_ZONE!$A$1:$AH$1,0)), "")</f>
        <v/>
      </c>
      <c r="L37" s="47" t="str">
        <f>IFERROR(INDEX(REPORT_DATA_BY_ZONE!$A:$AH,$D37,MATCH(L$8,REPORT_DATA_BY_ZONE!$A$1:$AH$1,0)), "")</f>
        <v/>
      </c>
      <c r="M37" s="10" t="str">
        <f>IFERROR(INDEX(REPORT_DATA_BY_ZONE!$A:$AH,$D37,MATCH(M$8,REPORT_DATA_BY_ZONE!$A$1:$AH$1,0)), "")</f>
        <v/>
      </c>
      <c r="N37" s="50" t="str">
        <f>IFERROR(INDEX(REPORT_DATA_BY_ZONE!$A:$AH,$D37,MATCH(N$8,REPORT_DATA_BY_ZONE!$A$1:$AH$1,0)), "")</f>
        <v/>
      </c>
      <c r="O37" s="10" t="str">
        <f>IFERROR(INDEX(REPORT_DATA_BY_ZONE!$A:$AH,$D37,MATCH(O$8,REPORT_DATA_BY_ZONE!$A$1:$AH$1,0)), "")</f>
        <v/>
      </c>
      <c r="P37" s="10" t="str">
        <f>IFERROR(INDEX(REPORT_DATA_BY_ZONE!$A:$AH,$D37,MATCH(P$8,REPORT_DATA_BY_ZONE!$A$1:$AH$1,0)), "")</f>
        <v/>
      </c>
      <c r="Q37" s="10" t="str">
        <f>IFERROR(INDEX(REPORT_DATA_BY_ZONE!$A:$AH,$D37,MATCH(Q$8,REPORT_DATA_BY_ZONE!$A$1:$AH$1,0)), "")</f>
        <v/>
      </c>
      <c r="R37" s="10" t="str">
        <f>IFERROR(INDEX(REPORT_DATA_BY_ZONE!$A:$AH,$D37,MATCH(R$8,REPORT_DATA_BY_ZONE!$A$1:$AH$1,0)), "")</f>
        <v/>
      </c>
      <c r="S37" s="10" t="str">
        <f>IFERROR(INDEX(REPORT_DATA_BY_ZONE!$A:$AH,$D37,MATCH(S$8,REPORT_DATA_BY_ZONE!$A$1:$AH$1,0)), "")</f>
        <v/>
      </c>
    </row>
    <row r="38" spans="3:19" ht="15" customHeight="1">
      <c r="C38" s="64" t="str">
        <f>CONCATENATE(YEAR,":",MONTH,":5:",WEEKLY_REPORT_DAY,":", $A$1)</f>
        <v>2016:3:5:7:EAST</v>
      </c>
      <c r="D38" s="64" t="e">
        <f>MATCH($C38,REPORT_DATA_BY_ZONE!$A:$A, 0)</f>
        <v>#N/A</v>
      </c>
      <c r="E38" s="19" t="s">
        <v>799</v>
      </c>
      <c r="F38" s="13"/>
      <c r="G38" s="13"/>
      <c r="H38" s="10" t="str">
        <f>IFERROR(INDEX(REPORT_DATA_BY_ZONE!$A:$AH,$D38,MATCH(H$8,REPORT_DATA_BY_ZONE!$A$1:$AH$1,0)), "")</f>
        <v/>
      </c>
      <c r="I38" s="10" t="str">
        <f>IFERROR(INDEX(REPORT_DATA_BY_ZONE!$A:$AH,$D38,MATCH(I$8,REPORT_DATA_BY_ZONE!$A$1:$AH$1,0)), "")</f>
        <v/>
      </c>
      <c r="J38" s="10" t="str">
        <f>IFERROR(INDEX(REPORT_DATA_BY_ZONE!$A:$AH,$D38,MATCH(J$8,REPORT_DATA_BY_ZONE!$A$1:$AH$1,0)), "")</f>
        <v/>
      </c>
      <c r="K38" s="10" t="str">
        <f>IFERROR(INDEX(REPORT_DATA_BY_ZONE!$A:$AH,$D38,MATCH(K$8,REPORT_DATA_BY_ZONE!$A$1:$AH$1,0)), "")</f>
        <v/>
      </c>
      <c r="L38" s="47" t="str">
        <f>IFERROR(INDEX(REPORT_DATA_BY_ZONE!$A:$AH,$D38,MATCH(L$8,REPORT_DATA_BY_ZONE!$A$1:$AH$1,0)), "")</f>
        <v/>
      </c>
      <c r="M38" s="10" t="str">
        <f>IFERROR(INDEX(REPORT_DATA_BY_ZONE!$A:$AH,$D38,MATCH(M$8,REPORT_DATA_BY_ZONE!$A$1:$AH$1,0)), "")</f>
        <v/>
      </c>
      <c r="N38" s="50" t="str">
        <f>IFERROR(INDEX(REPORT_DATA_BY_ZONE!$A:$AH,$D38,MATCH(N$8,REPORT_DATA_BY_ZONE!$A$1:$AH$1,0)), "")</f>
        <v/>
      </c>
      <c r="O38" s="10" t="str">
        <f>IFERROR(INDEX(REPORT_DATA_BY_ZONE!$A:$AH,$D38,MATCH(O$8,REPORT_DATA_BY_ZONE!$A$1:$AH$1,0)), "")</f>
        <v/>
      </c>
      <c r="P38" s="10" t="str">
        <f>IFERROR(INDEX(REPORT_DATA_BY_ZONE!$A:$AH,$D38,MATCH(P$8,REPORT_DATA_BY_ZONE!$A$1:$AH$1,0)), "")</f>
        <v/>
      </c>
      <c r="Q38" s="10" t="str">
        <f>IFERROR(INDEX(REPORT_DATA_BY_ZONE!$A:$AH,$D38,MATCH(Q$8,REPORT_DATA_BY_ZONE!$A$1:$AH$1,0)), "")</f>
        <v/>
      </c>
      <c r="R38" s="10" t="str">
        <f>IFERROR(INDEX(REPORT_DATA_BY_ZONE!$A:$AH,$D38,MATCH(R$8,REPORT_DATA_BY_ZONE!$A$1:$AH$1,0)), "")</f>
        <v/>
      </c>
      <c r="S38" s="10" t="str">
        <f>IFERROR(INDEX(REPORT_DATA_BY_ZONE!$A:$AH,$D38,MATCH(S$8,REPORT_DATA_BY_ZONE!$A$1:$AH$1,0)), "")</f>
        <v/>
      </c>
    </row>
    <row r="39" spans="3:19" ht="15" customHeight="1">
      <c r="E39" s="16" t="s">
        <v>819</v>
      </c>
      <c r="F39" s="14"/>
      <c r="G39" s="14"/>
      <c r="H39" s="17">
        <f>SUM(H34:H38)</f>
        <v>1</v>
      </c>
      <c r="I39" s="17">
        <f t="shared" ref="I39:R39" si="4">SUM(I34:I38)</f>
        <v>6</v>
      </c>
      <c r="J39" s="17">
        <f t="shared" si="4"/>
        <v>66</v>
      </c>
      <c r="K39" s="17">
        <f t="shared" si="4"/>
        <v>114</v>
      </c>
      <c r="L39" s="49">
        <f t="shared" si="4"/>
        <v>2</v>
      </c>
      <c r="M39" s="17">
        <f t="shared" si="4"/>
        <v>0</v>
      </c>
      <c r="N39" s="52">
        <f t="shared" si="4"/>
        <v>230</v>
      </c>
      <c r="O39" s="17">
        <f t="shared" si="4"/>
        <v>84</v>
      </c>
      <c r="P39" s="17">
        <f t="shared" si="4"/>
        <v>290</v>
      </c>
      <c r="Q39" s="17">
        <f t="shared" si="4"/>
        <v>165</v>
      </c>
      <c r="R39" s="17">
        <f t="shared" si="4"/>
        <v>9</v>
      </c>
      <c r="S39" s="17">
        <f>SUM(S34:S38)</f>
        <v>327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8:S19 M22:S24 M27:S28 M12:S15 M30:S30">
    <cfRule type="expression" dxfId="477" priority="6">
      <formula>AND(M$9&lt;&gt;"",M12&gt;=M$9)</formula>
    </cfRule>
  </conditionalFormatting>
  <conditionalFormatting sqref="M12:S15 M18:S19 M22:S24 M27:S30">
    <cfRule type="expression" dxfId="476" priority="5">
      <formula>J12=""</formula>
    </cfRule>
    <cfRule type="expression" dxfId="475" priority="7">
      <formula>AND(M$10&lt;&gt;"",M12&lt;M$10)</formula>
    </cfRule>
    <cfRule type="expression" dxfId="474" priority="8">
      <formula>AND(M$10&lt;&gt;"",M12&gt;=M$10)</formula>
    </cfRule>
  </conditionalFormatting>
  <conditionalFormatting sqref="M29:S29">
    <cfRule type="expression" dxfId="473" priority="2">
      <formula>AND(M$9&lt;&gt;"",M29&gt;=M$9)</formula>
    </cfRule>
  </conditionalFormatting>
  <pageMargins left="0.70866141732283472" right="0.70866141732283472" top="0.74803149606299213" bottom="0.74803149606299213" header="0.31496062992125984" footer="0.31496062992125984"/>
  <pageSetup paperSize="9" scale="65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opLeftCell="U64" zoomScale="85" zoomScaleNormal="85" workbookViewId="0">
      <selection activeCell="C15" sqref="C15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2014:1:0:0:EAST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7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2014:2:0:0:EAST</v>
      </c>
      <c r="AB54" s="27">
        <f t="shared" ca="1" si="3"/>
        <v>30</v>
      </c>
      <c r="AC54" s="21">
        <f t="shared" ca="1" si="4"/>
        <v>6</v>
      </c>
      <c r="AD54" s="21">
        <f t="shared" si="5"/>
        <v>7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2014:3:0:0:EAST</v>
      </c>
      <c r="AB55" s="27">
        <f t="shared" ca="1" si="3"/>
        <v>38</v>
      </c>
      <c r="AC55" s="21">
        <f t="shared" ca="1" si="4"/>
        <v>4</v>
      </c>
      <c r="AD55" s="21">
        <f t="shared" si="5"/>
        <v>7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2014:4:0:0:EAST</v>
      </c>
      <c r="AB56" s="27">
        <f t="shared" ca="1" si="3"/>
        <v>46</v>
      </c>
      <c r="AC56" s="21">
        <f t="shared" ca="1" si="4"/>
        <v>7</v>
      </c>
      <c r="AD56" s="21">
        <f t="shared" si="5"/>
        <v>7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2014:5:0:0:EAST</v>
      </c>
      <c r="AB57" s="27">
        <f t="shared" ca="1" si="3"/>
        <v>54</v>
      </c>
      <c r="AC57" s="21">
        <f t="shared" ca="1" si="4"/>
        <v>1</v>
      </c>
      <c r="AD57" s="21">
        <f t="shared" si="5"/>
        <v>7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2014:6:0:0:EAST</v>
      </c>
      <c r="AB58" s="27">
        <f t="shared" ca="1" si="3"/>
        <v>62</v>
      </c>
      <c r="AC58" s="21">
        <f t="shared" ca="1" si="4"/>
        <v>8</v>
      </c>
      <c r="AD58" s="21">
        <f t="shared" si="5"/>
        <v>7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2014:7:0:0:EAST</v>
      </c>
      <c r="AB59" s="27">
        <f t="shared" ca="1" si="3"/>
        <v>70</v>
      </c>
      <c r="AC59" s="21">
        <f t="shared" ca="1" si="4"/>
        <v>4</v>
      </c>
      <c r="AD59" s="21">
        <f t="shared" si="5"/>
        <v>7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2014:8:0:0:EAST</v>
      </c>
      <c r="AB60" s="27">
        <f t="shared" ca="1" si="3"/>
        <v>78</v>
      </c>
      <c r="AC60" s="21">
        <f t="shared" ca="1" si="4"/>
        <v>2</v>
      </c>
      <c r="AD60" s="21">
        <f t="shared" si="5"/>
        <v>7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2014:9:0:0:EAST</v>
      </c>
      <c r="AB61" s="27">
        <f t="shared" ca="1" si="3"/>
        <v>86</v>
      </c>
      <c r="AC61" s="21">
        <f t="shared" ca="1" si="4"/>
        <v>5</v>
      </c>
      <c r="AD61" s="21">
        <f t="shared" si="5"/>
        <v>7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2014:10:0:0:EAST</v>
      </c>
      <c r="AB62" s="27">
        <f t="shared" ca="1" si="3"/>
        <v>3</v>
      </c>
      <c r="AC62" s="21">
        <f t="shared" ca="1" si="4"/>
        <v>5</v>
      </c>
      <c r="AD62" s="21">
        <f t="shared" si="5"/>
        <v>7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2014:11:0:0:EAST</v>
      </c>
      <c r="AB63" s="27">
        <f t="shared" ca="1" si="3"/>
        <v>12</v>
      </c>
      <c r="AC63" s="21">
        <f t="shared" ca="1" si="4"/>
        <v>6</v>
      </c>
      <c r="AD63" s="21">
        <f t="shared" si="5"/>
        <v>7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2014:12:0:0:EAST</v>
      </c>
      <c r="AB64" s="27">
        <f t="shared" ca="1" si="3"/>
        <v>21</v>
      </c>
      <c r="AC64" s="21">
        <f t="shared" ca="1" si="4"/>
        <v>10</v>
      </c>
      <c r="AD64" s="21">
        <f t="shared" si="5"/>
        <v>7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2015:1:0:0:EAST</v>
      </c>
      <c r="AB65" s="27">
        <f t="shared" ca="1" si="3"/>
        <v>125</v>
      </c>
      <c r="AC65" s="21">
        <f t="shared" ca="1" si="4"/>
        <v>1</v>
      </c>
      <c r="AD65" s="21">
        <f t="shared" si="5"/>
        <v>7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2015:2:0:0:EAST</v>
      </c>
      <c r="AB66" s="27">
        <f t="shared" ca="1" si="3"/>
        <v>134</v>
      </c>
      <c r="AC66" s="21">
        <f t="shared" ca="1" si="4"/>
        <v>5</v>
      </c>
      <c r="AD66" s="21">
        <f t="shared" si="5"/>
        <v>7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2015:3:0:0:EAST</v>
      </c>
      <c r="AB67" s="27">
        <f t="shared" ca="1" si="3"/>
        <v>144</v>
      </c>
      <c r="AC67" s="21">
        <f t="shared" ca="1" si="4"/>
        <v>3</v>
      </c>
      <c r="AD67" s="21">
        <f t="shared" si="5"/>
        <v>7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2015:4:0:0:EAST</v>
      </c>
      <c r="AB68" s="27">
        <f t="shared" ca="1" si="3"/>
        <v>154</v>
      </c>
      <c r="AC68" s="21">
        <f t="shared" ca="1" si="4"/>
        <v>5</v>
      </c>
      <c r="AD68" s="21">
        <f t="shared" si="5"/>
        <v>7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2015:5:0:0:EAST</v>
      </c>
      <c r="AB69" s="27">
        <f t="shared" ca="1" si="3"/>
        <v>164</v>
      </c>
      <c r="AC69" s="21">
        <f t="shared" ca="1" si="4"/>
        <v>5</v>
      </c>
      <c r="AD69" s="21">
        <f t="shared" si="5"/>
        <v>7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2015:6:0:0:EAST</v>
      </c>
      <c r="AB70" s="27">
        <f t="shared" ca="1" si="3"/>
        <v>174</v>
      </c>
      <c r="AC70" s="21">
        <f t="shared" ca="1" si="4"/>
        <v>4</v>
      </c>
      <c r="AD70" s="21">
        <f t="shared" si="5"/>
        <v>7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2015:7:0:0:EAST</v>
      </c>
      <c r="AB71" s="27">
        <f t="shared" ca="1" si="3"/>
        <v>184</v>
      </c>
      <c r="AC71" s="21">
        <f t="shared" ca="1" si="4"/>
        <v>6</v>
      </c>
      <c r="AD71" s="21">
        <f t="shared" si="5"/>
        <v>7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2015:8:0:0:EAST</v>
      </c>
      <c r="AB72" s="27">
        <f t="shared" ca="1" si="3"/>
        <v>194</v>
      </c>
      <c r="AC72" s="21">
        <f t="shared" ca="1" si="4"/>
        <v>7</v>
      </c>
      <c r="AD72" s="21">
        <f t="shared" si="5"/>
        <v>7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2015:9:0:0:EAST</v>
      </c>
      <c r="AB73" s="27">
        <f t="shared" ca="1" si="3"/>
        <v>204</v>
      </c>
      <c r="AC73" s="21">
        <f t="shared" ca="1" si="4"/>
        <v>7</v>
      </c>
      <c r="AD73" s="21">
        <f t="shared" si="5"/>
        <v>7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2015:10:0:0:EAST</v>
      </c>
      <c r="AB74" s="27">
        <f t="shared" ca="1" si="3"/>
        <v>94</v>
      </c>
      <c r="AC74" s="21">
        <f t="shared" ca="1" si="4"/>
        <v>6</v>
      </c>
      <c r="AD74" s="21">
        <f t="shared" si="5"/>
        <v>7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2015:11:0:0:EAST</v>
      </c>
      <c r="AB75" s="27">
        <f t="shared" ca="1" si="3"/>
        <v>104</v>
      </c>
      <c r="AC75" s="21">
        <f t="shared" ca="1" si="4"/>
        <v>5</v>
      </c>
      <c r="AD75" s="21">
        <f t="shared" si="5"/>
        <v>7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2015:12:0:0:EAST</v>
      </c>
      <c r="AB76" s="27">
        <f t="shared" ca="1" si="3"/>
        <v>114</v>
      </c>
      <c r="AC76" s="21">
        <f t="shared" ca="1" si="4"/>
        <v>4</v>
      </c>
      <c r="AD76" s="21">
        <f t="shared" si="5"/>
        <v>7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2016:1:0:0:EAST</v>
      </c>
      <c r="AB77" s="27">
        <f t="shared" ca="1" si="3"/>
        <v>214</v>
      </c>
      <c r="AC77" s="21">
        <f t="shared" ca="1" si="4"/>
        <v>6</v>
      </c>
      <c r="AD77" s="21">
        <f t="shared" si="5"/>
        <v>7</v>
      </c>
      <c r="AE77" s="27">
        <f t="shared" ca="1" si="6"/>
        <v>3</v>
      </c>
      <c r="AF77" s="10">
        <f t="shared" ca="1" si="9"/>
        <v>5</v>
      </c>
      <c r="AG77" s="10">
        <f t="shared" ca="1" si="9"/>
        <v>0</v>
      </c>
      <c r="AH77" s="10">
        <f t="shared" ca="1" si="9"/>
        <v>0</v>
      </c>
      <c r="AI77" s="10">
        <f t="shared" ca="1" si="9"/>
        <v>7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42372</v>
      </c>
      <c r="AN77" s="27">
        <f t="shared" ref="AN77:AN88" si="11">WEEKNUM(AM77,2)-WEEKNUM(DATE(YEAR(AM77),MONTH(AM77),1),2)+1</f>
        <v>1</v>
      </c>
      <c r="AO77" s="28" t="str">
        <f t="shared" ref="AO77:AO88" si="12">CONCATENATE(YEAR(AM77),":",MONTH(AM77),":",AN77,":",WEEKLY_REPORT_DAY,":", $X$90)</f>
        <v>2016:1:1:7:EAST</v>
      </c>
      <c r="AP77" s="27" t="e">
        <f t="shared" ref="AP77:AP88" ca="1" si="13">MATCH(AO77,INDIRECT(CONCATENATE($X$93,"$A:$A")),0)</f>
        <v>#N/A</v>
      </c>
      <c r="AQ77" s="21" t="e">
        <f t="shared" ref="AQ77:AU88" ca="1" si="14">INDEX(INDIRECT(CONCATENATE($X$93,"$A:$AG")),$AP77,MATCH(AQ$52,INDIRECT(CONCATENATE($X$93,"$A1:$AG1")),0))</f>
        <v>#N/A</v>
      </c>
      <c r="AR77" s="21" t="e">
        <f t="shared" ca="1" si="14"/>
        <v>#N/A</v>
      </c>
      <c r="AS77" s="21" t="e">
        <f t="shared" ca="1" si="14"/>
        <v>#N/A</v>
      </c>
      <c r="AT77" s="21" t="e">
        <f t="shared" ca="1" si="14"/>
        <v>#N/A</v>
      </c>
      <c r="AU77" s="21" t="e">
        <f t="shared" ca="1" si="14"/>
        <v>#N/A</v>
      </c>
      <c r="AV77" s="21">
        <f t="shared" ref="AV77:AV88" si="15">ROUND(1*$X$97/$X$99,0)</f>
        <v>3</v>
      </c>
      <c r="AW77" s="21">
        <f t="shared" ref="AW77:AW88" si="16">6*$X$97</f>
        <v>78</v>
      </c>
      <c r="AX77" s="21">
        <f t="shared" ref="AX77:AX88" si="17">3*$X$97</f>
        <v>39</v>
      </c>
      <c r="AY77" s="21">
        <f t="shared" ref="AY77:AY88" si="18">5*$X$97</f>
        <v>65</v>
      </c>
      <c r="AZ77" s="21">
        <f t="shared" ref="AZ77:AZ88" si="19">1*$X$97</f>
        <v>13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2016:2:0:0:EAST</v>
      </c>
      <c r="AB78" s="27">
        <f t="shared" ca="1" si="3"/>
        <v>225</v>
      </c>
      <c r="AC78" s="21">
        <f t="shared" ca="1" si="4"/>
        <v>4</v>
      </c>
      <c r="AD78" s="21">
        <f t="shared" si="5"/>
        <v>7</v>
      </c>
      <c r="AE78" s="27">
        <f t="shared" ca="1" si="6"/>
        <v>14</v>
      </c>
      <c r="AF78" s="10">
        <f t="shared" ca="1" si="9"/>
        <v>1</v>
      </c>
      <c r="AG78" s="10">
        <f t="shared" ca="1" si="9"/>
        <v>0</v>
      </c>
      <c r="AH78" s="10">
        <f t="shared" ca="1" si="9"/>
        <v>1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42379</v>
      </c>
      <c r="AN78" s="27">
        <f t="shared" si="11"/>
        <v>2</v>
      </c>
      <c r="AO78" s="28" t="str">
        <f t="shared" si="12"/>
        <v>2016:1:2:7:EAST</v>
      </c>
      <c r="AP78" s="27">
        <f t="shared" ca="1" si="13"/>
        <v>3</v>
      </c>
      <c r="AQ78" s="21">
        <f t="shared" ca="1" si="14"/>
        <v>1</v>
      </c>
      <c r="AR78" s="21">
        <f t="shared" ca="1" si="14"/>
        <v>59</v>
      </c>
      <c r="AS78" s="21">
        <f t="shared" ca="1" si="14"/>
        <v>0</v>
      </c>
      <c r="AT78" s="21">
        <f t="shared" ca="1" si="14"/>
        <v>18</v>
      </c>
      <c r="AU78" s="21">
        <f t="shared" ca="1" si="14"/>
        <v>0</v>
      </c>
      <c r="AV78" s="21">
        <f t="shared" si="15"/>
        <v>3</v>
      </c>
      <c r="AW78" s="21">
        <f t="shared" si="16"/>
        <v>78</v>
      </c>
      <c r="AX78" s="21">
        <f t="shared" si="17"/>
        <v>39</v>
      </c>
      <c r="AY78" s="21">
        <f t="shared" si="18"/>
        <v>65</v>
      </c>
      <c r="AZ78" s="21">
        <f t="shared" si="19"/>
        <v>13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2016:3:0:0:EAST</v>
      </c>
      <c r="AB79" s="27">
        <f t="shared" ca="1" si="3"/>
        <v>236</v>
      </c>
      <c r="AC79" s="21">
        <f t="shared" ca="1" si="4"/>
        <v>0</v>
      </c>
      <c r="AD79" s="21">
        <f t="shared" si="5"/>
        <v>7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42386</v>
      </c>
      <c r="AN79" s="27">
        <f t="shared" si="11"/>
        <v>3</v>
      </c>
      <c r="AO79" s="28" t="str">
        <f t="shared" si="12"/>
        <v>2016:1:3:7:EAST</v>
      </c>
      <c r="AP79" s="27" t="e">
        <f t="shared" ca="1" si="13"/>
        <v>#N/A</v>
      </c>
      <c r="AQ79" s="21" t="e">
        <f t="shared" ca="1" si="14"/>
        <v>#N/A</v>
      </c>
      <c r="AR79" s="21" t="e">
        <f t="shared" ca="1" si="14"/>
        <v>#N/A</v>
      </c>
      <c r="AS79" s="21" t="e">
        <f t="shared" ca="1" si="14"/>
        <v>#N/A</v>
      </c>
      <c r="AT79" s="21" t="e">
        <f t="shared" ca="1" si="14"/>
        <v>#N/A</v>
      </c>
      <c r="AU79" s="21" t="e">
        <f t="shared" ca="1" si="14"/>
        <v>#N/A</v>
      </c>
      <c r="AV79" s="21">
        <f t="shared" si="15"/>
        <v>3</v>
      </c>
      <c r="AW79" s="21">
        <f t="shared" si="16"/>
        <v>78</v>
      </c>
      <c r="AX79" s="21">
        <f t="shared" si="17"/>
        <v>39</v>
      </c>
      <c r="AY79" s="21">
        <f t="shared" si="18"/>
        <v>65</v>
      </c>
      <c r="AZ79" s="21">
        <f t="shared" si="19"/>
        <v>13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2016:4:0:0:EAST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7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42393</v>
      </c>
      <c r="AN80" s="27">
        <f t="shared" si="11"/>
        <v>4</v>
      </c>
      <c r="AO80" s="28" t="str">
        <f t="shared" si="12"/>
        <v>2016:1:4:7:EAST</v>
      </c>
      <c r="AP80" s="27">
        <f t="shared" ca="1" si="13"/>
        <v>14</v>
      </c>
      <c r="AQ80" s="21">
        <f t="shared" ca="1" si="14"/>
        <v>1</v>
      </c>
      <c r="AR80" s="21">
        <f t="shared" ca="1" si="14"/>
        <v>66</v>
      </c>
      <c r="AS80" s="21">
        <f t="shared" ca="1" si="14"/>
        <v>27</v>
      </c>
      <c r="AT80" s="21">
        <f t="shared" ca="1" si="14"/>
        <v>57</v>
      </c>
      <c r="AU80" s="21">
        <f t="shared" ca="1" si="14"/>
        <v>0</v>
      </c>
      <c r="AV80" s="21">
        <f t="shared" si="15"/>
        <v>3</v>
      </c>
      <c r="AW80" s="21">
        <f t="shared" si="16"/>
        <v>78</v>
      </c>
      <c r="AX80" s="21">
        <f t="shared" si="17"/>
        <v>39</v>
      </c>
      <c r="AY80" s="21">
        <f t="shared" si="18"/>
        <v>65</v>
      </c>
      <c r="AZ80" s="21">
        <f t="shared" si="19"/>
        <v>13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2016:5:0:0:EAST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7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42400</v>
      </c>
      <c r="AN81" s="27">
        <f t="shared" si="11"/>
        <v>5</v>
      </c>
      <c r="AO81" s="28" t="str">
        <f t="shared" si="12"/>
        <v>2016:1:5:7:EAST</v>
      </c>
      <c r="AP81" s="27">
        <f t="shared" ca="1" si="13"/>
        <v>25</v>
      </c>
      <c r="AQ81" s="21">
        <f t="shared" ca="1" si="14"/>
        <v>3</v>
      </c>
      <c r="AR81" s="21">
        <f t="shared" ca="1" si="14"/>
        <v>60</v>
      </c>
      <c r="AS81" s="21">
        <f t="shared" ca="1" si="14"/>
        <v>21</v>
      </c>
      <c r="AT81" s="21">
        <f t="shared" ca="1" si="14"/>
        <v>59</v>
      </c>
      <c r="AU81" s="21">
        <f t="shared" ca="1" si="14"/>
        <v>0</v>
      </c>
      <c r="AV81" s="21">
        <f t="shared" si="15"/>
        <v>3</v>
      </c>
      <c r="AW81" s="21">
        <f t="shared" si="16"/>
        <v>78</v>
      </c>
      <c r="AX81" s="21">
        <f t="shared" si="17"/>
        <v>39</v>
      </c>
      <c r="AY81" s="21">
        <f t="shared" si="18"/>
        <v>65</v>
      </c>
      <c r="AZ81" s="21">
        <f t="shared" si="19"/>
        <v>13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2016:6:0:0:EAST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7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42407</v>
      </c>
      <c r="AN82" s="27">
        <f t="shared" si="11"/>
        <v>1</v>
      </c>
      <c r="AO82" s="28" t="str">
        <f t="shared" si="12"/>
        <v>2016:2:1:7:EAST</v>
      </c>
      <c r="AP82" s="27">
        <f t="shared" ca="1" si="13"/>
        <v>36</v>
      </c>
      <c r="AQ82" s="21">
        <f t="shared" ca="1" si="14"/>
        <v>1</v>
      </c>
      <c r="AR82" s="21">
        <f t="shared" ca="1" si="14"/>
        <v>70</v>
      </c>
      <c r="AS82" s="21">
        <f t="shared" ca="1" si="14"/>
        <v>24</v>
      </c>
      <c r="AT82" s="21">
        <f t="shared" ca="1" si="14"/>
        <v>68</v>
      </c>
      <c r="AU82" s="21">
        <f t="shared" ca="1" si="14"/>
        <v>0</v>
      </c>
      <c r="AV82" s="21">
        <f t="shared" si="15"/>
        <v>3</v>
      </c>
      <c r="AW82" s="21">
        <f t="shared" si="16"/>
        <v>78</v>
      </c>
      <c r="AX82" s="21">
        <f t="shared" si="17"/>
        <v>39</v>
      </c>
      <c r="AY82" s="21">
        <f t="shared" si="18"/>
        <v>65</v>
      </c>
      <c r="AZ82" s="21">
        <f t="shared" si="19"/>
        <v>13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2016:7:0:0:EAST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7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42414</v>
      </c>
      <c r="AN83" s="27">
        <f t="shared" si="11"/>
        <v>2</v>
      </c>
      <c r="AO83" s="28" t="str">
        <f t="shared" si="12"/>
        <v>2016:2:2:7:EAST</v>
      </c>
      <c r="AP83" s="27">
        <f t="shared" ca="1" si="13"/>
        <v>47</v>
      </c>
      <c r="AQ83" s="21">
        <f t="shared" ca="1" si="14"/>
        <v>1</v>
      </c>
      <c r="AR83" s="21">
        <f t="shared" ca="1" si="14"/>
        <v>63</v>
      </c>
      <c r="AS83" s="21">
        <f t="shared" ca="1" si="14"/>
        <v>21</v>
      </c>
      <c r="AT83" s="21">
        <f t="shared" ca="1" si="14"/>
        <v>47</v>
      </c>
      <c r="AU83" s="21">
        <f t="shared" ca="1" si="14"/>
        <v>2</v>
      </c>
      <c r="AV83" s="21">
        <f t="shared" si="15"/>
        <v>3</v>
      </c>
      <c r="AW83" s="21">
        <f t="shared" si="16"/>
        <v>78</v>
      </c>
      <c r="AX83" s="21">
        <f t="shared" si="17"/>
        <v>39</v>
      </c>
      <c r="AY83" s="21">
        <f t="shared" si="18"/>
        <v>65</v>
      </c>
      <c r="AZ83" s="21">
        <f t="shared" si="19"/>
        <v>13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2016:8:0:0:EAST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7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42421</v>
      </c>
      <c r="AN84" s="27">
        <f t="shared" si="11"/>
        <v>3</v>
      </c>
      <c r="AO84" s="28" t="str">
        <f t="shared" si="12"/>
        <v>2016:2:3:7:EAST</v>
      </c>
      <c r="AP84" s="27">
        <f t="shared" ca="1" si="13"/>
        <v>58</v>
      </c>
      <c r="AQ84" s="21">
        <f t="shared" ca="1" si="14"/>
        <v>2</v>
      </c>
      <c r="AR84" s="21">
        <f t="shared" ca="1" si="14"/>
        <v>61</v>
      </c>
      <c r="AS84" s="21">
        <f t="shared" ca="1" si="14"/>
        <v>26</v>
      </c>
      <c r="AT84" s="21">
        <f t="shared" ca="1" si="14"/>
        <v>59</v>
      </c>
      <c r="AU84" s="21">
        <f t="shared" ca="1" si="14"/>
        <v>0</v>
      </c>
      <c r="AV84" s="21">
        <f t="shared" si="15"/>
        <v>3</v>
      </c>
      <c r="AW84" s="21">
        <f t="shared" si="16"/>
        <v>78</v>
      </c>
      <c r="AX84" s="21">
        <f t="shared" si="17"/>
        <v>39</v>
      </c>
      <c r="AY84" s="21">
        <f t="shared" si="18"/>
        <v>65</v>
      </c>
      <c r="AZ84" s="21">
        <f t="shared" si="19"/>
        <v>13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2016:9:0:0:EAST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7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42428</v>
      </c>
      <c r="AN85" s="27">
        <f t="shared" si="11"/>
        <v>4</v>
      </c>
      <c r="AO85" s="28" t="str">
        <f t="shared" si="12"/>
        <v>2016:2:4:7:EAST</v>
      </c>
      <c r="AP85" s="27">
        <f t="shared" ca="1" si="13"/>
        <v>69</v>
      </c>
      <c r="AQ85" s="21">
        <f t="shared" ca="1" si="14"/>
        <v>0</v>
      </c>
      <c r="AR85" s="21">
        <f t="shared" ca="1" si="14"/>
        <v>68</v>
      </c>
      <c r="AS85" s="21">
        <f t="shared" ca="1" si="14"/>
        <v>34</v>
      </c>
      <c r="AT85" s="21">
        <f t="shared" ca="1" si="14"/>
        <v>61</v>
      </c>
      <c r="AU85" s="21">
        <f t="shared" ca="1" si="14"/>
        <v>5</v>
      </c>
      <c r="AV85" s="21">
        <f t="shared" si="15"/>
        <v>3</v>
      </c>
      <c r="AW85" s="21">
        <f t="shared" si="16"/>
        <v>78</v>
      </c>
      <c r="AX85" s="21">
        <f t="shared" si="17"/>
        <v>39</v>
      </c>
      <c r="AY85" s="21">
        <f t="shared" si="18"/>
        <v>65</v>
      </c>
      <c r="AZ85" s="21">
        <f t="shared" si="19"/>
        <v>13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2016:10:0:0:EAST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7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42435</v>
      </c>
      <c r="AN86" s="27">
        <f t="shared" si="11"/>
        <v>1</v>
      </c>
      <c r="AO86" s="28" t="str">
        <f t="shared" si="12"/>
        <v>2016:3:1:7:EAST</v>
      </c>
      <c r="AP86" s="27">
        <f t="shared" ca="1" si="13"/>
        <v>80</v>
      </c>
      <c r="AQ86" s="21">
        <f t="shared" ca="1" si="14"/>
        <v>0</v>
      </c>
      <c r="AR86" s="21">
        <f t="shared" ca="1" si="14"/>
        <v>65</v>
      </c>
      <c r="AS86" s="21">
        <f t="shared" ca="1" si="14"/>
        <v>31</v>
      </c>
      <c r="AT86" s="21">
        <f t="shared" ca="1" si="14"/>
        <v>51</v>
      </c>
      <c r="AU86" s="21">
        <f t="shared" ca="1" si="14"/>
        <v>3</v>
      </c>
      <c r="AV86" s="21">
        <f t="shared" si="15"/>
        <v>3</v>
      </c>
      <c r="AW86" s="21">
        <f t="shared" si="16"/>
        <v>78</v>
      </c>
      <c r="AX86" s="21">
        <f t="shared" si="17"/>
        <v>39</v>
      </c>
      <c r="AY86" s="21">
        <f t="shared" si="18"/>
        <v>65</v>
      </c>
      <c r="AZ86" s="21">
        <f t="shared" si="19"/>
        <v>13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2016:11:0:0:EAST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7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42442</v>
      </c>
      <c r="AN87" s="27">
        <f t="shared" si="11"/>
        <v>2</v>
      </c>
      <c r="AO87" s="28" t="str">
        <f t="shared" si="12"/>
        <v>2016:3:2:7:EAST</v>
      </c>
      <c r="AP87" s="27">
        <f t="shared" ca="1" si="13"/>
        <v>91</v>
      </c>
      <c r="AQ87" s="21">
        <f t="shared" ca="1" si="14"/>
        <v>0</v>
      </c>
      <c r="AR87" s="21">
        <f t="shared" ca="1" si="14"/>
        <v>80</v>
      </c>
      <c r="AS87" s="21">
        <f t="shared" ca="1" si="14"/>
        <v>30</v>
      </c>
      <c r="AT87" s="21">
        <f t="shared" ca="1" si="14"/>
        <v>43</v>
      </c>
      <c r="AU87" s="21">
        <f t="shared" ca="1" si="14"/>
        <v>3</v>
      </c>
      <c r="AV87" s="21">
        <f t="shared" si="15"/>
        <v>3</v>
      </c>
      <c r="AW87" s="21">
        <f t="shared" si="16"/>
        <v>78</v>
      </c>
      <c r="AX87" s="21">
        <f t="shared" si="17"/>
        <v>39</v>
      </c>
      <c r="AY87" s="21">
        <f t="shared" si="18"/>
        <v>65</v>
      </c>
      <c r="AZ87" s="21">
        <f t="shared" si="19"/>
        <v>13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2016:12:0:0:EAST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7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42449</v>
      </c>
      <c r="AN88" s="27">
        <f t="shared" si="11"/>
        <v>3</v>
      </c>
      <c r="AO88" s="28" t="str">
        <f t="shared" si="12"/>
        <v>2016:3:3:7:EAST</v>
      </c>
      <c r="AP88" s="27">
        <f t="shared" ca="1" si="13"/>
        <v>101</v>
      </c>
      <c r="AQ88" s="21">
        <f t="shared" ca="1" si="14"/>
        <v>0</v>
      </c>
      <c r="AR88" s="21">
        <f t="shared" ca="1" si="14"/>
        <v>85</v>
      </c>
      <c r="AS88" s="21">
        <f t="shared" ca="1" si="14"/>
        <v>23</v>
      </c>
      <c r="AT88" s="21">
        <f t="shared" ca="1" si="14"/>
        <v>71</v>
      </c>
      <c r="AU88" s="21">
        <f t="shared" ca="1" si="14"/>
        <v>3</v>
      </c>
      <c r="AV88" s="21">
        <f t="shared" si="15"/>
        <v>3</v>
      </c>
      <c r="AW88" s="21">
        <f t="shared" si="16"/>
        <v>78</v>
      </c>
      <c r="AX88" s="21">
        <f t="shared" si="17"/>
        <v>39</v>
      </c>
      <c r="AY88" s="21">
        <f t="shared" si="18"/>
        <v>65</v>
      </c>
      <c r="AZ88" s="21">
        <f t="shared" si="19"/>
        <v>13</v>
      </c>
    </row>
    <row r="89" spans="23:52">
      <c r="AC89" s="7">
        <f ca="1">SUMIFS(AC53:AC88, $X53:$X88,YEAR,AC53:AC88,"&lt;&gt;#N/A")</f>
        <v>10</v>
      </c>
      <c r="AD89" s="27"/>
      <c r="AF89" s="7">
        <f t="shared" ref="AF89:AK89" ca="1" si="21">SUM(AF53:AF88)</f>
        <v>6</v>
      </c>
      <c r="AG89" s="7">
        <f t="shared" ca="1" si="21"/>
        <v>0</v>
      </c>
      <c r="AH89" s="7">
        <f t="shared" ca="1" si="21"/>
        <v>1</v>
      </c>
      <c r="AI89" s="7">
        <f t="shared" ca="1" si="21"/>
        <v>7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1484</v>
      </c>
      <c r="X90" s="2" t="s">
        <v>1978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2324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2695</v>
      </c>
      <c r="AD92" s="27"/>
      <c r="AN92" s="27"/>
    </row>
    <row r="93" spans="23:52">
      <c r="W93" s="7" t="s">
        <v>828</v>
      </c>
      <c r="X93" s="2" t="s">
        <v>831</v>
      </c>
      <c r="Y93" s="27"/>
      <c r="Z93" s="27"/>
      <c r="AD93" s="27"/>
      <c r="AN93" s="27"/>
    </row>
    <row r="94" spans="23:52">
      <c r="W94" s="7" t="s">
        <v>829</v>
      </c>
      <c r="X94" s="2" t="s">
        <v>830</v>
      </c>
      <c r="Y94" s="27"/>
      <c r="Z94" s="27"/>
      <c r="AD94" s="27"/>
      <c r="AN94" s="27"/>
    </row>
    <row r="95" spans="23:52">
      <c r="W95" s="39" t="s">
        <v>832</v>
      </c>
      <c r="X95" s="2" t="s">
        <v>833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>
        <v>88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13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7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7</v>
      </c>
      <c r="AN100" s="27"/>
    </row>
    <row r="101" spans="23:50">
      <c r="W101" s="7" t="s">
        <v>449</v>
      </c>
      <c r="X101" s="7">
        <f ca="1">SUM($AF$89:$AH$89)</f>
        <v>7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88
Actual YTD 年度實際:    7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2014  58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2015  58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2016  10</v>
      </c>
    </row>
    <row r="107" spans="23:50" ht="23.25">
      <c r="W107" s="7" t="s">
        <v>1479</v>
      </c>
      <c r="X107" s="42" t="str">
        <f>$X$91</f>
        <v>East Zone</v>
      </c>
    </row>
    <row r="108" spans="23:50">
      <c r="X108" s="40" t="str">
        <f>$X$92</f>
        <v>東台北地帶</v>
      </c>
    </row>
    <row r="109" spans="23:50">
      <c r="X109" s="41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zoomScaleNormal="100" zoomScaleSheetLayoutView="115" workbookViewId="0">
      <selection activeCell="U15" sqref="U15"/>
    </sheetView>
  </sheetViews>
  <sheetFormatPr defaultRowHeight="15"/>
  <cols>
    <col min="1" max="1" width="22.7109375" style="64" customWidth="1"/>
    <col min="2" max="3" width="22.85546875" style="64" customWidth="1"/>
    <col min="4" max="4" width="11.28515625" style="64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2040</v>
      </c>
      <c r="E1" s="36" t="str">
        <f>$A$2</f>
        <v>Songshan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2713</v>
      </c>
      <c r="E2" s="75" t="str">
        <f>$A$3</f>
        <v>松山地區</v>
      </c>
      <c r="F2" s="26" t="s">
        <v>806</v>
      </c>
      <c r="G2" s="77">
        <f>$A$6</f>
        <v>0</v>
      </c>
      <c r="H2" s="79" t="s">
        <v>35</v>
      </c>
      <c r="I2" s="80"/>
      <c r="J2" s="80"/>
      <c r="K2" s="81"/>
      <c r="L2" s="68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2714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68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2326</v>
      </c>
      <c r="E4" s="82">
        <f>DATE</f>
        <v>42449</v>
      </c>
      <c r="F4" s="23" t="s">
        <v>804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2715</v>
      </c>
      <c r="E5" s="83"/>
      <c r="F5" s="5" t="s">
        <v>805</v>
      </c>
      <c r="G5" s="6"/>
      <c r="H5" s="87">
        <f ca="1">SONGSHAN_DISTRICT_GRAPH!$AC$89</f>
        <v>4</v>
      </c>
      <c r="I5" s="88"/>
      <c r="J5" s="88"/>
      <c r="K5" s="89"/>
      <c r="L5" s="45">
        <f>$M$24</f>
        <v>0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East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東台北支聯會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2328</v>
      </c>
      <c r="B11" s="1"/>
      <c r="E11" s="5" t="str">
        <f>$A11</f>
        <v>Songshan 松山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2086</v>
      </c>
      <c r="C12" s="64" t="str">
        <f>CONCATENATE(YEAR,":",MONTH,":",WEEK,":",WEEKDAY,":",$B12)</f>
        <v>2016:3:3:7:SONGSHAN_ZL</v>
      </c>
      <c r="D12" s="64">
        <f>MATCH($C12,REPORT_DATA_BY_COMP!$A:$A,0)</f>
        <v>928</v>
      </c>
      <c r="E12" s="65" t="str">
        <f>SUBSTITUTE(VLOOKUP($B12,COMP_LIST!$A:$AA,5,FALSE),"EL","")</f>
        <v>E. Liston ZL / Tan ZL</v>
      </c>
      <c r="F12" s="4" t="str">
        <f>VLOOKUP($B12,COMP_LIST!$A:$AA,3,FALSE)</f>
        <v>Songshan ZL</v>
      </c>
      <c r="G12" s="4" t="str">
        <f>VLOOKUP($B12,COMP_LIST!$A:$AA,4,FALSE)</f>
        <v>松山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2</v>
      </c>
      <c r="K12" s="10">
        <f>IFERROR(INDEX(REPORT_DATA_BY_COMP!$A:$AH,$D12,MATCH(K$8,REPORT_DATA_BY_COMP!$A$1:$AH$1,0)), "")</f>
        <v>9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11</v>
      </c>
      <c r="O12" s="10">
        <f>IFERROR(INDEX(REPORT_DATA_BY_COMP!$A:$AH,$D12,MATCH(O$8,REPORT_DATA_BY_COMP!$A$1:$AH$1,0)), "")</f>
        <v>5</v>
      </c>
      <c r="P12" s="10">
        <f>IFERROR(INDEX(REPORT_DATA_BY_COMP!$A:$AH,$D12,MATCH(P$8,REPORT_DATA_BY_COMP!$A$1:$AH$1,0)), "")</f>
        <v>9</v>
      </c>
      <c r="Q12" s="10">
        <f>IFERROR(INDEX(REPORT_DATA_BY_COMP!$A:$AH,$D12,MATCH(Q$8,REPORT_DATA_BY_COMP!$A$1:$AH$1,0)), "")</f>
        <v>5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7</v>
      </c>
    </row>
    <row r="13" spans="1:19" ht="15" customHeight="1">
      <c r="A13" s="1"/>
      <c r="B13" s="1" t="s">
        <v>2090</v>
      </c>
      <c r="C13" s="64" t="str">
        <f>CONCATENATE(YEAR,":",MONTH,":",WEEK,":",WEEKDAY,":",$B13)</f>
        <v>2016:3:3:7:SONGSHAN_S</v>
      </c>
      <c r="D13" s="64">
        <f>MATCH($C13,REPORT_DATA_BY_COMP!$A:$A,0)</f>
        <v>927</v>
      </c>
      <c r="E13" s="65" t="str">
        <f>SUBSTITUTE(VLOOKUP($B13,COMP_LIST!$A:$AA,5,FALSE),"EL","")</f>
        <v>S. Bowman STL / Torres Ortiz STL</v>
      </c>
      <c r="F13" s="4" t="str">
        <f>VLOOKUP($B13,COMP_LIST!$A:$AA,3,FALSE)</f>
        <v>Songshan S</v>
      </c>
      <c r="G13" s="4" t="str">
        <f>VLOOKUP($B13,COMP_LIST!$A:$AA,4,FALSE)</f>
        <v>松山姐妹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3</v>
      </c>
      <c r="K13" s="10">
        <f>IFERROR(INDEX(REPORT_DATA_BY_COMP!$A:$AH,$D13,MATCH(K$8,REPORT_DATA_BY_COMP!$A$1:$AH$1,0)), "")</f>
        <v>1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6</v>
      </c>
      <c r="O13" s="10">
        <f>IFERROR(INDEX(REPORT_DATA_BY_COMP!$A:$AH,$D13,MATCH(O$8,REPORT_DATA_BY_COMP!$A$1:$AH$1,0)), "")</f>
        <v>0</v>
      </c>
      <c r="P13" s="10">
        <f>IFERROR(INDEX(REPORT_DATA_BY_COMP!$A:$AH,$D13,MATCH(P$8,REPORT_DATA_BY_COMP!$A$1:$AH$1,0)), "")</f>
        <v>7</v>
      </c>
      <c r="Q13" s="10">
        <f>IFERROR(INDEX(REPORT_DATA_BY_COMP!$A:$AH,$D13,MATCH(Q$8,REPORT_DATA_BY_COMP!$A$1:$AH$1,0)), "")</f>
        <v>5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3</v>
      </c>
    </row>
    <row r="14" spans="1:19" ht="15" customHeight="1">
      <c r="A14" s="1"/>
      <c r="B14" s="1" t="s">
        <v>2038</v>
      </c>
      <c r="C14" s="64" t="str">
        <f>CONCATENATE(YEAR,":",MONTH,":",WEEK,":",WEEKDAY,":",$B14)</f>
        <v>2016:3:3:7:NEIHU_E</v>
      </c>
      <c r="D14" s="64">
        <f>MATCH($C14,REPORT_DATA_BY_COMP!$A:$A,0)</f>
        <v>917</v>
      </c>
      <c r="E14" s="65" t="str">
        <f>SUBSTITUTE(VLOOKUP($B14,COMP_LIST!$A:$AA,5,FALSE),"EL","")</f>
        <v>E. Dorius DL / Bezzant</v>
      </c>
      <c r="F14" s="4" t="str">
        <f>VLOOKUP($B14,COMP_LIST!$A:$AA,3,FALSE)</f>
        <v>Neihu E</v>
      </c>
      <c r="G14" s="4" t="str">
        <f>VLOOKUP($B14,COMP_LIST!$A:$AA,4,FALSE)</f>
        <v>內湖長老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0</v>
      </c>
      <c r="K14" s="10">
        <f>IFERROR(INDEX(REPORT_DATA_BY_COMP!$A:$AH,$D14,MATCH(K$8,REPORT_DATA_BY_COMP!$A$1:$AH$1,0)), "")</f>
        <v>3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3</v>
      </c>
      <c r="O14" s="10">
        <f>IFERROR(INDEX(REPORT_DATA_BY_COMP!$A:$AH,$D14,MATCH(O$8,REPORT_DATA_BY_COMP!$A$1:$AH$1,0)), "")</f>
        <v>1</v>
      </c>
      <c r="P14" s="10">
        <f>IFERROR(INDEX(REPORT_DATA_BY_COMP!$A:$AH,$D14,MATCH(P$8,REPORT_DATA_BY_COMP!$A$1:$AH$1,0)), "")</f>
        <v>9</v>
      </c>
      <c r="Q14" s="10">
        <f>IFERROR(INDEX(REPORT_DATA_BY_COMP!$A:$AH,$D14,MATCH(Q$8,REPORT_DATA_BY_COMP!$A$1:$AH$1,0)), "")</f>
        <v>15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8</v>
      </c>
    </row>
    <row r="15" spans="1:19" ht="15" customHeight="1">
      <c r="A15" s="1"/>
      <c r="B15" s="1" t="s">
        <v>2044</v>
      </c>
      <c r="C15" s="64" t="str">
        <f>CONCATENATE(YEAR,":",MONTH,":",WEEK,":",WEEKDAY,":",$B15)</f>
        <v>2016:3:3:7:NEIHU_S</v>
      </c>
      <c r="D15" s="64">
        <f>MATCH($C15,REPORT_DATA_BY_COMP!$A:$A,0)</f>
        <v>918</v>
      </c>
      <c r="E15" s="65" t="str">
        <f>SUBSTITUTE(VLOOKUP($B15,COMP_LIST!$A:$AA,5,FALSE),"EL","")</f>
        <v>S. Gabbitas  / Wu</v>
      </c>
      <c r="F15" s="4" t="str">
        <f>VLOOKUP($B15,COMP_LIST!$A:$AA,3,FALSE)</f>
        <v>Neihu S</v>
      </c>
      <c r="G15" s="4" t="str">
        <f>VLOOKUP($B15,COMP_LIST!$A:$AA,4,FALSE)</f>
        <v>內湖姐妹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2</v>
      </c>
      <c r="K15" s="10">
        <f>IFERROR(INDEX(REPORT_DATA_BY_COMP!$A:$AH,$D15,MATCH(K$8,REPORT_DATA_BY_COMP!$A$1:$AH$1,0)), "")</f>
        <v>5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7</v>
      </c>
      <c r="O15" s="10">
        <f>IFERROR(INDEX(REPORT_DATA_BY_COMP!$A:$AH,$D15,MATCH(O$8,REPORT_DATA_BY_COMP!$A$1:$AH$1,0)), "")</f>
        <v>4</v>
      </c>
      <c r="P15" s="10">
        <f>IFERROR(INDEX(REPORT_DATA_BY_COMP!$A:$AH,$D15,MATCH(P$8,REPORT_DATA_BY_COMP!$A$1:$AH$1,0)), "")</f>
        <v>6</v>
      </c>
      <c r="Q15" s="10">
        <f>IFERROR(INDEX(REPORT_DATA_BY_COMP!$A:$AH,$D15,MATCH(Q$8,REPORT_DATA_BY_COMP!$A$1:$AH$1,0)), "")</f>
        <v>2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8</v>
      </c>
    </row>
    <row r="16" spans="1:19" ht="15" customHeight="1">
      <c r="A16" s="1"/>
      <c r="B16" s="1"/>
      <c r="E16" s="8" t="s">
        <v>819</v>
      </c>
      <c r="F16" s="9"/>
      <c r="G16" s="9"/>
      <c r="H16" s="11">
        <f>SUM(H12:H15)</f>
        <v>0</v>
      </c>
      <c r="I16" s="11">
        <f t="shared" ref="I16:S16" si="0">SUM(I12:I15)</f>
        <v>0</v>
      </c>
      <c r="J16" s="11">
        <f t="shared" si="0"/>
        <v>7</v>
      </c>
      <c r="K16" s="11">
        <f t="shared" si="0"/>
        <v>18</v>
      </c>
      <c r="L16" s="48">
        <f t="shared" si="0"/>
        <v>0</v>
      </c>
      <c r="M16" s="57">
        <f t="shared" si="0"/>
        <v>0</v>
      </c>
      <c r="N16" s="51">
        <f t="shared" si="0"/>
        <v>27</v>
      </c>
      <c r="O16" s="11">
        <f t="shared" si="0"/>
        <v>10</v>
      </c>
      <c r="P16" s="11">
        <f t="shared" si="0"/>
        <v>31</v>
      </c>
      <c r="Q16" s="11">
        <f t="shared" si="0"/>
        <v>27</v>
      </c>
      <c r="R16" s="11">
        <f t="shared" si="0"/>
        <v>0</v>
      </c>
      <c r="S16" s="11">
        <f t="shared" si="0"/>
        <v>26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2703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2016:3:1:7:SONGSHAN</v>
      </c>
      <c r="D19" s="64">
        <f>MATCH($C19,REPORT_DATA_BY_DISTRICT!$A:$A, 0)</f>
        <v>237</v>
      </c>
      <c r="E19" s="19" t="s">
        <v>796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2</v>
      </c>
      <c r="J19" s="10">
        <f>IFERROR(INDEX(REPORT_DATA_BY_DISTRICT!$A:$AH,$D19,MATCH(J$8,REPORT_DATA_BY_DISTRICT!$A$1:$AH$1,0)), "")</f>
        <v>10</v>
      </c>
      <c r="K19" s="10">
        <f>IFERROR(INDEX(REPORT_DATA_BY_DISTRICT!$A:$AH,$D19,MATCH(K$8,REPORT_DATA_BY_DISTRICT!$A$1:$AH$1,0)), "")</f>
        <v>7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19</v>
      </c>
      <c r="O19" s="10">
        <f>IFERROR(INDEX(REPORT_DATA_BY_DISTRICT!$A:$AH,$D19,MATCH(O$8,REPORT_DATA_BY_DISTRICT!$A$1:$AH$1,0)), "")</f>
        <v>16</v>
      </c>
      <c r="P19" s="10">
        <f>IFERROR(INDEX(REPORT_DATA_BY_DISTRICT!$A:$AH,$D19,MATCH(P$8,REPORT_DATA_BY_DISTRICT!$A$1:$AH$1,0)), "")</f>
        <v>29</v>
      </c>
      <c r="Q19" s="10">
        <f>IFERROR(INDEX(REPORT_DATA_BY_DISTRICT!$A:$AH,$D19,MATCH(Q$8,REPORT_DATA_BY_DISTRICT!$A$1:$AH$1,0)), "")</f>
        <v>19</v>
      </c>
      <c r="R19" s="10">
        <f>IFERROR(INDEX(REPORT_DATA_BY_DISTRICT!$A:$AH,$D19,MATCH(R$8,REPORT_DATA_BY_DISTRICT!$A$1:$AH$1,0)), "")</f>
        <v>1</v>
      </c>
      <c r="S19" s="10">
        <f>IFERROR(INDEX(REPORT_DATA_BY_DISTRICT!$A:$AH,$D19,MATCH(S$8,REPORT_DATA_BY_DISTRICT!$A$1:$AH$1,0)), "")</f>
        <v>33</v>
      </c>
    </row>
    <row r="20" spans="3:19" ht="15" customHeight="1">
      <c r="C20" s="64" t="str">
        <f>CONCATENATE(YEAR,":",MONTH,":2:",WEEKLY_REPORT_DAY,":", $A$1)</f>
        <v>2016:3:2:7:SONGSHAN</v>
      </c>
      <c r="D20" s="64">
        <f>MATCH($C20,REPORT_DATA_BY_DISTRICT!$A:$A, 0)</f>
        <v>267</v>
      </c>
      <c r="E20" s="19" t="s">
        <v>795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2</v>
      </c>
      <c r="J20" s="10">
        <f>IFERROR(INDEX(REPORT_DATA_BY_DISTRICT!$A:$AH,$D20,MATCH(J$8,REPORT_DATA_BY_DISTRICT!$A$1:$AH$1,0)), "")</f>
        <v>11</v>
      </c>
      <c r="K20" s="10">
        <f>IFERROR(INDEX(REPORT_DATA_BY_DISTRICT!$A:$AH,$D20,MATCH(K$8,REPORT_DATA_BY_DISTRICT!$A$1:$AH$1,0)), "")</f>
        <v>12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26</v>
      </c>
      <c r="O20" s="10">
        <f>IFERROR(INDEX(REPORT_DATA_BY_DISTRICT!$A:$AH,$D20,MATCH(O$8,REPORT_DATA_BY_DISTRICT!$A$1:$AH$1,0)), "")</f>
        <v>10</v>
      </c>
      <c r="P20" s="10">
        <f>IFERROR(INDEX(REPORT_DATA_BY_DISTRICT!$A:$AH,$D20,MATCH(P$8,REPORT_DATA_BY_DISTRICT!$A$1:$AH$1,0)), "")</f>
        <v>30</v>
      </c>
      <c r="Q20" s="10">
        <f>IFERROR(INDEX(REPORT_DATA_BY_DISTRICT!$A:$AH,$D20,MATCH(Q$8,REPORT_DATA_BY_DISTRICT!$A$1:$AH$1,0)), "")</f>
        <v>8</v>
      </c>
      <c r="R20" s="10">
        <f>IFERROR(INDEX(REPORT_DATA_BY_DISTRICT!$A:$AH,$D20,MATCH(R$8,REPORT_DATA_BY_DISTRICT!$A$1:$AH$1,0)), "")</f>
        <v>1</v>
      </c>
      <c r="S20" s="10">
        <f>IFERROR(INDEX(REPORT_DATA_BY_DISTRICT!$A:$AH,$D20,MATCH(S$8,REPORT_DATA_BY_DISTRICT!$A$1:$AH$1,0)), "")</f>
        <v>26</v>
      </c>
    </row>
    <row r="21" spans="3:19" ht="15" customHeight="1">
      <c r="C21" s="64" t="str">
        <f>CONCATENATE(YEAR,":",MONTH,":3:",WEEKLY_REPORT_DAY,":", $A$1)</f>
        <v>2016:3:3:7:SONGSHAN</v>
      </c>
      <c r="D21" s="64">
        <f>MATCH($C21,REPORT_DATA_BY_DISTRICT!$A:$A, 0)</f>
        <v>296</v>
      </c>
      <c r="E21" s="19" t="s">
        <v>797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0</v>
      </c>
      <c r="J21" s="10">
        <f>IFERROR(INDEX(REPORT_DATA_BY_DISTRICT!$A:$AH,$D21,MATCH(J$8,REPORT_DATA_BY_DISTRICT!$A$1:$AH$1,0)), "")</f>
        <v>7</v>
      </c>
      <c r="K21" s="10">
        <f>IFERROR(INDEX(REPORT_DATA_BY_DISTRICT!$A:$AH,$D21,MATCH(K$8,REPORT_DATA_BY_DISTRICT!$A$1:$AH$1,0)), "")</f>
        <v>18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27</v>
      </c>
      <c r="O21" s="10">
        <f>IFERROR(INDEX(REPORT_DATA_BY_DISTRICT!$A:$AH,$D21,MATCH(O$8,REPORT_DATA_BY_DISTRICT!$A$1:$AH$1,0)), "")</f>
        <v>10</v>
      </c>
      <c r="P21" s="10">
        <f>IFERROR(INDEX(REPORT_DATA_BY_DISTRICT!$A:$AH,$D21,MATCH(P$8,REPORT_DATA_BY_DISTRICT!$A$1:$AH$1,0)), "")</f>
        <v>31</v>
      </c>
      <c r="Q21" s="10">
        <f>IFERROR(INDEX(REPORT_DATA_BY_DISTRICT!$A:$AH,$D21,MATCH(Q$8,REPORT_DATA_BY_DISTRICT!$A$1:$AH$1,0)), "")</f>
        <v>27</v>
      </c>
      <c r="R21" s="10">
        <f>IFERROR(INDEX(REPORT_DATA_BY_DISTRICT!$A:$AH,$D21,MATCH(R$8,REPORT_DATA_BY_DISTRICT!$A$1:$AH$1,0)), "")</f>
        <v>0</v>
      </c>
      <c r="S21" s="10">
        <f>IFERROR(INDEX(REPORT_DATA_BY_DISTRICT!$A:$AH,$D21,MATCH(S$8,REPORT_DATA_BY_DISTRICT!$A$1:$AH$1,0)), "")</f>
        <v>26</v>
      </c>
    </row>
    <row r="22" spans="3:19" ht="15" customHeight="1">
      <c r="C22" s="64" t="str">
        <f>CONCATENATE(YEAR,":",MONTH,":4:",WEEKLY_REPORT_DAY,":", $A$1)</f>
        <v>2016:3:4:7:SONGSHAN</v>
      </c>
      <c r="D22" s="64" t="e">
        <f>MATCH($C22,REPORT_DATA_BY_DISTRICT!$A:$A, 0)</f>
        <v>#N/A</v>
      </c>
      <c r="E22" s="19" t="s">
        <v>798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2016:3:5:7:SONGSHAN</v>
      </c>
      <c r="D23" s="64" t="e">
        <f>MATCH($C23,REPORT_DATA_BY_DISTRICT!$A:$A, 0)</f>
        <v>#N/A</v>
      </c>
      <c r="E23" s="19" t="s">
        <v>799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819</v>
      </c>
      <c r="F24" s="14"/>
      <c r="G24" s="14"/>
      <c r="H24" s="17">
        <f>SUM(H19:H23)</f>
        <v>0</v>
      </c>
      <c r="I24" s="17">
        <f t="shared" ref="I24:R24" si="1">SUM(I19:I23)</f>
        <v>4</v>
      </c>
      <c r="J24" s="17">
        <f t="shared" si="1"/>
        <v>28</v>
      </c>
      <c r="K24" s="17">
        <f t="shared" si="1"/>
        <v>37</v>
      </c>
      <c r="L24" s="49">
        <f t="shared" si="1"/>
        <v>1</v>
      </c>
      <c r="M24" s="17">
        <f t="shared" si="1"/>
        <v>0</v>
      </c>
      <c r="N24" s="52">
        <f t="shared" si="1"/>
        <v>72</v>
      </c>
      <c r="O24" s="17">
        <f t="shared" si="1"/>
        <v>36</v>
      </c>
      <c r="P24" s="17">
        <f t="shared" si="1"/>
        <v>90</v>
      </c>
      <c r="Q24" s="17">
        <f t="shared" si="1"/>
        <v>54</v>
      </c>
      <c r="R24" s="17">
        <f t="shared" si="1"/>
        <v>2</v>
      </c>
      <c r="S24" s="17">
        <f>SUM(S19:S23)</f>
        <v>85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472" priority="10">
      <formula>AND(M$9&lt;&gt;"",M12&gt;=M$9)</formula>
    </cfRule>
  </conditionalFormatting>
  <conditionalFormatting sqref="M12:S13 M15:S15">
    <cfRule type="expression" dxfId="471" priority="9">
      <formula>J12=""</formula>
    </cfRule>
    <cfRule type="expression" dxfId="470" priority="11">
      <formula>AND(M$10&lt;&gt;"",M12&lt;M$10)</formula>
    </cfRule>
    <cfRule type="expression" dxfId="469" priority="12">
      <formula>AND(M$10&lt;&gt;"",M12&gt;=M$10)</formula>
    </cfRule>
  </conditionalFormatting>
  <conditionalFormatting sqref="M15:S15">
    <cfRule type="expression" dxfId="468" priority="6">
      <formula>AND(M$9&lt;&gt;"",M15&gt;=M$9)</formula>
    </cfRule>
  </conditionalFormatting>
  <conditionalFormatting sqref="M14:S14">
    <cfRule type="expression" dxfId="467" priority="2">
      <formula>J14=""</formula>
    </cfRule>
    <cfRule type="expression" dxfId="466" priority="3">
      <formula>AND(M$10&lt;&gt;"",M14&lt;M$10)</formula>
    </cfRule>
    <cfRule type="expression" dxfId="465" priority="4">
      <formula>AND(M$10&lt;&gt;"",M14&gt;=M$10)</formula>
    </cfRule>
  </conditionalFormatting>
  <conditionalFormatting sqref="M14:S14">
    <cfRule type="expression" dxfId="464" priority="1">
      <formula>AND(M$9&lt;&gt;"",M14&gt;=M$9)</formula>
    </cfRule>
  </conditionalFormatting>
  <pageMargins left="0.70866141732283472" right="0.70866141732283472" top="0.74803149606299213" bottom="0.74803149606299213" header="0.31496062992125984" footer="0.31496062992125984"/>
  <pageSetup paperSize="9" scale="65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opLeftCell="I58" zoomScale="85" zoomScaleNormal="85" workbookViewId="0">
      <selection activeCell="B1" sqref="B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2014:1:0:0:SONGSHAN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2014:2:0:0:SONGSHAN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2014:3:0:0:SONGSHAN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2014:4:0:0:SONGSHAN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2014:5:0:0:SONGSHAN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2014:6:0:0:SONGSHAN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2014:7:0:0:SONGSHAN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2014:8:0:0:SONGSHAN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2014:9:0:0:SONGSHAN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2014:10:0:0:SONGSHAN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2014:11:0:0:SONGSHAN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2014:12:0:0:SONGSHAN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2015:1:0:0:SONGSHAN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2015:2:0:0:SONGSHAN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2015:3:0:0:SONGSHAN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2015:4:0:0:SONGSHAN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2015:5:0:0:SONGSHAN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2015:6:0:0:SONGSHAN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2015:7:0:0:SONGSHAN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2015:8:0:0:SONGSHAN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2015:9:0:0:SONGSHAN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2015:10:0:0:SONGSHAN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2015:11:0:0:SONGSHAN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2015:12:0:0:SONGSHAN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2016:1:0:0:SONGSHAN</v>
      </c>
      <c r="AB77" s="27">
        <f t="shared" ca="1" si="3"/>
        <v>14</v>
      </c>
      <c r="AC77" s="21">
        <f t="shared" ca="1" si="4"/>
        <v>3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42372</v>
      </c>
      <c r="AN77" s="27">
        <f t="shared" ref="AN77:AN88" si="11">WEEKNUM(AM77,2)-WEEKNUM(DATE(YEAR(AM77),MONTH(AM77),1),2)+1</f>
        <v>1</v>
      </c>
      <c r="AO77" s="28" t="str">
        <f t="shared" ref="AO77:AO88" si="12">CONCATENATE(YEAR(AM77),":",MONTH(AM77),":",AN77,":",WEEKLY_REPORT_DAY,":", $X$90)</f>
        <v>2016:1:1:7:SONGSHAN</v>
      </c>
      <c r="AP77" s="27" t="e">
        <f t="shared" ref="AP77:AP88" ca="1" si="13">MATCH(AO77,INDIRECT(CONCATENATE($X$93,"$A:$A")),0)</f>
        <v>#N/A</v>
      </c>
      <c r="AQ77" s="21" t="e">
        <f t="shared" ref="AQ77:AU88" ca="1" si="14">INDEX(INDIRECT(CONCATENATE($X$93,"$A:$AG")),$AP77,MATCH(AQ$52,INDIRECT(CONCATENATE($X$93,"$A1:$AG1")),0))</f>
        <v>#N/A</v>
      </c>
      <c r="AR77" s="21" t="e">
        <f t="shared" ca="1" si="14"/>
        <v>#N/A</v>
      </c>
      <c r="AS77" s="21" t="e">
        <f t="shared" ca="1" si="14"/>
        <v>#N/A</v>
      </c>
      <c r="AT77" s="21" t="e">
        <f t="shared" ca="1" si="14"/>
        <v>#N/A</v>
      </c>
      <c r="AU77" s="21" t="e">
        <f t="shared" ca="1" si="14"/>
        <v>#N/A</v>
      </c>
      <c r="AV77" s="21">
        <f t="shared" ref="AV77:AV88" si="15">ROUND(1*$X$97/$X$99,0)</f>
        <v>1</v>
      </c>
      <c r="AW77" s="21">
        <f t="shared" ref="AW77:AW88" si="16">6*$X$97</f>
        <v>24</v>
      </c>
      <c r="AX77" s="21">
        <f t="shared" ref="AX77:AX88" si="17">3*$X$97</f>
        <v>12</v>
      </c>
      <c r="AY77" s="21">
        <f t="shared" ref="AY77:AY88" si="18">5*$X$97</f>
        <v>20</v>
      </c>
      <c r="AZ77" s="21">
        <f t="shared" ref="AZ77:AZ88" si="19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2016:2:0:0:SONGSHAN</v>
      </c>
      <c r="AB78" s="27">
        <f t="shared" ca="1" si="3"/>
        <v>50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42379</v>
      </c>
      <c r="AN78" s="27">
        <f t="shared" si="11"/>
        <v>2</v>
      </c>
      <c r="AO78" s="28" t="str">
        <f t="shared" si="12"/>
        <v>2016:1:2:7:SONGSHAN</v>
      </c>
      <c r="AP78" s="27">
        <f t="shared" ca="1" si="13"/>
        <v>14</v>
      </c>
      <c r="AQ78" s="21">
        <f t="shared" ca="1" si="14"/>
        <v>1</v>
      </c>
      <c r="AR78" s="21">
        <f t="shared" ca="1" si="14"/>
        <v>21</v>
      </c>
      <c r="AS78" s="21">
        <f t="shared" ca="1" si="14"/>
        <v>0</v>
      </c>
      <c r="AT78" s="21">
        <f t="shared" ca="1" si="14"/>
        <v>3</v>
      </c>
      <c r="AU78" s="21">
        <f t="shared" ca="1" si="14"/>
        <v>0</v>
      </c>
      <c r="AV78" s="21">
        <f t="shared" si="15"/>
        <v>1</v>
      </c>
      <c r="AW78" s="21">
        <f t="shared" si="16"/>
        <v>24</v>
      </c>
      <c r="AX78" s="21">
        <f t="shared" si="17"/>
        <v>12</v>
      </c>
      <c r="AY78" s="21">
        <f t="shared" si="18"/>
        <v>20</v>
      </c>
      <c r="AZ78" s="21">
        <f t="shared" si="19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2016:3:0:0:SONGSHAN</v>
      </c>
      <c r="AB79" s="27">
        <f t="shared" ca="1" si="3"/>
        <v>83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42386</v>
      </c>
      <c r="AN79" s="27">
        <f t="shared" si="11"/>
        <v>3</v>
      </c>
      <c r="AO79" s="28" t="str">
        <f t="shared" si="12"/>
        <v>2016:1:3:7:SONGSHAN</v>
      </c>
      <c r="AP79" s="27" t="e">
        <f t="shared" ca="1" si="13"/>
        <v>#N/A</v>
      </c>
      <c r="AQ79" s="21" t="e">
        <f t="shared" ca="1" si="14"/>
        <v>#N/A</v>
      </c>
      <c r="AR79" s="21" t="e">
        <f t="shared" ca="1" si="14"/>
        <v>#N/A</v>
      </c>
      <c r="AS79" s="21" t="e">
        <f t="shared" ca="1" si="14"/>
        <v>#N/A</v>
      </c>
      <c r="AT79" s="21" t="e">
        <f t="shared" ca="1" si="14"/>
        <v>#N/A</v>
      </c>
      <c r="AU79" s="21" t="e">
        <f t="shared" ca="1" si="14"/>
        <v>#N/A</v>
      </c>
      <c r="AV79" s="21">
        <f t="shared" si="15"/>
        <v>1</v>
      </c>
      <c r="AW79" s="21">
        <f t="shared" si="16"/>
        <v>24</v>
      </c>
      <c r="AX79" s="21">
        <f t="shared" si="17"/>
        <v>12</v>
      </c>
      <c r="AY79" s="21">
        <f t="shared" si="18"/>
        <v>20</v>
      </c>
      <c r="AZ79" s="21">
        <f t="shared" si="19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2016:4:0:0:SONGSHAN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42393</v>
      </c>
      <c r="AN80" s="27">
        <f t="shared" si="11"/>
        <v>4</v>
      </c>
      <c r="AO80" s="28" t="str">
        <f t="shared" si="12"/>
        <v>2016:1:4:7:SONGSHAN</v>
      </c>
      <c r="AP80" s="27">
        <f t="shared" ca="1" si="13"/>
        <v>46</v>
      </c>
      <c r="AQ80" s="21">
        <f t="shared" ca="1" si="14"/>
        <v>1</v>
      </c>
      <c r="AR80" s="21">
        <f t="shared" ca="1" si="14"/>
        <v>20</v>
      </c>
      <c r="AS80" s="21">
        <f t="shared" ca="1" si="14"/>
        <v>7</v>
      </c>
      <c r="AT80" s="21">
        <f t="shared" ca="1" si="14"/>
        <v>12</v>
      </c>
      <c r="AU80" s="21">
        <f t="shared" ca="1" si="14"/>
        <v>0</v>
      </c>
      <c r="AV80" s="21">
        <f t="shared" si="15"/>
        <v>1</v>
      </c>
      <c r="AW80" s="21">
        <f t="shared" si="16"/>
        <v>24</v>
      </c>
      <c r="AX80" s="21">
        <f t="shared" si="17"/>
        <v>12</v>
      </c>
      <c r="AY80" s="21">
        <f t="shared" si="18"/>
        <v>20</v>
      </c>
      <c r="AZ80" s="21">
        <f t="shared" si="19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2016:5:0:0:SONGSHAN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42400</v>
      </c>
      <c r="AN81" s="27">
        <f t="shared" si="11"/>
        <v>5</v>
      </c>
      <c r="AO81" s="28" t="str">
        <f t="shared" si="12"/>
        <v>2016:1:5:7:SONGSHAN</v>
      </c>
      <c r="AP81" s="27">
        <f t="shared" ca="1" si="13"/>
        <v>78</v>
      </c>
      <c r="AQ81" s="21">
        <f t="shared" ca="1" si="14"/>
        <v>1</v>
      </c>
      <c r="AR81" s="21">
        <f t="shared" ca="1" si="14"/>
        <v>20</v>
      </c>
      <c r="AS81" s="21">
        <f t="shared" ca="1" si="14"/>
        <v>4</v>
      </c>
      <c r="AT81" s="21">
        <f t="shared" ca="1" si="14"/>
        <v>14</v>
      </c>
      <c r="AU81" s="21">
        <f t="shared" ca="1" si="14"/>
        <v>0</v>
      </c>
      <c r="AV81" s="21">
        <f t="shared" si="15"/>
        <v>1</v>
      </c>
      <c r="AW81" s="21">
        <f t="shared" si="16"/>
        <v>24</v>
      </c>
      <c r="AX81" s="21">
        <f t="shared" si="17"/>
        <v>12</v>
      </c>
      <c r="AY81" s="21">
        <f t="shared" si="18"/>
        <v>20</v>
      </c>
      <c r="AZ81" s="21">
        <f t="shared" si="19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2016:6:0:0:SONGSHAN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42407</v>
      </c>
      <c r="AN82" s="27">
        <f t="shared" si="11"/>
        <v>1</v>
      </c>
      <c r="AO82" s="28" t="str">
        <f t="shared" si="12"/>
        <v>2016:2:1:7:SONGSHAN</v>
      </c>
      <c r="AP82" s="27">
        <f t="shared" ca="1" si="13"/>
        <v>110</v>
      </c>
      <c r="AQ82" s="21">
        <f t="shared" ca="1" si="14"/>
        <v>1</v>
      </c>
      <c r="AR82" s="21">
        <f t="shared" ca="1" si="14"/>
        <v>26</v>
      </c>
      <c r="AS82" s="21">
        <f t="shared" ca="1" si="14"/>
        <v>4</v>
      </c>
      <c r="AT82" s="21">
        <f t="shared" ca="1" si="14"/>
        <v>19</v>
      </c>
      <c r="AU82" s="21">
        <f t="shared" ca="1" si="14"/>
        <v>0</v>
      </c>
      <c r="AV82" s="21">
        <f t="shared" si="15"/>
        <v>1</v>
      </c>
      <c r="AW82" s="21">
        <f t="shared" si="16"/>
        <v>24</v>
      </c>
      <c r="AX82" s="21">
        <f t="shared" si="17"/>
        <v>12</v>
      </c>
      <c r="AY82" s="21">
        <f t="shared" si="18"/>
        <v>20</v>
      </c>
      <c r="AZ82" s="21">
        <f t="shared" si="19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2016:7:0:0:SONGSHAN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42414</v>
      </c>
      <c r="AN83" s="27">
        <f t="shared" si="11"/>
        <v>2</v>
      </c>
      <c r="AO83" s="28" t="str">
        <f t="shared" si="12"/>
        <v>2016:2:2:7:SONGSHAN</v>
      </c>
      <c r="AP83" s="27">
        <f t="shared" ca="1" si="13"/>
        <v>142</v>
      </c>
      <c r="AQ83" s="21">
        <f t="shared" ca="1" si="14"/>
        <v>0</v>
      </c>
      <c r="AR83" s="21">
        <f t="shared" ca="1" si="14"/>
        <v>23</v>
      </c>
      <c r="AS83" s="21">
        <f t="shared" ca="1" si="14"/>
        <v>7</v>
      </c>
      <c r="AT83" s="21">
        <f t="shared" ca="1" si="14"/>
        <v>14</v>
      </c>
      <c r="AU83" s="21">
        <f t="shared" ca="1" si="14"/>
        <v>2</v>
      </c>
      <c r="AV83" s="21">
        <f t="shared" si="15"/>
        <v>1</v>
      </c>
      <c r="AW83" s="21">
        <f t="shared" si="16"/>
        <v>24</v>
      </c>
      <c r="AX83" s="21">
        <f t="shared" si="17"/>
        <v>12</v>
      </c>
      <c r="AY83" s="21">
        <f t="shared" si="18"/>
        <v>20</v>
      </c>
      <c r="AZ83" s="21">
        <f t="shared" si="19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2016:8:0:0:SONGSHAN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42421</v>
      </c>
      <c r="AN84" s="27">
        <f t="shared" si="11"/>
        <v>3</v>
      </c>
      <c r="AO84" s="28" t="str">
        <f t="shared" si="12"/>
        <v>2016:2:3:7:SONGSHAN</v>
      </c>
      <c r="AP84" s="27">
        <f t="shared" ca="1" si="13"/>
        <v>174</v>
      </c>
      <c r="AQ84" s="21">
        <f t="shared" ca="1" si="14"/>
        <v>0</v>
      </c>
      <c r="AR84" s="21">
        <f t="shared" ca="1" si="14"/>
        <v>22</v>
      </c>
      <c r="AS84" s="21">
        <f t="shared" ca="1" si="14"/>
        <v>8</v>
      </c>
      <c r="AT84" s="21">
        <f t="shared" ca="1" si="14"/>
        <v>21</v>
      </c>
      <c r="AU84" s="21">
        <f t="shared" ca="1" si="14"/>
        <v>0</v>
      </c>
      <c r="AV84" s="21">
        <f t="shared" si="15"/>
        <v>1</v>
      </c>
      <c r="AW84" s="21">
        <f t="shared" si="16"/>
        <v>24</v>
      </c>
      <c r="AX84" s="21">
        <f t="shared" si="17"/>
        <v>12</v>
      </c>
      <c r="AY84" s="21">
        <f t="shared" si="18"/>
        <v>20</v>
      </c>
      <c r="AZ84" s="21">
        <f t="shared" si="19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2016:9:0:0:SONGSHAN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42428</v>
      </c>
      <c r="AN85" s="27">
        <f t="shared" si="11"/>
        <v>4</v>
      </c>
      <c r="AO85" s="28" t="str">
        <f t="shared" si="12"/>
        <v>2016:2:4:7:SONGSHAN</v>
      </c>
      <c r="AP85" s="27">
        <f t="shared" ca="1" si="13"/>
        <v>206</v>
      </c>
      <c r="AQ85" s="21">
        <f t="shared" ca="1" si="14"/>
        <v>0</v>
      </c>
      <c r="AR85" s="21">
        <f t="shared" ca="1" si="14"/>
        <v>24</v>
      </c>
      <c r="AS85" s="21">
        <f t="shared" ca="1" si="14"/>
        <v>14</v>
      </c>
      <c r="AT85" s="21">
        <f t="shared" ca="1" si="14"/>
        <v>16</v>
      </c>
      <c r="AU85" s="21">
        <f t="shared" ca="1" si="14"/>
        <v>3</v>
      </c>
      <c r="AV85" s="21">
        <f t="shared" si="15"/>
        <v>1</v>
      </c>
      <c r="AW85" s="21">
        <f t="shared" si="16"/>
        <v>24</v>
      </c>
      <c r="AX85" s="21">
        <f t="shared" si="17"/>
        <v>12</v>
      </c>
      <c r="AY85" s="21">
        <f t="shared" si="18"/>
        <v>20</v>
      </c>
      <c r="AZ85" s="21">
        <f t="shared" si="19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2016:10:0:0:SONGSHAN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42435</v>
      </c>
      <c r="AN86" s="27">
        <f t="shared" si="11"/>
        <v>1</v>
      </c>
      <c r="AO86" s="28" t="str">
        <f t="shared" si="12"/>
        <v>2016:3:1:7:SONGSHAN</v>
      </c>
      <c r="AP86" s="27">
        <f t="shared" ca="1" si="13"/>
        <v>237</v>
      </c>
      <c r="AQ86" s="21">
        <f t="shared" ca="1" si="14"/>
        <v>0</v>
      </c>
      <c r="AR86" s="21">
        <f t="shared" ca="1" si="14"/>
        <v>19</v>
      </c>
      <c r="AS86" s="21">
        <f t="shared" ca="1" si="14"/>
        <v>16</v>
      </c>
      <c r="AT86" s="21">
        <f t="shared" ca="1" si="14"/>
        <v>19</v>
      </c>
      <c r="AU86" s="21">
        <f t="shared" ca="1" si="14"/>
        <v>1</v>
      </c>
      <c r="AV86" s="21">
        <f t="shared" si="15"/>
        <v>1</v>
      </c>
      <c r="AW86" s="21">
        <f t="shared" si="16"/>
        <v>24</v>
      </c>
      <c r="AX86" s="21">
        <f t="shared" si="17"/>
        <v>12</v>
      </c>
      <c r="AY86" s="21">
        <f t="shared" si="18"/>
        <v>20</v>
      </c>
      <c r="AZ86" s="21">
        <f t="shared" si="19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2016:11:0:0:SONGSHAN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42442</v>
      </c>
      <c r="AN87" s="27">
        <f t="shared" si="11"/>
        <v>2</v>
      </c>
      <c r="AO87" s="28" t="str">
        <f t="shared" si="12"/>
        <v>2016:3:2:7:SONGSHAN</v>
      </c>
      <c r="AP87" s="27">
        <f t="shared" ca="1" si="13"/>
        <v>267</v>
      </c>
      <c r="AQ87" s="21">
        <f t="shared" ca="1" si="14"/>
        <v>0</v>
      </c>
      <c r="AR87" s="21">
        <f t="shared" ca="1" si="14"/>
        <v>26</v>
      </c>
      <c r="AS87" s="21">
        <f t="shared" ca="1" si="14"/>
        <v>10</v>
      </c>
      <c r="AT87" s="21">
        <f t="shared" ca="1" si="14"/>
        <v>8</v>
      </c>
      <c r="AU87" s="21">
        <f t="shared" ca="1" si="14"/>
        <v>1</v>
      </c>
      <c r="AV87" s="21">
        <f t="shared" si="15"/>
        <v>1</v>
      </c>
      <c r="AW87" s="21">
        <f t="shared" si="16"/>
        <v>24</v>
      </c>
      <c r="AX87" s="21">
        <f t="shared" si="17"/>
        <v>12</v>
      </c>
      <c r="AY87" s="21">
        <f t="shared" si="18"/>
        <v>20</v>
      </c>
      <c r="AZ87" s="21">
        <f t="shared" si="19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2016:12:0:0:SONGSHAN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42449</v>
      </c>
      <c r="AN88" s="27">
        <f t="shared" si="11"/>
        <v>3</v>
      </c>
      <c r="AO88" s="28" t="str">
        <f t="shared" si="12"/>
        <v>2016:3:3:7:SONGSHAN</v>
      </c>
      <c r="AP88" s="27">
        <f t="shared" ca="1" si="13"/>
        <v>296</v>
      </c>
      <c r="AQ88" s="21">
        <f t="shared" ca="1" si="14"/>
        <v>0</v>
      </c>
      <c r="AR88" s="21">
        <f t="shared" ca="1" si="14"/>
        <v>27</v>
      </c>
      <c r="AS88" s="21">
        <f t="shared" ca="1" si="14"/>
        <v>10</v>
      </c>
      <c r="AT88" s="21">
        <f t="shared" ca="1" si="14"/>
        <v>27</v>
      </c>
      <c r="AU88" s="21">
        <f t="shared" ca="1" si="14"/>
        <v>0</v>
      </c>
      <c r="AV88" s="21">
        <f t="shared" si="15"/>
        <v>1</v>
      </c>
      <c r="AW88" s="21">
        <f t="shared" si="16"/>
        <v>24</v>
      </c>
      <c r="AX88" s="21">
        <f t="shared" si="17"/>
        <v>12</v>
      </c>
      <c r="AY88" s="21">
        <f t="shared" si="18"/>
        <v>20</v>
      </c>
      <c r="AZ88" s="21">
        <f t="shared" si="19"/>
        <v>4</v>
      </c>
    </row>
    <row r="89" spans="23:52">
      <c r="AC89" s="7">
        <f ca="1">SUMIFS(AC53:AC88, $X53:$X88,YEAR,AC53:AC88,"&lt;&gt;#N/A")</f>
        <v>4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0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1484</v>
      </c>
      <c r="X90" s="2" t="s">
        <v>2040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2713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2714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0</v>
      </c>
      <c r="AN100" s="27"/>
    </row>
    <row r="101" spans="23:50">
      <c r="W101" s="7" t="s">
        <v>449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2016  4</v>
      </c>
    </row>
    <row r="107" spans="23:50" ht="23.25">
      <c r="W107" s="7" t="s">
        <v>1479</v>
      </c>
      <c r="X107" s="42" t="str">
        <f>$X$91</f>
        <v>Songshan District</v>
      </c>
    </row>
    <row r="108" spans="23:50">
      <c r="X108" s="40" t="str">
        <f>$X$92</f>
        <v>松山地區</v>
      </c>
    </row>
    <row r="109" spans="23:50">
      <c r="X109" s="41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2"/>
  <sheetViews>
    <sheetView zoomScaleNormal="100" zoomScaleSheetLayoutView="115" workbookViewId="0">
      <selection activeCell="X98" sqref="X98"/>
    </sheetView>
  </sheetViews>
  <sheetFormatPr defaultRowHeight="15"/>
  <cols>
    <col min="1" max="1" width="22.7109375" style="64" customWidth="1"/>
    <col min="2" max="3" width="22.85546875" style="64" customWidth="1"/>
    <col min="4" max="4" width="11.28515625" style="64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1977</v>
      </c>
      <c r="E1" s="36" t="str">
        <f>$A$2</f>
        <v>Jilong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2716</v>
      </c>
      <c r="E2" s="75" t="str">
        <f>$A$3</f>
        <v>基隆地區</v>
      </c>
      <c r="F2" s="26" t="s">
        <v>806</v>
      </c>
      <c r="G2" s="77">
        <f>$A$6</f>
        <v>0</v>
      </c>
      <c r="H2" s="79" t="s">
        <v>35</v>
      </c>
      <c r="I2" s="80"/>
      <c r="J2" s="80"/>
      <c r="K2" s="81"/>
      <c r="L2" s="68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2717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68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2326</v>
      </c>
      <c r="E4" s="82">
        <f>DATE</f>
        <v>42449</v>
      </c>
      <c r="F4" s="23" t="s">
        <v>804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2715</v>
      </c>
      <c r="E5" s="83"/>
      <c r="F5" s="5" t="s">
        <v>805</v>
      </c>
      <c r="G5" s="6"/>
      <c r="H5" s="87">
        <f ca="1">JILONG_DISTRICT_GRAPH!$AC$89</f>
        <v>1</v>
      </c>
      <c r="I5" s="88"/>
      <c r="J5" s="88"/>
      <c r="K5" s="89"/>
      <c r="L5" s="45">
        <f>$M$22</f>
        <v>0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East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東台北支聯會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2329</v>
      </c>
      <c r="B11" s="1"/>
      <c r="E11" s="5" t="str">
        <f>$A11</f>
        <v>Jilong 基隆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1975</v>
      </c>
      <c r="C12" s="64" t="str">
        <f>CONCATENATE(YEAR,":",MONTH,":",WEEK,":",WEEKDAY,":",$B12)</f>
        <v>2016:3:3:7:JILONG_A_E</v>
      </c>
      <c r="D12" s="64">
        <f>MATCH($C12,REPORT_DATA_BY_COMP!$A:$A,0)</f>
        <v>903</v>
      </c>
      <c r="E12" s="65" t="str">
        <f>SUBSTITUTE(VLOOKUP($B12,COMP_LIST!$A:$AA,5,FALSE),"EL","")</f>
        <v xml:space="preserve">E. Brinton DL / James </v>
      </c>
      <c r="F12" s="4" t="str">
        <f>VLOOKUP($B12,COMP_LIST!$A:$AA,3,FALSE)</f>
        <v>Jilong A E</v>
      </c>
      <c r="G12" s="4" t="str">
        <f>VLOOKUP($B12,COMP_LIST!$A:$AA,4,FALSE)</f>
        <v>基隆 A 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4</v>
      </c>
      <c r="K12" s="10">
        <f>IFERROR(INDEX(REPORT_DATA_BY_COMP!$A:$AH,$D12,MATCH(K$8,REPORT_DATA_BY_COMP!$A$1:$AH$1,0)), "")</f>
        <v>5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9</v>
      </c>
      <c r="O12" s="10">
        <f>IFERROR(INDEX(REPORT_DATA_BY_COMP!$A:$AH,$D12,MATCH(O$8,REPORT_DATA_BY_COMP!$A$1:$AH$1,0)), "")</f>
        <v>2</v>
      </c>
      <c r="P12" s="10">
        <f>IFERROR(INDEX(REPORT_DATA_BY_COMP!$A:$AH,$D12,MATCH(P$8,REPORT_DATA_BY_COMP!$A$1:$AH$1,0)), "")</f>
        <v>10</v>
      </c>
      <c r="Q12" s="10">
        <f>IFERROR(INDEX(REPORT_DATA_BY_COMP!$A:$AH,$D12,MATCH(Q$8,REPORT_DATA_BY_COMP!$A$1:$AH$1,0)), "")</f>
        <v>4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6</v>
      </c>
    </row>
    <row r="13" spans="1:19" ht="15" customHeight="1">
      <c r="A13" s="1"/>
      <c r="B13" s="1" t="s">
        <v>1981</v>
      </c>
      <c r="C13" s="64" t="str">
        <f>CONCATENATE(YEAR,":",MONTH,":",WEEK,":",WEEKDAY,":",$B13)</f>
        <v>2016:3:3:7:JILONG_B_E</v>
      </c>
      <c r="D13" s="64">
        <f>MATCH($C13,REPORT_DATA_BY_COMP!$A:$A,0)</f>
        <v>904</v>
      </c>
      <c r="E13" s="65" t="str">
        <f>SUBSTITUTE(VLOOKUP($B13,COMP_LIST!$A:$AA,5,FALSE),"EL","")</f>
        <v>E. Andelin / Lin</v>
      </c>
      <c r="F13" s="4" t="str">
        <f>VLOOKUP($B13,COMP_LIST!$A:$AA,3,FALSE)</f>
        <v>Jilong B E</v>
      </c>
      <c r="G13" s="4" t="str">
        <f>VLOOKUP($B13,COMP_LIST!$A:$AA,4,FALSE)</f>
        <v>基隆 B 長老</v>
      </c>
      <c r="H13" s="10">
        <f>IFERROR(INDEX(REPORT_DATA_BY_COMP!$A:$AH,$D13,MATCH(H$8,REPORT_DATA_BY_COMP!$A$1:$AH$1,0)), "")</f>
        <v>1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4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5</v>
      </c>
      <c r="O13" s="10">
        <f>IFERROR(INDEX(REPORT_DATA_BY_COMP!$A:$AH,$D13,MATCH(O$8,REPORT_DATA_BY_COMP!$A$1:$AH$1,0)), "")</f>
        <v>3</v>
      </c>
      <c r="P13" s="10">
        <f>IFERROR(INDEX(REPORT_DATA_BY_COMP!$A:$AH,$D13,MATCH(P$8,REPORT_DATA_BY_COMP!$A$1:$AH$1,0)), "")</f>
        <v>9</v>
      </c>
      <c r="Q13" s="10">
        <f>IFERROR(INDEX(REPORT_DATA_BY_COMP!$A:$AH,$D13,MATCH(Q$8,REPORT_DATA_BY_COMP!$A$1:$AH$1,0)), "")</f>
        <v>2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5</v>
      </c>
    </row>
    <row r="14" spans="1:19" ht="15" customHeight="1">
      <c r="A14" s="1"/>
      <c r="B14" s="1"/>
      <c r="E14" s="8" t="s">
        <v>819</v>
      </c>
      <c r="F14" s="9"/>
      <c r="G14" s="9"/>
      <c r="H14" s="11">
        <f>SUM(H12:H13)</f>
        <v>1</v>
      </c>
      <c r="I14" s="11">
        <f t="shared" ref="I14:S14" si="0">SUM(I12:I13)</f>
        <v>0</v>
      </c>
      <c r="J14" s="11">
        <f t="shared" si="0"/>
        <v>4</v>
      </c>
      <c r="K14" s="11">
        <f t="shared" si="0"/>
        <v>9</v>
      </c>
      <c r="L14" s="48">
        <f t="shared" si="0"/>
        <v>0</v>
      </c>
      <c r="M14" s="57">
        <f t="shared" si="0"/>
        <v>0</v>
      </c>
      <c r="N14" s="51">
        <f t="shared" si="0"/>
        <v>14</v>
      </c>
      <c r="O14" s="11">
        <f t="shared" si="0"/>
        <v>5</v>
      </c>
      <c r="P14" s="11">
        <f t="shared" si="0"/>
        <v>19</v>
      </c>
      <c r="Q14" s="11">
        <f t="shared" si="0"/>
        <v>6</v>
      </c>
      <c r="R14" s="11">
        <f t="shared" si="0"/>
        <v>1</v>
      </c>
      <c r="S14" s="11">
        <f t="shared" si="0"/>
        <v>11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2703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2016:3:1:7:JILONG</v>
      </c>
      <c r="D17" s="64">
        <f>MATCH($C17,REPORT_DATA_BY_DISTRICT!$A:$A, 0)</f>
        <v>230</v>
      </c>
      <c r="E17" s="19" t="s">
        <v>796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0</v>
      </c>
      <c r="J17" s="10">
        <f>IFERROR(INDEX(REPORT_DATA_BY_DISTRICT!$A:$AH,$D17,MATCH(J$8,REPORT_DATA_BY_DISTRICT!$A$1:$AH$1,0)), "")</f>
        <v>5</v>
      </c>
      <c r="K17" s="10">
        <f>IFERROR(INDEX(REPORT_DATA_BY_DISTRICT!$A:$AH,$D17,MATCH(K$8,REPORT_DATA_BY_DISTRICT!$A$1:$AH$1,0)), "")</f>
        <v>8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0</v>
      </c>
      <c r="N17" s="10">
        <f>IFERROR(INDEX(REPORT_DATA_BY_DISTRICT!$A:$AH,$D17,MATCH(N$8,REPORT_DATA_BY_DISTRICT!$A$1:$AH$1,0)), "")</f>
        <v>13</v>
      </c>
      <c r="O17" s="10">
        <f>IFERROR(INDEX(REPORT_DATA_BY_DISTRICT!$A:$AH,$D17,MATCH(O$8,REPORT_DATA_BY_DISTRICT!$A$1:$AH$1,0)), "")</f>
        <v>6</v>
      </c>
      <c r="P17" s="10">
        <f>IFERROR(INDEX(REPORT_DATA_BY_DISTRICT!$A:$AH,$D17,MATCH(P$8,REPORT_DATA_BY_DISTRICT!$A$1:$AH$1,0)), "")</f>
        <v>19</v>
      </c>
      <c r="Q17" s="10">
        <f>IFERROR(INDEX(REPORT_DATA_BY_DISTRICT!$A:$AH,$D17,MATCH(Q$8,REPORT_DATA_BY_DISTRICT!$A$1:$AH$1,0)), "")</f>
        <v>6</v>
      </c>
      <c r="R17" s="10">
        <f>IFERROR(INDEX(REPORT_DATA_BY_DISTRICT!$A:$AH,$D17,MATCH(R$8,REPORT_DATA_BY_DISTRICT!$A$1:$AH$1,0)), "")</f>
        <v>1</v>
      </c>
      <c r="S17" s="10">
        <f>IFERROR(INDEX(REPORT_DATA_BY_DISTRICT!$A:$AH,$D17,MATCH(S$8,REPORT_DATA_BY_DISTRICT!$A$1:$AH$1,0)), "")</f>
        <v>10</v>
      </c>
    </row>
    <row r="18" spans="3:19" ht="15" customHeight="1">
      <c r="C18" s="64" t="str">
        <f>CONCATENATE(YEAR,":",MONTH,":2:",WEEKLY_REPORT_DAY,":", $A$1)</f>
        <v>2016:3:2:7:JILONG</v>
      </c>
      <c r="D18" s="64">
        <f>MATCH($C18,REPORT_DATA_BY_DISTRICT!$A:$A, 0)</f>
        <v>261</v>
      </c>
      <c r="E18" s="19" t="s">
        <v>795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0</v>
      </c>
      <c r="J18" s="10">
        <f>IFERROR(INDEX(REPORT_DATA_BY_DISTRICT!$A:$AH,$D18,MATCH(J$8,REPORT_DATA_BY_DISTRICT!$A$1:$AH$1,0)), "")</f>
        <v>5</v>
      </c>
      <c r="K18" s="10">
        <f>IFERROR(INDEX(REPORT_DATA_BY_DISTRICT!$A:$AH,$D18,MATCH(K$8,REPORT_DATA_BY_DISTRICT!$A$1:$AH$1,0)), "")</f>
        <v>9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15</v>
      </c>
      <c r="O18" s="10">
        <f>IFERROR(INDEX(REPORT_DATA_BY_DISTRICT!$A:$AH,$D18,MATCH(O$8,REPORT_DATA_BY_DISTRICT!$A$1:$AH$1,0)), "")</f>
        <v>5</v>
      </c>
      <c r="P18" s="10">
        <f>IFERROR(INDEX(REPORT_DATA_BY_DISTRICT!$A:$AH,$D18,MATCH(P$8,REPORT_DATA_BY_DISTRICT!$A$1:$AH$1,0)), "")</f>
        <v>17</v>
      </c>
      <c r="Q18" s="10">
        <f>IFERROR(INDEX(REPORT_DATA_BY_DISTRICT!$A:$AH,$D18,MATCH(Q$8,REPORT_DATA_BY_DISTRICT!$A$1:$AH$1,0)), "")</f>
        <v>5</v>
      </c>
      <c r="R18" s="10">
        <f>IFERROR(INDEX(REPORT_DATA_BY_DISTRICT!$A:$AH,$D18,MATCH(R$8,REPORT_DATA_BY_DISTRICT!$A$1:$AH$1,0)), "")</f>
        <v>0</v>
      </c>
      <c r="S18" s="10">
        <f>IFERROR(INDEX(REPORT_DATA_BY_DISTRICT!$A:$AH,$D18,MATCH(S$8,REPORT_DATA_BY_DISTRICT!$A$1:$AH$1,0)), "")</f>
        <v>9</v>
      </c>
    </row>
    <row r="19" spans="3:19" ht="15" customHeight="1">
      <c r="C19" s="64" t="str">
        <f>CONCATENATE(YEAR,":",MONTH,":3:",WEEKLY_REPORT_DAY,":", $A$1)</f>
        <v>2016:3:3:7:JILONG</v>
      </c>
      <c r="D19" s="64">
        <f>MATCH($C19,REPORT_DATA_BY_DISTRICT!$A:$A, 0)</f>
        <v>290</v>
      </c>
      <c r="E19" s="19" t="s">
        <v>797</v>
      </c>
      <c r="F19" s="13"/>
      <c r="G19" s="13"/>
      <c r="H19" s="10">
        <f>IFERROR(INDEX(REPORT_DATA_BY_DISTRICT!$A:$AH,$D19,MATCH(H$8,REPORT_DATA_BY_DISTRICT!$A$1:$AH$1,0)), "")</f>
        <v>1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4</v>
      </c>
      <c r="K19" s="10">
        <f>IFERROR(INDEX(REPORT_DATA_BY_DISTRICT!$A:$AH,$D19,MATCH(K$8,REPORT_DATA_BY_DISTRICT!$A$1:$AH$1,0)), "")</f>
        <v>9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14</v>
      </c>
      <c r="O19" s="10">
        <f>IFERROR(INDEX(REPORT_DATA_BY_DISTRICT!$A:$AH,$D19,MATCH(O$8,REPORT_DATA_BY_DISTRICT!$A$1:$AH$1,0)), "")</f>
        <v>5</v>
      </c>
      <c r="P19" s="10">
        <f>IFERROR(INDEX(REPORT_DATA_BY_DISTRICT!$A:$AH,$D19,MATCH(P$8,REPORT_DATA_BY_DISTRICT!$A$1:$AH$1,0)), "")</f>
        <v>19</v>
      </c>
      <c r="Q19" s="10">
        <f>IFERROR(INDEX(REPORT_DATA_BY_DISTRICT!$A:$AH,$D19,MATCH(Q$8,REPORT_DATA_BY_DISTRICT!$A$1:$AH$1,0)), "")</f>
        <v>6</v>
      </c>
      <c r="R19" s="10">
        <f>IFERROR(INDEX(REPORT_DATA_BY_DISTRICT!$A:$AH,$D19,MATCH(R$8,REPORT_DATA_BY_DISTRICT!$A$1:$AH$1,0)), "")</f>
        <v>1</v>
      </c>
      <c r="S19" s="10">
        <f>IFERROR(INDEX(REPORT_DATA_BY_DISTRICT!$A:$AH,$D19,MATCH(S$8,REPORT_DATA_BY_DISTRICT!$A$1:$AH$1,0)), "")</f>
        <v>11</v>
      </c>
    </row>
    <row r="20" spans="3:19" ht="15" customHeight="1">
      <c r="C20" s="64" t="str">
        <f>CONCATENATE(YEAR,":",MONTH,":4:",WEEKLY_REPORT_DAY,":", $A$1)</f>
        <v>2016:3:4:7:JILONG</v>
      </c>
      <c r="D20" s="64" t="e">
        <f>MATCH($C20,REPORT_DATA_BY_DISTRICT!$A:$A, 0)</f>
        <v>#N/A</v>
      </c>
      <c r="E20" s="19" t="s">
        <v>798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CONCATENATE(YEAR,":",MONTH,":5:",WEEKLY_REPORT_DAY,":", $A$1)</f>
        <v>2016:3:5:7:JILONG</v>
      </c>
      <c r="D21" s="64" t="e">
        <f>MATCH($C21,REPORT_DATA_BY_DISTRICT!$A:$A, 0)</f>
        <v>#N/A</v>
      </c>
      <c r="E21" s="19" t="s">
        <v>799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819</v>
      </c>
      <c r="F22" s="14"/>
      <c r="G22" s="14"/>
      <c r="H22" s="17">
        <f>SUM(H17:H21)</f>
        <v>1</v>
      </c>
      <c r="I22" s="17">
        <f t="shared" ref="I22:R22" si="1">SUM(I17:I21)</f>
        <v>0</v>
      </c>
      <c r="J22" s="17">
        <f t="shared" si="1"/>
        <v>14</v>
      </c>
      <c r="K22" s="17">
        <f t="shared" si="1"/>
        <v>26</v>
      </c>
      <c r="L22" s="49">
        <f t="shared" si="1"/>
        <v>0</v>
      </c>
      <c r="M22" s="17">
        <f t="shared" si="1"/>
        <v>0</v>
      </c>
      <c r="N22" s="52">
        <f t="shared" si="1"/>
        <v>42</v>
      </c>
      <c r="O22" s="17">
        <f t="shared" si="1"/>
        <v>16</v>
      </c>
      <c r="P22" s="17">
        <f t="shared" si="1"/>
        <v>55</v>
      </c>
      <c r="Q22" s="17">
        <f t="shared" si="1"/>
        <v>17</v>
      </c>
      <c r="R22" s="17">
        <f t="shared" si="1"/>
        <v>2</v>
      </c>
      <c r="S22" s="17">
        <f>SUM(S17:S21)</f>
        <v>30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463" priority="7">
      <formula>AND(M$9&lt;&gt;"",M12&gt;=M$9)</formula>
    </cfRule>
  </conditionalFormatting>
  <conditionalFormatting sqref="M12:S13">
    <cfRule type="expression" dxfId="462" priority="6">
      <formula>J12=""</formula>
    </cfRule>
    <cfRule type="expression" dxfId="461" priority="8">
      <formula>AND(M$10&lt;&gt;"",M12&lt;M$10)</formula>
    </cfRule>
    <cfRule type="expression" dxfId="460" priority="9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65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opLeftCell="I76" zoomScale="85" zoomScaleNormal="85" workbookViewId="0">
      <selection activeCell="X98" sqref="X9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2014:1:0:0:JILONG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2014:2:0:0:JILONG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2014:3:0:0:JILONG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2014:4:0:0:JILONG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2014:5:0:0:JILONG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2014:6:0:0:JILONG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2014:7:0:0:JILONG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2014:8:0:0:JILONG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2014:9:0:0:JILONG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2014:10:0:0:JILONG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2014:11:0:0:JILONG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2014:12:0:0:JILONG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2015:1:0:0:JILONG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2015:2:0:0:JILONG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2015:3:0:0:JILONG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2015:4:0:0:JILONG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2015:5:0:0:JILONG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2015:6:0:0:JILONG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2015:7:0:0:JILONG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2015:8:0:0:JILONG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2015:9:0:0:JILONG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2015:10:0:0:JILONG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2015:11:0:0:JILONG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2015:12:0:0:JILONG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2016:1:0:0:JILONG</v>
      </c>
      <c r="AB77" s="27">
        <f t="shared" ca="1" si="3"/>
        <v>7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42372</v>
      </c>
      <c r="AN77" s="27">
        <f t="shared" ref="AN77:AN88" si="11">WEEKNUM(AM77,2)-WEEKNUM(DATE(YEAR(AM77),MONTH(AM77),1),2)+1</f>
        <v>1</v>
      </c>
      <c r="AO77" s="28" t="str">
        <f t="shared" ref="AO77:AO88" si="12">CONCATENATE(YEAR(AM77),":",MONTH(AM77),":",AN77,":",WEEKLY_REPORT_DAY,":", $X$90)</f>
        <v>2016:1:1:7:JILONG</v>
      </c>
      <c r="AP77" s="27" t="e">
        <f t="shared" ref="AP77:AP88" ca="1" si="13">MATCH(AO77,INDIRECT(CONCATENATE($X$93,"$A:$A")),0)</f>
        <v>#N/A</v>
      </c>
      <c r="AQ77" s="21" t="e">
        <f t="shared" ref="AQ77:AU88" ca="1" si="14">INDEX(INDIRECT(CONCATENATE($X$93,"$A:$AG")),$AP77,MATCH(AQ$52,INDIRECT(CONCATENATE($X$93,"$A1:$AG1")),0))</f>
        <v>#N/A</v>
      </c>
      <c r="AR77" s="21" t="e">
        <f t="shared" ca="1" si="14"/>
        <v>#N/A</v>
      </c>
      <c r="AS77" s="21" t="e">
        <f t="shared" ca="1" si="14"/>
        <v>#N/A</v>
      </c>
      <c r="AT77" s="21" t="e">
        <f t="shared" ca="1" si="14"/>
        <v>#N/A</v>
      </c>
      <c r="AU77" s="21" t="e">
        <f t="shared" ca="1" si="14"/>
        <v>#N/A</v>
      </c>
      <c r="AV77" s="21">
        <f t="shared" ref="AV77:AV88" si="15">ROUND(1*$X$97/$X$99,0)</f>
        <v>1</v>
      </c>
      <c r="AW77" s="21">
        <f t="shared" ref="AW77:AW88" si="16">6*$X$97</f>
        <v>12</v>
      </c>
      <c r="AX77" s="21">
        <f t="shared" ref="AX77:AX88" si="17">3*$X$97</f>
        <v>6</v>
      </c>
      <c r="AY77" s="21">
        <f t="shared" ref="AY77:AY88" si="18">5*$X$97</f>
        <v>10</v>
      </c>
      <c r="AZ77" s="21">
        <f t="shared" ref="AZ77:AZ88" si="19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2016:2:0:0:JILONG</v>
      </c>
      <c r="AB78" s="27">
        <f t="shared" ca="1" si="3"/>
        <v>43</v>
      </c>
      <c r="AC78" s="21">
        <f t="shared" ca="1" si="4"/>
        <v>1</v>
      </c>
      <c r="AD78" s="21">
        <f t="shared" si="5"/>
        <v>0</v>
      </c>
      <c r="AE78" s="27">
        <f t="shared" ca="1" si="6"/>
        <v>6</v>
      </c>
      <c r="AF78" s="10">
        <f t="shared" ca="1" si="9"/>
        <v>0</v>
      </c>
      <c r="AG78" s="10">
        <f t="shared" ca="1" si="9"/>
        <v>0</v>
      </c>
      <c r="AH78" s="10">
        <f t="shared" ca="1" si="9"/>
        <v>1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42379</v>
      </c>
      <c r="AN78" s="27">
        <f t="shared" si="11"/>
        <v>2</v>
      </c>
      <c r="AO78" s="28" t="str">
        <f t="shared" si="12"/>
        <v>2016:1:2:7:JILONG</v>
      </c>
      <c r="AP78" s="27">
        <f t="shared" ca="1" si="13"/>
        <v>7</v>
      </c>
      <c r="AQ78" s="21">
        <f t="shared" ca="1" si="14"/>
        <v>0</v>
      </c>
      <c r="AR78" s="21">
        <f t="shared" ca="1" si="14"/>
        <v>9</v>
      </c>
      <c r="AS78" s="21">
        <f t="shared" ca="1" si="14"/>
        <v>0</v>
      </c>
      <c r="AT78" s="21">
        <f t="shared" ca="1" si="14"/>
        <v>3</v>
      </c>
      <c r="AU78" s="21">
        <f t="shared" ca="1" si="14"/>
        <v>0</v>
      </c>
      <c r="AV78" s="21">
        <f t="shared" si="15"/>
        <v>1</v>
      </c>
      <c r="AW78" s="21">
        <f t="shared" si="16"/>
        <v>12</v>
      </c>
      <c r="AX78" s="21">
        <f t="shared" si="17"/>
        <v>6</v>
      </c>
      <c r="AY78" s="21">
        <f t="shared" si="18"/>
        <v>10</v>
      </c>
      <c r="AZ78" s="21">
        <f t="shared" si="19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2016:3:0:0:JILONG</v>
      </c>
      <c r="AB79" s="27">
        <f t="shared" ca="1" si="3"/>
        <v>76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42386</v>
      </c>
      <c r="AN79" s="27">
        <f t="shared" si="11"/>
        <v>3</v>
      </c>
      <c r="AO79" s="28" t="str">
        <f t="shared" si="12"/>
        <v>2016:1:3:7:JILONG</v>
      </c>
      <c r="AP79" s="27" t="e">
        <f t="shared" ca="1" si="13"/>
        <v>#N/A</v>
      </c>
      <c r="AQ79" s="21" t="e">
        <f t="shared" ca="1" si="14"/>
        <v>#N/A</v>
      </c>
      <c r="AR79" s="21" t="e">
        <f t="shared" ca="1" si="14"/>
        <v>#N/A</v>
      </c>
      <c r="AS79" s="21" t="e">
        <f t="shared" ca="1" si="14"/>
        <v>#N/A</v>
      </c>
      <c r="AT79" s="21" t="e">
        <f t="shared" ca="1" si="14"/>
        <v>#N/A</v>
      </c>
      <c r="AU79" s="21" t="e">
        <f t="shared" ca="1" si="14"/>
        <v>#N/A</v>
      </c>
      <c r="AV79" s="21">
        <f t="shared" si="15"/>
        <v>1</v>
      </c>
      <c r="AW79" s="21">
        <f t="shared" si="16"/>
        <v>12</v>
      </c>
      <c r="AX79" s="21">
        <f t="shared" si="17"/>
        <v>6</v>
      </c>
      <c r="AY79" s="21">
        <f t="shared" si="18"/>
        <v>10</v>
      </c>
      <c r="AZ79" s="21">
        <f t="shared" si="19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2016:4:0:0:JILONG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42393</v>
      </c>
      <c r="AN80" s="27">
        <f t="shared" si="11"/>
        <v>4</v>
      </c>
      <c r="AO80" s="28" t="str">
        <f t="shared" si="12"/>
        <v>2016:1:4:7:JILONG</v>
      </c>
      <c r="AP80" s="27">
        <f t="shared" ca="1" si="13"/>
        <v>39</v>
      </c>
      <c r="AQ80" s="21">
        <f t="shared" ca="1" si="14"/>
        <v>0</v>
      </c>
      <c r="AR80" s="21">
        <f t="shared" ca="1" si="14"/>
        <v>10</v>
      </c>
      <c r="AS80" s="21">
        <f t="shared" ca="1" si="14"/>
        <v>8</v>
      </c>
      <c r="AT80" s="21">
        <f t="shared" ca="1" si="14"/>
        <v>7</v>
      </c>
      <c r="AU80" s="21">
        <f t="shared" ca="1" si="14"/>
        <v>0</v>
      </c>
      <c r="AV80" s="21">
        <f t="shared" si="15"/>
        <v>1</v>
      </c>
      <c r="AW80" s="21">
        <f t="shared" si="16"/>
        <v>12</v>
      </c>
      <c r="AX80" s="21">
        <f t="shared" si="17"/>
        <v>6</v>
      </c>
      <c r="AY80" s="21">
        <f t="shared" si="18"/>
        <v>10</v>
      </c>
      <c r="AZ80" s="21">
        <f t="shared" si="19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2016:5:0:0:JILONG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42400</v>
      </c>
      <c r="AN81" s="27">
        <f t="shared" si="11"/>
        <v>5</v>
      </c>
      <c r="AO81" s="28" t="str">
        <f t="shared" si="12"/>
        <v>2016:1:5:7:JILONG</v>
      </c>
      <c r="AP81" s="27">
        <f t="shared" ca="1" si="13"/>
        <v>71</v>
      </c>
      <c r="AQ81" s="21">
        <f t="shared" ca="1" si="14"/>
        <v>0</v>
      </c>
      <c r="AR81" s="21">
        <f t="shared" ca="1" si="14"/>
        <v>12</v>
      </c>
      <c r="AS81" s="21">
        <f t="shared" ca="1" si="14"/>
        <v>4</v>
      </c>
      <c r="AT81" s="21">
        <f t="shared" ca="1" si="14"/>
        <v>7</v>
      </c>
      <c r="AU81" s="21">
        <f t="shared" ca="1" si="14"/>
        <v>0</v>
      </c>
      <c r="AV81" s="21">
        <f t="shared" si="15"/>
        <v>1</v>
      </c>
      <c r="AW81" s="21">
        <f t="shared" si="16"/>
        <v>12</v>
      </c>
      <c r="AX81" s="21">
        <f t="shared" si="17"/>
        <v>6</v>
      </c>
      <c r="AY81" s="21">
        <f t="shared" si="18"/>
        <v>10</v>
      </c>
      <c r="AZ81" s="21">
        <f t="shared" si="19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2016:6:0:0:JILONG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42407</v>
      </c>
      <c r="AN82" s="27">
        <f t="shared" si="11"/>
        <v>1</v>
      </c>
      <c r="AO82" s="28" t="str">
        <f t="shared" si="12"/>
        <v>2016:2:1:7:JILONG</v>
      </c>
      <c r="AP82" s="27">
        <f t="shared" ca="1" si="13"/>
        <v>103</v>
      </c>
      <c r="AQ82" s="21">
        <f t="shared" ca="1" si="14"/>
        <v>0</v>
      </c>
      <c r="AR82" s="21">
        <f t="shared" ca="1" si="14"/>
        <v>13</v>
      </c>
      <c r="AS82" s="21">
        <f t="shared" ca="1" si="14"/>
        <v>9</v>
      </c>
      <c r="AT82" s="21">
        <f t="shared" ca="1" si="14"/>
        <v>8</v>
      </c>
      <c r="AU82" s="21">
        <f t="shared" ca="1" si="14"/>
        <v>0</v>
      </c>
      <c r="AV82" s="21">
        <f t="shared" si="15"/>
        <v>1</v>
      </c>
      <c r="AW82" s="21">
        <f t="shared" si="16"/>
        <v>12</v>
      </c>
      <c r="AX82" s="21">
        <f t="shared" si="17"/>
        <v>6</v>
      </c>
      <c r="AY82" s="21">
        <f t="shared" si="18"/>
        <v>10</v>
      </c>
      <c r="AZ82" s="21">
        <f t="shared" si="19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2016:7:0:0:JILONG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42414</v>
      </c>
      <c r="AN83" s="27">
        <f t="shared" si="11"/>
        <v>2</v>
      </c>
      <c r="AO83" s="28" t="str">
        <f t="shared" si="12"/>
        <v>2016:2:2:7:JILONG</v>
      </c>
      <c r="AP83" s="27">
        <f t="shared" ca="1" si="13"/>
        <v>135</v>
      </c>
      <c r="AQ83" s="21">
        <f t="shared" ca="1" si="14"/>
        <v>0</v>
      </c>
      <c r="AR83" s="21">
        <f t="shared" ca="1" si="14"/>
        <v>12</v>
      </c>
      <c r="AS83" s="21">
        <f t="shared" ca="1" si="14"/>
        <v>6</v>
      </c>
      <c r="AT83" s="21">
        <f t="shared" ca="1" si="14"/>
        <v>5</v>
      </c>
      <c r="AU83" s="21">
        <f t="shared" ca="1" si="14"/>
        <v>0</v>
      </c>
      <c r="AV83" s="21">
        <f t="shared" si="15"/>
        <v>1</v>
      </c>
      <c r="AW83" s="21">
        <f t="shared" si="16"/>
        <v>12</v>
      </c>
      <c r="AX83" s="21">
        <f t="shared" si="17"/>
        <v>6</v>
      </c>
      <c r="AY83" s="21">
        <f t="shared" si="18"/>
        <v>10</v>
      </c>
      <c r="AZ83" s="21">
        <f t="shared" si="19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2016:8:0:0:JILONG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42421</v>
      </c>
      <c r="AN84" s="27">
        <f t="shared" si="11"/>
        <v>3</v>
      </c>
      <c r="AO84" s="28" t="str">
        <f t="shared" si="12"/>
        <v>2016:2:3:7:JILONG</v>
      </c>
      <c r="AP84" s="27">
        <f t="shared" ca="1" si="13"/>
        <v>167</v>
      </c>
      <c r="AQ84" s="21">
        <f t="shared" ca="1" si="14"/>
        <v>1</v>
      </c>
      <c r="AR84" s="21">
        <f t="shared" ca="1" si="14"/>
        <v>13</v>
      </c>
      <c r="AS84" s="21">
        <f t="shared" ca="1" si="14"/>
        <v>6</v>
      </c>
      <c r="AT84" s="21">
        <f t="shared" ca="1" si="14"/>
        <v>8</v>
      </c>
      <c r="AU84" s="21">
        <f t="shared" ca="1" si="14"/>
        <v>0</v>
      </c>
      <c r="AV84" s="21">
        <f t="shared" si="15"/>
        <v>1</v>
      </c>
      <c r="AW84" s="21">
        <f t="shared" si="16"/>
        <v>12</v>
      </c>
      <c r="AX84" s="21">
        <f t="shared" si="17"/>
        <v>6</v>
      </c>
      <c r="AY84" s="21">
        <f t="shared" si="18"/>
        <v>10</v>
      </c>
      <c r="AZ84" s="21">
        <f t="shared" si="19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2016:9:0:0:JILONG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42428</v>
      </c>
      <c r="AN85" s="27">
        <f t="shared" si="11"/>
        <v>4</v>
      </c>
      <c r="AO85" s="28" t="str">
        <f t="shared" si="12"/>
        <v>2016:2:4:7:JILONG</v>
      </c>
      <c r="AP85" s="27">
        <f t="shared" ca="1" si="13"/>
        <v>199</v>
      </c>
      <c r="AQ85" s="21">
        <f t="shared" ca="1" si="14"/>
        <v>0</v>
      </c>
      <c r="AR85" s="21">
        <f t="shared" ca="1" si="14"/>
        <v>14</v>
      </c>
      <c r="AS85" s="21">
        <f t="shared" ca="1" si="14"/>
        <v>6</v>
      </c>
      <c r="AT85" s="21">
        <f t="shared" ca="1" si="14"/>
        <v>3</v>
      </c>
      <c r="AU85" s="21">
        <f t="shared" ca="1" si="14"/>
        <v>2</v>
      </c>
      <c r="AV85" s="21">
        <f t="shared" si="15"/>
        <v>1</v>
      </c>
      <c r="AW85" s="21">
        <f t="shared" si="16"/>
        <v>12</v>
      </c>
      <c r="AX85" s="21">
        <f t="shared" si="17"/>
        <v>6</v>
      </c>
      <c r="AY85" s="21">
        <f t="shared" si="18"/>
        <v>10</v>
      </c>
      <c r="AZ85" s="21">
        <f t="shared" si="19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2016:10:0:0:JILONG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42435</v>
      </c>
      <c r="AN86" s="27">
        <f t="shared" si="11"/>
        <v>1</v>
      </c>
      <c r="AO86" s="28" t="str">
        <f t="shared" si="12"/>
        <v>2016:3:1:7:JILONG</v>
      </c>
      <c r="AP86" s="27">
        <f t="shared" ca="1" si="13"/>
        <v>230</v>
      </c>
      <c r="AQ86" s="21">
        <f t="shared" ca="1" si="14"/>
        <v>0</v>
      </c>
      <c r="AR86" s="21">
        <f t="shared" ca="1" si="14"/>
        <v>13</v>
      </c>
      <c r="AS86" s="21">
        <f t="shared" ca="1" si="14"/>
        <v>6</v>
      </c>
      <c r="AT86" s="21">
        <f t="shared" ca="1" si="14"/>
        <v>6</v>
      </c>
      <c r="AU86" s="21">
        <f t="shared" ca="1" si="14"/>
        <v>1</v>
      </c>
      <c r="AV86" s="21">
        <f t="shared" si="15"/>
        <v>1</v>
      </c>
      <c r="AW86" s="21">
        <f t="shared" si="16"/>
        <v>12</v>
      </c>
      <c r="AX86" s="21">
        <f t="shared" si="17"/>
        <v>6</v>
      </c>
      <c r="AY86" s="21">
        <f t="shared" si="18"/>
        <v>10</v>
      </c>
      <c r="AZ86" s="21">
        <f t="shared" si="19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2016:11:0:0:JILONG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42442</v>
      </c>
      <c r="AN87" s="27">
        <f t="shared" si="11"/>
        <v>2</v>
      </c>
      <c r="AO87" s="28" t="str">
        <f t="shared" si="12"/>
        <v>2016:3:2:7:JILONG</v>
      </c>
      <c r="AP87" s="27">
        <f t="shared" ca="1" si="13"/>
        <v>261</v>
      </c>
      <c r="AQ87" s="21">
        <f t="shared" ca="1" si="14"/>
        <v>0</v>
      </c>
      <c r="AR87" s="21">
        <f t="shared" ca="1" si="14"/>
        <v>15</v>
      </c>
      <c r="AS87" s="21">
        <f t="shared" ca="1" si="14"/>
        <v>5</v>
      </c>
      <c r="AT87" s="21">
        <f t="shared" ca="1" si="14"/>
        <v>5</v>
      </c>
      <c r="AU87" s="21">
        <f t="shared" ca="1" si="14"/>
        <v>0</v>
      </c>
      <c r="AV87" s="21">
        <f t="shared" si="15"/>
        <v>1</v>
      </c>
      <c r="AW87" s="21">
        <f t="shared" si="16"/>
        <v>12</v>
      </c>
      <c r="AX87" s="21">
        <f t="shared" si="17"/>
        <v>6</v>
      </c>
      <c r="AY87" s="21">
        <f t="shared" si="18"/>
        <v>10</v>
      </c>
      <c r="AZ87" s="21">
        <f t="shared" si="19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2016:12:0:0:JILONG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42449</v>
      </c>
      <c r="AN88" s="27">
        <f t="shared" si="11"/>
        <v>3</v>
      </c>
      <c r="AO88" s="28" t="str">
        <f t="shared" si="12"/>
        <v>2016:3:3:7:JILONG</v>
      </c>
      <c r="AP88" s="27">
        <f t="shared" ca="1" si="13"/>
        <v>290</v>
      </c>
      <c r="AQ88" s="21">
        <f t="shared" ca="1" si="14"/>
        <v>0</v>
      </c>
      <c r="AR88" s="21">
        <f t="shared" ca="1" si="14"/>
        <v>14</v>
      </c>
      <c r="AS88" s="21">
        <f t="shared" ca="1" si="14"/>
        <v>5</v>
      </c>
      <c r="AT88" s="21">
        <f t="shared" ca="1" si="14"/>
        <v>6</v>
      </c>
      <c r="AU88" s="21">
        <f t="shared" ca="1" si="14"/>
        <v>1</v>
      </c>
      <c r="AV88" s="21">
        <f t="shared" si="15"/>
        <v>1</v>
      </c>
      <c r="AW88" s="21">
        <f t="shared" si="16"/>
        <v>12</v>
      </c>
      <c r="AX88" s="21">
        <f t="shared" si="17"/>
        <v>6</v>
      </c>
      <c r="AY88" s="21">
        <f t="shared" si="18"/>
        <v>10</v>
      </c>
      <c r="AZ88" s="21">
        <f t="shared" si="19"/>
        <v>2</v>
      </c>
    </row>
    <row r="89" spans="23:52">
      <c r="AC89" s="7">
        <f ca="1">SUMIFS(AC53:AC88, $X53:$X88,YEAR,AC53:AC88,"&lt;&gt;#N/A")</f>
        <v>1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1</v>
      </c>
      <c r="AI89" s="7">
        <f t="shared" ca="1" si="21"/>
        <v>0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1484</v>
      </c>
      <c r="X90" s="2" t="s">
        <v>1977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2716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2717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0</v>
      </c>
      <c r="AN100" s="27"/>
    </row>
    <row r="101" spans="23:50">
      <c r="W101" s="7" t="s">
        <v>449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2016  1</v>
      </c>
    </row>
    <row r="107" spans="23:50" ht="23.25">
      <c r="W107" s="7" t="s">
        <v>1479</v>
      </c>
      <c r="X107" s="42" t="str">
        <f>$X$91</f>
        <v>Jilong District</v>
      </c>
    </row>
    <row r="108" spans="23:50">
      <c r="X108" s="40" t="str">
        <f>$X$92</f>
        <v>基隆地區</v>
      </c>
    </row>
    <row r="109" spans="23:50">
      <c r="X109" s="41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3"/>
  <sheetViews>
    <sheetView topLeftCell="B1" zoomScaleNormal="100" zoomScaleSheetLayoutView="115" workbookViewId="0">
      <selection activeCell="U11" sqref="U11"/>
    </sheetView>
  </sheetViews>
  <sheetFormatPr defaultRowHeight="15"/>
  <cols>
    <col min="1" max="1" width="22.7109375" style="64" customWidth="1"/>
    <col min="2" max="3" width="22.85546875" style="64" customWidth="1"/>
    <col min="4" max="4" width="11.28515625" style="64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2221</v>
      </c>
      <c r="E1" s="36" t="str">
        <f>$A$2</f>
        <v>Xizhi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2718</v>
      </c>
      <c r="E2" s="75" t="str">
        <f>$A$3</f>
        <v>汐止地區</v>
      </c>
      <c r="F2" s="26" t="s">
        <v>806</v>
      </c>
      <c r="G2" s="77">
        <f>$A$6</f>
        <v>0</v>
      </c>
      <c r="H2" s="79" t="s">
        <v>35</v>
      </c>
      <c r="I2" s="80"/>
      <c r="J2" s="80"/>
      <c r="K2" s="81"/>
      <c r="L2" s="68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2719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68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2326</v>
      </c>
      <c r="E4" s="82">
        <f>DATE</f>
        <v>42449</v>
      </c>
      <c r="F4" s="23" t="s">
        <v>804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2715</v>
      </c>
      <c r="E5" s="83"/>
      <c r="F5" s="5" t="s">
        <v>805</v>
      </c>
      <c r="G5" s="6"/>
      <c r="H5" s="87">
        <f ca="1">XIZHI_DISTRICT_GRAPH!$AC$89</f>
        <v>3</v>
      </c>
      <c r="I5" s="88"/>
      <c r="J5" s="88"/>
      <c r="K5" s="89"/>
      <c r="L5" s="45">
        <f>$M$23</f>
        <v>0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East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東台北支聯會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2330</v>
      </c>
      <c r="B11" s="1"/>
      <c r="E11" s="5" t="str">
        <f>$A11</f>
        <v>Xizhi 汐止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2219</v>
      </c>
      <c r="C12" s="64" t="str">
        <f>CONCATENATE(YEAR,":",MONTH,":",WEEK,":",WEEKDAY,":",$B12)</f>
        <v>2016:3:3:7:XIZHI_A_E</v>
      </c>
      <c r="D12" s="64">
        <f>MATCH($C12,REPORT_DATA_BY_COMP!$A:$A,0)</f>
        <v>960</v>
      </c>
      <c r="E12" s="65" t="str">
        <f>SUBSTITUTE(VLOOKUP($B12,COMP_LIST!$A:$AA,5,FALSE),"EL","")</f>
        <v>E. Jacobson DL / Chiu Falck</v>
      </c>
      <c r="F12" s="4" t="str">
        <f>VLOOKUP($B12,COMP_LIST!$A:$AA,3,FALSE)</f>
        <v>Xizhi A E</v>
      </c>
      <c r="G12" s="4" t="str">
        <f>VLOOKUP($B12,COMP_LIST!$A:$AA,4,FALSE)</f>
        <v>汐止 A 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0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3</v>
      </c>
      <c r="O12" s="10">
        <f>IFERROR(INDEX(REPORT_DATA_BY_COMP!$A:$AH,$D12,MATCH(O$8,REPORT_DATA_BY_COMP!$A$1:$AH$1,0)), "")</f>
        <v>0</v>
      </c>
      <c r="P12" s="10">
        <f>IFERROR(INDEX(REPORT_DATA_BY_COMP!$A:$AH,$D12,MATCH(P$8,REPORT_DATA_BY_COMP!$A$1:$AH$1,0)), "")</f>
        <v>4</v>
      </c>
      <c r="Q12" s="10">
        <f>IFERROR(INDEX(REPORT_DATA_BY_COMP!$A:$AH,$D12,MATCH(Q$8,REPORT_DATA_BY_COMP!$A$1:$AH$1,0)), "")</f>
        <v>8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19</v>
      </c>
    </row>
    <row r="13" spans="1:19" ht="15" customHeight="1">
      <c r="A13" s="1"/>
      <c r="B13" s="1" t="s">
        <v>2224</v>
      </c>
      <c r="C13" s="64" t="str">
        <f>CONCATENATE(YEAR,":",MONTH,":",WEEK,":",WEEKDAY,":",$B13)</f>
        <v>2016:3:3:7:XIZHI_B_E</v>
      </c>
      <c r="D13" s="64">
        <f>MATCH($C13,REPORT_DATA_BY_COMP!$A:$A,0)</f>
        <v>961</v>
      </c>
      <c r="E13" s="65" t="str">
        <f>SUBSTITUTE(VLOOKUP($B13,COMP_LIST!$A:$AA,5,FALSE),"EL","")</f>
        <v>E. Griffin / Joly</v>
      </c>
      <c r="F13" s="4" t="str">
        <f>VLOOKUP($B13,COMP_LIST!$A:$AA,3,FALSE)</f>
        <v>Xizhi B E</v>
      </c>
      <c r="G13" s="4" t="str">
        <f>VLOOKUP($B13,COMP_LIST!$A:$AA,4,FALSE)</f>
        <v>汐止 B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2</v>
      </c>
      <c r="K13" s="10">
        <f>IFERROR(INDEX(REPORT_DATA_BY_COMP!$A:$AH,$D13,MATCH(K$8,REPORT_DATA_BY_COMP!$A$1:$AH$1,0)), "")</f>
        <v>0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3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5</v>
      </c>
      <c r="Q13" s="10">
        <f>IFERROR(INDEX(REPORT_DATA_BY_COMP!$A:$AH,$D13,MATCH(Q$8,REPORT_DATA_BY_COMP!$A$1:$AH$1,0)), "")</f>
        <v>7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12</v>
      </c>
    </row>
    <row r="14" spans="1:19" ht="15" customHeight="1">
      <c r="A14" s="1"/>
      <c r="B14" s="1" t="s">
        <v>2227</v>
      </c>
      <c r="C14" s="64" t="str">
        <f>CONCATENATE(YEAR,":",MONTH,":",WEEK,":",WEEKDAY,":",$B14)</f>
        <v>2016:3:3:7:XIZHI_S</v>
      </c>
      <c r="D14" s="64">
        <f>MATCH($C14,REPORT_DATA_BY_COMP!$A:$A,0)</f>
        <v>962</v>
      </c>
      <c r="E14" s="65" t="str">
        <f>SUBSTITUTE(VLOOKUP($B14,COMP_LIST!$A:$AA,5,FALSE),"EL","")</f>
        <v>S. Parkin  / Fang</v>
      </c>
      <c r="F14" s="4" t="str">
        <f>VLOOKUP($B14,COMP_LIST!$A:$AA,3,FALSE)</f>
        <v>Xizhi S</v>
      </c>
      <c r="G14" s="4" t="str">
        <f>VLOOKUP($B14,COMP_LIST!$A:$AA,4,FALSE)</f>
        <v>汐止姐妹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2</v>
      </c>
      <c r="J14" s="10">
        <f>IFERROR(INDEX(REPORT_DATA_BY_COMP!$A:$AH,$D14,MATCH(J$8,REPORT_DATA_BY_COMP!$A$1:$AH$1,0)), "")</f>
        <v>1</v>
      </c>
      <c r="K14" s="10">
        <f>IFERROR(INDEX(REPORT_DATA_BY_COMP!$A:$AH,$D14,MATCH(K$8,REPORT_DATA_BY_COMP!$A$1:$AH$1,0)), "")</f>
        <v>0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4</v>
      </c>
      <c r="O14" s="10">
        <f>IFERROR(INDEX(REPORT_DATA_BY_COMP!$A:$AH,$D14,MATCH(O$8,REPORT_DATA_BY_COMP!$A$1:$AH$1,0)), "")</f>
        <v>1</v>
      </c>
      <c r="P14" s="10">
        <f>IFERROR(INDEX(REPORT_DATA_BY_COMP!$A:$AH,$D14,MATCH(P$8,REPORT_DATA_BY_COMP!$A$1:$AH$1,0)), "")</f>
        <v>6</v>
      </c>
      <c r="Q14" s="10">
        <f>IFERROR(INDEX(REPORT_DATA_BY_COMP!$A:$AH,$D14,MATCH(Q$8,REPORT_DATA_BY_COMP!$A$1:$AH$1,0)), "")</f>
        <v>2</v>
      </c>
      <c r="R14" s="10">
        <f>IFERROR(INDEX(REPORT_DATA_BY_COMP!$A:$AH,$D14,MATCH(R$8,REPORT_DATA_BY_COMP!$A$1:$AH$1,0)), "")</f>
        <v>1</v>
      </c>
      <c r="S14" s="10">
        <f>IFERROR(INDEX(REPORT_DATA_BY_COMP!$A:$AH,$D14,MATCH(S$8,REPORT_DATA_BY_COMP!$A$1:$AH$1,0)), "")</f>
        <v>10</v>
      </c>
    </row>
    <row r="15" spans="1:19" ht="15" customHeight="1">
      <c r="A15" s="1"/>
      <c r="B15" s="1"/>
      <c r="E15" s="8" t="s">
        <v>819</v>
      </c>
      <c r="F15" s="9"/>
      <c r="G15" s="9"/>
      <c r="H15" s="11">
        <f>SUM(H12:H14)</f>
        <v>0</v>
      </c>
      <c r="I15" s="11">
        <f t="shared" ref="I15:S15" si="0">SUM(I12:I14)</f>
        <v>2</v>
      </c>
      <c r="J15" s="11">
        <f t="shared" si="0"/>
        <v>3</v>
      </c>
      <c r="K15" s="11">
        <f t="shared" si="0"/>
        <v>3</v>
      </c>
      <c r="L15" s="48">
        <f t="shared" si="0"/>
        <v>0</v>
      </c>
      <c r="M15" s="57">
        <f t="shared" si="0"/>
        <v>0</v>
      </c>
      <c r="N15" s="51">
        <f t="shared" si="0"/>
        <v>10</v>
      </c>
      <c r="O15" s="11">
        <f t="shared" si="0"/>
        <v>3</v>
      </c>
      <c r="P15" s="11">
        <f t="shared" si="0"/>
        <v>15</v>
      </c>
      <c r="Q15" s="11">
        <f t="shared" si="0"/>
        <v>17</v>
      </c>
      <c r="R15" s="11">
        <f t="shared" si="0"/>
        <v>1</v>
      </c>
      <c r="S15" s="11">
        <f t="shared" si="0"/>
        <v>41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2703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2016:3:1:7:XIZHI</v>
      </c>
      <c r="D18" s="64">
        <f>MATCH($C18,REPORT_DATA_BY_DISTRICT!$A:$A, 0)</f>
        <v>249</v>
      </c>
      <c r="E18" s="19" t="s">
        <v>796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0</v>
      </c>
      <c r="J18" s="10">
        <f>IFERROR(INDEX(REPORT_DATA_BY_DISTRICT!$A:$AH,$D18,MATCH(J$8,REPORT_DATA_BY_DISTRICT!$A$1:$AH$1,0)), "")</f>
        <v>4</v>
      </c>
      <c r="K18" s="10">
        <f>IFERROR(INDEX(REPORT_DATA_BY_DISTRICT!$A:$AH,$D18,MATCH(K$8,REPORT_DATA_BY_DISTRICT!$A$1:$AH$1,0)), "")</f>
        <v>6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13</v>
      </c>
      <c r="O18" s="10">
        <f>IFERROR(INDEX(REPORT_DATA_BY_DISTRICT!$A:$AH,$D18,MATCH(O$8,REPORT_DATA_BY_DISTRICT!$A$1:$AH$1,0)), "")</f>
        <v>4</v>
      </c>
      <c r="P18" s="10">
        <f>IFERROR(INDEX(REPORT_DATA_BY_DISTRICT!$A:$AH,$D18,MATCH(P$8,REPORT_DATA_BY_DISTRICT!$A$1:$AH$1,0)), "")</f>
        <v>12</v>
      </c>
      <c r="Q18" s="10">
        <f>IFERROR(INDEX(REPORT_DATA_BY_DISTRICT!$A:$AH,$D18,MATCH(Q$8,REPORT_DATA_BY_DISTRICT!$A$1:$AH$1,0)), "")</f>
        <v>13</v>
      </c>
      <c r="R18" s="10">
        <f>IFERROR(INDEX(REPORT_DATA_BY_DISTRICT!$A:$AH,$D18,MATCH(R$8,REPORT_DATA_BY_DISTRICT!$A$1:$AH$1,0)), "")</f>
        <v>0</v>
      </c>
      <c r="S18" s="10">
        <f>IFERROR(INDEX(REPORT_DATA_BY_DISTRICT!$A:$AH,$D18,MATCH(S$8,REPORT_DATA_BY_DISTRICT!$A$1:$AH$1,0)), "")</f>
        <v>34</v>
      </c>
    </row>
    <row r="19" spans="3:19" ht="15" customHeight="1">
      <c r="C19" s="64" t="str">
        <f>CONCATENATE(YEAR,":",MONTH,":2:",WEEKLY_REPORT_DAY,":", $A$1)</f>
        <v>2016:3:2:7:XIZHI</v>
      </c>
      <c r="D19" s="64">
        <f>MATCH($C19,REPORT_DATA_BY_DISTRICT!$A:$A, 0)</f>
        <v>278</v>
      </c>
      <c r="E19" s="19" t="s">
        <v>795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3</v>
      </c>
      <c r="K19" s="10">
        <f>IFERROR(INDEX(REPORT_DATA_BY_DISTRICT!$A:$AH,$D19,MATCH(K$8,REPORT_DATA_BY_DISTRICT!$A$1:$AH$1,0)), "")</f>
        <v>6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13</v>
      </c>
      <c r="O19" s="10">
        <f>IFERROR(INDEX(REPORT_DATA_BY_DISTRICT!$A:$AH,$D19,MATCH(O$8,REPORT_DATA_BY_DISTRICT!$A$1:$AH$1,0)), "")</f>
        <v>5</v>
      </c>
      <c r="P19" s="10">
        <f>IFERROR(INDEX(REPORT_DATA_BY_DISTRICT!$A:$AH,$D19,MATCH(P$8,REPORT_DATA_BY_DISTRICT!$A$1:$AH$1,0)), "")</f>
        <v>20</v>
      </c>
      <c r="Q19" s="10">
        <f>IFERROR(INDEX(REPORT_DATA_BY_DISTRICT!$A:$AH,$D19,MATCH(Q$8,REPORT_DATA_BY_DISTRICT!$A$1:$AH$1,0)), "")</f>
        <v>13</v>
      </c>
      <c r="R19" s="10">
        <f>IFERROR(INDEX(REPORT_DATA_BY_DISTRICT!$A:$AH,$D19,MATCH(R$8,REPORT_DATA_BY_DISTRICT!$A$1:$AH$1,0)), "")</f>
        <v>1</v>
      </c>
      <c r="S19" s="10">
        <f>IFERROR(INDEX(REPORT_DATA_BY_DISTRICT!$A:$AH,$D19,MATCH(S$8,REPORT_DATA_BY_DISTRICT!$A$1:$AH$1,0)), "")</f>
        <v>33</v>
      </c>
    </row>
    <row r="20" spans="3:19" ht="15" customHeight="1">
      <c r="C20" s="64" t="str">
        <f>CONCATENATE(YEAR,":",MONTH,":3:",WEEKLY_REPORT_DAY,":", $A$1)</f>
        <v>2016:3:3:7:XIZHI</v>
      </c>
      <c r="D20" s="64">
        <f>MATCH($C20,REPORT_DATA_BY_DISTRICT!$A:$A, 0)</f>
        <v>308</v>
      </c>
      <c r="E20" s="19" t="s">
        <v>797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2</v>
      </c>
      <c r="J20" s="10">
        <f>IFERROR(INDEX(REPORT_DATA_BY_DISTRICT!$A:$AH,$D20,MATCH(J$8,REPORT_DATA_BY_DISTRICT!$A$1:$AH$1,0)), "")</f>
        <v>3</v>
      </c>
      <c r="K20" s="10">
        <f>IFERROR(INDEX(REPORT_DATA_BY_DISTRICT!$A:$AH,$D20,MATCH(K$8,REPORT_DATA_BY_DISTRICT!$A$1:$AH$1,0)), "")</f>
        <v>3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10</v>
      </c>
      <c r="O20" s="10">
        <f>IFERROR(INDEX(REPORT_DATA_BY_DISTRICT!$A:$AH,$D20,MATCH(O$8,REPORT_DATA_BY_DISTRICT!$A$1:$AH$1,0)), "")</f>
        <v>3</v>
      </c>
      <c r="P20" s="10">
        <f>IFERROR(INDEX(REPORT_DATA_BY_DISTRICT!$A:$AH,$D20,MATCH(P$8,REPORT_DATA_BY_DISTRICT!$A$1:$AH$1,0)), "")</f>
        <v>15</v>
      </c>
      <c r="Q20" s="10">
        <f>IFERROR(INDEX(REPORT_DATA_BY_DISTRICT!$A:$AH,$D20,MATCH(Q$8,REPORT_DATA_BY_DISTRICT!$A$1:$AH$1,0)), "")</f>
        <v>17</v>
      </c>
      <c r="R20" s="10">
        <f>IFERROR(INDEX(REPORT_DATA_BY_DISTRICT!$A:$AH,$D20,MATCH(R$8,REPORT_DATA_BY_DISTRICT!$A$1:$AH$1,0)), "")</f>
        <v>1</v>
      </c>
      <c r="S20" s="10">
        <f>IFERROR(INDEX(REPORT_DATA_BY_DISTRICT!$A:$AH,$D20,MATCH(S$8,REPORT_DATA_BY_DISTRICT!$A$1:$AH$1,0)), "")</f>
        <v>41</v>
      </c>
    </row>
    <row r="21" spans="3:19" ht="15" customHeight="1">
      <c r="C21" s="64" t="str">
        <f>CONCATENATE(YEAR,":",MONTH,":4:",WEEKLY_REPORT_DAY,":", $A$1)</f>
        <v>2016:3:4:7:XIZHI</v>
      </c>
      <c r="D21" s="64" t="e">
        <f>MATCH($C21,REPORT_DATA_BY_DISTRICT!$A:$A, 0)</f>
        <v>#N/A</v>
      </c>
      <c r="E21" s="19" t="s">
        <v>798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CONCATENATE(YEAR,":",MONTH,":5:",WEEKLY_REPORT_DAY,":", $A$1)</f>
        <v>2016:3:5:7:XIZHI</v>
      </c>
      <c r="D22" s="64" t="e">
        <f>MATCH($C22,REPORT_DATA_BY_DISTRICT!$A:$A, 0)</f>
        <v>#N/A</v>
      </c>
      <c r="E22" s="19" t="s">
        <v>799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E23" s="16" t="s">
        <v>819</v>
      </c>
      <c r="F23" s="14"/>
      <c r="G23" s="14"/>
      <c r="H23" s="17">
        <f>SUM(H18:H22)</f>
        <v>0</v>
      </c>
      <c r="I23" s="17">
        <f t="shared" ref="I23:R23" si="1">SUM(I18:I22)</f>
        <v>2</v>
      </c>
      <c r="J23" s="17">
        <f t="shared" si="1"/>
        <v>10</v>
      </c>
      <c r="K23" s="17">
        <f t="shared" si="1"/>
        <v>15</v>
      </c>
      <c r="L23" s="49">
        <f t="shared" si="1"/>
        <v>0</v>
      </c>
      <c r="M23" s="17">
        <f t="shared" si="1"/>
        <v>0</v>
      </c>
      <c r="N23" s="52">
        <f t="shared" si="1"/>
        <v>36</v>
      </c>
      <c r="O23" s="17">
        <f t="shared" si="1"/>
        <v>12</v>
      </c>
      <c r="P23" s="17">
        <f t="shared" si="1"/>
        <v>47</v>
      </c>
      <c r="Q23" s="17">
        <f t="shared" si="1"/>
        <v>43</v>
      </c>
      <c r="R23" s="17">
        <f t="shared" si="1"/>
        <v>2</v>
      </c>
      <c r="S23" s="17">
        <f>SUM(S18:S22)</f>
        <v>108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3:S14">
    <cfRule type="expression" dxfId="459" priority="6">
      <formula>AND(M$9&lt;&gt;"",M13&gt;=M$9)</formula>
    </cfRule>
  </conditionalFormatting>
  <conditionalFormatting sqref="M13:S14">
    <cfRule type="expression" dxfId="458" priority="5">
      <formula>J13=""</formula>
    </cfRule>
    <cfRule type="expression" dxfId="457" priority="7">
      <formula>AND(M$10&lt;&gt;"",M13&lt;M$10)</formula>
    </cfRule>
    <cfRule type="expression" dxfId="456" priority="8">
      <formula>AND(M$10&lt;&gt;"",M13&gt;=M$10)</formula>
    </cfRule>
  </conditionalFormatting>
  <conditionalFormatting sqref="M12:S12">
    <cfRule type="expression" dxfId="455" priority="2">
      <formula>AND(M$9&lt;&gt;"",M12&gt;=M$9)</formula>
    </cfRule>
  </conditionalFormatting>
  <conditionalFormatting sqref="M12:S12">
    <cfRule type="expression" dxfId="454" priority="1">
      <formula>J12=""</formula>
    </cfRule>
    <cfRule type="expression" dxfId="453" priority="3">
      <formula>AND(M$10&lt;&gt;"",M12&lt;M$10)</formula>
    </cfRule>
    <cfRule type="expression" dxfId="452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65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opLeftCell="I76" zoomScale="85" zoomScaleNormal="85" workbookViewId="0">
      <selection activeCell="B2" sqref="B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2014:1:0:0:XIZHI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2014:2:0:0:XIZHI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2014:3:0:0:XIZHI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2014:4:0:0:XIZHI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2014:5:0:0:XIZHI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2014:6:0:0:XIZHI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2014:7:0:0:XIZHI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2014:8:0:0:XIZHI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2014:9:0:0:XIZHI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2014:10:0:0:XIZHI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2014:11:0:0:XIZHI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2014:12:0:0:XIZHI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2015:1:0:0:XIZHI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2015:2:0:0:XIZHI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2015:3:0:0:XIZHI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2015:4:0:0:XIZHI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2015:5:0:0:XIZHI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2015:6:0:0:XIZHI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2015:7:0:0:XIZHI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2015:8:0:0:XIZHI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2015:9:0:0:XIZHI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2015:10:0:0:XIZHI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2015:11:0:0:XIZHI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2015:12:0:0:XIZHI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2016:1:0:0:XIZHI</v>
      </c>
      <c r="AB77" s="27">
        <f t="shared" ca="1" si="3"/>
        <v>31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42372</v>
      </c>
      <c r="AN77" s="27">
        <f t="shared" ref="AN77:AN88" si="11">WEEKNUM(AM77,2)-WEEKNUM(DATE(YEAR(AM77),MONTH(AM77),1),2)+1</f>
        <v>1</v>
      </c>
      <c r="AO77" s="28" t="str">
        <f t="shared" ref="AO77:AO88" si="12">CONCATENATE(YEAR(AM77),":",MONTH(AM77),":",AN77,":",WEEKLY_REPORT_DAY,":", $X$90)</f>
        <v>2016:1:1:7:XIZHI</v>
      </c>
      <c r="AP77" s="27" t="e">
        <f t="shared" ref="AP77:AP88" ca="1" si="13">MATCH(AO77,INDIRECT(CONCATENATE($X$93,"$A:$A")),0)</f>
        <v>#N/A</v>
      </c>
      <c r="AQ77" s="21" t="e">
        <f t="shared" ref="AQ77:AU88" ca="1" si="14">INDEX(INDIRECT(CONCATENATE($X$93,"$A:$AG")),$AP77,MATCH(AQ$52,INDIRECT(CONCATENATE($X$93,"$A1:$AG1")),0))</f>
        <v>#N/A</v>
      </c>
      <c r="AR77" s="21" t="e">
        <f t="shared" ca="1" si="14"/>
        <v>#N/A</v>
      </c>
      <c r="AS77" s="21" t="e">
        <f t="shared" ca="1" si="14"/>
        <v>#N/A</v>
      </c>
      <c r="AT77" s="21" t="e">
        <f t="shared" ca="1" si="14"/>
        <v>#N/A</v>
      </c>
      <c r="AU77" s="21" t="e">
        <f t="shared" ca="1" si="14"/>
        <v>#N/A</v>
      </c>
      <c r="AV77" s="21">
        <f t="shared" ref="AV77:AV88" si="15">ROUND(1*$X$97/$X$99,0)</f>
        <v>1</v>
      </c>
      <c r="AW77" s="21">
        <f t="shared" ref="AW77:AW88" si="16">6*$X$97</f>
        <v>18</v>
      </c>
      <c r="AX77" s="21">
        <f t="shared" ref="AX77:AX88" si="17">3*$X$97</f>
        <v>9</v>
      </c>
      <c r="AY77" s="21">
        <f t="shared" ref="AY77:AY88" si="18">5*$X$97</f>
        <v>15</v>
      </c>
      <c r="AZ77" s="21">
        <f t="shared" ref="AZ77:AZ88" si="19">1*$X$97</f>
        <v>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2016:2:0:0:XIZHI</v>
      </c>
      <c r="AB78" s="27">
        <f t="shared" ca="1" si="3"/>
        <v>64</v>
      </c>
      <c r="AC78" s="21">
        <f t="shared" ca="1" si="4"/>
        <v>1</v>
      </c>
      <c r="AD78" s="21">
        <f t="shared" si="5"/>
        <v>0</v>
      </c>
      <c r="AE78" s="27">
        <f t="shared" ca="1" si="6"/>
        <v>14</v>
      </c>
      <c r="AF78" s="10">
        <f t="shared" ca="1" si="9"/>
        <v>1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42379</v>
      </c>
      <c r="AN78" s="27">
        <f t="shared" si="11"/>
        <v>2</v>
      </c>
      <c r="AO78" s="28" t="str">
        <f t="shared" si="12"/>
        <v>2016:1:2:7:XIZHI</v>
      </c>
      <c r="AP78" s="27">
        <f t="shared" ca="1" si="13"/>
        <v>27</v>
      </c>
      <c r="AQ78" s="21">
        <f t="shared" ca="1" si="14"/>
        <v>0</v>
      </c>
      <c r="AR78" s="21">
        <f t="shared" ca="1" si="14"/>
        <v>12</v>
      </c>
      <c r="AS78" s="21">
        <f t="shared" ca="1" si="14"/>
        <v>0</v>
      </c>
      <c r="AT78" s="21">
        <f t="shared" ca="1" si="14"/>
        <v>3</v>
      </c>
      <c r="AU78" s="21">
        <f t="shared" ca="1" si="14"/>
        <v>0</v>
      </c>
      <c r="AV78" s="21">
        <f t="shared" si="15"/>
        <v>1</v>
      </c>
      <c r="AW78" s="21">
        <f t="shared" si="16"/>
        <v>18</v>
      </c>
      <c r="AX78" s="21">
        <f t="shared" si="17"/>
        <v>9</v>
      </c>
      <c r="AY78" s="21">
        <f t="shared" si="18"/>
        <v>15</v>
      </c>
      <c r="AZ78" s="21">
        <f t="shared" si="19"/>
        <v>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2016:3:0:0:XIZHI</v>
      </c>
      <c r="AB79" s="27">
        <f t="shared" ca="1" si="3"/>
        <v>96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42386</v>
      </c>
      <c r="AN79" s="27">
        <f t="shared" si="11"/>
        <v>3</v>
      </c>
      <c r="AO79" s="28" t="str">
        <f t="shared" si="12"/>
        <v>2016:1:3:7:XIZHI</v>
      </c>
      <c r="AP79" s="27" t="e">
        <f t="shared" ca="1" si="13"/>
        <v>#N/A</v>
      </c>
      <c r="AQ79" s="21" t="e">
        <f t="shared" ca="1" si="14"/>
        <v>#N/A</v>
      </c>
      <c r="AR79" s="21" t="e">
        <f t="shared" ca="1" si="14"/>
        <v>#N/A</v>
      </c>
      <c r="AS79" s="21" t="e">
        <f t="shared" ca="1" si="14"/>
        <v>#N/A</v>
      </c>
      <c r="AT79" s="21" t="e">
        <f t="shared" ca="1" si="14"/>
        <v>#N/A</v>
      </c>
      <c r="AU79" s="21" t="e">
        <f t="shared" ca="1" si="14"/>
        <v>#N/A</v>
      </c>
      <c r="AV79" s="21">
        <f t="shared" si="15"/>
        <v>1</v>
      </c>
      <c r="AW79" s="21">
        <f t="shared" si="16"/>
        <v>18</v>
      </c>
      <c r="AX79" s="21">
        <f t="shared" si="17"/>
        <v>9</v>
      </c>
      <c r="AY79" s="21">
        <f t="shared" si="18"/>
        <v>15</v>
      </c>
      <c r="AZ79" s="21">
        <f t="shared" si="19"/>
        <v>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2016:4:0:0:XIZHI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42393</v>
      </c>
      <c r="AN80" s="27">
        <f t="shared" si="11"/>
        <v>4</v>
      </c>
      <c r="AO80" s="28" t="str">
        <f t="shared" si="12"/>
        <v>2016:1:4:7:XIZHI</v>
      </c>
      <c r="AP80" s="27">
        <f t="shared" ca="1" si="13"/>
        <v>59</v>
      </c>
      <c r="AQ80" s="21">
        <f t="shared" ca="1" si="14"/>
        <v>0</v>
      </c>
      <c r="AR80" s="21">
        <f t="shared" ca="1" si="14"/>
        <v>12</v>
      </c>
      <c r="AS80" s="21">
        <f t="shared" ca="1" si="14"/>
        <v>7</v>
      </c>
      <c r="AT80" s="21">
        <f t="shared" ca="1" si="14"/>
        <v>17</v>
      </c>
      <c r="AU80" s="21">
        <f t="shared" ca="1" si="14"/>
        <v>0</v>
      </c>
      <c r="AV80" s="21">
        <f t="shared" si="15"/>
        <v>1</v>
      </c>
      <c r="AW80" s="21">
        <f t="shared" si="16"/>
        <v>18</v>
      </c>
      <c r="AX80" s="21">
        <f t="shared" si="17"/>
        <v>9</v>
      </c>
      <c r="AY80" s="21">
        <f t="shared" si="18"/>
        <v>15</v>
      </c>
      <c r="AZ80" s="21">
        <f t="shared" si="19"/>
        <v>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2016:5:0:0:XIZHI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42400</v>
      </c>
      <c r="AN81" s="27">
        <f t="shared" si="11"/>
        <v>5</v>
      </c>
      <c r="AO81" s="28" t="str">
        <f t="shared" si="12"/>
        <v>2016:1:5:7:XIZHI</v>
      </c>
      <c r="AP81" s="27">
        <f t="shared" ca="1" si="13"/>
        <v>91</v>
      </c>
      <c r="AQ81" s="21">
        <f t="shared" ca="1" si="14"/>
        <v>2</v>
      </c>
      <c r="AR81" s="21">
        <f t="shared" ca="1" si="14"/>
        <v>8</v>
      </c>
      <c r="AS81" s="21">
        <f t="shared" ca="1" si="14"/>
        <v>5</v>
      </c>
      <c r="AT81" s="21">
        <f t="shared" ca="1" si="14"/>
        <v>16</v>
      </c>
      <c r="AU81" s="21">
        <f t="shared" ca="1" si="14"/>
        <v>0</v>
      </c>
      <c r="AV81" s="21">
        <f t="shared" si="15"/>
        <v>1</v>
      </c>
      <c r="AW81" s="21">
        <f t="shared" si="16"/>
        <v>18</v>
      </c>
      <c r="AX81" s="21">
        <f t="shared" si="17"/>
        <v>9</v>
      </c>
      <c r="AY81" s="21">
        <f t="shared" si="18"/>
        <v>15</v>
      </c>
      <c r="AZ81" s="21">
        <f t="shared" si="19"/>
        <v>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2016:6:0:0:XIZHI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42407</v>
      </c>
      <c r="AN82" s="27">
        <f t="shared" si="11"/>
        <v>1</v>
      </c>
      <c r="AO82" s="28" t="str">
        <f t="shared" si="12"/>
        <v>2016:2:1:7:XIZHI</v>
      </c>
      <c r="AP82" s="27">
        <f t="shared" ca="1" si="13"/>
        <v>123</v>
      </c>
      <c r="AQ82" s="21">
        <f t="shared" ca="1" si="14"/>
        <v>0</v>
      </c>
      <c r="AR82" s="21">
        <f t="shared" ca="1" si="14"/>
        <v>13</v>
      </c>
      <c r="AS82" s="21">
        <f t="shared" ca="1" si="14"/>
        <v>4</v>
      </c>
      <c r="AT82" s="21">
        <f t="shared" ca="1" si="14"/>
        <v>18</v>
      </c>
      <c r="AU82" s="21">
        <f t="shared" ca="1" si="14"/>
        <v>0</v>
      </c>
      <c r="AV82" s="21">
        <f t="shared" si="15"/>
        <v>1</v>
      </c>
      <c r="AW82" s="21">
        <f t="shared" si="16"/>
        <v>18</v>
      </c>
      <c r="AX82" s="21">
        <f t="shared" si="17"/>
        <v>9</v>
      </c>
      <c r="AY82" s="21">
        <f t="shared" si="18"/>
        <v>15</v>
      </c>
      <c r="AZ82" s="21">
        <f t="shared" si="19"/>
        <v>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2016:7:0:0:XIZHI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42414</v>
      </c>
      <c r="AN83" s="27">
        <f t="shared" si="11"/>
        <v>2</v>
      </c>
      <c r="AO83" s="28" t="str">
        <f t="shared" si="12"/>
        <v>2016:2:2:7:XIZHI</v>
      </c>
      <c r="AP83" s="27">
        <f t="shared" ca="1" si="13"/>
        <v>155</v>
      </c>
      <c r="AQ83" s="21">
        <f t="shared" ca="1" si="14"/>
        <v>0</v>
      </c>
      <c r="AR83" s="21">
        <f t="shared" ca="1" si="14"/>
        <v>15</v>
      </c>
      <c r="AS83" s="21">
        <f t="shared" ca="1" si="14"/>
        <v>3</v>
      </c>
      <c r="AT83" s="21">
        <f t="shared" ca="1" si="14"/>
        <v>13</v>
      </c>
      <c r="AU83" s="21">
        <f t="shared" ca="1" si="14"/>
        <v>0</v>
      </c>
      <c r="AV83" s="21">
        <f t="shared" si="15"/>
        <v>1</v>
      </c>
      <c r="AW83" s="21">
        <f t="shared" si="16"/>
        <v>18</v>
      </c>
      <c r="AX83" s="21">
        <f t="shared" si="17"/>
        <v>9</v>
      </c>
      <c r="AY83" s="21">
        <f t="shared" si="18"/>
        <v>15</v>
      </c>
      <c r="AZ83" s="21">
        <f t="shared" si="19"/>
        <v>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2016:8:0:0:XIZHI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42421</v>
      </c>
      <c r="AN84" s="27">
        <f t="shared" si="11"/>
        <v>3</v>
      </c>
      <c r="AO84" s="28" t="str">
        <f t="shared" si="12"/>
        <v>2016:2:3:7:XIZHI</v>
      </c>
      <c r="AP84" s="27">
        <f t="shared" ca="1" si="13"/>
        <v>187</v>
      </c>
      <c r="AQ84" s="21">
        <f t="shared" ca="1" si="14"/>
        <v>1</v>
      </c>
      <c r="AR84" s="21">
        <f t="shared" ca="1" si="14"/>
        <v>11</v>
      </c>
      <c r="AS84" s="21">
        <f t="shared" ca="1" si="14"/>
        <v>4</v>
      </c>
      <c r="AT84" s="21">
        <f t="shared" ca="1" si="14"/>
        <v>14</v>
      </c>
      <c r="AU84" s="21">
        <f t="shared" ca="1" si="14"/>
        <v>0</v>
      </c>
      <c r="AV84" s="21">
        <f t="shared" si="15"/>
        <v>1</v>
      </c>
      <c r="AW84" s="21">
        <f t="shared" si="16"/>
        <v>18</v>
      </c>
      <c r="AX84" s="21">
        <f t="shared" si="17"/>
        <v>9</v>
      </c>
      <c r="AY84" s="21">
        <f t="shared" si="18"/>
        <v>15</v>
      </c>
      <c r="AZ84" s="21">
        <f t="shared" si="19"/>
        <v>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2016:9:0:0:XIZHI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42428</v>
      </c>
      <c r="AN85" s="27">
        <f t="shared" si="11"/>
        <v>4</v>
      </c>
      <c r="AO85" s="28" t="str">
        <f t="shared" si="12"/>
        <v>2016:2:4:7:XIZHI</v>
      </c>
      <c r="AP85" s="27">
        <f t="shared" ca="1" si="13"/>
        <v>218</v>
      </c>
      <c r="AQ85" s="21">
        <f t="shared" ca="1" si="14"/>
        <v>0</v>
      </c>
      <c r="AR85" s="21">
        <f t="shared" ca="1" si="14"/>
        <v>10</v>
      </c>
      <c r="AS85" s="21">
        <f t="shared" ca="1" si="14"/>
        <v>8</v>
      </c>
      <c r="AT85" s="21">
        <f t="shared" ca="1" si="14"/>
        <v>17</v>
      </c>
      <c r="AU85" s="21">
        <f t="shared" ca="1" si="14"/>
        <v>0</v>
      </c>
      <c r="AV85" s="21">
        <f t="shared" si="15"/>
        <v>1</v>
      </c>
      <c r="AW85" s="21">
        <f t="shared" si="16"/>
        <v>18</v>
      </c>
      <c r="AX85" s="21">
        <f t="shared" si="17"/>
        <v>9</v>
      </c>
      <c r="AY85" s="21">
        <f t="shared" si="18"/>
        <v>15</v>
      </c>
      <c r="AZ85" s="21">
        <f t="shared" si="19"/>
        <v>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2016:10:0:0:XIZHI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42435</v>
      </c>
      <c r="AN86" s="27">
        <f t="shared" si="11"/>
        <v>1</v>
      </c>
      <c r="AO86" s="28" t="str">
        <f t="shared" si="12"/>
        <v>2016:3:1:7:XIZHI</v>
      </c>
      <c r="AP86" s="27">
        <f t="shared" ca="1" si="13"/>
        <v>249</v>
      </c>
      <c r="AQ86" s="21">
        <f t="shared" ca="1" si="14"/>
        <v>0</v>
      </c>
      <c r="AR86" s="21">
        <f t="shared" ca="1" si="14"/>
        <v>13</v>
      </c>
      <c r="AS86" s="21">
        <f t="shared" ca="1" si="14"/>
        <v>4</v>
      </c>
      <c r="AT86" s="21">
        <f t="shared" ca="1" si="14"/>
        <v>13</v>
      </c>
      <c r="AU86" s="21">
        <f t="shared" ca="1" si="14"/>
        <v>0</v>
      </c>
      <c r="AV86" s="21">
        <f t="shared" si="15"/>
        <v>1</v>
      </c>
      <c r="AW86" s="21">
        <f t="shared" si="16"/>
        <v>18</v>
      </c>
      <c r="AX86" s="21">
        <f t="shared" si="17"/>
        <v>9</v>
      </c>
      <c r="AY86" s="21">
        <f t="shared" si="18"/>
        <v>15</v>
      </c>
      <c r="AZ86" s="21">
        <f t="shared" si="19"/>
        <v>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2016:11:0:0:XIZHI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42442</v>
      </c>
      <c r="AN87" s="27">
        <f t="shared" si="11"/>
        <v>2</v>
      </c>
      <c r="AO87" s="28" t="str">
        <f t="shared" si="12"/>
        <v>2016:3:2:7:XIZHI</v>
      </c>
      <c r="AP87" s="27">
        <f t="shared" ca="1" si="13"/>
        <v>278</v>
      </c>
      <c r="AQ87" s="21">
        <f t="shared" ca="1" si="14"/>
        <v>0</v>
      </c>
      <c r="AR87" s="21">
        <f t="shared" ca="1" si="14"/>
        <v>13</v>
      </c>
      <c r="AS87" s="21">
        <f t="shared" ca="1" si="14"/>
        <v>5</v>
      </c>
      <c r="AT87" s="21">
        <f t="shared" ca="1" si="14"/>
        <v>13</v>
      </c>
      <c r="AU87" s="21">
        <f t="shared" ca="1" si="14"/>
        <v>1</v>
      </c>
      <c r="AV87" s="21">
        <f t="shared" si="15"/>
        <v>1</v>
      </c>
      <c r="AW87" s="21">
        <f t="shared" si="16"/>
        <v>18</v>
      </c>
      <c r="AX87" s="21">
        <f t="shared" si="17"/>
        <v>9</v>
      </c>
      <c r="AY87" s="21">
        <f t="shared" si="18"/>
        <v>15</v>
      </c>
      <c r="AZ87" s="21">
        <f t="shared" si="19"/>
        <v>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2016:12:0:0:XIZHI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42449</v>
      </c>
      <c r="AN88" s="27">
        <f t="shared" si="11"/>
        <v>3</v>
      </c>
      <c r="AO88" s="28" t="str">
        <f t="shared" si="12"/>
        <v>2016:3:3:7:XIZHI</v>
      </c>
      <c r="AP88" s="27">
        <f t="shared" ca="1" si="13"/>
        <v>308</v>
      </c>
      <c r="AQ88" s="21">
        <f t="shared" ca="1" si="14"/>
        <v>0</v>
      </c>
      <c r="AR88" s="21">
        <f t="shared" ca="1" si="14"/>
        <v>10</v>
      </c>
      <c r="AS88" s="21">
        <f t="shared" ca="1" si="14"/>
        <v>3</v>
      </c>
      <c r="AT88" s="21">
        <f t="shared" ca="1" si="14"/>
        <v>17</v>
      </c>
      <c r="AU88" s="21">
        <f t="shared" ca="1" si="14"/>
        <v>1</v>
      </c>
      <c r="AV88" s="21">
        <f t="shared" si="15"/>
        <v>1</v>
      </c>
      <c r="AW88" s="21">
        <f t="shared" si="16"/>
        <v>18</v>
      </c>
      <c r="AX88" s="21">
        <f t="shared" si="17"/>
        <v>9</v>
      </c>
      <c r="AY88" s="21">
        <f t="shared" si="18"/>
        <v>15</v>
      </c>
      <c r="AZ88" s="21">
        <f t="shared" si="19"/>
        <v>3</v>
      </c>
    </row>
    <row r="89" spans="23:52">
      <c r="AC89" s="7">
        <f ca="1">SUMIFS(AC53:AC88, $X53:$X88,YEAR,AC53:AC88,"&lt;&gt;#N/A")</f>
        <v>3</v>
      </c>
      <c r="AD89" s="27"/>
      <c r="AF89" s="7">
        <f t="shared" ref="AF89:AK89" ca="1" si="21">SUM(AF53:AF88)</f>
        <v>1</v>
      </c>
      <c r="AG89" s="7">
        <f t="shared" ca="1" si="21"/>
        <v>0</v>
      </c>
      <c r="AH89" s="7">
        <f t="shared" ca="1" si="21"/>
        <v>0</v>
      </c>
      <c r="AI89" s="7">
        <f t="shared" ca="1" si="21"/>
        <v>0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1484</v>
      </c>
      <c r="X90" s="2" t="s">
        <v>2221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2718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2719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0</v>
      </c>
      <c r="AN100" s="27"/>
    </row>
    <row r="101" spans="23:50">
      <c r="W101" s="7" t="s">
        <v>449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2016  3</v>
      </c>
    </row>
    <row r="107" spans="23:50" ht="23.25">
      <c r="W107" s="7" t="s">
        <v>1479</v>
      </c>
      <c r="X107" s="42" t="str">
        <f>$X$91</f>
        <v>Xizhi District</v>
      </c>
    </row>
    <row r="108" spans="23:50">
      <c r="X108" s="40" t="str">
        <f>$X$92</f>
        <v>汐止地區</v>
      </c>
    </row>
    <row r="109" spans="23:50">
      <c r="X109" s="41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B1" zoomScaleNormal="100" zoomScaleSheetLayoutView="115" workbookViewId="0">
      <selection activeCell="U16" sqref="U16"/>
    </sheetView>
  </sheetViews>
  <sheetFormatPr defaultRowHeight="15"/>
  <cols>
    <col min="1" max="1" width="22.7109375" style="64" customWidth="1"/>
    <col min="2" max="3" width="22.85546875" style="64" customWidth="1"/>
    <col min="4" max="4" width="11.28515625" style="64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2005</v>
      </c>
      <c r="E1" s="36" t="str">
        <f>$A$2</f>
        <v>Yilan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2720</v>
      </c>
      <c r="E2" s="75" t="str">
        <f>$A$3</f>
        <v>宜蘭地區</v>
      </c>
      <c r="F2" s="26" t="s">
        <v>806</v>
      </c>
      <c r="G2" s="77">
        <f>$A$6</f>
        <v>0</v>
      </c>
      <c r="H2" s="79" t="s">
        <v>35</v>
      </c>
      <c r="I2" s="80"/>
      <c r="J2" s="80"/>
      <c r="K2" s="81"/>
      <c r="L2" s="68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2721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68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2326</v>
      </c>
      <c r="E4" s="82">
        <f>DATE</f>
        <v>42449</v>
      </c>
      <c r="F4" s="23" t="s">
        <v>804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2715</v>
      </c>
      <c r="E5" s="83"/>
      <c r="F5" s="5" t="s">
        <v>805</v>
      </c>
      <c r="G5" s="6"/>
      <c r="H5" s="87">
        <f ca="1">YILAN_DISTRICT_GRAPH!$AC$89</f>
        <v>1</v>
      </c>
      <c r="I5" s="88"/>
      <c r="J5" s="88"/>
      <c r="K5" s="89"/>
      <c r="L5" s="45">
        <f>$M$24</f>
        <v>0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East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東台北支聯會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2331</v>
      </c>
      <c r="B11" s="1"/>
      <c r="E11" s="5" t="str">
        <f>$A11</f>
        <v>Yilan 宜蘭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2230</v>
      </c>
      <c r="C12" s="64" t="str">
        <f>CONCATENATE(YEAR,":",MONTH,":",WEEK,":",WEEKDAY,":",$B12)</f>
        <v>2016:3:3:7:YILAN_E</v>
      </c>
      <c r="D12" s="64">
        <f>MATCH($C12,REPORT_DATA_BY_COMP!$A:$A,0)</f>
        <v>963</v>
      </c>
      <c r="E12" s="65" t="str">
        <f>SUBSTITUTE(VLOOKUP($B12,COMP_LIST!$A:$AA,5,FALSE),"EL","")</f>
        <v>E. Azua / Puzey / Zhou</v>
      </c>
      <c r="F12" s="4" t="str">
        <f>VLOOKUP($B12,COMP_LIST!$A:$AA,3,FALSE)</f>
        <v>Yilan E</v>
      </c>
      <c r="G12" s="4" t="str">
        <f>VLOOKUP($B12,COMP_LIST!$A:$AA,4,FALSE)</f>
        <v>宜蘭長老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5</v>
      </c>
      <c r="K12" s="10">
        <f>IFERROR(INDEX(REPORT_DATA_BY_COMP!$A:$AH,$D12,MATCH(K$8,REPORT_DATA_BY_COMP!$A$1:$AH$1,0)), "")</f>
        <v>4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12</v>
      </c>
      <c r="O12" s="10">
        <f>IFERROR(INDEX(REPORT_DATA_BY_COMP!$A:$AH,$D12,MATCH(O$8,REPORT_DATA_BY_COMP!$A$1:$AH$1,0)), "")</f>
        <v>2</v>
      </c>
      <c r="P12" s="10">
        <f>IFERROR(INDEX(REPORT_DATA_BY_COMP!$A:$AH,$D12,MATCH(P$8,REPORT_DATA_BY_COMP!$A$1:$AH$1,0)), "")</f>
        <v>9</v>
      </c>
      <c r="Q12" s="10">
        <f>IFERROR(INDEX(REPORT_DATA_BY_COMP!$A:$AH,$D12,MATCH(Q$8,REPORT_DATA_BY_COMP!$A$1:$AH$1,0)), "")</f>
        <v>10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21</v>
      </c>
    </row>
    <row r="13" spans="1:19" ht="15" customHeight="1">
      <c r="A13" s="1"/>
      <c r="B13" s="1" t="s">
        <v>2234</v>
      </c>
      <c r="C13" s="64" t="str">
        <f>CONCATENATE(YEAR,":",MONTH,":",WEEK,":",WEEKDAY,":",$B13)</f>
        <v>2016:3:3:7:YILAN_S</v>
      </c>
      <c r="D13" s="64">
        <f>MATCH($C13,REPORT_DATA_BY_COMP!$A:$A,0)</f>
        <v>964</v>
      </c>
      <c r="E13" s="65" t="str">
        <f>SUBSTITUTE(VLOOKUP($B13,COMP_LIST!$A:$AA,5,FALSE),"EL","")</f>
        <v>S. Iaone / Li</v>
      </c>
      <c r="F13" s="4" t="str">
        <f>VLOOKUP($B13,COMP_LIST!$A:$AA,3,FALSE)</f>
        <v>Yilan S</v>
      </c>
      <c r="G13" s="4" t="str">
        <f>VLOOKUP($B13,COMP_LIST!$A:$AA,4,FALSE)</f>
        <v>宜蘭姐妹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3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11</v>
      </c>
      <c r="O13" s="10">
        <f>IFERROR(INDEX(REPORT_DATA_BY_COMP!$A:$AH,$D13,MATCH(O$8,REPORT_DATA_BY_COMP!$A$1:$AH$1,0)), "")</f>
        <v>0</v>
      </c>
      <c r="P13" s="10">
        <f>IFERROR(INDEX(REPORT_DATA_BY_COMP!$A:$AH,$D13,MATCH(P$8,REPORT_DATA_BY_COMP!$A$1:$AH$1,0)), "")</f>
        <v>8</v>
      </c>
      <c r="Q13" s="10">
        <f>IFERROR(INDEX(REPORT_DATA_BY_COMP!$A:$AH,$D13,MATCH(Q$8,REPORT_DATA_BY_COMP!$A$1:$AH$1,0)), "")</f>
        <v>9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13</v>
      </c>
    </row>
    <row r="14" spans="1:19" ht="15" customHeight="1">
      <c r="A14" s="1"/>
      <c r="B14" s="1" t="s">
        <v>2003</v>
      </c>
      <c r="C14" s="64" t="str">
        <f>CONCATENATE(YEAR,":",MONTH,":",WEEK,":",WEEKDAY,":",$B14)</f>
        <v>2016:3:3:7:LUODONG_A_E</v>
      </c>
      <c r="D14" s="64">
        <f>MATCH($C14,REPORT_DATA_BY_COMP!$A:$A,0)</f>
        <v>910</v>
      </c>
      <c r="E14" s="65" t="str">
        <f>SUBSTITUTE(VLOOKUP($B14,COMP_LIST!$A:$AA,5,FALSE),"EL","")</f>
        <v xml:space="preserve">E. Welch DL / Wu </v>
      </c>
      <c r="F14" s="4" t="str">
        <f>VLOOKUP($B14,COMP_LIST!$A:$AA,3,FALSE)</f>
        <v>Luodong A E</v>
      </c>
      <c r="G14" s="4" t="str">
        <f>VLOOKUP($B14,COMP_LIST!$A:$AA,4,FALSE)</f>
        <v>羅東 A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2</v>
      </c>
      <c r="K14" s="10">
        <f>IFERROR(INDEX(REPORT_DATA_BY_COMP!$A:$AH,$D14,MATCH(K$8,REPORT_DATA_BY_COMP!$A$1:$AH$1,0)), "")</f>
        <v>4</v>
      </c>
      <c r="L14" s="47">
        <f>IFERROR(INDEX(REPORT_DATA_BY_COMP!$A:$AH,$D14,MATCH(L$8,REPORT_DATA_BY_COMP!$A$1:$AH$1,0)), "")</f>
        <v>1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6</v>
      </c>
      <c r="O14" s="10">
        <f>IFERROR(INDEX(REPORT_DATA_BY_COMP!$A:$AH,$D14,MATCH(O$8,REPORT_DATA_BY_COMP!$A$1:$AH$1,0)), "")</f>
        <v>1</v>
      </c>
      <c r="P14" s="10">
        <f>IFERROR(INDEX(REPORT_DATA_BY_COMP!$A:$AH,$D14,MATCH(P$8,REPORT_DATA_BY_COMP!$A$1:$AH$1,0)), "")</f>
        <v>10</v>
      </c>
      <c r="Q14" s="10">
        <f>IFERROR(INDEX(REPORT_DATA_BY_COMP!$A:$AH,$D14,MATCH(Q$8,REPORT_DATA_BY_COMP!$A$1:$AH$1,0)), "")</f>
        <v>1</v>
      </c>
      <c r="R14" s="10">
        <f>IFERROR(INDEX(REPORT_DATA_BY_COMP!$A:$AH,$D14,MATCH(R$8,REPORT_DATA_BY_COMP!$A$1:$AH$1,0)), "")</f>
        <v>1</v>
      </c>
      <c r="S14" s="10">
        <f>IFERROR(INDEX(REPORT_DATA_BY_COMP!$A:$AH,$D14,MATCH(S$8,REPORT_DATA_BY_COMP!$A$1:$AH$1,0)), "")</f>
        <v>1</v>
      </c>
    </row>
    <row r="15" spans="1:19" ht="15" customHeight="1">
      <c r="A15" s="1"/>
      <c r="B15" s="1" t="s">
        <v>2008</v>
      </c>
      <c r="C15" s="64" t="str">
        <f>CONCATENATE(YEAR,":",MONTH,":",WEEK,":",WEEKDAY,":",$B15)</f>
        <v>2016:3:3:7:LUODONG_B_E</v>
      </c>
      <c r="D15" s="64">
        <f>MATCH($C15,REPORT_DATA_BY_COMP!$A:$A,0)</f>
        <v>911</v>
      </c>
      <c r="E15" s="65" t="str">
        <f>SUBSTITUTE(VLOOKUP($B15,COMP_LIST!$A:$AA,5,FALSE),"EL","")</f>
        <v>E. Iverson / Lloyd</v>
      </c>
      <c r="F15" s="4" t="str">
        <f>VLOOKUP($B15,COMP_LIST!$A:$AA,3,FALSE)</f>
        <v>Luodong B E</v>
      </c>
      <c r="G15" s="4" t="str">
        <f>VLOOKUP($B15,COMP_LIST!$A:$AA,4,FALSE)</f>
        <v>羅東 B 長老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1</v>
      </c>
      <c r="K15" s="10">
        <f>IFERROR(INDEX(REPORT_DATA_BY_COMP!$A:$AH,$D15,MATCH(K$8,REPORT_DATA_BY_COMP!$A$1:$AH$1,0)), "")</f>
        <v>4</v>
      </c>
      <c r="L15" s="47">
        <f>IFERROR(INDEX(REPORT_DATA_BY_COMP!$A:$AH,$D15,MATCH(L$8,REPORT_DATA_BY_COMP!$A$1:$AH$1,0)), "")</f>
        <v>0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5</v>
      </c>
      <c r="O15" s="10">
        <f>IFERROR(INDEX(REPORT_DATA_BY_COMP!$A:$AH,$D15,MATCH(O$8,REPORT_DATA_BY_COMP!$A$1:$AH$1,0)), "")</f>
        <v>2</v>
      </c>
      <c r="P15" s="10">
        <f>IFERROR(INDEX(REPORT_DATA_BY_COMP!$A:$AH,$D15,MATCH(P$8,REPORT_DATA_BY_COMP!$A$1:$AH$1,0)), "")</f>
        <v>5</v>
      </c>
      <c r="Q15" s="10">
        <f>IFERROR(INDEX(REPORT_DATA_BY_COMP!$A:$AH,$D15,MATCH(Q$8,REPORT_DATA_BY_COMP!$A$1:$AH$1,0)), "")</f>
        <v>1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4</v>
      </c>
    </row>
    <row r="16" spans="1:19" ht="15" customHeight="1">
      <c r="A16" s="1"/>
      <c r="B16" s="1"/>
      <c r="E16" s="8" t="s">
        <v>819</v>
      </c>
      <c r="F16" s="9"/>
      <c r="G16" s="9"/>
      <c r="H16" s="11">
        <f>SUM(H12:H15)</f>
        <v>0</v>
      </c>
      <c r="I16" s="11">
        <f t="shared" ref="I16:S16" si="0">SUM(I12:I15)</f>
        <v>0</v>
      </c>
      <c r="J16" s="11">
        <f t="shared" si="0"/>
        <v>9</v>
      </c>
      <c r="K16" s="11">
        <f t="shared" si="0"/>
        <v>15</v>
      </c>
      <c r="L16" s="11">
        <f t="shared" si="0"/>
        <v>1</v>
      </c>
      <c r="M16" s="11">
        <f t="shared" si="0"/>
        <v>0</v>
      </c>
      <c r="N16" s="11">
        <f t="shared" si="0"/>
        <v>34</v>
      </c>
      <c r="O16" s="11">
        <f t="shared" si="0"/>
        <v>5</v>
      </c>
      <c r="P16" s="11">
        <f t="shared" si="0"/>
        <v>32</v>
      </c>
      <c r="Q16" s="11">
        <f t="shared" si="0"/>
        <v>21</v>
      </c>
      <c r="R16" s="11">
        <f t="shared" si="0"/>
        <v>1</v>
      </c>
      <c r="S16" s="11">
        <f t="shared" si="0"/>
        <v>39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2703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2016:3:1:7:YILAN</v>
      </c>
      <c r="D19" s="64">
        <f>MATCH($C19,REPORT_DATA_BY_DISTRICT!$A:$A, 0)</f>
        <v>250</v>
      </c>
      <c r="E19" s="19" t="s">
        <v>796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2</v>
      </c>
      <c r="K19" s="10">
        <f>IFERROR(INDEX(REPORT_DATA_BY_DISTRICT!$A:$AH,$D19,MATCH(K$8,REPORT_DATA_BY_DISTRICT!$A$1:$AH$1,0)), "")</f>
        <v>6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20</v>
      </c>
      <c r="O19" s="10">
        <f>IFERROR(INDEX(REPORT_DATA_BY_DISTRICT!$A:$AH,$D19,MATCH(O$8,REPORT_DATA_BY_DISTRICT!$A$1:$AH$1,0)), "")</f>
        <v>5</v>
      </c>
      <c r="P19" s="10">
        <f>IFERROR(INDEX(REPORT_DATA_BY_DISTRICT!$A:$AH,$D19,MATCH(P$8,REPORT_DATA_BY_DISTRICT!$A$1:$AH$1,0)), "")</f>
        <v>27</v>
      </c>
      <c r="Q19" s="10">
        <f>IFERROR(INDEX(REPORT_DATA_BY_DISTRICT!$A:$AH,$D19,MATCH(Q$8,REPORT_DATA_BY_DISTRICT!$A$1:$AH$1,0)), "")</f>
        <v>13</v>
      </c>
      <c r="R19" s="10">
        <f>IFERROR(INDEX(REPORT_DATA_BY_DISTRICT!$A:$AH,$D19,MATCH(R$8,REPORT_DATA_BY_DISTRICT!$A$1:$AH$1,0)), "")</f>
        <v>1</v>
      </c>
      <c r="S19" s="10">
        <f>IFERROR(INDEX(REPORT_DATA_BY_DISTRICT!$A:$AH,$D19,MATCH(S$8,REPORT_DATA_BY_DISTRICT!$A$1:$AH$1,0)), "")</f>
        <v>37</v>
      </c>
    </row>
    <row r="20" spans="3:19" ht="15" customHeight="1">
      <c r="C20" s="64" t="str">
        <f>CONCATENATE(YEAR,":",MONTH,":2:",WEEKLY_REPORT_DAY,":", $A$1)</f>
        <v>2016:3:2:7:YILAN</v>
      </c>
      <c r="D20" s="64">
        <f>MATCH($C20,REPORT_DATA_BY_DISTRICT!$A:$A, 0)</f>
        <v>279</v>
      </c>
      <c r="E20" s="19" t="s">
        <v>795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3</v>
      </c>
      <c r="K20" s="10">
        <f>IFERROR(INDEX(REPORT_DATA_BY_DISTRICT!$A:$AH,$D20,MATCH(K$8,REPORT_DATA_BY_DISTRICT!$A$1:$AH$1,0)), "")</f>
        <v>15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26</v>
      </c>
      <c r="O20" s="10">
        <f>IFERROR(INDEX(REPORT_DATA_BY_DISTRICT!$A:$AH,$D20,MATCH(O$8,REPORT_DATA_BY_DISTRICT!$A$1:$AH$1,0)), "")</f>
        <v>10</v>
      </c>
      <c r="P20" s="10">
        <f>IFERROR(INDEX(REPORT_DATA_BY_DISTRICT!$A:$AH,$D20,MATCH(P$8,REPORT_DATA_BY_DISTRICT!$A$1:$AH$1,0)), "")</f>
        <v>39</v>
      </c>
      <c r="Q20" s="10">
        <f>IFERROR(INDEX(REPORT_DATA_BY_DISTRICT!$A:$AH,$D20,MATCH(Q$8,REPORT_DATA_BY_DISTRICT!$A$1:$AH$1,0)), "")</f>
        <v>17</v>
      </c>
      <c r="R20" s="10">
        <f>IFERROR(INDEX(REPORT_DATA_BY_DISTRICT!$A:$AH,$D20,MATCH(R$8,REPORT_DATA_BY_DISTRICT!$A$1:$AH$1,0)), "")</f>
        <v>1</v>
      </c>
      <c r="S20" s="10">
        <f>IFERROR(INDEX(REPORT_DATA_BY_DISTRICT!$A:$AH,$D20,MATCH(S$8,REPORT_DATA_BY_DISTRICT!$A$1:$AH$1,0)), "")</f>
        <v>28</v>
      </c>
    </row>
    <row r="21" spans="3:19" ht="15" customHeight="1">
      <c r="C21" s="64" t="str">
        <f>CONCATENATE(YEAR,":",MONTH,":3:",WEEKLY_REPORT_DAY,":", $A$1)</f>
        <v>2016:3:3:7:YILAN</v>
      </c>
      <c r="D21" s="64">
        <f>MATCH($C21,REPORT_DATA_BY_DISTRICT!$A:$A, 0)</f>
        <v>309</v>
      </c>
      <c r="E21" s="19" t="s">
        <v>797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0</v>
      </c>
      <c r="J21" s="10">
        <f>IFERROR(INDEX(REPORT_DATA_BY_DISTRICT!$A:$AH,$D21,MATCH(J$8,REPORT_DATA_BY_DISTRICT!$A$1:$AH$1,0)), "")</f>
        <v>9</v>
      </c>
      <c r="K21" s="10">
        <f>IFERROR(INDEX(REPORT_DATA_BY_DISTRICT!$A:$AH,$D21,MATCH(K$8,REPORT_DATA_BY_DISTRICT!$A$1:$AH$1,0)), "")</f>
        <v>15</v>
      </c>
      <c r="L21" s="10">
        <f>IFERROR(INDEX(REPORT_DATA_BY_DISTRICT!$A:$AH,$D21,MATCH(L$8,REPORT_DATA_BY_DISTRICT!$A$1:$AH$1,0)), "")</f>
        <v>1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34</v>
      </c>
      <c r="O21" s="10">
        <f>IFERROR(INDEX(REPORT_DATA_BY_DISTRICT!$A:$AH,$D21,MATCH(O$8,REPORT_DATA_BY_DISTRICT!$A$1:$AH$1,0)), "")</f>
        <v>5</v>
      </c>
      <c r="P21" s="10">
        <f>IFERROR(INDEX(REPORT_DATA_BY_DISTRICT!$A:$AH,$D21,MATCH(P$8,REPORT_DATA_BY_DISTRICT!$A$1:$AH$1,0)), "")</f>
        <v>32</v>
      </c>
      <c r="Q21" s="10">
        <f>IFERROR(INDEX(REPORT_DATA_BY_DISTRICT!$A:$AH,$D21,MATCH(Q$8,REPORT_DATA_BY_DISTRICT!$A$1:$AH$1,0)), "")</f>
        <v>21</v>
      </c>
      <c r="R21" s="10">
        <f>IFERROR(INDEX(REPORT_DATA_BY_DISTRICT!$A:$AH,$D21,MATCH(R$8,REPORT_DATA_BY_DISTRICT!$A$1:$AH$1,0)), "")</f>
        <v>1</v>
      </c>
      <c r="S21" s="10">
        <f>IFERROR(INDEX(REPORT_DATA_BY_DISTRICT!$A:$AH,$D21,MATCH(S$8,REPORT_DATA_BY_DISTRICT!$A$1:$AH$1,0)), "")</f>
        <v>39</v>
      </c>
    </row>
    <row r="22" spans="3:19" ht="15" customHeight="1">
      <c r="C22" s="64" t="str">
        <f>CONCATENATE(YEAR,":",MONTH,":4:",WEEKLY_REPORT_DAY,":", $A$1)</f>
        <v>2016:3:4:7:YILAN</v>
      </c>
      <c r="D22" s="64" t="e">
        <f>MATCH($C22,REPORT_DATA_BY_DISTRICT!$A:$A, 0)</f>
        <v>#N/A</v>
      </c>
      <c r="E22" s="19" t="s">
        <v>798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2016:3:5:7:YILAN</v>
      </c>
      <c r="D23" s="64" t="e">
        <f>MATCH($C23,REPORT_DATA_BY_DISTRICT!$A:$A, 0)</f>
        <v>#N/A</v>
      </c>
      <c r="E23" s="19" t="s">
        <v>799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819</v>
      </c>
      <c r="F24" s="14"/>
      <c r="G24" s="14"/>
      <c r="H24" s="17">
        <f>SUM(H19:H23)</f>
        <v>0</v>
      </c>
      <c r="I24" s="17">
        <f t="shared" ref="I24:R24" si="1">SUM(I19:I23)</f>
        <v>0</v>
      </c>
      <c r="J24" s="17">
        <f t="shared" si="1"/>
        <v>14</v>
      </c>
      <c r="K24" s="17">
        <f t="shared" si="1"/>
        <v>36</v>
      </c>
      <c r="L24" s="49">
        <f t="shared" si="1"/>
        <v>1</v>
      </c>
      <c r="M24" s="17">
        <f t="shared" si="1"/>
        <v>0</v>
      </c>
      <c r="N24" s="52">
        <f t="shared" si="1"/>
        <v>80</v>
      </c>
      <c r="O24" s="17">
        <f t="shared" si="1"/>
        <v>20</v>
      </c>
      <c r="P24" s="17">
        <f t="shared" si="1"/>
        <v>98</v>
      </c>
      <c r="Q24" s="17">
        <f t="shared" si="1"/>
        <v>51</v>
      </c>
      <c r="R24" s="17">
        <f t="shared" si="1"/>
        <v>3</v>
      </c>
      <c r="S24" s="17">
        <f>SUM(S19:S23)</f>
        <v>104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3:S13 M15:S15">
    <cfRule type="expression" dxfId="451" priority="10">
      <formula>AND(M$9&lt;&gt;"",M13&gt;=M$9)</formula>
    </cfRule>
  </conditionalFormatting>
  <conditionalFormatting sqref="M13:S13 M15:S15">
    <cfRule type="expression" dxfId="450" priority="9">
      <formula>J13=""</formula>
    </cfRule>
    <cfRule type="expression" dxfId="449" priority="11">
      <formula>AND(M$10&lt;&gt;"",M13&lt;M$10)</formula>
    </cfRule>
    <cfRule type="expression" dxfId="448" priority="12">
      <formula>AND(M$10&lt;&gt;"",M13&gt;=M$10)</formula>
    </cfRule>
  </conditionalFormatting>
  <conditionalFormatting sqref="M12:S12">
    <cfRule type="expression" dxfId="447" priority="6">
      <formula>AND(M$9&lt;&gt;"",M12&gt;=M$9)</formula>
    </cfRule>
  </conditionalFormatting>
  <conditionalFormatting sqref="M12:S12">
    <cfRule type="expression" dxfId="446" priority="5">
      <formula>J12=""</formula>
    </cfRule>
    <cfRule type="expression" dxfId="445" priority="7">
      <formula>AND(M$10&lt;&gt;"",M12&lt;M$10)</formula>
    </cfRule>
    <cfRule type="expression" dxfId="444" priority="8">
      <formula>AND(M$10&lt;&gt;"",M12&gt;=M$10)</formula>
    </cfRule>
  </conditionalFormatting>
  <conditionalFormatting sqref="M14:S14">
    <cfRule type="expression" dxfId="443" priority="2">
      <formula>AND(M$9&lt;&gt;"",M14&gt;=M$9)</formula>
    </cfRule>
  </conditionalFormatting>
  <conditionalFormatting sqref="M14:S14">
    <cfRule type="expression" dxfId="442" priority="1">
      <formula>J14=""</formula>
    </cfRule>
    <cfRule type="expression" dxfId="441" priority="3">
      <formula>AND(M$10&lt;&gt;"",M14&lt;M$10)</formula>
    </cfRule>
    <cfRule type="expression" dxfId="440" priority="4">
      <formula>AND(M$10&lt;&gt;"",M14&gt;=M$10)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65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opLeftCell="I76" zoomScale="85" zoomScaleNormal="85" workbookViewId="0">
      <selection activeCell="D5" sqref="D5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2014:1:0:0:YILAN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2014:2:0:0:YILAN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2014:3:0:0:YILAN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2014:4:0:0:YILAN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2014:5:0:0:YILAN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2014:6:0:0:YILAN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2014:7:0:0:YILAN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2014:8:0:0:YILAN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2014:9:0:0:YILAN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2014:10:0:0:YILAN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2014:11:0:0:YILAN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2014:12:0:0:YILAN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2015:1:0:0:YILAN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2015:2:0:0:YILAN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2015:3:0:0:YILAN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2015:4:0:0:YILAN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2015:5:0:0:YILAN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2015:6:0:0:YILAN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2015:7:0:0:YILAN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2015:8:0:0:YILAN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2015:9:0:0:YILAN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2015:10:0:0:YILAN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2015:11:0:0:YILAN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2015:12:0:0:YILAN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2016:1:0:0:YILAN</v>
      </c>
      <c r="AB77" s="27">
        <f t="shared" ca="1" si="3"/>
        <v>32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42372</v>
      </c>
      <c r="AN77" s="27">
        <f t="shared" ref="AN77:AN88" si="11">WEEKNUM(AM77,2)-WEEKNUM(DATE(YEAR(AM77),MONTH(AM77),1),2)+1</f>
        <v>1</v>
      </c>
      <c r="AO77" s="28" t="str">
        <f t="shared" ref="AO77:AO88" si="12">CONCATENATE(YEAR(AM77),":",MONTH(AM77),":",AN77,":",WEEKLY_REPORT_DAY,":", $X$90)</f>
        <v>2016:1:1:7:YILAN</v>
      </c>
      <c r="AP77" s="27" t="e">
        <f t="shared" ref="AP77:AP88" ca="1" si="13">MATCH(AO77,INDIRECT(CONCATENATE($X$93,"$A:$A")),0)</f>
        <v>#N/A</v>
      </c>
      <c r="AQ77" s="21" t="e">
        <f t="shared" ref="AQ77:AU88" ca="1" si="14">INDEX(INDIRECT(CONCATENATE($X$93,"$A:$AG")),$AP77,MATCH(AQ$52,INDIRECT(CONCATENATE($X$93,"$A1:$AG1")),0))</f>
        <v>#N/A</v>
      </c>
      <c r="AR77" s="21" t="e">
        <f t="shared" ca="1" si="14"/>
        <v>#N/A</v>
      </c>
      <c r="AS77" s="21" t="e">
        <f t="shared" ca="1" si="14"/>
        <v>#N/A</v>
      </c>
      <c r="AT77" s="21" t="e">
        <f t="shared" ca="1" si="14"/>
        <v>#N/A</v>
      </c>
      <c r="AU77" s="21" t="e">
        <f t="shared" ca="1" si="14"/>
        <v>#N/A</v>
      </c>
      <c r="AV77" s="21">
        <f t="shared" ref="AV77:AV88" si="15">ROUND(1*$X$97/$X$99,0)</f>
        <v>1</v>
      </c>
      <c r="AW77" s="21">
        <f t="shared" ref="AW77:AW88" si="16">6*$X$97</f>
        <v>24</v>
      </c>
      <c r="AX77" s="21">
        <f t="shared" ref="AX77:AX88" si="17">3*$X$97</f>
        <v>12</v>
      </c>
      <c r="AY77" s="21">
        <f t="shared" ref="AY77:AY88" si="18">5*$X$97</f>
        <v>20</v>
      </c>
      <c r="AZ77" s="21">
        <f t="shared" ref="AZ77:AZ88" si="19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2016:2:0:0:YILAN</v>
      </c>
      <c r="AB78" s="27">
        <f t="shared" ca="1" si="3"/>
        <v>65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42379</v>
      </c>
      <c r="AN78" s="27">
        <f t="shared" si="11"/>
        <v>2</v>
      </c>
      <c r="AO78" s="28" t="str">
        <f t="shared" si="12"/>
        <v>2016:1:2:7:YILAN</v>
      </c>
      <c r="AP78" s="27">
        <f t="shared" ca="1" si="13"/>
        <v>28</v>
      </c>
      <c r="AQ78" s="21">
        <f t="shared" ca="1" si="14"/>
        <v>0</v>
      </c>
      <c r="AR78" s="21">
        <f t="shared" ca="1" si="14"/>
        <v>17</v>
      </c>
      <c r="AS78" s="21">
        <f t="shared" ca="1" si="14"/>
        <v>0</v>
      </c>
      <c r="AT78" s="21">
        <f t="shared" ca="1" si="14"/>
        <v>9</v>
      </c>
      <c r="AU78" s="21">
        <f t="shared" ca="1" si="14"/>
        <v>0</v>
      </c>
      <c r="AV78" s="21">
        <f t="shared" si="15"/>
        <v>1</v>
      </c>
      <c r="AW78" s="21">
        <f t="shared" si="16"/>
        <v>24</v>
      </c>
      <c r="AX78" s="21">
        <f t="shared" si="17"/>
        <v>12</v>
      </c>
      <c r="AY78" s="21">
        <f t="shared" si="18"/>
        <v>20</v>
      </c>
      <c r="AZ78" s="21">
        <f t="shared" si="19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2016:3:0:0:YILAN</v>
      </c>
      <c r="AB79" s="27">
        <f t="shared" ca="1" si="3"/>
        <v>97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42386</v>
      </c>
      <c r="AN79" s="27">
        <f t="shared" si="11"/>
        <v>3</v>
      </c>
      <c r="AO79" s="28" t="str">
        <f t="shared" si="12"/>
        <v>2016:1:3:7:YILAN</v>
      </c>
      <c r="AP79" s="27" t="e">
        <f t="shared" ca="1" si="13"/>
        <v>#N/A</v>
      </c>
      <c r="AQ79" s="21" t="e">
        <f t="shared" ca="1" si="14"/>
        <v>#N/A</v>
      </c>
      <c r="AR79" s="21" t="e">
        <f t="shared" ca="1" si="14"/>
        <v>#N/A</v>
      </c>
      <c r="AS79" s="21" t="e">
        <f t="shared" ca="1" si="14"/>
        <v>#N/A</v>
      </c>
      <c r="AT79" s="21" t="e">
        <f t="shared" ca="1" si="14"/>
        <v>#N/A</v>
      </c>
      <c r="AU79" s="21" t="e">
        <f t="shared" ca="1" si="14"/>
        <v>#N/A</v>
      </c>
      <c r="AV79" s="21">
        <f t="shared" si="15"/>
        <v>1</v>
      </c>
      <c r="AW79" s="21">
        <f t="shared" si="16"/>
        <v>24</v>
      </c>
      <c r="AX79" s="21">
        <f t="shared" si="17"/>
        <v>12</v>
      </c>
      <c r="AY79" s="21">
        <f t="shared" si="18"/>
        <v>20</v>
      </c>
      <c r="AZ79" s="21">
        <f t="shared" si="19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2016:4:0:0:YILAN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42393</v>
      </c>
      <c r="AN80" s="27">
        <f t="shared" si="11"/>
        <v>4</v>
      </c>
      <c r="AO80" s="28" t="str">
        <f t="shared" si="12"/>
        <v>2016:1:4:7:YILAN</v>
      </c>
      <c r="AP80" s="27">
        <f t="shared" ca="1" si="13"/>
        <v>60</v>
      </c>
      <c r="AQ80" s="21">
        <f t="shared" ca="1" si="14"/>
        <v>0</v>
      </c>
      <c r="AR80" s="21">
        <f t="shared" ca="1" si="14"/>
        <v>24</v>
      </c>
      <c r="AS80" s="21">
        <f t="shared" ca="1" si="14"/>
        <v>5</v>
      </c>
      <c r="AT80" s="21">
        <f t="shared" ca="1" si="14"/>
        <v>21</v>
      </c>
      <c r="AU80" s="21">
        <f t="shared" ca="1" si="14"/>
        <v>0</v>
      </c>
      <c r="AV80" s="21">
        <f t="shared" si="15"/>
        <v>1</v>
      </c>
      <c r="AW80" s="21">
        <f t="shared" si="16"/>
        <v>24</v>
      </c>
      <c r="AX80" s="21">
        <f t="shared" si="17"/>
        <v>12</v>
      </c>
      <c r="AY80" s="21">
        <f t="shared" si="18"/>
        <v>20</v>
      </c>
      <c r="AZ80" s="21">
        <f t="shared" si="19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2016:5:0:0:YILAN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42400</v>
      </c>
      <c r="AN81" s="27">
        <f t="shared" si="11"/>
        <v>5</v>
      </c>
      <c r="AO81" s="28" t="str">
        <f t="shared" si="12"/>
        <v>2016:1:5:7:YILAN</v>
      </c>
      <c r="AP81" s="27">
        <f t="shared" ca="1" si="13"/>
        <v>92</v>
      </c>
      <c r="AQ81" s="21">
        <f t="shared" ca="1" si="14"/>
        <v>0</v>
      </c>
      <c r="AR81" s="21">
        <f t="shared" ca="1" si="14"/>
        <v>20</v>
      </c>
      <c r="AS81" s="21">
        <f t="shared" ca="1" si="14"/>
        <v>8</v>
      </c>
      <c r="AT81" s="21">
        <f t="shared" ca="1" si="14"/>
        <v>22</v>
      </c>
      <c r="AU81" s="21">
        <f t="shared" ca="1" si="14"/>
        <v>0</v>
      </c>
      <c r="AV81" s="21">
        <f t="shared" si="15"/>
        <v>1</v>
      </c>
      <c r="AW81" s="21">
        <f t="shared" si="16"/>
        <v>24</v>
      </c>
      <c r="AX81" s="21">
        <f t="shared" si="17"/>
        <v>12</v>
      </c>
      <c r="AY81" s="21">
        <f t="shared" si="18"/>
        <v>20</v>
      </c>
      <c r="AZ81" s="21">
        <f t="shared" si="19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2016:6:0:0:YILAN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42407</v>
      </c>
      <c r="AN82" s="27">
        <f t="shared" si="11"/>
        <v>1</v>
      </c>
      <c r="AO82" s="28" t="str">
        <f t="shared" si="12"/>
        <v>2016:2:1:7:YILAN</v>
      </c>
      <c r="AP82" s="27">
        <f t="shared" ca="1" si="13"/>
        <v>124</v>
      </c>
      <c r="AQ82" s="21">
        <f t="shared" ca="1" si="14"/>
        <v>0</v>
      </c>
      <c r="AR82" s="21">
        <f t="shared" ca="1" si="14"/>
        <v>18</v>
      </c>
      <c r="AS82" s="21">
        <f t="shared" ca="1" si="14"/>
        <v>7</v>
      </c>
      <c r="AT82" s="21">
        <f t="shared" ca="1" si="14"/>
        <v>23</v>
      </c>
      <c r="AU82" s="21">
        <f t="shared" ca="1" si="14"/>
        <v>0</v>
      </c>
      <c r="AV82" s="21">
        <f t="shared" si="15"/>
        <v>1</v>
      </c>
      <c r="AW82" s="21">
        <f t="shared" si="16"/>
        <v>24</v>
      </c>
      <c r="AX82" s="21">
        <f t="shared" si="17"/>
        <v>12</v>
      </c>
      <c r="AY82" s="21">
        <f t="shared" si="18"/>
        <v>20</v>
      </c>
      <c r="AZ82" s="21">
        <f t="shared" si="19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2016:7:0:0:YILAN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42414</v>
      </c>
      <c r="AN83" s="27">
        <f t="shared" si="11"/>
        <v>2</v>
      </c>
      <c r="AO83" s="28" t="str">
        <f t="shared" si="12"/>
        <v>2016:2:2:7:YILAN</v>
      </c>
      <c r="AP83" s="27">
        <f t="shared" ca="1" si="13"/>
        <v>156</v>
      </c>
      <c r="AQ83" s="21">
        <f t="shared" ca="1" si="14"/>
        <v>1</v>
      </c>
      <c r="AR83" s="21">
        <f t="shared" ca="1" si="14"/>
        <v>13</v>
      </c>
      <c r="AS83" s="21">
        <f t="shared" ca="1" si="14"/>
        <v>5</v>
      </c>
      <c r="AT83" s="21">
        <f t="shared" ca="1" si="14"/>
        <v>15</v>
      </c>
      <c r="AU83" s="21">
        <f t="shared" ca="1" si="14"/>
        <v>0</v>
      </c>
      <c r="AV83" s="21">
        <f t="shared" si="15"/>
        <v>1</v>
      </c>
      <c r="AW83" s="21">
        <f t="shared" si="16"/>
        <v>24</v>
      </c>
      <c r="AX83" s="21">
        <f t="shared" si="17"/>
        <v>12</v>
      </c>
      <c r="AY83" s="21">
        <f t="shared" si="18"/>
        <v>20</v>
      </c>
      <c r="AZ83" s="21">
        <f t="shared" si="19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2016:8:0:0:YILAN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42421</v>
      </c>
      <c r="AN84" s="27">
        <f t="shared" si="11"/>
        <v>3</v>
      </c>
      <c r="AO84" s="28" t="str">
        <f t="shared" si="12"/>
        <v>2016:2:3:7:YILAN</v>
      </c>
      <c r="AP84" s="27">
        <f t="shared" ca="1" si="13"/>
        <v>188</v>
      </c>
      <c r="AQ84" s="21">
        <f t="shared" ca="1" si="14"/>
        <v>0</v>
      </c>
      <c r="AR84" s="21">
        <f t="shared" ca="1" si="14"/>
        <v>15</v>
      </c>
      <c r="AS84" s="21">
        <f t="shared" ca="1" si="14"/>
        <v>8</v>
      </c>
      <c r="AT84" s="21">
        <f t="shared" ca="1" si="14"/>
        <v>16</v>
      </c>
      <c r="AU84" s="21">
        <f t="shared" ca="1" si="14"/>
        <v>0</v>
      </c>
      <c r="AV84" s="21">
        <f t="shared" si="15"/>
        <v>1</v>
      </c>
      <c r="AW84" s="21">
        <f t="shared" si="16"/>
        <v>24</v>
      </c>
      <c r="AX84" s="21">
        <f t="shared" si="17"/>
        <v>12</v>
      </c>
      <c r="AY84" s="21">
        <f t="shared" si="18"/>
        <v>20</v>
      </c>
      <c r="AZ84" s="21">
        <f t="shared" si="19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2016:9:0:0:YILAN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42428</v>
      </c>
      <c r="AN85" s="27">
        <f t="shared" si="11"/>
        <v>4</v>
      </c>
      <c r="AO85" s="28" t="str">
        <f t="shared" si="12"/>
        <v>2016:2:4:7:YILAN</v>
      </c>
      <c r="AP85" s="27">
        <f t="shared" ca="1" si="13"/>
        <v>219</v>
      </c>
      <c r="AQ85" s="21">
        <f t="shared" ca="1" si="14"/>
        <v>0</v>
      </c>
      <c r="AR85" s="21">
        <f t="shared" ca="1" si="14"/>
        <v>20</v>
      </c>
      <c r="AS85" s="21">
        <f t="shared" ca="1" si="14"/>
        <v>6</v>
      </c>
      <c r="AT85" s="21">
        <f t="shared" ca="1" si="14"/>
        <v>25</v>
      </c>
      <c r="AU85" s="21">
        <f t="shared" ca="1" si="14"/>
        <v>0</v>
      </c>
      <c r="AV85" s="21">
        <f t="shared" si="15"/>
        <v>1</v>
      </c>
      <c r="AW85" s="21">
        <f t="shared" si="16"/>
        <v>24</v>
      </c>
      <c r="AX85" s="21">
        <f t="shared" si="17"/>
        <v>12</v>
      </c>
      <c r="AY85" s="21">
        <f t="shared" si="18"/>
        <v>20</v>
      </c>
      <c r="AZ85" s="21">
        <f t="shared" si="19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2016:10:0:0:YILAN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42435</v>
      </c>
      <c r="AN86" s="27">
        <f t="shared" si="11"/>
        <v>1</v>
      </c>
      <c r="AO86" s="28" t="str">
        <f t="shared" si="12"/>
        <v>2016:3:1:7:YILAN</v>
      </c>
      <c r="AP86" s="27">
        <f t="shared" ca="1" si="13"/>
        <v>250</v>
      </c>
      <c r="AQ86" s="21">
        <f t="shared" ca="1" si="14"/>
        <v>0</v>
      </c>
      <c r="AR86" s="21">
        <f t="shared" ca="1" si="14"/>
        <v>20</v>
      </c>
      <c r="AS86" s="21">
        <f t="shared" ca="1" si="14"/>
        <v>5</v>
      </c>
      <c r="AT86" s="21">
        <f t="shared" ca="1" si="14"/>
        <v>13</v>
      </c>
      <c r="AU86" s="21">
        <f t="shared" ca="1" si="14"/>
        <v>1</v>
      </c>
      <c r="AV86" s="21">
        <f t="shared" si="15"/>
        <v>1</v>
      </c>
      <c r="AW86" s="21">
        <f t="shared" si="16"/>
        <v>24</v>
      </c>
      <c r="AX86" s="21">
        <f t="shared" si="17"/>
        <v>12</v>
      </c>
      <c r="AY86" s="21">
        <f t="shared" si="18"/>
        <v>20</v>
      </c>
      <c r="AZ86" s="21">
        <f t="shared" si="19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2016:11:0:0:YILAN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42442</v>
      </c>
      <c r="AN87" s="27">
        <f t="shared" si="11"/>
        <v>2</v>
      </c>
      <c r="AO87" s="28" t="str">
        <f t="shared" si="12"/>
        <v>2016:3:2:7:YILAN</v>
      </c>
      <c r="AP87" s="27">
        <f t="shared" ca="1" si="13"/>
        <v>279</v>
      </c>
      <c r="AQ87" s="21">
        <f t="shared" ca="1" si="14"/>
        <v>0</v>
      </c>
      <c r="AR87" s="21">
        <f t="shared" ca="1" si="14"/>
        <v>26</v>
      </c>
      <c r="AS87" s="21">
        <f t="shared" ca="1" si="14"/>
        <v>10</v>
      </c>
      <c r="AT87" s="21">
        <f t="shared" ca="1" si="14"/>
        <v>17</v>
      </c>
      <c r="AU87" s="21">
        <f t="shared" ca="1" si="14"/>
        <v>1</v>
      </c>
      <c r="AV87" s="21">
        <f t="shared" si="15"/>
        <v>1</v>
      </c>
      <c r="AW87" s="21">
        <f t="shared" si="16"/>
        <v>24</v>
      </c>
      <c r="AX87" s="21">
        <f t="shared" si="17"/>
        <v>12</v>
      </c>
      <c r="AY87" s="21">
        <f t="shared" si="18"/>
        <v>20</v>
      </c>
      <c r="AZ87" s="21">
        <f t="shared" si="19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2016:12:0:0:YILAN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42449</v>
      </c>
      <c r="AN88" s="27">
        <f t="shared" si="11"/>
        <v>3</v>
      </c>
      <c r="AO88" s="28" t="str">
        <f t="shared" si="12"/>
        <v>2016:3:3:7:YILAN</v>
      </c>
      <c r="AP88" s="27">
        <f t="shared" ca="1" si="13"/>
        <v>309</v>
      </c>
      <c r="AQ88" s="21">
        <f t="shared" ca="1" si="14"/>
        <v>0</v>
      </c>
      <c r="AR88" s="21">
        <f t="shared" ca="1" si="14"/>
        <v>34</v>
      </c>
      <c r="AS88" s="21">
        <f t="shared" ca="1" si="14"/>
        <v>5</v>
      </c>
      <c r="AT88" s="21">
        <f t="shared" ca="1" si="14"/>
        <v>21</v>
      </c>
      <c r="AU88" s="21">
        <f t="shared" ca="1" si="14"/>
        <v>1</v>
      </c>
      <c r="AV88" s="21">
        <f t="shared" si="15"/>
        <v>1</v>
      </c>
      <c r="AW88" s="21">
        <f t="shared" si="16"/>
        <v>24</v>
      </c>
      <c r="AX88" s="21">
        <f t="shared" si="17"/>
        <v>12</v>
      </c>
      <c r="AY88" s="21">
        <f t="shared" si="18"/>
        <v>20</v>
      </c>
      <c r="AZ88" s="21">
        <f t="shared" si="19"/>
        <v>4</v>
      </c>
    </row>
    <row r="89" spans="23:52">
      <c r="AC89" s="7">
        <f ca="1">SUMIFS(AC53:AC88, $X53:$X88,YEAR,AC53:AC88,"&lt;&gt;#N/A")</f>
        <v>1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0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1484</v>
      </c>
      <c r="X90" s="2" t="s">
        <v>2005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2720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2721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0</v>
      </c>
      <c r="AN100" s="27"/>
    </row>
    <row r="101" spans="23:50">
      <c r="W101" s="7" t="s">
        <v>449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2016  1</v>
      </c>
    </row>
    <row r="107" spans="23:50" ht="23.25">
      <c r="W107" s="7" t="s">
        <v>1479</v>
      </c>
      <c r="X107" s="42" t="str">
        <f>$X$91</f>
        <v>Yilan District</v>
      </c>
    </row>
    <row r="108" spans="23:50">
      <c r="X108" s="40" t="str">
        <f>$X$92</f>
        <v>宜蘭地區</v>
      </c>
    </row>
    <row r="109" spans="23:50">
      <c r="X109" s="41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8"/>
  <sheetViews>
    <sheetView zoomScaleNormal="100" zoomScaleSheetLayoutView="115" workbookViewId="0">
      <selection activeCell="A17" sqref="A17:B19"/>
    </sheetView>
  </sheetViews>
  <sheetFormatPr defaultRowHeight="15"/>
  <cols>
    <col min="1" max="1" width="22.7109375" style="64" customWidth="1"/>
    <col min="2" max="3" width="22.85546875" style="64" customWidth="1"/>
    <col min="4" max="4" width="11.28515625" style="64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1949</v>
      </c>
      <c r="E1" s="36" t="str">
        <f>$A$2</f>
        <v>Hualian Zone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2332</v>
      </c>
      <c r="E2" s="75" t="str">
        <f>$A$3</f>
        <v>花蓮地帶</v>
      </c>
      <c r="F2" s="26" t="s">
        <v>806</v>
      </c>
      <c r="G2" s="77">
        <f>$A$6</f>
        <v>65</v>
      </c>
      <c r="H2" s="79" t="s">
        <v>35</v>
      </c>
      <c r="I2" s="80"/>
      <c r="J2" s="80"/>
      <c r="K2" s="81"/>
      <c r="L2" s="66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2333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66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2334</v>
      </c>
      <c r="E4" s="82">
        <f>DATE</f>
        <v>42449</v>
      </c>
      <c r="F4" s="23" t="s">
        <v>804</v>
      </c>
      <c r="G4" s="24"/>
      <c r="H4" s="84">
        <f>ROUND($G$2/12*MONTH,0)</f>
        <v>16</v>
      </c>
      <c r="I4" s="85"/>
      <c r="J4" s="85"/>
      <c r="K4" s="86"/>
      <c r="L4" s="44">
        <f>ROUND($G$2/12,0)</f>
        <v>5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2335</v>
      </c>
      <c r="E5" s="83"/>
      <c r="F5" s="5" t="s">
        <v>805</v>
      </c>
      <c r="G5" s="6"/>
      <c r="H5" s="87">
        <f ca="1">HUALIAN_ZONE_GRAPH!$AC$89</f>
        <v>6</v>
      </c>
      <c r="I5" s="88"/>
      <c r="J5" s="88"/>
      <c r="K5" s="89"/>
      <c r="L5" s="45">
        <f>$M$28</f>
        <v>1</v>
      </c>
      <c r="M5" s="92"/>
      <c r="N5" s="94"/>
      <c r="O5" s="74"/>
      <c r="P5" s="74"/>
      <c r="Q5" s="74"/>
      <c r="R5" s="74"/>
      <c r="S5" s="74"/>
    </row>
    <row r="6" spans="1:19" ht="15" customHeight="1">
      <c r="A6" s="1">
        <v>65</v>
      </c>
      <c r="E6" s="34" t="str">
        <f>$A$4</f>
        <v>Hualien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2336</v>
      </c>
      <c r="B11" s="1"/>
      <c r="E11" s="5" t="str">
        <f>$A11</f>
        <v>Ji'an 吉安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1962</v>
      </c>
      <c r="C12" s="64" t="str">
        <f>CONCATENATE(YEAR,":",MONTH,":",WEEK,":",WEEKDAY,":",$B12)</f>
        <v>2016:3:3:7:HUALIAN_2_ZL</v>
      </c>
      <c r="D12" s="64">
        <f>MATCH($C12,REPORT_DATA_BY_COMP!$A:$A,0)</f>
        <v>900</v>
      </c>
      <c r="E12" s="65" t="str">
        <f>SUBSTITUTE(VLOOKUP($B12,COMP_LIST!$A:$AA,5,FALSE),"EL","")</f>
        <v>E. Pack / Humphries ZL</v>
      </c>
      <c r="F12" s="4" t="str">
        <f>VLOOKUP($B12,COMP_LIST!$A:$AA,3,FALSE)</f>
        <v>Hualian 2 ZL</v>
      </c>
      <c r="G12" s="4" t="str">
        <f>VLOOKUP($B12,COMP_LIST!$A:$AA,4,FALSE)</f>
        <v>花蓮 2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0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4</v>
      </c>
      <c r="O12" s="10">
        <f>IFERROR(INDEX(REPORT_DATA_BY_COMP!$A:$AH,$D12,MATCH(O$8,REPORT_DATA_BY_COMP!$A$1:$AH$1,0)), "")</f>
        <v>0</v>
      </c>
      <c r="P12" s="10">
        <f>IFERROR(INDEX(REPORT_DATA_BY_COMP!$A:$AH,$D12,MATCH(P$8,REPORT_DATA_BY_COMP!$A$1:$AH$1,0)), "")</f>
        <v>8</v>
      </c>
      <c r="Q12" s="10">
        <f>IFERROR(INDEX(REPORT_DATA_BY_COMP!$A:$AH,$D12,MATCH(Q$8,REPORT_DATA_BY_COMP!$A$1:$AH$1,0)), "")</f>
        <v>7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9</v>
      </c>
    </row>
    <row r="13" spans="1:19" ht="15" customHeight="1">
      <c r="A13" s="1"/>
      <c r="B13" s="1" t="s">
        <v>1957</v>
      </c>
      <c r="C13" s="64" t="str">
        <f>CONCATENATE(YEAR,":",MONTH,":",WEEK,":",WEEKDAY,":",$B13)</f>
        <v>2016:3:3:7:HUALIAN_2_E</v>
      </c>
      <c r="D13" s="64">
        <f>MATCH($C13,REPORT_DATA_BY_COMP!$A:$A,0)</f>
        <v>899</v>
      </c>
      <c r="E13" s="65" t="str">
        <f>SUBSTITUTE(VLOOKUP($B13,COMP_LIST!$A:$AA,5,FALSE),"EL","")</f>
        <v>E. Jensen / Garlick</v>
      </c>
      <c r="F13" s="4" t="str">
        <f>VLOOKUP($B13,COMP_LIST!$A:$AA,3,FALSE)</f>
        <v>Hualian 2 E</v>
      </c>
      <c r="G13" s="4" t="str">
        <f>VLOOKUP($B13,COMP_LIST!$A:$AA,4,FALSE)</f>
        <v>花蓮 2 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2</v>
      </c>
      <c r="K13" s="10">
        <f>IFERROR(INDEX(REPORT_DATA_BY_COMP!$A:$AH,$D13,MATCH(K$8,REPORT_DATA_BY_COMP!$A$1:$AH$1,0)), "")</f>
        <v>0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3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5</v>
      </c>
      <c r="Q13" s="10">
        <f>IFERROR(INDEX(REPORT_DATA_BY_COMP!$A:$AH,$D13,MATCH(Q$8,REPORT_DATA_BY_COMP!$A$1:$AH$1,0)), "")</f>
        <v>7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13</v>
      </c>
    </row>
    <row r="14" spans="1:19" ht="15" customHeight="1">
      <c r="A14" s="1"/>
      <c r="B14" s="1" t="s">
        <v>1946</v>
      </c>
      <c r="C14" s="64" t="str">
        <f>CONCATENATE(YEAR,":",MONTH,":",WEEK,":",WEEKDAY,":",$B14)</f>
        <v>2016:3:3:7:HUALIAN_1_E</v>
      </c>
      <c r="D14" s="64">
        <f>MATCH($C14,REPORT_DATA_BY_COMP!$A:$A,0)</f>
        <v>897</v>
      </c>
      <c r="E14" s="65" t="str">
        <f>SUBSTITUTE(VLOOKUP($B14,COMP_LIST!$A:$AA,5,FALSE),"EL","")</f>
        <v>E. Crawford DL / Swank</v>
      </c>
      <c r="F14" s="4" t="str">
        <f>VLOOKUP($B14,COMP_LIST!$A:$AA,3,FALSE)</f>
        <v>Hualian 1 E</v>
      </c>
      <c r="G14" s="4" t="str">
        <f>VLOOKUP($B14,COMP_LIST!$A:$AA,4,FALSE)</f>
        <v>花蓮 1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0</v>
      </c>
      <c r="K14" s="10">
        <f>IFERROR(INDEX(REPORT_DATA_BY_COMP!$A:$AH,$D14,MATCH(K$8,REPORT_DATA_BY_COMP!$A$1:$AH$1,0)), "")</f>
        <v>3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3</v>
      </c>
      <c r="O14" s="10">
        <f>IFERROR(INDEX(REPORT_DATA_BY_COMP!$A:$AH,$D14,MATCH(O$8,REPORT_DATA_BY_COMP!$A$1:$AH$1,0)), "")</f>
        <v>0</v>
      </c>
      <c r="P14" s="10">
        <f>IFERROR(INDEX(REPORT_DATA_BY_COMP!$A:$AH,$D14,MATCH(P$8,REPORT_DATA_BY_COMP!$A$1:$AH$1,0)), "")</f>
        <v>6</v>
      </c>
      <c r="Q14" s="10">
        <f>IFERROR(INDEX(REPORT_DATA_BY_COMP!$A:$AH,$D14,MATCH(Q$8,REPORT_DATA_BY_COMP!$A$1:$AH$1,0)), "")</f>
        <v>2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5</v>
      </c>
    </row>
    <row r="15" spans="1:19" ht="15" customHeight="1">
      <c r="A15" s="1"/>
      <c r="B15" s="1" t="s">
        <v>1954</v>
      </c>
      <c r="C15" s="64" t="str">
        <f>CONCATENATE(YEAR,":",MONTH,":",WEEK,":",WEEKDAY,":",$B15)</f>
        <v>2016:3:3:7:HUALIAN_1_S</v>
      </c>
      <c r="D15" s="64">
        <f>MATCH($C15,REPORT_DATA_BY_COMP!$A:$A,0)</f>
        <v>898</v>
      </c>
      <c r="E15" s="65" t="str">
        <f>SUBSTITUTE(VLOOKUP($B15,COMP_LIST!$A:$AA,5,FALSE),"EL","")</f>
        <v>S. Haupt / LeFevre STL</v>
      </c>
      <c r="F15" s="4" t="str">
        <f>VLOOKUP($B15,COMP_LIST!$A:$AA,3,FALSE)</f>
        <v>Hualian 1 S</v>
      </c>
      <c r="G15" s="4" t="str">
        <f>VLOOKUP($B15,COMP_LIST!$A:$AA,4,FALSE)</f>
        <v>花蓮 1 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3</v>
      </c>
      <c r="K15" s="10">
        <f>IFERROR(INDEX(REPORT_DATA_BY_COMP!$A:$AH,$D15,MATCH(K$8,REPORT_DATA_BY_COMP!$A$1:$AH$1,0)), "")</f>
        <v>3</v>
      </c>
      <c r="L15" s="47">
        <f>IFERROR(INDEX(REPORT_DATA_BY_COMP!$A:$AH,$D15,MATCH(L$8,REPORT_DATA_BY_COMP!$A$1:$AH$1,0)), "")</f>
        <v>0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9</v>
      </c>
      <c r="O15" s="10">
        <f>IFERROR(INDEX(REPORT_DATA_BY_COMP!$A:$AH,$D15,MATCH(O$8,REPORT_DATA_BY_COMP!$A$1:$AH$1,0)), "")</f>
        <v>1</v>
      </c>
      <c r="P15" s="10">
        <f>IFERROR(INDEX(REPORT_DATA_BY_COMP!$A:$AH,$D15,MATCH(P$8,REPORT_DATA_BY_COMP!$A$1:$AH$1,0)), "")</f>
        <v>7</v>
      </c>
      <c r="Q15" s="10">
        <f>IFERROR(INDEX(REPORT_DATA_BY_COMP!$A:$AH,$D15,MATCH(Q$8,REPORT_DATA_BY_COMP!$A$1:$AH$1,0)), "")</f>
        <v>7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23</v>
      </c>
    </row>
    <row r="16" spans="1:19" ht="15" customHeight="1">
      <c r="A16" s="1"/>
      <c r="B16" s="1"/>
      <c r="E16" s="8" t="s">
        <v>819</v>
      </c>
      <c r="F16" s="9"/>
      <c r="G16" s="9"/>
      <c r="H16" s="11">
        <f>SUM(H12:H15)</f>
        <v>0</v>
      </c>
      <c r="I16" s="11">
        <f t="shared" ref="I16:R16" si="0">SUM(I12:I15)</f>
        <v>0</v>
      </c>
      <c r="J16" s="11">
        <f t="shared" si="0"/>
        <v>8</v>
      </c>
      <c r="K16" s="11">
        <f t="shared" si="0"/>
        <v>6</v>
      </c>
      <c r="L16" s="48">
        <f t="shared" si="0"/>
        <v>0</v>
      </c>
      <c r="M16" s="57">
        <f t="shared" si="0"/>
        <v>0</v>
      </c>
      <c r="N16" s="51">
        <f t="shared" si="0"/>
        <v>19</v>
      </c>
      <c r="O16" s="11">
        <f t="shared" si="0"/>
        <v>3</v>
      </c>
      <c r="P16" s="11">
        <f t="shared" si="0"/>
        <v>26</v>
      </c>
      <c r="Q16" s="11">
        <f t="shared" si="0"/>
        <v>23</v>
      </c>
      <c r="R16" s="11">
        <f t="shared" si="0"/>
        <v>0</v>
      </c>
      <c r="S16" s="11">
        <f>SUM(S12:S15)</f>
        <v>50</v>
      </c>
    </row>
    <row r="17" spans="1:19" ht="15" customHeight="1">
      <c r="A17" s="1" t="s">
        <v>2337</v>
      </c>
      <c r="B17" s="1"/>
      <c r="E17" s="5" t="str">
        <f>$A17</f>
        <v>Hualian 花蓮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1968</v>
      </c>
      <c r="C18" s="64" t="str">
        <f>CONCATENATE(YEAR,":",MONTH,":",WEEK,":",WEEKDAY,":",$B18)</f>
        <v>2016:3:3:7:HUALIAN_3_E</v>
      </c>
      <c r="D18" s="64">
        <f>MATCH($C18,REPORT_DATA_BY_COMP!$A:$A,0)</f>
        <v>901</v>
      </c>
      <c r="E18" s="65" t="str">
        <f>SUBSTITUTE(VLOOKUP($B18,COMP_LIST!$A:$AA,5,FALSE),"EL","")</f>
        <v>E. Welker DL / Miller</v>
      </c>
      <c r="F18" s="4" t="str">
        <f>VLOOKUP($B18,COMP_LIST!$A:$AA,3,FALSE)</f>
        <v>Hualian 3 E</v>
      </c>
      <c r="G18" s="4" t="str">
        <f>VLOOKUP($B18,COMP_LIST!$A:$AA,4,FALSE)</f>
        <v>花蓮 3 長老</v>
      </c>
      <c r="H18" s="10">
        <f>IFERROR(INDEX(REPORT_DATA_BY_COMP!$A:$AH,$D18,MATCH(H$8,REPORT_DATA_BY_COMP!$A$1:$AH$1,0)), "")</f>
        <v>0</v>
      </c>
      <c r="I18" s="10">
        <f>IFERROR(INDEX(REPORT_DATA_BY_COMP!$A:$AH,$D18,MATCH(I$8,REPORT_DATA_BY_COMP!$A$1:$AH$1,0)), "")</f>
        <v>0</v>
      </c>
      <c r="J18" s="10">
        <f>IFERROR(INDEX(REPORT_DATA_BY_COMP!$A:$AH,$D18,MATCH(J$8,REPORT_DATA_BY_COMP!$A$1:$AH$1,0)), "")</f>
        <v>4</v>
      </c>
      <c r="K18" s="10">
        <f>IFERROR(INDEX(REPORT_DATA_BY_COMP!$A:$AH,$D18,MATCH(K$8,REPORT_DATA_BY_COMP!$A$1:$AH$1,0)), "")</f>
        <v>4</v>
      </c>
      <c r="L18" s="47">
        <f>IFERROR(INDEX(REPORT_DATA_BY_COMP!$A:$AH,$D18,MATCH(L$8,REPORT_DATA_BY_COMP!$A$1:$AH$1,0)), "")</f>
        <v>0</v>
      </c>
      <c r="M18" s="56">
        <f>IFERROR(INDEX(REPORT_DATA_BY_COMP!$A:$AH,$D18,MATCH(M$8,REPORT_DATA_BY_COMP!$A$1:$AH$1,0)), "")</f>
        <v>0</v>
      </c>
      <c r="N18" s="50">
        <f>IFERROR(INDEX(REPORT_DATA_BY_COMP!$A:$AH,$D18,MATCH(N$8,REPORT_DATA_BY_COMP!$A$1:$AH$1,0)), "")</f>
        <v>8</v>
      </c>
      <c r="O18" s="10">
        <f>IFERROR(INDEX(REPORT_DATA_BY_COMP!$A:$AH,$D18,MATCH(O$8,REPORT_DATA_BY_COMP!$A$1:$AH$1,0)), "")</f>
        <v>4</v>
      </c>
      <c r="P18" s="10">
        <f>IFERROR(INDEX(REPORT_DATA_BY_COMP!$A:$AH,$D18,MATCH(P$8,REPORT_DATA_BY_COMP!$A$1:$AH$1,0)), "")</f>
        <v>8</v>
      </c>
      <c r="Q18" s="10">
        <f>IFERROR(INDEX(REPORT_DATA_BY_COMP!$A:$AH,$D18,MATCH(Q$8,REPORT_DATA_BY_COMP!$A$1:$AH$1,0)), "")</f>
        <v>10</v>
      </c>
      <c r="R18" s="10">
        <f>IFERROR(INDEX(REPORT_DATA_BY_COMP!$A:$AH,$D18,MATCH(R$8,REPORT_DATA_BY_COMP!$A$1:$AH$1,0)), "")</f>
        <v>0</v>
      </c>
      <c r="S18" s="10">
        <f>IFERROR(INDEX(REPORT_DATA_BY_COMP!$A:$AH,$D18,MATCH(S$8,REPORT_DATA_BY_COMP!$A$1:$AH$1,0)), "")</f>
        <v>15</v>
      </c>
    </row>
    <row r="19" spans="1:19" ht="15" customHeight="1">
      <c r="A19" s="1"/>
      <c r="B19" s="1" t="s">
        <v>1972</v>
      </c>
      <c r="C19" s="64" t="str">
        <f>CONCATENATE(YEAR,":",MONTH,":",WEEK,":",WEEKDAY,":",$B19)</f>
        <v>2016:3:3:7:HUALIAN_3_S</v>
      </c>
      <c r="D19" s="64">
        <f>MATCH($C19,REPORT_DATA_BY_COMP!$A:$A,0)</f>
        <v>902</v>
      </c>
      <c r="E19" s="65" t="str">
        <f>SUBSTITUTE(VLOOKUP($B19,COMP_LIST!$A:$AA,5,FALSE),"EL","")</f>
        <v>S. Kitchens  / Tinsley</v>
      </c>
      <c r="F19" s="4" t="str">
        <f>VLOOKUP($B19,COMP_LIST!$A:$AA,3,FALSE)</f>
        <v>Hualian 3 S</v>
      </c>
      <c r="G19" s="4" t="str">
        <f>VLOOKUP($B19,COMP_LIST!$A:$AA,4,FALSE)</f>
        <v>花蓮 3 姐妹</v>
      </c>
      <c r="H19" s="10">
        <f>IFERROR(INDEX(REPORT_DATA_BY_COMP!$A:$AH,$D19,MATCH(H$8,REPORT_DATA_BY_COMP!$A$1:$AH$1,0)), "")</f>
        <v>0</v>
      </c>
      <c r="I19" s="10">
        <f>IFERROR(INDEX(REPORT_DATA_BY_COMP!$A:$AH,$D19,MATCH(I$8,REPORT_DATA_BY_COMP!$A$1:$AH$1,0)), "")</f>
        <v>0</v>
      </c>
      <c r="J19" s="10">
        <f>IFERROR(INDEX(REPORT_DATA_BY_COMP!$A:$AH,$D19,MATCH(J$8,REPORT_DATA_BY_COMP!$A$1:$AH$1,0)), "")</f>
        <v>0</v>
      </c>
      <c r="K19" s="10">
        <f>IFERROR(INDEX(REPORT_DATA_BY_COMP!$A:$AH,$D19,MATCH(K$8,REPORT_DATA_BY_COMP!$A$1:$AH$1,0)), "")</f>
        <v>4</v>
      </c>
      <c r="L19" s="47">
        <f>IFERROR(INDEX(REPORT_DATA_BY_COMP!$A:$AH,$D19,MATCH(L$8,REPORT_DATA_BY_COMP!$A$1:$AH$1,0)), "")</f>
        <v>0</v>
      </c>
      <c r="M19" s="56">
        <f>IFERROR(INDEX(REPORT_DATA_BY_COMP!$A:$AH,$D19,MATCH(M$8,REPORT_DATA_BY_COMP!$A$1:$AH$1,0)), "")</f>
        <v>0</v>
      </c>
      <c r="N19" s="50">
        <f>IFERROR(INDEX(REPORT_DATA_BY_COMP!$A:$AH,$D19,MATCH(N$8,REPORT_DATA_BY_COMP!$A$1:$AH$1,0)), "")</f>
        <v>11</v>
      </c>
      <c r="O19" s="10">
        <f>IFERROR(INDEX(REPORT_DATA_BY_COMP!$A:$AH,$D19,MATCH(O$8,REPORT_DATA_BY_COMP!$A$1:$AH$1,0)), "")</f>
        <v>2</v>
      </c>
      <c r="P19" s="10">
        <f>IFERROR(INDEX(REPORT_DATA_BY_COMP!$A:$AH,$D19,MATCH(P$8,REPORT_DATA_BY_COMP!$A$1:$AH$1,0)), "")</f>
        <v>7</v>
      </c>
      <c r="Q19" s="10">
        <f>IFERROR(INDEX(REPORT_DATA_BY_COMP!$A:$AH,$D19,MATCH(Q$8,REPORT_DATA_BY_COMP!$A$1:$AH$1,0)), "")</f>
        <v>14</v>
      </c>
      <c r="R19" s="10">
        <f>IFERROR(INDEX(REPORT_DATA_BY_COMP!$A:$AH,$D19,MATCH(R$8,REPORT_DATA_BY_COMP!$A$1:$AH$1,0)), "")</f>
        <v>0</v>
      </c>
      <c r="S19" s="10">
        <f>IFERROR(INDEX(REPORT_DATA_BY_COMP!$A:$AH,$D19,MATCH(S$8,REPORT_DATA_BY_COMP!$A$1:$AH$1,0)), "")</f>
        <v>14</v>
      </c>
    </row>
    <row r="20" spans="1:19" ht="15" customHeight="1" thickBot="1">
      <c r="A20" s="1"/>
      <c r="B20" s="1"/>
      <c r="E20" s="8" t="s">
        <v>819</v>
      </c>
      <c r="F20" s="9"/>
      <c r="G20" s="9"/>
      <c r="H20" s="11">
        <f t="shared" ref="H20:S20" si="1">SUM(H18:H19)</f>
        <v>0</v>
      </c>
      <c r="I20" s="11">
        <f t="shared" si="1"/>
        <v>0</v>
      </c>
      <c r="J20" s="11">
        <f t="shared" si="1"/>
        <v>4</v>
      </c>
      <c r="K20" s="11">
        <f t="shared" si="1"/>
        <v>8</v>
      </c>
      <c r="L20" s="48">
        <f t="shared" si="1"/>
        <v>0</v>
      </c>
      <c r="M20" s="69">
        <f t="shared" si="1"/>
        <v>0</v>
      </c>
      <c r="N20" s="51">
        <f t="shared" si="1"/>
        <v>19</v>
      </c>
      <c r="O20" s="11">
        <f t="shared" si="1"/>
        <v>6</v>
      </c>
      <c r="P20" s="11">
        <f t="shared" si="1"/>
        <v>15</v>
      </c>
      <c r="Q20" s="11">
        <f t="shared" si="1"/>
        <v>24</v>
      </c>
      <c r="R20" s="11">
        <f t="shared" si="1"/>
        <v>0</v>
      </c>
      <c r="S20" s="11">
        <f t="shared" si="1"/>
        <v>29</v>
      </c>
    </row>
    <row r="21" spans="1:19" ht="15" customHeight="1" thickTop="1">
      <c r="E21" s="31"/>
      <c r="F21" s="22"/>
      <c r="G21" s="22"/>
      <c r="H21" s="22"/>
      <c r="I21" s="22"/>
      <c r="J21" s="22"/>
      <c r="K21" s="22"/>
      <c r="L21" s="22"/>
      <c r="M21" s="70"/>
      <c r="N21" s="22"/>
      <c r="O21" s="22"/>
      <c r="P21" s="22"/>
      <c r="Q21" s="22"/>
      <c r="R21" s="22"/>
      <c r="S21" s="22"/>
    </row>
    <row r="22" spans="1:19" ht="15" customHeight="1">
      <c r="E22" s="12" t="s">
        <v>818</v>
      </c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</row>
    <row r="23" spans="1:19" ht="15" customHeight="1">
      <c r="C23" s="64" t="str">
        <f>CONCATENATE(YEAR,":",MONTH,":1:",WEEKLY_REPORT_DAY,":", $A$1)</f>
        <v>2016:3:1:7:HUALIAN</v>
      </c>
      <c r="D23" s="64">
        <f>MATCH($C23,REPORT_DATA_BY_ZONE!$A:$A, 0)</f>
        <v>81</v>
      </c>
      <c r="E23" s="19" t="s">
        <v>796</v>
      </c>
      <c r="F23" s="13"/>
      <c r="G23" s="13"/>
      <c r="H23" s="10">
        <f>IFERROR(INDEX(REPORT_DATA_BY_ZONE!$A:$AH,$D23,MATCH(H$8,REPORT_DATA_BY_ZONE!$A$1:$AH$1,0)), "")</f>
        <v>1</v>
      </c>
      <c r="I23" s="10">
        <f>IFERROR(INDEX(REPORT_DATA_BY_ZONE!$A:$AH,$D23,MATCH(I$8,REPORT_DATA_BY_ZONE!$A$1:$AH$1,0)), "")</f>
        <v>1</v>
      </c>
      <c r="J23" s="10">
        <f>IFERROR(INDEX(REPORT_DATA_BY_ZONE!$A:$AH,$D23,MATCH(J$8,REPORT_DATA_BY_ZONE!$A$1:$AH$1,0)), "")</f>
        <v>8</v>
      </c>
      <c r="K23" s="10">
        <f>IFERROR(INDEX(REPORT_DATA_BY_ZONE!$A:$AH,$D23,MATCH(K$8,REPORT_DATA_BY_ZONE!$A$1:$AH$1,0)), "")</f>
        <v>12</v>
      </c>
      <c r="L23" s="47">
        <f>IFERROR(INDEX(REPORT_DATA_BY_ZONE!$A:$AH,$D23,MATCH(L$8,REPORT_DATA_BY_ZONE!$A$1:$AH$1,0)), "")</f>
        <v>1</v>
      </c>
      <c r="M23" s="10">
        <f>IFERROR(INDEX(REPORT_DATA_BY_ZONE!$A:$AH,$D23,MATCH(M$8,REPORT_DATA_BY_ZONE!$A$1:$AH$1,0)), "")</f>
        <v>0</v>
      </c>
      <c r="N23" s="50">
        <f>IFERROR(INDEX(REPORT_DATA_BY_ZONE!$A:$AH,$D23,MATCH(N$8,REPORT_DATA_BY_ZONE!$A$1:$AH$1,0)), "")</f>
        <v>40</v>
      </c>
      <c r="O23" s="10">
        <f>IFERROR(INDEX(REPORT_DATA_BY_ZONE!$A:$AH,$D23,MATCH(O$8,REPORT_DATA_BY_ZONE!$A$1:$AH$1,0)), "")</f>
        <v>8</v>
      </c>
      <c r="P23" s="10">
        <f>IFERROR(INDEX(REPORT_DATA_BY_ZONE!$A:$AH,$D23,MATCH(P$8,REPORT_DATA_BY_ZONE!$A$1:$AH$1,0)), "")</f>
        <v>42</v>
      </c>
      <c r="Q23" s="10">
        <f>IFERROR(INDEX(REPORT_DATA_BY_ZONE!$A:$AH,$D23,MATCH(Q$8,REPORT_DATA_BY_ZONE!$A$1:$AH$1,0)), "")</f>
        <v>29</v>
      </c>
      <c r="R23" s="10">
        <f>IFERROR(INDEX(REPORT_DATA_BY_ZONE!$A:$AH,$D23,MATCH(R$8,REPORT_DATA_BY_ZONE!$A$1:$AH$1,0)), "")</f>
        <v>1</v>
      </c>
      <c r="S23" s="10">
        <f>IFERROR(INDEX(REPORT_DATA_BY_ZONE!$A:$AH,$D23,MATCH(S$8,REPORT_DATA_BY_ZONE!$A$1:$AH$1,0)), "")</f>
        <v>57</v>
      </c>
    </row>
    <row r="24" spans="1:19" ht="15" customHeight="1">
      <c r="C24" s="64" t="str">
        <f>CONCATENATE(YEAR,":",MONTH,":2:",WEEKLY_REPORT_DAY,":", $A$1)</f>
        <v>2016:3:2:7:HUALIAN</v>
      </c>
      <c r="D24" s="64">
        <f>MATCH($C24,REPORT_DATA_BY_ZONE!$A:$A, 0)</f>
        <v>92</v>
      </c>
      <c r="E24" s="19" t="s">
        <v>795</v>
      </c>
      <c r="F24" s="13"/>
      <c r="G24" s="13"/>
      <c r="H24" s="10">
        <f>IFERROR(INDEX(REPORT_DATA_BY_ZONE!$A:$AH,$D24,MATCH(H$8,REPORT_DATA_BY_ZONE!$A$1:$AH$1,0)), "")</f>
        <v>0</v>
      </c>
      <c r="I24" s="10">
        <f>IFERROR(INDEX(REPORT_DATA_BY_ZONE!$A:$AH,$D24,MATCH(I$8,REPORT_DATA_BY_ZONE!$A$1:$AH$1,0)), "")</f>
        <v>0</v>
      </c>
      <c r="J24" s="10">
        <f>IFERROR(INDEX(REPORT_DATA_BY_ZONE!$A:$AH,$D24,MATCH(J$8,REPORT_DATA_BY_ZONE!$A$1:$AH$1,0)), "")</f>
        <v>12</v>
      </c>
      <c r="K24" s="10">
        <f>IFERROR(INDEX(REPORT_DATA_BY_ZONE!$A:$AH,$D24,MATCH(K$8,REPORT_DATA_BY_ZONE!$A$1:$AH$1,0)), "")</f>
        <v>16</v>
      </c>
      <c r="L24" s="47">
        <f>IFERROR(INDEX(REPORT_DATA_BY_ZONE!$A:$AH,$D24,MATCH(L$8,REPORT_DATA_BY_ZONE!$A$1:$AH$1,0)), "")</f>
        <v>0</v>
      </c>
      <c r="M24" s="10">
        <f>IFERROR(INDEX(REPORT_DATA_BY_ZONE!$A:$AH,$D24,MATCH(M$8,REPORT_DATA_BY_ZONE!$A$1:$AH$1,0)), "")</f>
        <v>1</v>
      </c>
      <c r="N24" s="50">
        <f>IFERROR(INDEX(REPORT_DATA_BY_ZONE!$A:$AH,$D24,MATCH(N$8,REPORT_DATA_BY_ZONE!$A$1:$AH$1,0)), "")</f>
        <v>42</v>
      </c>
      <c r="O24" s="10">
        <f>IFERROR(INDEX(REPORT_DATA_BY_ZONE!$A:$AH,$D24,MATCH(O$8,REPORT_DATA_BY_ZONE!$A$1:$AH$1,0)), "")</f>
        <v>9</v>
      </c>
      <c r="P24" s="10">
        <f>IFERROR(INDEX(REPORT_DATA_BY_ZONE!$A:$AH,$D24,MATCH(P$8,REPORT_DATA_BY_ZONE!$A$1:$AH$1,0)), "")</f>
        <v>31</v>
      </c>
      <c r="Q24" s="10">
        <f>IFERROR(INDEX(REPORT_DATA_BY_ZONE!$A:$AH,$D24,MATCH(Q$8,REPORT_DATA_BY_ZONE!$A$1:$AH$1,0)), "")</f>
        <v>28</v>
      </c>
      <c r="R24" s="10">
        <f>IFERROR(INDEX(REPORT_DATA_BY_ZONE!$A:$AH,$D24,MATCH(R$8,REPORT_DATA_BY_ZONE!$A$1:$AH$1,0)), "")</f>
        <v>2</v>
      </c>
      <c r="S24" s="10">
        <f>IFERROR(INDEX(REPORT_DATA_BY_ZONE!$A:$AH,$D24,MATCH(S$8,REPORT_DATA_BY_ZONE!$A$1:$AH$1,0)), "")</f>
        <v>44</v>
      </c>
    </row>
    <row r="25" spans="1:19" ht="15" customHeight="1">
      <c r="C25" s="64" t="str">
        <f>CONCATENATE(YEAR,":",MONTH,":3:",WEEKLY_REPORT_DAY,":", $A$1)</f>
        <v>2016:3:3:7:HUALIAN</v>
      </c>
      <c r="D25" s="64">
        <f>MATCH($C25,REPORT_DATA_BY_ZONE!$A:$A, 0)</f>
        <v>102</v>
      </c>
      <c r="E25" s="19" t="s">
        <v>797</v>
      </c>
      <c r="F25" s="13"/>
      <c r="G25" s="13"/>
      <c r="H25" s="10">
        <f>IFERROR(INDEX(REPORT_DATA_BY_ZONE!$A:$AH,$D25,MATCH(H$8,REPORT_DATA_BY_ZONE!$A$1:$AH$1,0)), "")</f>
        <v>0</v>
      </c>
      <c r="I25" s="10">
        <f>IFERROR(INDEX(REPORT_DATA_BY_ZONE!$A:$AH,$D25,MATCH(I$8,REPORT_DATA_BY_ZONE!$A$1:$AH$1,0)), "")</f>
        <v>0</v>
      </c>
      <c r="J25" s="10">
        <f>IFERROR(INDEX(REPORT_DATA_BY_ZONE!$A:$AH,$D25,MATCH(J$8,REPORT_DATA_BY_ZONE!$A$1:$AH$1,0)), "")</f>
        <v>12</v>
      </c>
      <c r="K25" s="10">
        <f>IFERROR(INDEX(REPORT_DATA_BY_ZONE!$A:$AH,$D25,MATCH(K$8,REPORT_DATA_BY_ZONE!$A$1:$AH$1,0)), "")</f>
        <v>14</v>
      </c>
      <c r="L25" s="47">
        <f>IFERROR(INDEX(REPORT_DATA_BY_ZONE!$A:$AH,$D25,MATCH(L$8,REPORT_DATA_BY_ZONE!$A$1:$AH$1,0)), "")</f>
        <v>0</v>
      </c>
      <c r="M25" s="10">
        <f>IFERROR(INDEX(REPORT_DATA_BY_ZONE!$A:$AH,$D25,MATCH(M$8,REPORT_DATA_BY_ZONE!$A$1:$AH$1,0)), "")</f>
        <v>0</v>
      </c>
      <c r="N25" s="50">
        <f>IFERROR(INDEX(REPORT_DATA_BY_ZONE!$A:$AH,$D25,MATCH(N$8,REPORT_DATA_BY_ZONE!$A$1:$AH$1,0)), "")</f>
        <v>38</v>
      </c>
      <c r="O25" s="10">
        <f>IFERROR(INDEX(REPORT_DATA_BY_ZONE!$A:$AH,$D25,MATCH(O$8,REPORT_DATA_BY_ZONE!$A$1:$AH$1,0)), "")</f>
        <v>9</v>
      </c>
      <c r="P25" s="10">
        <f>IFERROR(INDEX(REPORT_DATA_BY_ZONE!$A:$AH,$D25,MATCH(P$8,REPORT_DATA_BY_ZONE!$A$1:$AH$1,0)), "")</f>
        <v>41</v>
      </c>
      <c r="Q25" s="10">
        <f>IFERROR(INDEX(REPORT_DATA_BY_ZONE!$A:$AH,$D25,MATCH(Q$8,REPORT_DATA_BY_ZONE!$A$1:$AH$1,0)), "")</f>
        <v>47</v>
      </c>
      <c r="R25" s="10">
        <f>IFERROR(INDEX(REPORT_DATA_BY_ZONE!$A:$AH,$D25,MATCH(R$8,REPORT_DATA_BY_ZONE!$A$1:$AH$1,0)), "")</f>
        <v>0</v>
      </c>
      <c r="S25" s="10">
        <f>IFERROR(INDEX(REPORT_DATA_BY_ZONE!$A:$AH,$D25,MATCH(S$8,REPORT_DATA_BY_ZONE!$A$1:$AH$1,0)), "")</f>
        <v>79</v>
      </c>
    </row>
    <row r="26" spans="1:19" ht="15" customHeight="1">
      <c r="C26" s="64" t="str">
        <f>CONCATENATE(YEAR,":",MONTH,":4:",WEEKLY_REPORT_DAY,":", $A$1)</f>
        <v>2016:3:4:7:HUALIAN</v>
      </c>
      <c r="D26" s="64" t="e">
        <f>MATCH($C26,REPORT_DATA_BY_ZONE!$A:$A, 0)</f>
        <v>#N/A</v>
      </c>
      <c r="E26" s="19" t="s">
        <v>798</v>
      </c>
      <c r="F26" s="13"/>
      <c r="G26" s="13"/>
      <c r="H26" s="10" t="str">
        <f>IFERROR(INDEX(REPORT_DATA_BY_ZONE!$A:$AH,$D26,MATCH(H$8,REPORT_DATA_BY_ZONE!$A$1:$AH$1,0)), "")</f>
        <v/>
      </c>
      <c r="I26" s="10" t="str">
        <f>IFERROR(INDEX(REPORT_DATA_BY_ZONE!$A:$AH,$D26,MATCH(I$8,REPORT_DATA_BY_ZONE!$A$1:$AH$1,0)), "")</f>
        <v/>
      </c>
      <c r="J26" s="10" t="str">
        <f>IFERROR(INDEX(REPORT_DATA_BY_ZONE!$A:$AH,$D26,MATCH(J$8,REPORT_DATA_BY_ZONE!$A$1:$AH$1,0)), "")</f>
        <v/>
      </c>
      <c r="K26" s="10" t="str">
        <f>IFERROR(INDEX(REPORT_DATA_BY_ZONE!$A:$AH,$D26,MATCH(K$8,REPORT_DATA_BY_ZONE!$A$1:$AH$1,0)), "")</f>
        <v/>
      </c>
      <c r="L26" s="47" t="str">
        <f>IFERROR(INDEX(REPORT_DATA_BY_ZONE!$A:$AH,$D26,MATCH(L$8,REPORT_DATA_BY_ZONE!$A$1:$AH$1,0)), "")</f>
        <v/>
      </c>
      <c r="M26" s="10" t="str">
        <f>IFERROR(INDEX(REPORT_DATA_BY_ZONE!$A:$AH,$D26,MATCH(M$8,REPORT_DATA_BY_ZONE!$A$1:$AH$1,0)), "")</f>
        <v/>
      </c>
      <c r="N26" s="50" t="str">
        <f>IFERROR(INDEX(REPORT_DATA_BY_ZONE!$A:$AH,$D26,MATCH(N$8,REPORT_DATA_BY_ZONE!$A$1:$AH$1,0)), "")</f>
        <v/>
      </c>
      <c r="O26" s="10" t="str">
        <f>IFERROR(INDEX(REPORT_DATA_BY_ZONE!$A:$AH,$D26,MATCH(O$8,REPORT_DATA_BY_ZONE!$A$1:$AH$1,0)), "")</f>
        <v/>
      </c>
      <c r="P26" s="10" t="str">
        <f>IFERROR(INDEX(REPORT_DATA_BY_ZONE!$A:$AH,$D26,MATCH(P$8,REPORT_DATA_BY_ZONE!$A$1:$AH$1,0)), "")</f>
        <v/>
      </c>
      <c r="Q26" s="10" t="str">
        <f>IFERROR(INDEX(REPORT_DATA_BY_ZONE!$A:$AH,$D26,MATCH(Q$8,REPORT_DATA_BY_ZONE!$A$1:$AH$1,0)), "")</f>
        <v/>
      </c>
      <c r="R26" s="10" t="str">
        <f>IFERROR(INDEX(REPORT_DATA_BY_ZONE!$A:$AH,$D26,MATCH(R$8,REPORT_DATA_BY_ZONE!$A$1:$AH$1,0)), "")</f>
        <v/>
      </c>
      <c r="S26" s="10" t="str">
        <f>IFERROR(INDEX(REPORT_DATA_BY_ZONE!$A:$AH,$D26,MATCH(S$8,REPORT_DATA_BY_ZONE!$A$1:$AH$1,0)), "")</f>
        <v/>
      </c>
    </row>
    <row r="27" spans="1:19" ht="15" customHeight="1">
      <c r="C27" s="64" t="str">
        <f>CONCATENATE(YEAR,":",MONTH,":5:",WEEKLY_REPORT_DAY,":", $A$1)</f>
        <v>2016:3:5:7:HUALIAN</v>
      </c>
      <c r="D27" s="64" t="e">
        <f>MATCH($C27,REPORT_DATA_BY_ZONE!$A:$A, 0)</f>
        <v>#N/A</v>
      </c>
      <c r="E27" s="19" t="s">
        <v>799</v>
      </c>
      <c r="F27" s="13"/>
      <c r="G27" s="13"/>
      <c r="H27" s="10" t="str">
        <f>IFERROR(INDEX(REPORT_DATA_BY_ZONE!$A:$AH,$D27,MATCH(H$8,REPORT_DATA_BY_ZONE!$A$1:$AH$1,0)), "")</f>
        <v/>
      </c>
      <c r="I27" s="10" t="str">
        <f>IFERROR(INDEX(REPORT_DATA_BY_ZONE!$A:$AH,$D27,MATCH(I$8,REPORT_DATA_BY_ZONE!$A$1:$AH$1,0)), "")</f>
        <v/>
      </c>
      <c r="J27" s="10" t="str">
        <f>IFERROR(INDEX(REPORT_DATA_BY_ZONE!$A:$AH,$D27,MATCH(J$8,REPORT_DATA_BY_ZONE!$A$1:$AH$1,0)), "")</f>
        <v/>
      </c>
      <c r="K27" s="10" t="str">
        <f>IFERROR(INDEX(REPORT_DATA_BY_ZONE!$A:$AH,$D27,MATCH(K$8,REPORT_DATA_BY_ZONE!$A$1:$AH$1,0)), "")</f>
        <v/>
      </c>
      <c r="L27" s="47" t="str">
        <f>IFERROR(INDEX(REPORT_DATA_BY_ZONE!$A:$AH,$D27,MATCH(L$8,REPORT_DATA_BY_ZONE!$A$1:$AH$1,0)), "")</f>
        <v/>
      </c>
      <c r="M27" s="10" t="str">
        <f>IFERROR(INDEX(REPORT_DATA_BY_ZONE!$A:$AH,$D27,MATCH(M$8,REPORT_DATA_BY_ZONE!$A$1:$AH$1,0)), "")</f>
        <v/>
      </c>
      <c r="N27" s="50" t="str">
        <f>IFERROR(INDEX(REPORT_DATA_BY_ZONE!$A:$AH,$D27,MATCH(N$8,REPORT_DATA_BY_ZONE!$A$1:$AH$1,0)), "")</f>
        <v/>
      </c>
      <c r="O27" s="10" t="str">
        <f>IFERROR(INDEX(REPORT_DATA_BY_ZONE!$A:$AH,$D27,MATCH(O$8,REPORT_DATA_BY_ZONE!$A$1:$AH$1,0)), "")</f>
        <v/>
      </c>
      <c r="P27" s="10" t="str">
        <f>IFERROR(INDEX(REPORT_DATA_BY_ZONE!$A:$AH,$D27,MATCH(P$8,REPORT_DATA_BY_ZONE!$A$1:$AH$1,0)), "")</f>
        <v/>
      </c>
      <c r="Q27" s="10" t="str">
        <f>IFERROR(INDEX(REPORT_DATA_BY_ZONE!$A:$AH,$D27,MATCH(Q$8,REPORT_DATA_BY_ZONE!$A$1:$AH$1,0)), "")</f>
        <v/>
      </c>
      <c r="R27" s="10" t="str">
        <f>IFERROR(INDEX(REPORT_DATA_BY_ZONE!$A:$AH,$D27,MATCH(R$8,REPORT_DATA_BY_ZONE!$A$1:$AH$1,0)), "")</f>
        <v/>
      </c>
      <c r="S27" s="10" t="str">
        <f>IFERROR(INDEX(REPORT_DATA_BY_ZONE!$A:$AH,$D27,MATCH(S$8,REPORT_DATA_BY_ZONE!$A$1:$AH$1,0)), "")</f>
        <v/>
      </c>
    </row>
    <row r="28" spans="1:19" ht="15" customHeight="1">
      <c r="E28" s="16" t="s">
        <v>819</v>
      </c>
      <c r="F28" s="14"/>
      <c r="G28" s="14"/>
      <c r="H28" s="17">
        <f>SUM(H23:H27)</f>
        <v>1</v>
      </c>
      <c r="I28" s="17">
        <f t="shared" ref="I28:R28" si="2">SUM(I23:I27)</f>
        <v>1</v>
      </c>
      <c r="J28" s="17">
        <f t="shared" si="2"/>
        <v>32</v>
      </c>
      <c r="K28" s="17">
        <f t="shared" si="2"/>
        <v>42</v>
      </c>
      <c r="L28" s="49">
        <f t="shared" si="2"/>
        <v>1</v>
      </c>
      <c r="M28" s="17">
        <f t="shared" si="2"/>
        <v>1</v>
      </c>
      <c r="N28" s="52">
        <f t="shared" si="2"/>
        <v>120</v>
      </c>
      <c r="O28" s="17">
        <f t="shared" si="2"/>
        <v>26</v>
      </c>
      <c r="P28" s="17">
        <f t="shared" si="2"/>
        <v>114</v>
      </c>
      <c r="Q28" s="17">
        <f t="shared" si="2"/>
        <v>104</v>
      </c>
      <c r="R28" s="17">
        <f t="shared" si="2"/>
        <v>3</v>
      </c>
      <c r="S28" s="17">
        <f>SUM(S23:S27)</f>
        <v>180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8:S19 M12:S15">
    <cfRule type="expression" dxfId="439" priority="3">
      <formula>AND(M$9&lt;&gt;"",M12&gt;=M$9)</formula>
    </cfRule>
  </conditionalFormatting>
  <conditionalFormatting sqref="M12:S15 M18:S19">
    <cfRule type="expression" dxfId="438" priority="2">
      <formula>J12=""</formula>
    </cfRule>
    <cfRule type="expression" dxfId="437" priority="4">
      <formula>AND(M$10&lt;&gt;"",M12&lt;M$10)</formula>
    </cfRule>
    <cfRule type="expression" dxfId="436" priority="5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65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opLeftCell="S77" zoomScale="85" zoomScaleNormal="85" workbookViewId="0">
      <selection activeCell="C15" sqref="C15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2014:1:0:0:HUALIAN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2014:2:0:0:HUALIAN</v>
      </c>
      <c r="AB54" s="27">
        <f t="shared" ca="1" si="3"/>
        <v>31</v>
      </c>
      <c r="AC54" s="21">
        <f t="shared" ca="1" si="4"/>
        <v>9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2014:3:0:0:HUALIAN</v>
      </c>
      <c r="AB55" s="27">
        <f t="shared" ca="1" si="3"/>
        <v>39</v>
      </c>
      <c r="AC55" s="21">
        <f t="shared" ca="1" si="4"/>
        <v>4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2014:4:0:0:HUALIAN</v>
      </c>
      <c r="AB56" s="27">
        <f t="shared" ca="1" si="3"/>
        <v>47</v>
      </c>
      <c r="AC56" s="21">
        <f t="shared" ca="1" si="4"/>
        <v>6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2014:5:0:0:HUALIAN</v>
      </c>
      <c r="AB57" s="27">
        <f t="shared" ca="1" si="3"/>
        <v>55</v>
      </c>
      <c r="AC57" s="21">
        <f t="shared" ca="1" si="4"/>
        <v>4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2014:6:0:0:HUALIAN</v>
      </c>
      <c r="AB58" s="27">
        <f t="shared" ca="1" si="3"/>
        <v>63</v>
      </c>
      <c r="AC58" s="21">
        <f t="shared" ca="1" si="4"/>
        <v>4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2014:7:0:0:HUALIAN</v>
      </c>
      <c r="AB59" s="27">
        <f t="shared" ca="1" si="3"/>
        <v>71</v>
      </c>
      <c r="AC59" s="21">
        <f t="shared" ca="1" si="4"/>
        <v>2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2014:8:0:0:HUALIAN</v>
      </c>
      <c r="AB60" s="27">
        <f t="shared" ca="1" si="3"/>
        <v>79</v>
      </c>
      <c r="AC60" s="21">
        <f t="shared" ca="1" si="4"/>
        <v>5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2014:9:0:0:HUALIAN</v>
      </c>
      <c r="AB61" s="27">
        <f t="shared" ca="1" si="3"/>
        <v>87</v>
      </c>
      <c r="AC61" s="21">
        <f t="shared" ca="1" si="4"/>
        <v>3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2014:10:0:0:HUALIAN</v>
      </c>
      <c r="AB62" s="27">
        <f t="shared" ca="1" si="3"/>
        <v>4</v>
      </c>
      <c r="AC62" s="21">
        <f t="shared" ca="1" si="4"/>
        <v>5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2014:11:0:0:HUALIAN</v>
      </c>
      <c r="AB63" s="27">
        <f t="shared" ca="1" si="3"/>
        <v>13</v>
      </c>
      <c r="AC63" s="21">
        <f t="shared" ca="1" si="4"/>
        <v>4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2014:12:0:0:HUALIAN</v>
      </c>
      <c r="AB64" s="27">
        <f t="shared" ca="1" si="3"/>
        <v>22</v>
      </c>
      <c r="AC64" s="21">
        <f t="shared" ca="1" si="4"/>
        <v>2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2015:1:0:0:HUALIAN</v>
      </c>
      <c r="AB65" s="27">
        <f t="shared" ca="1" si="3"/>
        <v>126</v>
      </c>
      <c r="AC65" s="21">
        <f t="shared" ca="1" si="4"/>
        <v>3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2015:2:0:0:HUALIAN</v>
      </c>
      <c r="AB66" s="27">
        <f t="shared" ca="1" si="3"/>
        <v>135</v>
      </c>
      <c r="AC66" s="21">
        <f t="shared" ca="1" si="4"/>
        <v>0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2015:3:0:0:HUALIAN</v>
      </c>
      <c r="AB67" s="27">
        <f t="shared" ca="1" si="3"/>
        <v>145</v>
      </c>
      <c r="AC67" s="21">
        <f t="shared" ca="1" si="4"/>
        <v>3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2015:4:0:0:HUALIAN</v>
      </c>
      <c r="AB68" s="27">
        <f t="shared" ca="1" si="3"/>
        <v>155</v>
      </c>
      <c r="AC68" s="21">
        <f t="shared" ca="1" si="4"/>
        <v>1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2015:5:0:0:HUALIAN</v>
      </c>
      <c r="AB69" s="27">
        <f t="shared" ca="1" si="3"/>
        <v>165</v>
      </c>
      <c r="AC69" s="21">
        <f t="shared" ca="1" si="4"/>
        <v>5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2015:6:0:0:HUALIAN</v>
      </c>
      <c r="AB70" s="27">
        <f t="shared" ca="1" si="3"/>
        <v>175</v>
      </c>
      <c r="AC70" s="21">
        <f t="shared" ca="1" si="4"/>
        <v>3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2015:7:0:0:HUALIAN</v>
      </c>
      <c r="AB71" s="27">
        <f t="shared" ca="1" si="3"/>
        <v>185</v>
      </c>
      <c r="AC71" s="21">
        <f t="shared" ca="1" si="4"/>
        <v>5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2015:8:0:0:HUALIAN</v>
      </c>
      <c r="AB72" s="27">
        <f t="shared" ca="1" si="3"/>
        <v>195</v>
      </c>
      <c r="AC72" s="21">
        <f t="shared" ca="1" si="4"/>
        <v>1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2015:9:0:0:HUALIAN</v>
      </c>
      <c r="AB73" s="27">
        <f t="shared" ca="1" si="3"/>
        <v>205</v>
      </c>
      <c r="AC73" s="21">
        <f t="shared" ca="1" si="4"/>
        <v>2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2015:10:0:0:HUALIAN</v>
      </c>
      <c r="AB74" s="27">
        <f t="shared" ca="1" si="3"/>
        <v>95</v>
      </c>
      <c r="AC74" s="21">
        <f t="shared" ca="1" si="4"/>
        <v>4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2015:11:0:0:HUALIAN</v>
      </c>
      <c r="AB75" s="27">
        <f t="shared" ca="1" si="3"/>
        <v>105</v>
      </c>
      <c r="AC75" s="21">
        <f t="shared" ca="1" si="4"/>
        <v>4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2015:12:0:0:HUALIAN</v>
      </c>
      <c r="AB76" s="27">
        <f t="shared" ca="1" si="3"/>
        <v>115</v>
      </c>
      <c r="AC76" s="21">
        <f t="shared" ca="1" si="4"/>
        <v>1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2016:1:0:0:HUALIAN</v>
      </c>
      <c r="AB77" s="27">
        <f t="shared" ca="1" si="3"/>
        <v>215</v>
      </c>
      <c r="AC77" s="21">
        <f t="shared" ca="1" si="4"/>
        <v>1</v>
      </c>
      <c r="AD77" s="21">
        <f t="shared" si="5"/>
        <v>5</v>
      </c>
      <c r="AE77" s="27">
        <f t="shared" ca="1" si="6"/>
        <v>4</v>
      </c>
      <c r="AF77" s="10">
        <f t="shared" ca="1" si="9"/>
        <v>1</v>
      </c>
      <c r="AG77" s="10">
        <f t="shared" ca="1" si="9"/>
        <v>0</v>
      </c>
      <c r="AH77" s="10">
        <f t="shared" ca="1" si="9"/>
        <v>0</v>
      </c>
      <c r="AI77" s="10">
        <f t="shared" ca="1" si="9"/>
        <v>8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42372</v>
      </c>
      <c r="AN77" s="27">
        <f t="shared" ref="AN77:AN88" si="11">WEEKNUM(AM77,2)-WEEKNUM(DATE(YEAR(AM77),MONTH(AM77),1),2)+1</f>
        <v>1</v>
      </c>
      <c r="AO77" s="28" t="str">
        <f t="shared" ref="AO77:AO88" si="12">CONCATENATE(YEAR(AM77),":",MONTH(AM77),":",AN77,":",WEEKLY_REPORT_DAY,":", $X$90)</f>
        <v>2016:1:1:7:HUALIAN</v>
      </c>
      <c r="AP77" s="27" t="e">
        <f t="shared" ref="AP77:AP88" ca="1" si="13">MATCH(AO77,INDIRECT(CONCATENATE($X$93,"$A:$A")),0)</f>
        <v>#N/A</v>
      </c>
      <c r="AQ77" s="21" t="e">
        <f t="shared" ref="AQ77:AU88" ca="1" si="14">INDEX(INDIRECT(CONCATENATE($X$93,"$A:$AG")),$AP77,MATCH(AQ$52,INDIRECT(CONCATENATE($X$93,"$A1:$AG1")),0))</f>
        <v>#N/A</v>
      </c>
      <c r="AR77" s="21" t="e">
        <f t="shared" ca="1" si="14"/>
        <v>#N/A</v>
      </c>
      <c r="AS77" s="21" t="e">
        <f t="shared" ca="1" si="14"/>
        <v>#N/A</v>
      </c>
      <c r="AT77" s="21" t="e">
        <f t="shared" ca="1" si="14"/>
        <v>#N/A</v>
      </c>
      <c r="AU77" s="21" t="e">
        <f t="shared" ca="1" si="14"/>
        <v>#N/A</v>
      </c>
      <c r="AV77" s="21">
        <f t="shared" ref="AV77:AV88" si="15">ROUND(1*$X$97/$X$99,0)</f>
        <v>2</v>
      </c>
      <c r="AW77" s="21">
        <f t="shared" ref="AW77:AW88" si="16">6*$X$97</f>
        <v>36</v>
      </c>
      <c r="AX77" s="21">
        <f t="shared" ref="AX77:AX88" si="17">3*$X$97</f>
        <v>18</v>
      </c>
      <c r="AY77" s="21">
        <f t="shared" ref="AY77:AY88" si="18">5*$X$97</f>
        <v>30</v>
      </c>
      <c r="AZ77" s="21">
        <f t="shared" ref="AZ77:AZ88" si="19">1*$X$97</f>
        <v>6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2016:2:0:0:HUALIAN</v>
      </c>
      <c r="AB78" s="27">
        <f t="shared" ca="1" si="3"/>
        <v>226</v>
      </c>
      <c r="AC78" s="21">
        <f t="shared" ca="1" si="4"/>
        <v>4</v>
      </c>
      <c r="AD78" s="21">
        <f t="shared" si="5"/>
        <v>5</v>
      </c>
      <c r="AE78" s="27">
        <f t="shared" ca="1" si="6"/>
        <v>15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3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42379</v>
      </c>
      <c r="AN78" s="27">
        <f t="shared" si="11"/>
        <v>2</v>
      </c>
      <c r="AO78" s="28" t="str">
        <f t="shared" si="12"/>
        <v>2016:1:2:7:HUALIAN</v>
      </c>
      <c r="AP78" s="27">
        <f t="shared" ca="1" si="13"/>
        <v>4</v>
      </c>
      <c r="AQ78" s="21">
        <f t="shared" ca="1" si="14"/>
        <v>0</v>
      </c>
      <c r="AR78" s="21">
        <f t="shared" ca="1" si="14"/>
        <v>25</v>
      </c>
      <c r="AS78" s="21">
        <f t="shared" ca="1" si="14"/>
        <v>0</v>
      </c>
      <c r="AT78" s="21">
        <f t="shared" ca="1" si="14"/>
        <v>14</v>
      </c>
      <c r="AU78" s="21">
        <f t="shared" ca="1" si="14"/>
        <v>0</v>
      </c>
      <c r="AV78" s="21">
        <f t="shared" si="15"/>
        <v>2</v>
      </c>
      <c r="AW78" s="21">
        <f t="shared" si="16"/>
        <v>36</v>
      </c>
      <c r="AX78" s="21">
        <f t="shared" si="17"/>
        <v>18</v>
      </c>
      <c r="AY78" s="21">
        <f t="shared" si="18"/>
        <v>30</v>
      </c>
      <c r="AZ78" s="21">
        <f t="shared" si="19"/>
        <v>6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2016:3:0:0:HUALIAN</v>
      </c>
      <c r="AB79" s="27">
        <f t="shared" ca="1" si="3"/>
        <v>237</v>
      </c>
      <c r="AC79" s="21">
        <f t="shared" ca="1" si="4"/>
        <v>1</v>
      </c>
      <c r="AD79" s="21">
        <f t="shared" si="5"/>
        <v>5</v>
      </c>
      <c r="AE79" s="27">
        <f t="shared" ca="1" si="6"/>
        <v>27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42386</v>
      </c>
      <c r="AN79" s="27">
        <f t="shared" si="11"/>
        <v>3</v>
      </c>
      <c r="AO79" s="28" t="str">
        <f t="shared" si="12"/>
        <v>2016:1:3:7:HUALIAN</v>
      </c>
      <c r="AP79" s="27" t="e">
        <f t="shared" ca="1" si="13"/>
        <v>#N/A</v>
      </c>
      <c r="AQ79" s="21" t="e">
        <f t="shared" ca="1" si="14"/>
        <v>#N/A</v>
      </c>
      <c r="AR79" s="21" t="e">
        <f t="shared" ca="1" si="14"/>
        <v>#N/A</v>
      </c>
      <c r="AS79" s="21" t="e">
        <f t="shared" ca="1" si="14"/>
        <v>#N/A</v>
      </c>
      <c r="AT79" s="21" t="e">
        <f t="shared" ca="1" si="14"/>
        <v>#N/A</v>
      </c>
      <c r="AU79" s="21" t="e">
        <f t="shared" ca="1" si="14"/>
        <v>#N/A</v>
      </c>
      <c r="AV79" s="21">
        <f t="shared" si="15"/>
        <v>2</v>
      </c>
      <c r="AW79" s="21">
        <f t="shared" si="16"/>
        <v>36</v>
      </c>
      <c r="AX79" s="21">
        <f t="shared" si="17"/>
        <v>18</v>
      </c>
      <c r="AY79" s="21">
        <f t="shared" si="18"/>
        <v>30</v>
      </c>
      <c r="AZ79" s="21">
        <f t="shared" si="19"/>
        <v>6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2016:4:0:0:HUALIAN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5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42393</v>
      </c>
      <c r="AN80" s="27">
        <f t="shared" si="11"/>
        <v>4</v>
      </c>
      <c r="AO80" s="28" t="str">
        <f t="shared" si="12"/>
        <v>2016:1:4:7:HUALIAN</v>
      </c>
      <c r="AP80" s="27">
        <f t="shared" ca="1" si="13"/>
        <v>15</v>
      </c>
      <c r="AQ80" s="21">
        <f t="shared" ca="1" si="14"/>
        <v>1</v>
      </c>
      <c r="AR80" s="21">
        <f t="shared" ca="1" si="14"/>
        <v>36</v>
      </c>
      <c r="AS80" s="21">
        <f t="shared" ca="1" si="14"/>
        <v>7</v>
      </c>
      <c r="AT80" s="21">
        <f t="shared" ca="1" si="14"/>
        <v>36</v>
      </c>
      <c r="AU80" s="21">
        <f t="shared" ca="1" si="14"/>
        <v>0</v>
      </c>
      <c r="AV80" s="21">
        <f t="shared" si="15"/>
        <v>2</v>
      </c>
      <c r="AW80" s="21">
        <f t="shared" si="16"/>
        <v>36</v>
      </c>
      <c r="AX80" s="21">
        <f t="shared" si="17"/>
        <v>18</v>
      </c>
      <c r="AY80" s="21">
        <f t="shared" si="18"/>
        <v>30</v>
      </c>
      <c r="AZ80" s="21">
        <f t="shared" si="19"/>
        <v>6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2016:5:0:0:HUALIAN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5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42400</v>
      </c>
      <c r="AN81" s="27">
        <f t="shared" si="11"/>
        <v>5</v>
      </c>
      <c r="AO81" s="28" t="str">
        <f t="shared" si="12"/>
        <v>2016:1:5:7:HUALIAN</v>
      </c>
      <c r="AP81" s="27">
        <f t="shared" ca="1" si="13"/>
        <v>26</v>
      </c>
      <c r="AQ81" s="21">
        <f t="shared" ca="1" si="14"/>
        <v>0</v>
      </c>
      <c r="AR81" s="21">
        <f t="shared" ca="1" si="14"/>
        <v>39</v>
      </c>
      <c r="AS81" s="21">
        <f t="shared" ca="1" si="14"/>
        <v>11</v>
      </c>
      <c r="AT81" s="21">
        <f t="shared" ca="1" si="14"/>
        <v>29</v>
      </c>
      <c r="AU81" s="21">
        <f t="shared" ca="1" si="14"/>
        <v>0</v>
      </c>
      <c r="AV81" s="21">
        <f t="shared" si="15"/>
        <v>2</v>
      </c>
      <c r="AW81" s="21">
        <f t="shared" si="16"/>
        <v>36</v>
      </c>
      <c r="AX81" s="21">
        <f t="shared" si="17"/>
        <v>18</v>
      </c>
      <c r="AY81" s="21">
        <f t="shared" si="18"/>
        <v>30</v>
      </c>
      <c r="AZ81" s="21">
        <f t="shared" si="19"/>
        <v>6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2016:6:0:0:HUALIAN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42407</v>
      </c>
      <c r="AN82" s="27">
        <f t="shared" si="11"/>
        <v>1</v>
      </c>
      <c r="AO82" s="28" t="str">
        <f t="shared" si="12"/>
        <v>2016:2:1:7:HUALIAN</v>
      </c>
      <c r="AP82" s="27">
        <f t="shared" ca="1" si="13"/>
        <v>37</v>
      </c>
      <c r="AQ82" s="21">
        <f t="shared" ca="1" si="14"/>
        <v>0</v>
      </c>
      <c r="AR82" s="21">
        <f t="shared" ca="1" si="14"/>
        <v>34</v>
      </c>
      <c r="AS82" s="21">
        <f t="shared" ca="1" si="14"/>
        <v>10</v>
      </c>
      <c r="AT82" s="21">
        <f t="shared" ca="1" si="14"/>
        <v>26</v>
      </c>
      <c r="AU82" s="21">
        <f t="shared" ca="1" si="14"/>
        <v>1</v>
      </c>
      <c r="AV82" s="21">
        <f t="shared" si="15"/>
        <v>2</v>
      </c>
      <c r="AW82" s="21">
        <f t="shared" si="16"/>
        <v>36</v>
      </c>
      <c r="AX82" s="21">
        <f t="shared" si="17"/>
        <v>18</v>
      </c>
      <c r="AY82" s="21">
        <f t="shared" si="18"/>
        <v>30</v>
      </c>
      <c r="AZ82" s="21">
        <f t="shared" si="19"/>
        <v>6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2016:7:0:0:HUALIAN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42414</v>
      </c>
      <c r="AN83" s="27">
        <f t="shared" si="11"/>
        <v>2</v>
      </c>
      <c r="AO83" s="28" t="str">
        <f t="shared" si="12"/>
        <v>2016:2:2:7:HUALIAN</v>
      </c>
      <c r="AP83" s="27">
        <f t="shared" ca="1" si="13"/>
        <v>48</v>
      </c>
      <c r="AQ83" s="21">
        <f t="shared" ca="1" si="14"/>
        <v>0</v>
      </c>
      <c r="AR83" s="21">
        <f t="shared" ca="1" si="14"/>
        <v>37</v>
      </c>
      <c r="AS83" s="21">
        <f t="shared" ca="1" si="14"/>
        <v>12</v>
      </c>
      <c r="AT83" s="21">
        <f t="shared" ca="1" si="14"/>
        <v>26</v>
      </c>
      <c r="AU83" s="21">
        <f t="shared" ca="1" si="14"/>
        <v>4</v>
      </c>
      <c r="AV83" s="21">
        <f t="shared" si="15"/>
        <v>2</v>
      </c>
      <c r="AW83" s="21">
        <f t="shared" si="16"/>
        <v>36</v>
      </c>
      <c r="AX83" s="21">
        <f t="shared" si="17"/>
        <v>18</v>
      </c>
      <c r="AY83" s="21">
        <f t="shared" si="18"/>
        <v>30</v>
      </c>
      <c r="AZ83" s="21">
        <f t="shared" si="19"/>
        <v>6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2016:8:0:0:HUALIAN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42421</v>
      </c>
      <c r="AN84" s="27">
        <f t="shared" si="11"/>
        <v>3</v>
      </c>
      <c r="AO84" s="28" t="str">
        <f t="shared" si="12"/>
        <v>2016:2:3:7:HUALIAN</v>
      </c>
      <c r="AP84" s="27">
        <f t="shared" ca="1" si="13"/>
        <v>59</v>
      </c>
      <c r="AQ84" s="21">
        <f t="shared" ca="1" si="14"/>
        <v>2</v>
      </c>
      <c r="AR84" s="21">
        <f t="shared" ca="1" si="14"/>
        <v>40</v>
      </c>
      <c r="AS84" s="21">
        <f t="shared" ca="1" si="14"/>
        <v>10</v>
      </c>
      <c r="AT84" s="21">
        <f t="shared" ca="1" si="14"/>
        <v>40</v>
      </c>
      <c r="AU84" s="21">
        <f t="shared" ca="1" si="14"/>
        <v>1</v>
      </c>
      <c r="AV84" s="21">
        <f t="shared" si="15"/>
        <v>2</v>
      </c>
      <c r="AW84" s="21">
        <f t="shared" si="16"/>
        <v>36</v>
      </c>
      <c r="AX84" s="21">
        <f t="shared" si="17"/>
        <v>18</v>
      </c>
      <c r="AY84" s="21">
        <f t="shared" si="18"/>
        <v>30</v>
      </c>
      <c r="AZ84" s="21">
        <f t="shared" si="19"/>
        <v>6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2016:9:0:0:HUALIAN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42428</v>
      </c>
      <c r="AN85" s="27">
        <f t="shared" si="11"/>
        <v>4</v>
      </c>
      <c r="AO85" s="28" t="str">
        <f t="shared" si="12"/>
        <v>2016:2:4:7:HUALIAN</v>
      </c>
      <c r="AP85" s="27">
        <f t="shared" ca="1" si="13"/>
        <v>70</v>
      </c>
      <c r="AQ85" s="21">
        <f t="shared" ca="1" si="14"/>
        <v>2</v>
      </c>
      <c r="AR85" s="21">
        <f t="shared" ca="1" si="14"/>
        <v>42</v>
      </c>
      <c r="AS85" s="21">
        <f t="shared" ca="1" si="14"/>
        <v>14</v>
      </c>
      <c r="AT85" s="21">
        <f t="shared" ca="1" si="14"/>
        <v>25</v>
      </c>
      <c r="AU85" s="21">
        <f t="shared" ca="1" si="14"/>
        <v>5</v>
      </c>
      <c r="AV85" s="21">
        <f t="shared" si="15"/>
        <v>2</v>
      </c>
      <c r="AW85" s="21">
        <f t="shared" si="16"/>
        <v>36</v>
      </c>
      <c r="AX85" s="21">
        <f t="shared" si="17"/>
        <v>18</v>
      </c>
      <c r="AY85" s="21">
        <f t="shared" si="18"/>
        <v>30</v>
      </c>
      <c r="AZ85" s="21">
        <f t="shared" si="19"/>
        <v>6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2016:10:0:0:HUALIAN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42435</v>
      </c>
      <c r="AN86" s="27">
        <f t="shared" si="11"/>
        <v>1</v>
      </c>
      <c r="AO86" s="28" t="str">
        <f t="shared" si="12"/>
        <v>2016:3:1:7:HUALIAN</v>
      </c>
      <c r="AP86" s="27">
        <f t="shared" ca="1" si="13"/>
        <v>81</v>
      </c>
      <c r="AQ86" s="21">
        <f t="shared" ca="1" si="14"/>
        <v>0</v>
      </c>
      <c r="AR86" s="21">
        <f t="shared" ca="1" si="14"/>
        <v>40</v>
      </c>
      <c r="AS86" s="21">
        <f t="shared" ca="1" si="14"/>
        <v>8</v>
      </c>
      <c r="AT86" s="21">
        <f t="shared" ca="1" si="14"/>
        <v>29</v>
      </c>
      <c r="AU86" s="21">
        <f t="shared" ca="1" si="14"/>
        <v>1</v>
      </c>
      <c r="AV86" s="21">
        <f t="shared" si="15"/>
        <v>2</v>
      </c>
      <c r="AW86" s="21">
        <f t="shared" si="16"/>
        <v>36</v>
      </c>
      <c r="AX86" s="21">
        <f t="shared" si="17"/>
        <v>18</v>
      </c>
      <c r="AY86" s="21">
        <f t="shared" si="18"/>
        <v>30</v>
      </c>
      <c r="AZ86" s="21">
        <f t="shared" si="19"/>
        <v>6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2016:11:0:0:HUALIAN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42442</v>
      </c>
      <c r="AN87" s="27">
        <f t="shared" si="11"/>
        <v>2</v>
      </c>
      <c r="AO87" s="28" t="str">
        <f t="shared" si="12"/>
        <v>2016:3:2:7:HUALIAN</v>
      </c>
      <c r="AP87" s="27">
        <f t="shared" ca="1" si="13"/>
        <v>92</v>
      </c>
      <c r="AQ87" s="21">
        <f t="shared" ca="1" si="14"/>
        <v>1</v>
      </c>
      <c r="AR87" s="21">
        <f t="shared" ca="1" si="14"/>
        <v>42</v>
      </c>
      <c r="AS87" s="21">
        <f t="shared" ca="1" si="14"/>
        <v>9</v>
      </c>
      <c r="AT87" s="21">
        <f t="shared" ca="1" si="14"/>
        <v>28</v>
      </c>
      <c r="AU87" s="21">
        <f t="shared" ca="1" si="14"/>
        <v>2</v>
      </c>
      <c r="AV87" s="21">
        <f t="shared" si="15"/>
        <v>2</v>
      </c>
      <c r="AW87" s="21">
        <f t="shared" si="16"/>
        <v>36</v>
      </c>
      <c r="AX87" s="21">
        <f t="shared" si="17"/>
        <v>18</v>
      </c>
      <c r="AY87" s="21">
        <f t="shared" si="18"/>
        <v>30</v>
      </c>
      <c r="AZ87" s="21">
        <f t="shared" si="19"/>
        <v>6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2016:12:0:0:HUALIAN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42449</v>
      </c>
      <c r="AN88" s="27">
        <f t="shared" si="11"/>
        <v>3</v>
      </c>
      <c r="AO88" s="28" t="str">
        <f t="shared" si="12"/>
        <v>2016:3:3:7:HUALIAN</v>
      </c>
      <c r="AP88" s="27">
        <f t="shared" ca="1" si="13"/>
        <v>102</v>
      </c>
      <c r="AQ88" s="21">
        <f t="shared" ca="1" si="14"/>
        <v>0</v>
      </c>
      <c r="AR88" s="21">
        <f t="shared" ca="1" si="14"/>
        <v>38</v>
      </c>
      <c r="AS88" s="21">
        <f t="shared" ca="1" si="14"/>
        <v>9</v>
      </c>
      <c r="AT88" s="21">
        <f t="shared" ca="1" si="14"/>
        <v>47</v>
      </c>
      <c r="AU88" s="21">
        <f t="shared" ca="1" si="14"/>
        <v>0</v>
      </c>
      <c r="AV88" s="21">
        <f t="shared" si="15"/>
        <v>2</v>
      </c>
      <c r="AW88" s="21">
        <f t="shared" si="16"/>
        <v>36</v>
      </c>
      <c r="AX88" s="21">
        <f t="shared" si="17"/>
        <v>18</v>
      </c>
      <c r="AY88" s="21">
        <f t="shared" si="18"/>
        <v>30</v>
      </c>
      <c r="AZ88" s="21">
        <f t="shared" si="19"/>
        <v>6</v>
      </c>
    </row>
    <row r="89" spans="23:52">
      <c r="AC89" s="7">
        <f ca="1">SUMIFS(AC53:AC88, $X53:$X88,YEAR,AC53:AC88,"&lt;&gt;#N/A")</f>
        <v>6</v>
      </c>
      <c r="AD89" s="27"/>
      <c r="AF89" s="7">
        <f t="shared" ref="AF89:AK89" ca="1" si="21">SUM(AF53:AF88)</f>
        <v>1</v>
      </c>
      <c r="AG89" s="7">
        <f t="shared" ca="1" si="21"/>
        <v>0</v>
      </c>
      <c r="AH89" s="7">
        <f t="shared" ca="1" si="21"/>
        <v>0</v>
      </c>
      <c r="AI89" s="7">
        <f t="shared" ca="1" si="21"/>
        <v>12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1484</v>
      </c>
      <c r="X90" s="2" t="s">
        <v>1949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2332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2333</v>
      </c>
      <c r="AD92" s="27"/>
      <c r="AN92" s="27"/>
    </row>
    <row r="93" spans="23:52">
      <c r="W93" s="7" t="s">
        <v>828</v>
      </c>
      <c r="X93" s="2" t="s">
        <v>831</v>
      </c>
      <c r="Y93" s="27"/>
      <c r="Z93" s="27"/>
      <c r="AD93" s="27"/>
      <c r="AN93" s="27"/>
    </row>
    <row r="94" spans="23:52">
      <c r="W94" s="7" t="s">
        <v>829</v>
      </c>
      <c r="X94" s="2" t="s">
        <v>830</v>
      </c>
      <c r="Y94" s="27"/>
      <c r="Z94" s="27"/>
      <c r="AD94" s="27"/>
      <c r="AN94" s="27"/>
    </row>
    <row r="95" spans="23:52">
      <c r="W95" s="39" t="s">
        <v>832</v>
      </c>
      <c r="X95" s="2" t="s">
        <v>833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>
        <v>65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6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5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12</v>
      </c>
      <c r="AN100" s="27"/>
    </row>
    <row r="101" spans="23:50">
      <c r="W101" s="7" t="s">
        <v>449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08%</v>
      </c>
      <c r="Y102" s="30">
        <f ca="1">IFERROR(X101/SUM(X100:X101),"0")</f>
        <v>7.6923076923076927E-2</v>
      </c>
      <c r="Z102" s="7" t="str">
        <f ca="1">TEXT(Y102,"00%")</f>
        <v>08%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65
Actual YTD 年度實際:    5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2014  48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2015  32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2016  6</v>
      </c>
    </row>
    <row r="107" spans="23:50" ht="23.25">
      <c r="W107" s="7" t="s">
        <v>1479</v>
      </c>
      <c r="X107" s="42" t="str">
        <f>$X$91</f>
        <v>Hualian Zone</v>
      </c>
    </row>
    <row r="108" spans="23:50">
      <c r="X108" s="40" t="str">
        <f>$X$92</f>
        <v>花蓮地帶</v>
      </c>
    </row>
    <row r="109" spans="23:50">
      <c r="X109" s="41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topLeftCell="B1" zoomScaleNormal="100" zoomScaleSheetLayoutView="115" workbookViewId="0">
      <selection activeCell="U14" sqref="U14"/>
    </sheetView>
  </sheetViews>
  <sheetFormatPr defaultRowHeight="15"/>
  <cols>
    <col min="1" max="1" width="22.7109375" style="64" customWidth="1"/>
    <col min="2" max="3" width="22.85546875" style="64" customWidth="1"/>
    <col min="4" max="4" width="11.28515625" style="64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1948</v>
      </c>
      <c r="E1" s="36" t="str">
        <f>$A$2</f>
        <v>Ji'an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2722</v>
      </c>
      <c r="E2" s="75" t="str">
        <f>$A$3</f>
        <v>吉安地區</v>
      </c>
      <c r="F2" s="26" t="s">
        <v>806</v>
      </c>
      <c r="G2" s="77">
        <f>$A$6</f>
        <v>0</v>
      </c>
      <c r="H2" s="79" t="s">
        <v>35</v>
      </c>
      <c r="I2" s="80"/>
      <c r="J2" s="80"/>
      <c r="K2" s="81"/>
      <c r="L2" s="68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2723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68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2724</v>
      </c>
      <c r="E4" s="82">
        <f>DATE</f>
        <v>42449</v>
      </c>
      <c r="F4" s="23" t="s">
        <v>804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2335</v>
      </c>
      <c r="E5" s="83"/>
      <c r="F5" s="5" t="s">
        <v>805</v>
      </c>
      <c r="G5" s="6"/>
      <c r="H5" s="87">
        <f ca="1">JIAN_DISTRICT_GRAPH!$AC$89</f>
        <v>4</v>
      </c>
      <c r="I5" s="88"/>
      <c r="J5" s="88"/>
      <c r="K5" s="89"/>
      <c r="L5" s="45">
        <f>$M$24</f>
        <v>1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Hualian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2336</v>
      </c>
      <c r="B11" s="1"/>
      <c r="E11" s="5" t="str">
        <f>$A11</f>
        <v>Ji'an 吉安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1962</v>
      </c>
      <c r="C12" s="64" t="str">
        <f>CONCATENATE(YEAR,":",MONTH,":",WEEK,":",WEEKDAY,":",$B12)</f>
        <v>2016:3:3:7:HUALIAN_2_ZL</v>
      </c>
      <c r="D12" s="64">
        <f>MATCH($C12,REPORT_DATA_BY_COMP!$A:$A,0)</f>
        <v>900</v>
      </c>
      <c r="E12" s="65" t="str">
        <f>SUBSTITUTE(VLOOKUP($B12,COMP_LIST!$A:$AA,5,FALSE),"EL","")</f>
        <v>E. Pack / Humphries ZL</v>
      </c>
      <c r="F12" s="4" t="str">
        <f>VLOOKUP($B12,COMP_LIST!$A:$AA,3,FALSE)</f>
        <v>Hualian 2 ZL</v>
      </c>
      <c r="G12" s="4" t="str">
        <f>VLOOKUP($B12,COMP_LIST!$A:$AA,4,FALSE)</f>
        <v>花蓮 2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0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4</v>
      </c>
      <c r="O12" s="10">
        <f>IFERROR(INDEX(REPORT_DATA_BY_COMP!$A:$AH,$D12,MATCH(O$8,REPORT_DATA_BY_COMP!$A$1:$AH$1,0)), "")</f>
        <v>0</v>
      </c>
      <c r="P12" s="10">
        <f>IFERROR(INDEX(REPORT_DATA_BY_COMP!$A:$AH,$D12,MATCH(P$8,REPORT_DATA_BY_COMP!$A$1:$AH$1,0)), "")</f>
        <v>8</v>
      </c>
      <c r="Q12" s="10">
        <f>IFERROR(INDEX(REPORT_DATA_BY_COMP!$A:$AH,$D12,MATCH(Q$8,REPORT_DATA_BY_COMP!$A$1:$AH$1,0)), "")</f>
        <v>7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9</v>
      </c>
    </row>
    <row r="13" spans="1:19" ht="15" customHeight="1">
      <c r="A13" s="1"/>
      <c r="B13" s="1" t="s">
        <v>1957</v>
      </c>
      <c r="C13" s="64" t="str">
        <f>CONCATENATE(YEAR,":",MONTH,":",WEEK,":",WEEKDAY,":",$B13)</f>
        <v>2016:3:3:7:HUALIAN_2_E</v>
      </c>
      <c r="D13" s="64">
        <f>MATCH($C13,REPORT_DATA_BY_COMP!$A:$A,0)</f>
        <v>899</v>
      </c>
      <c r="E13" s="65" t="str">
        <f>SUBSTITUTE(VLOOKUP($B13,COMP_LIST!$A:$AA,5,FALSE),"EL","")</f>
        <v>E. Jensen / Garlick</v>
      </c>
      <c r="F13" s="4" t="str">
        <f>VLOOKUP($B13,COMP_LIST!$A:$AA,3,FALSE)</f>
        <v>Hualian 2 E</v>
      </c>
      <c r="G13" s="4" t="str">
        <f>VLOOKUP($B13,COMP_LIST!$A:$AA,4,FALSE)</f>
        <v>花蓮 2 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2</v>
      </c>
      <c r="K13" s="10">
        <f>IFERROR(INDEX(REPORT_DATA_BY_COMP!$A:$AH,$D13,MATCH(K$8,REPORT_DATA_BY_COMP!$A$1:$AH$1,0)), "")</f>
        <v>0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3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5</v>
      </c>
      <c r="Q13" s="10">
        <f>IFERROR(INDEX(REPORT_DATA_BY_COMP!$A:$AH,$D13,MATCH(Q$8,REPORT_DATA_BY_COMP!$A$1:$AH$1,0)), "")</f>
        <v>7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13</v>
      </c>
    </row>
    <row r="14" spans="1:19" ht="15" customHeight="1">
      <c r="A14" s="1"/>
      <c r="B14" s="1" t="s">
        <v>1946</v>
      </c>
      <c r="C14" s="64" t="str">
        <f>CONCATENATE(YEAR,":",MONTH,":",WEEK,":",WEEKDAY,":",$B14)</f>
        <v>2016:3:3:7:HUALIAN_1_E</v>
      </c>
      <c r="D14" s="64">
        <f>MATCH($C14,REPORT_DATA_BY_COMP!$A:$A,0)</f>
        <v>897</v>
      </c>
      <c r="E14" s="65" t="str">
        <f>SUBSTITUTE(VLOOKUP($B14,COMP_LIST!$A:$AA,5,FALSE),"EL","")</f>
        <v>E. Crawford DL / Swank</v>
      </c>
      <c r="F14" s="4" t="str">
        <f>VLOOKUP($B14,COMP_LIST!$A:$AA,3,FALSE)</f>
        <v>Hualian 1 E</v>
      </c>
      <c r="G14" s="4" t="str">
        <f>VLOOKUP($B14,COMP_LIST!$A:$AA,4,FALSE)</f>
        <v>花蓮 1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0</v>
      </c>
      <c r="K14" s="10">
        <f>IFERROR(INDEX(REPORT_DATA_BY_COMP!$A:$AH,$D14,MATCH(K$8,REPORT_DATA_BY_COMP!$A$1:$AH$1,0)), "")</f>
        <v>3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3</v>
      </c>
      <c r="O14" s="10">
        <f>IFERROR(INDEX(REPORT_DATA_BY_COMP!$A:$AH,$D14,MATCH(O$8,REPORT_DATA_BY_COMP!$A$1:$AH$1,0)), "")</f>
        <v>0</v>
      </c>
      <c r="P14" s="10">
        <f>IFERROR(INDEX(REPORT_DATA_BY_COMP!$A:$AH,$D14,MATCH(P$8,REPORT_DATA_BY_COMP!$A$1:$AH$1,0)), "")</f>
        <v>6</v>
      </c>
      <c r="Q14" s="10">
        <f>IFERROR(INDEX(REPORT_DATA_BY_COMP!$A:$AH,$D14,MATCH(Q$8,REPORT_DATA_BY_COMP!$A$1:$AH$1,0)), "")</f>
        <v>2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5</v>
      </c>
    </row>
    <row r="15" spans="1:19" ht="15" customHeight="1">
      <c r="A15" s="1"/>
      <c r="B15" s="1" t="s">
        <v>1954</v>
      </c>
      <c r="C15" s="64" t="str">
        <f>CONCATENATE(YEAR,":",MONTH,":",WEEK,":",WEEKDAY,":",$B15)</f>
        <v>2016:3:3:7:HUALIAN_1_S</v>
      </c>
      <c r="D15" s="64">
        <f>MATCH($C15,REPORT_DATA_BY_COMP!$A:$A,0)</f>
        <v>898</v>
      </c>
      <c r="E15" s="65" t="str">
        <f>SUBSTITUTE(VLOOKUP($B15,COMP_LIST!$A:$AA,5,FALSE),"EL","")</f>
        <v>S. Haupt / LeFevre STL</v>
      </c>
      <c r="F15" s="4" t="str">
        <f>VLOOKUP($B15,COMP_LIST!$A:$AA,3,FALSE)</f>
        <v>Hualian 1 S</v>
      </c>
      <c r="G15" s="4" t="str">
        <f>VLOOKUP($B15,COMP_LIST!$A:$AA,4,FALSE)</f>
        <v>花蓮 1 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3</v>
      </c>
      <c r="K15" s="10">
        <f>IFERROR(INDEX(REPORT_DATA_BY_COMP!$A:$AH,$D15,MATCH(K$8,REPORT_DATA_BY_COMP!$A$1:$AH$1,0)), "")</f>
        <v>3</v>
      </c>
      <c r="L15" s="47">
        <f>IFERROR(INDEX(REPORT_DATA_BY_COMP!$A:$AH,$D15,MATCH(L$8,REPORT_DATA_BY_COMP!$A$1:$AH$1,0)), "")</f>
        <v>0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9</v>
      </c>
      <c r="O15" s="10">
        <f>IFERROR(INDEX(REPORT_DATA_BY_COMP!$A:$AH,$D15,MATCH(O$8,REPORT_DATA_BY_COMP!$A$1:$AH$1,0)), "")</f>
        <v>1</v>
      </c>
      <c r="P15" s="10">
        <f>IFERROR(INDEX(REPORT_DATA_BY_COMP!$A:$AH,$D15,MATCH(P$8,REPORT_DATA_BY_COMP!$A$1:$AH$1,0)), "")</f>
        <v>7</v>
      </c>
      <c r="Q15" s="10">
        <f>IFERROR(INDEX(REPORT_DATA_BY_COMP!$A:$AH,$D15,MATCH(Q$8,REPORT_DATA_BY_COMP!$A$1:$AH$1,0)), "")</f>
        <v>7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23</v>
      </c>
    </row>
    <row r="16" spans="1:19" ht="15" customHeight="1">
      <c r="A16" s="1"/>
      <c r="B16" s="1"/>
      <c r="E16" s="8" t="s">
        <v>819</v>
      </c>
      <c r="F16" s="9"/>
      <c r="G16" s="9"/>
      <c r="H16" s="11">
        <f>SUM(H12:H15)</f>
        <v>0</v>
      </c>
      <c r="I16" s="11">
        <f t="shared" ref="I16:S16" si="0">SUM(I12:I15)</f>
        <v>0</v>
      </c>
      <c r="J16" s="11">
        <f t="shared" si="0"/>
        <v>8</v>
      </c>
      <c r="K16" s="11">
        <f t="shared" si="0"/>
        <v>6</v>
      </c>
      <c r="L16" s="11">
        <f t="shared" si="0"/>
        <v>0</v>
      </c>
      <c r="M16" s="11">
        <f t="shared" si="0"/>
        <v>0</v>
      </c>
      <c r="N16" s="11">
        <f t="shared" si="0"/>
        <v>19</v>
      </c>
      <c r="O16" s="11">
        <f t="shared" si="0"/>
        <v>3</v>
      </c>
      <c r="P16" s="11">
        <f t="shared" si="0"/>
        <v>26</v>
      </c>
      <c r="Q16" s="11">
        <f t="shared" si="0"/>
        <v>23</v>
      </c>
      <c r="R16" s="11">
        <f t="shared" si="0"/>
        <v>0</v>
      </c>
      <c r="S16" s="11">
        <f t="shared" si="0"/>
        <v>50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2703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2016:3:1:7:JIAN</v>
      </c>
      <c r="D19" s="64">
        <f>MATCH($C19,REPORT_DATA_BY_DISTRICT!$A:$A, 0)</f>
        <v>229</v>
      </c>
      <c r="E19" s="19" t="s">
        <v>796</v>
      </c>
      <c r="F19" s="13"/>
      <c r="G19" s="13"/>
      <c r="H19" s="10">
        <f>IFERROR(INDEX(REPORT_DATA_BY_DISTRICT!$A:$AH,$D19,MATCH(H$8,REPORT_DATA_BY_DISTRICT!$A$1:$AH$1,0)), "")</f>
        <v>1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2</v>
      </c>
      <c r="K19" s="10">
        <f>IFERROR(INDEX(REPORT_DATA_BY_DISTRICT!$A:$AH,$D19,MATCH(K$8,REPORT_DATA_BY_DISTRICT!$A$1:$AH$1,0)), "")</f>
        <v>6</v>
      </c>
      <c r="L19" s="10">
        <f>IFERROR(INDEX(REPORT_DATA_BY_DISTRICT!$A:$AH,$D19,MATCH(L$8,REPORT_DATA_BY_DISTRICT!$A$1:$AH$1,0)), "")</f>
        <v>1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17</v>
      </c>
      <c r="O19" s="10">
        <f>IFERROR(INDEX(REPORT_DATA_BY_DISTRICT!$A:$AH,$D19,MATCH(O$8,REPORT_DATA_BY_DISTRICT!$A$1:$AH$1,0)), "")</f>
        <v>4</v>
      </c>
      <c r="P19" s="10">
        <f>IFERROR(INDEX(REPORT_DATA_BY_DISTRICT!$A:$AH,$D19,MATCH(P$8,REPORT_DATA_BY_DISTRICT!$A$1:$AH$1,0)), "")</f>
        <v>29</v>
      </c>
      <c r="Q19" s="10">
        <f>IFERROR(INDEX(REPORT_DATA_BY_DISTRICT!$A:$AH,$D19,MATCH(Q$8,REPORT_DATA_BY_DISTRICT!$A$1:$AH$1,0)), "")</f>
        <v>17</v>
      </c>
      <c r="R19" s="10">
        <f>IFERROR(INDEX(REPORT_DATA_BY_DISTRICT!$A:$AH,$D19,MATCH(R$8,REPORT_DATA_BY_DISTRICT!$A$1:$AH$1,0)), "")</f>
        <v>1</v>
      </c>
      <c r="S19" s="10">
        <f>IFERROR(INDEX(REPORT_DATA_BY_DISTRICT!$A:$AH,$D19,MATCH(S$8,REPORT_DATA_BY_DISTRICT!$A$1:$AH$1,0)), "")</f>
        <v>38</v>
      </c>
    </row>
    <row r="20" spans="3:19" ht="15" customHeight="1">
      <c r="C20" s="64" t="str">
        <f>CONCATENATE(YEAR,":",MONTH,":2:",WEEKLY_REPORT_DAY,":", $A$1)</f>
        <v>2016:3:2:7:JIAN</v>
      </c>
      <c r="D20" s="64">
        <f>MATCH($C20,REPORT_DATA_BY_DISTRICT!$A:$A, 0)</f>
        <v>260</v>
      </c>
      <c r="E20" s="19" t="s">
        <v>795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7</v>
      </c>
      <c r="K20" s="10">
        <f>IFERROR(INDEX(REPORT_DATA_BY_DISTRICT!$A:$AH,$D20,MATCH(K$8,REPORT_DATA_BY_DISTRICT!$A$1:$AH$1,0)), "")</f>
        <v>6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1</v>
      </c>
      <c r="N20" s="10">
        <f>IFERROR(INDEX(REPORT_DATA_BY_DISTRICT!$A:$AH,$D20,MATCH(N$8,REPORT_DATA_BY_DISTRICT!$A$1:$AH$1,0)), "")</f>
        <v>19</v>
      </c>
      <c r="O20" s="10">
        <f>IFERROR(INDEX(REPORT_DATA_BY_DISTRICT!$A:$AH,$D20,MATCH(O$8,REPORT_DATA_BY_DISTRICT!$A$1:$AH$1,0)), "")</f>
        <v>5</v>
      </c>
      <c r="P20" s="10">
        <f>IFERROR(INDEX(REPORT_DATA_BY_DISTRICT!$A:$AH,$D20,MATCH(P$8,REPORT_DATA_BY_DISTRICT!$A$1:$AH$1,0)), "")</f>
        <v>21</v>
      </c>
      <c r="Q20" s="10">
        <f>IFERROR(INDEX(REPORT_DATA_BY_DISTRICT!$A:$AH,$D20,MATCH(Q$8,REPORT_DATA_BY_DISTRICT!$A$1:$AH$1,0)), "")</f>
        <v>14</v>
      </c>
      <c r="R20" s="10">
        <f>IFERROR(INDEX(REPORT_DATA_BY_DISTRICT!$A:$AH,$D20,MATCH(R$8,REPORT_DATA_BY_DISTRICT!$A$1:$AH$1,0)), "")</f>
        <v>2</v>
      </c>
      <c r="S20" s="10">
        <f>IFERROR(INDEX(REPORT_DATA_BY_DISTRICT!$A:$AH,$D20,MATCH(S$8,REPORT_DATA_BY_DISTRICT!$A$1:$AH$1,0)), "")</f>
        <v>25</v>
      </c>
    </row>
    <row r="21" spans="3:19" ht="15" customHeight="1">
      <c r="C21" s="64" t="str">
        <f>CONCATENATE(YEAR,":",MONTH,":3:",WEEKLY_REPORT_DAY,":", $A$1)</f>
        <v>2016:3:3:7:JIAN</v>
      </c>
      <c r="D21" s="64">
        <f>MATCH($C21,REPORT_DATA_BY_DISTRICT!$A:$A, 0)</f>
        <v>289</v>
      </c>
      <c r="E21" s="19" t="s">
        <v>797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0</v>
      </c>
      <c r="J21" s="10">
        <f>IFERROR(INDEX(REPORT_DATA_BY_DISTRICT!$A:$AH,$D21,MATCH(J$8,REPORT_DATA_BY_DISTRICT!$A$1:$AH$1,0)), "")</f>
        <v>8</v>
      </c>
      <c r="K21" s="10">
        <f>IFERROR(INDEX(REPORT_DATA_BY_DISTRICT!$A:$AH,$D21,MATCH(K$8,REPORT_DATA_BY_DISTRICT!$A$1:$AH$1,0)), "")</f>
        <v>6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19</v>
      </c>
      <c r="O21" s="10">
        <f>IFERROR(INDEX(REPORT_DATA_BY_DISTRICT!$A:$AH,$D21,MATCH(O$8,REPORT_DATA_BY_DISTRICT!$A$1:$AH$1,0)), "")</f>
        <v>3</v>
      </c>
      <c r="P21" s="10">
        <f>IFERROR(INDEX(REPORT_DATA_BY_DISTRICT!$A:$AH,$D21,MATCH(P$8,REPORT_DATA_BY_DISTRICT!$A$1:$AH$1,0)), "")</f>
        <v>26</v>
      </c>
      <c r="Q21" s="10">
        <f>IFERROR(INDEX(REPORT_DATA_BY_DISTRICT!$A:$AH,$D21,MATCH(Q$8,REPORT_DATA_BY_DISTRICT!$A$1:$AH$1,0)), "")</f>
        <v>23</v>
      </c>
      <c r="R21" s="10">
        <f>IFERROR(INDEX(REPORT_DATA_BY_DISTRICT!$A:$AH,$D21,MATCH(R$8,REPORT_DATA_BY_DISTRICT!$A$1:$AH$1,0)), "")</f>
        <v>0</v>
      </c>
      <c r="S21" s="10">
        <f>IFERROR(INDEX(REPORT_DATA_BY_DISTRICT!$A:$AH,$D21,MATCH(S$8,REPORT_DATA_BY_DISTRICT!$A$1:$AH$1,0)), "")</f>
        <v>50</v>
      </c>
    </row>
    <row r="22" spans="3:19" ht="15" customHeight="1">
      <c r="C22" s="64" t="str">
        <f>CONCATENATE(YEAR,":",MONTH,":4:",WEEKLY_REPORT_DAY,":", $A$1)</f>
        <v>2016:3:4:7:JIAN</v>
      </c>
      <c r="D22" s="64" t="e">
        <f>MATCH($C22,REPORT_DATA_BY_DISTRICT!$A:$A, 0)</f>
        <v>#N/A</v>
      </c>
      <c r="E22" s="19" t="s">
        <v>798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2016:3:5:7:JIAN</v>
      </c>
      <c r="D23" s="64" t="e">
        <f>MATCH($C23,REPORT_DATA_BY_DISTRICT!$A:$A, 0)</f>
        <v>#N/A</v>
      </c>
      <c r="E23" s="19" t="s">
        <v>799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819</v>
      </c>
      <c r="F24" s="14"/>
      <c r="G24" s="14"/>
      <c r="H24" s="17">
        <f>SUM(H19:H23)</f>
        <v>1</v>
      </c>
      <c r="I24" s="17">
        <f t="shared" ref="I24:R24" si="1">SUM(I19:I23)</f>
        <v>1</v>
      </c>
      <c r="J24" s="17">
        <f t="shared" si="1"/>
        <v>17</v>
      </c>
      <c r="K24" s="17">
        <f t="shared" si="1"/>
        <v>18</v>
      </c>
      <c r="L24" s="49">
        <f t="shared" si="1"/>
        <v>1</v>
      </c>
      <c r="M24" s="17">
        <f t="shared" si="1"/>
        <v>1</v>
      </c>
      <c r="N24" s="52">
        <f t="shared" si="1"/>
        <v>55</v>
      </c>
      <c r="O24" s="17">
        <f t="shared" si="1"/>
        <v>12</v>
      </c>
      <c r="P24" s="17">
        <f t="shared" si="1"/>
        <v>76</v>
      </c>
      <c r="Q24" s="17">
        <f t="shared" si="1"/>
        <v>54</v>
      </c>
      <c r="R24" s="17">
        <f t="shared" si="1"/>
        <v>3</v>
      </c>
      <c r="S24" s="17">
        <f>SUM(S19:S23)</f>
        <v>113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3:S13 M15:S15">
    <cfRule type="expression" dxfId="435" priority="10">
      <formula>AND(M$9&lt;&gt;"",M13&gt;=M$9)</formula>
    </cfRule>
  </conditionalFormatting>
  <conditionalFormatting sqref="M13:S13 M15:S15">
    <cfRule type="expression" dxfId="434" priority="9">
      <formula>J13=""</formula>
    </cfRule>
    <cfRule type="expression" dxfId="433" priority="11">
      <formula>AND(M$10&lt;&gt;"",M13&lt;M$10)</formula>
    </cfRule>
    <cfRule type="expression" dxfId="432" priority="12">
      <formula>AND(M$10&lt;&gt;"",M13&gt;=M$10)</formula>
    </cfRule>
  </conditionalFormatting>
  <conditionalFormatting sqref="M12:S12">
    <cfRule type="expression" dxfId="431" priority="6">
      <formula>AND(M$9&lt;&gt;"",M12&gt;=M$9)</formula>
    </cfRule>
  </conditionalFormatting>
  <conditionalFormatting sqref="M12:S12">
    <cfRule type="expression" dxfId="430" priority="5">
      <formula>J12=""</formula>
    </cfRule>
    <cfRule type="expression" dxfId="429" priority="7">
      <formula>AND(M$10&lt;&gt;"",M12&lt;M$10)</formula>
    </cfRule>
    <cfRule type="expression" dxfId="428" priority="8">
      <formula>AND(M$10&lt;&gt;"",M12&gt;=M$10)</formula>
    </cfRule>
  </conditionalFormatting>
  <conditionalFormatting sqref="M14:S14">
    <cfRule type="expression" dxfId="427" priority="2">
      <formula>AND(M$9&lt;&gt;"",M14&gt;=M$9)</formula>
    </cfRule>
  </conditionalFormatting>
  <conditionalFormatting sqref="M14:S14">
    <cfRule type="expression" dxfId="426" priority="1">
      <formula>J14=""</formula>
    </cfRule>
    <cfRule type="expression" dxfId="425" priority="3">
      <formula>AND(M$10&lt;&gt;"",M14&lt;M$10)</formula>
    </cfRule>
    <cfRule type="expression" dxfId="424" priority="4">
      <formula>AND(M$10&lt;&gt;"",M14&gt;=M$10)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65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opLeftCell="I64" zoomScale="85" zoomScaleNormal="85" workbookViewId="0">
      <selection activeCell="C19" sqref="C1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2016:1:0:0:JIAN</v>
      </c>
      <c r="AB77" s="27">
        <f t="shared" ca="1" si="3"/>
        <v>6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42372</v>
      </c>
      <c r="AN77" s="27">
        <f t="shared" ref="AN77:AN88" si="11">WEEKNUM(AM77,2)-WEEKNUM(DATE(YEAR(AM77),MONTH(AM77),1),2)+1</f>
        <v>1</v>
      </c>
      <c r="AO77" s="28" t="str">
        <f t="shared" ref="AO77:AO88" si="12">CONCATENATE(YEAR(AM77),":",MONTH(AM77),":",AN77,":",WEEKLY_REPORT_DAY,":", $X$90)</f>
        <v>2016:1:1:7:JIAN</v>
      </c>
      <c r="AP77" s="27" t="e">
        <f t="shared" ref="AP77:AP88" ca="1" si="13">MATCH(AO77,INDIRECT(CONCATENATE($X$93,"$A:$A")),0)</f>
        <v>#N/A</v>
      </c>
      <c r="AQ77" s="21" t="e">
        <f t="shared" ref="AQ77:AU88" ca="1" si="14">INDEX(INDIRECT(CONCATENATE($X$93,"$A:$AG")),$AP77,MATCH(AQ$52,INDIRECT(CONCATENATE($X$93,"$A1:$AG1")),0))</f>
        <v>#N/A</v>
      </c>
      <c r="AR77" s="21" t="e">
        <f t="shared" ca="1" si="14"/>
        <v>#N/A</v>
      </c>
      <c r="AS77" s="21" t="e">
        <f t="shared" ca="1" si="14"/>
        <v>#N/A</v>
      </c>
      <c r="AT77" s="21" t="e">
        <f t="shared" ca="1" si="14"/>
        <v>#N/A</v>
      </c>
      <c r="AU77" s="21" t="e">
        <f t="shared" ca="1" si="14"/>
        <v>#N/A</v>
      </c>
      <c r="AV77" s="21">
        <f t="shared" ref="AV77:AV88" si="15">ROUND(1*$X$97/$X$99,0)</f>
        <v>1</v>
      </c>
      <c r="AW77" s="21">
        <f t="shared" ref="AW77:AW88" si="16">6*$X$97</f>
        <v>24</v>
      </c>
      <c r="AX77" s="21">
        <f t="shared" ref="AX77:AX88" si="17">3*$X$97</f>
        <v>12</v>
      </c>
      <c r="AY77" s="21">
        <f t="shared" ref="AY77:AY88" si="18">5*$X$97</f>
        <v>20</v>
      </c>
      <c r="AZ77" s="21">
        <f t="shared" ref="AZ77:AZ88" si="19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2016:2:0:0:JIAN</v>
      </c>
      <c r="AB78" s="27">
        <f t="shared" ca="1" si="3"/>
        <v>42</v>
      </c>
      <c r="AC78" s="21">
        <f t="shared" ca="1" si="4"/>
        <v>3</v>
      </c>
      <c r="AD78" s="21">
        <f t="shared" si="5"/>
        <v>0</v>
      </c>
      <c r="AE78" s="27">
        <f t="shared" ca="1" si="6"/>
        <v>5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2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42379</v>
      </c>
      <c r="AN78" s="27">
        <f t="shared" si="11"/>
        <v>2</v>
      </c>
      <c r="AO78" s="28" t="str">
        <f t="shared" si="12"/>
        <v>2016:1:2:7:JIAN</v>
      </c>
      <c r="AP78" s="27">
        <f t="shared" ca="1" si="13"/>
        <v>6</v>
      </c>
      <c r="AQ78" s="21">
        <f t="shared" ca="1" si="14"/>
        <v>0</v>
      </c>
      <c r="AR78" s="21">
        <f t="shared" ca="1" si="14"/>
        <v>13</v>
      </c>
      <c r="AS78" s="21">
        <f t="shared" ca="1" si="14"/>
        <v>0</v>
      </c>
      <c r="AT78" s="21">
        <f t="shared" ca="1" si="14"/>
        <v>7</v>
      </c>
      <c r="AU78" s="21">
        <f t="shared" ca="1" si="14"/>
        <v>0</v>
      </c>
      <c r="AV78" s="21">
        <f t="shared" si="15"/>
        <v>1</v>
      </c>
      <c r="AW78" s="21">
        <f t="shared" si="16"/>
        <v>24</v>
      </c>
      <c r="AX78" s="21">
        <f t="shared" si="17"/>
        <v>12</v>
      </c>
      <c r="AY78" s="21">
        <f t="shared" si="18"/>
        <v>20</v>
      </c>
      <c r="AZ78" s="21">
        <f t="shared" si="19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2016:3:0:0:JIAN</v>
      </c>
      <c r="AB79" s="27">
        <f t="shared" ca="1" si="3"/>
        <v>75</v>
      </c>
      <c r="AC79" s="21">
        <f t="shared" ca="1" si="4"/>
        <v>1</v>
      </c>
      <c r="AD79" s="21">
        <f t="shared" si="5"/>
        <v>0</v>
      </c>
      <c r="AE79" s="27">
        <f t="shared" ca="1" si="6"/>
        <v>23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42386</v>
      </c>
      <c r="AN79" s="27">
        <f t="shared" si="11"/>
        <v>3</v>
      </c>
      <c r="AO79" s="28" t="str">
        <f t="shared" si="12"/>
        <v>2016:1:3:7:JIAN</v>
      </c>
      <c r="AP79" s="27" t="e">
        <f t="shared" ca="1" si="13"/>
        <v>#N/A</v>
      </c>
      <c r="AQ79" s="21" t="e">
        <f t="shared" ca="1" si="14"/>
        <v>#N/A</v>
      </c>
      <c r="AR79" s="21" t="e">
        <f t="shared" ca="1" si="14"/>
        <v>#N/A</v>
      </c>
      <c r="AS79" s="21" t="e">
        <f t="shared" ca="1" si="14"/>
        <v>#N/A</v>
      </c>
      <c r="AT79" s="21" t="e">
        <f t="shared" ca="1" si="14"/>
        <v>#N/A</v>
      </c>
      <c r="AU79" s="21" t="e">
        <f t="shared" ca="1" si="14"/>
        <v>#N/A</v>
      </c>
      <c r="AV79" s="21">
        <f t="shared" si="15"/>
        <v>1</v>
      </c>
      <c r="AW79" s="21">
        <f t="shared" si="16"/>
        <v>24</v>
      </c>
      <c r="AX79" s="21">
        <f t="shared" si="17"/>
        <v>12</v>
      </c>
      <c r="AY79" s="21">
        <f t="shared" si="18"/>
        <v>20</v>
      </c>
      <c r="AZ79" s="21">
        <f t="shared" si="19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2016:4:0:0:JIAN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42393</v>
      </c>
      <c r="AN80" s="27">
        <f t="shared" si="11"/>
        <v>4</v>
      </c>
      <c r="AO80" s="28" t="str">
        <f t="shared" si="12"/>
        <v>2016:1:4:7:JIAN</v>
      </c>
      <c r="AP80" s="27">
        <f t="shared" ca="1" si="13"/>
        <v>38</v>
      </c>
      <c r="AQ80" s="21">
        <f t="shared" ca="1" si="14"/>
        <v>0</v>
      </c>
      <c r="AR80" s="21">
        <f t="shared" ca="1" si="14"/>
        <v>18</v>
      </c>
      <c r="AS80" s="21">
        <f t="shared" ca="1" si="14"/>
        <v>4</v>
      </c>
      <c r="AT80" s="21">
        <f t="shared" ca="1" si="14"/>
        <v>21</v>
      </c>
      <c r="AU80" s="21">
        <f t="shared" ca="1" si="14"/>
        <v>0</v>
      </c>
      <c r="AV80" s="21">
        <f t="shared" si="15"/>
        <v>1</v>
      </c>
      <c r="AW80" s="21">
        <f t="shared" si="16"/>
        <v>24</v>
      </c>
      <c r="AX80" s="21">
        <f t="shared" si="17"/>
        <v>12</v>
      </c>
      <c r="AY80" s="21">
        <f t="shared" si="18"/>
        <v>20</v>
      </c>
      <c r="AZ80" s="21">
        <f t="shared" si="19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42400</v>
      </c>
      <c r="AN81" s="27">
        <f t="shared" si="11"/>
        <v>5</v>
      </c>
      <c r="AO81" s="28" t="str">
        <f t="shared" si="12"/>
        <v>2016:1:5:7:JIAN</v>
      </c>
      <c r="AP81" s="27">
        <f t="shared" ca="1" si="13"/>
        <v>70</v>
      </c>
      <c r="AQ81" s="21">
        <f t="shared" ca="1" si="14"/>
        <v>0</v>
      </c>
      <c r="AR81" s="21">
        <f t="shared" ca="1" si="14"/>
        <v>18</v>
      </c>
      <c r="AS81" s="21">
        <f t="shared" ca="1" si="14"/>
        <v>7</v>
      </c>
      <c r="AT81" s="21">
        <f t="shared" ca="1" si="14"/>
        <v>14</v>
      </c>
      <c r="AU81" s="21">
        <f t="shared" ca="1" si="14"/>
        <v>0</v>
      </c>
      <c r="AV81" s="21">
        <f t="shared" si="15"/>
        <v>1</v>
      </c>
      <c r="AW81" s="21">
        <f t="shared" si="16"/>
        <v>24</v>
      </c>
      <c r="AX81" s="21">
        <f t="shared" si="17"/>
        <v>12</v>
      </c>
      <c r="AY81" s="21">
        <f t="shared" si="18"/>
        <v>20</v>
      </c>
      <c r="AZ81" s="21">
        <f t="shared" si="19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42407</v>
      </c>
      <c r="AN82" s="27">
        <f t="shared" si="11"/>
        <v>1</v>
      </c>
      <c r="AO82" s="28" t="str">
        <f t="shared" si="12"/>
        <v>2016:2:1:7:JIAN</v>
      </c>
      <c r="AP82" s="27">
        <f t="shared" ca="1" si="13"/>
        <v>102</v>
      </c>
      <c r="AQ82" s="21">
        <f t="shared" ca="1" si="14"/>
        <v>0</v>
      </c>
      <c r="AR82" s="21">
        <f t="shared" ca="1" si="14"/>
        <v>16</v>
      </c>
      <c r="AS82" s="21">
        <f t="shared" ca="1" si="14"/>
        <v>9</v>
      </c>
      <c r="AT82" s="21">
        <f t="shared" ca="1" si="14"/>
        <v>17</v>
      </c>
      <c r="AU82" s="21">
        <f t="shared" ca="1" si="14"/>
        <v>1</v>
      </c>
      <c r="AV82" s="21">
        <f t="shared" si="15"/>
        <v>1</v>
      </c>
      <c r="AW82" s="21">
        <f t="shared" si="16"/>
        <v>24</v>
      </c>
      <c r="AX82" s="21">
        <f t="shared" si="17"/>
        <v>12</v>
      </c>
      <c r="AY82" s="21">
        <f t="shared" si="18"/>
        <v>20</v>
      </c>
      <c r="AZ82" s="21">
        <f t="shared" si="19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42414</v>
      </c>
      <c r="AN83" s="27">
        <f t="shared" si="11"/>
        <v>2</v>
      </c>
      <c r="AO83" s="28" t="str">
        <f t="shared" si="12"/>
        <v>2016:2:2:7:JIAN</v>
      </c>
      <c r="AP83" s="27">
        <f t="shared" ca="1" si="13"/>
        <v>134</v>
      </c>
      <c r="AQ83" s="21">
        <f t="shared" ca="1" si="14"/>
        <v>0</v>
      </c>
      <c r="AR83" s="21">
        <f t="shared" ca="1" si="14"/>
        <v>25</v>
      </c>
      <c r="AS83" s="21">
        <f t="shared" ca="1" si="14"/>
        <v>7</v>
      </c>
      <c r="AT83" s="21">
        <f t="shared" ca="1" si="14"/>
        <v>13</v>
      </c>
      <c r="AU83" s="21">
        <f t="shared" ca="1" si="14"/>
        <v>4</v>
      </c>
      <c r="AV83" s="21">
        <f t="shared" si="15"/>
        <v>1</v>
      </c>
      <c r="AW83" s="21">
        <f t="shared" si="16"/>
        <v>24</v>
      </c>
      <c r="AX83" s="21">
        <f t="shared" si="17"/>
        <v>12</v>
      </c>
      <c r="AY83" s="21">
        <f t="shared" si="18"/>
        <v>20</v>
      </c>
      <c r="AZ83" s="21">
        <f t="shared" si="19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42421</v>
      </c>
      <c r="AN84" s="27">
        <f t="shared" si="11"/>
        <v>3</v>
      </c>
      <c r="AO84" s="28" t="str">
        <f t="shared" si="12"/>
        <v>2016:2:3:7:JIAN</v>
      </c>
      <c r="AP84" s="27">
        <f t="shared" ca="1" si="13"/>
        <v>166</v>
      </c>
      <c r="AQ84" s="21">
        <f t="shared" ca="1" si="14"/>
        <v>2</v>
      </c>
      <c r="AR84" s="21">
        <f t="shared" ca="1" si="14"/>
        <v>23</v>
      </c>
      <c r="AS84" s="21">
        <f t="shared" ca="1" si="14"/>
        <v>9</v>
      </c>
      <c r="AT84" s="21">
        <f t="shared" ca="1" si="14"/>
        <v>19</v>
      </c>
      <c r="AU84" s="21">
        <f t="shared" ca="1" si="14"/>
        <v>0</v>
      </c>
      <c r="AV84" s="21">
        <f t="shared" si="15"/>
        <v>1</v>
      </c>
      <c r="AW84" s="21">
        <f t="shared" si="16"/>
        <v>24</v>
      </c>
      <c r="AX84" s="21">
        <f t="shared" si="17"/>
        <v>12</v>
      </c>
      <c r="AY84" s="21">
        <f t="shared" si="18"/>
        <v>20</v>
      </c>
      <c r="AZ84" s="21">
        <f t="shared" si="19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42428</v>
      </c>
      <c r="AN85" s="27">
        <f t="shared" si="11"/>
        <v>4</v>
      </c>
      <c r="AO85" s="28" t="str">
        <f t="shared" si="12"/>
        <v>2016:2:4:7:JIAN</v>
      </c>
      <c r="AP85" s="27">
        <f t="shared" ca="1" si="13"/>
        <v>198</v>
      </c>
      <c r="AQ85" s="21">
        <f t="shared" ca="1" si="14"/>
        <v>1</v>
      </c>
      <c r="AR85" s="21">
        <f t="shared" ca="1" si="14"/>
        <v>20</v>
      </c>
      <c r="AS85" s="21">
        <f t="shared" ca="1" si="14"/>
        <v>10</v>
      </c>
      <c r="AT85" s="21">
        <f t="shared" ca="1" si="14"/>
        <v>14</v>
      </c>
      <c r="AU85" s="21">
        <f t="shared" ca="1" si="14"/>
        <v>3</v>
      </c>
      <c r="AV85" s="21">
        <f t="shared" si="15"/>
        <v>1</v>
      </c>
      <c r="AW85" s="21">
        <f t="shared" si="16"/>
        <v>24</v>
      </c>
      <c r="AX85" s="21">
        <f t="shared" si="17"/>
        <v>12</v>
      </c>
      <c r="AY85" s="21">
        <f t="shared" si="18"/>
        <v>20</v>
      </c>
      <c r="AZ85" s="21">
        <f t="shared" si="19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42435</v>
      </c>
      <c r="AN86" s="27">
        <f t="shared" si="11"/>
        <v>1</v>
      </c>
      <c r="AO86" s="28" t="str">
        <f t="shared" si="12"/>
        <v>2016:3:1:7:JIAN</v>
      </c>
      <c r="AP86" s="27">
        <f t="shared" ca="1" si="13"/>
        <v>229</v>
      </c>
      <c r="AQ86" s="21">
        <f t="shared" ca="1" si="14"/>
        <v>0</v>
      </c>
      <c r="AR86" s="21">
        <f t="shared" ca="1" si="14"/>
        <v>17</v>
      </c>
      <c r="AS86" s="21">
        <f t="shared" ca="1" si="14"/>
        <v>4</v>
      </c>
      <c r="AT86" s="21">
        <f t="shared" ca="1" si="14"/>
        <v>17</v>
      </c>
      <c r="AU86" s="21">
        <f t="shared" ca="1" si="14"/>
        <v>1</v>
      </c>
      <c r="AV86" s="21">
        <f t="shared" si="15"/>
        <v>1</v>
      </c>
      <c r="AW86" s="21">
        <f t="shared" si="16"/>
        <v>24</v>
      </c>
      <c r="AX86" s="21">
        <f t="shared" si="17"/>
        <v>12</v>
      </c>
      <c r="AY86" s="21">
        <f t="shared" si="18"/>
        <v>20</v>
      </c>
      <c r="AZ86" s="21">
        <f t="shared" si="19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42442</v>
      </c>
      <c r="AN87" s="27">
        <f t="shared" si="11"/>
        <v>2</v>
      </c>
      <c r="AO87" s="28" t="str">
        <f t="shared" si="12"/>
        <v>2016:3:2:7:JIAN</v>
      </c>
      <c r="AP87" s="27">
        <f t="shared" ca="1" si="13"/>
        <v>260</v>
      </c>
      <c r="AQ87" s="21">
        <f t="shared" ca="1" si="14"/>
        <v>1</v>
      </c>
      <c r="AR87" s="21">
        <f t="shared" ca="1" si="14"/>
        <v>19</v>
      </c>
      <c r="AS87" s="21">
        <f t="shared" ca="1" si="14"/>
        <v>5</v>
      </c>
      <c r="AT87" s="21">
        <f t="shared" ca="1" si="14"/>
        <v>14</v>
      </c>
      <c r="AU87" s="21">
        <f t="shared" ca="1" si="14"/>
        <v>2</v>
      </c>
      <c r="AV87" s="21">
        <f t="shared" si="15"/>
        <v>1</v>
      </c>
      <c r="AW87" s="21">
        <f t="shared" si="16"/>
        <v>24</v>
      </c>
      <c r="AX87" s="21">
        <f t="shared" si="17"/>
        <v>12</v>
      </c>
      <c r="AY87" s="21">
        <f t="shared" si="18"/>
        <v>20</v>
      </c>
      <c r="AZ87" s="21">
        <f t="shared" si="19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42449</v>
      </c>
      <c r="AN88" s="27">
        <f t="shared" si="11"/>
        <v>3</v>
      </c>
      <c r="AO88" s="28" t="str">
        <f t="shared" si="12"/>
        <v>2016:3:3:7:JIAN</v>
      </c>
      <c r="AP88" s="27">
        <f t="shared" ca="1" si="13"/>
        <v>289</v>
      </c>
      <c r="AQ88" s="21">
        <f t="shared" ca="1" si="14"/>
        <v>0</v>
      </c>
      <c r="AR88" s="21">
        <f t="shared" ca="1" si="14"/>
        <v>19</v>
      </c>
      <c r="AS88" s="21">
        <f t="shared" ca="1" si="14"/>
        <v>3</v>
      </c>
      <c r="AT88" s="21">
        <f t="shared" ca="1" si="14"/>
        <v>23</v>
      </c>
      <c r="AU88" s="21">
        <f t="shared" ca="1" si="14"/>
        <v>0</v>
      </c>
      <c r="AV88" s="21">
        <f t="shared" si="15"/>
        <v>1</v>
      </c>
      <c r="AW88" s="21">
        <f t="shared" si="16"/>
        <v>24</v>
      </c>
      <c r="AX88" s="21">
        <f t="shared" si="17"/>
        <v>12</v>
      </c>
      <c r="AY88" s="21">
        <f t="shared" si="18"/>
        <v>20</v>
      </c>
      <c r="AZ88" s="21">
        <f t="shared" si="19"/>
        <v>4</v>
      </c>
    </row>
    <row r="89" spans="23:52">
      <c r="AC89" s="7">
        <f ca="1">SUMIFS(AC53:AC88, $X53:$X88,YEAR,AC53:AC88,"&lt;&gt;#N/A")</f>
        <v>4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3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1484</v>
      </c>
      <c r="X90" s="2" t="s">
        <v>1948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2722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2723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3</v>
      </c>
      <c r="AN100" s="27"/>
    </row>
    <row r="101" spans="23:50">
      <c r="W101" s="7" t="s">
        <v>449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2016  4</v>
      </c>
    </row>
    <row r="107" spans="23:50" ht="23.25">
      <c r="W107" s="7" t="s">
        <v>1479</v>
      </c>
      <c r="X107" s="42" t="str">
        <f>$X$91</f>
        <v>Ji'an District</v>
      </c>
    </row>
    <row r="108" spans="23:50">
      <c r="X108" s="40" t="str">
        <f>$X$92</f>
        <v>吉安地區</v>
      </c>
    </row>
    <row r="109" spans="23:50">
      <c r="X109" s="41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2"/>
  <sheetViews>
    <sheetView topLeftCell="B1" zoomScaleNormal="100" zoomScaleSheetLayoutView="115" workbookViewId="0">
      <selection activeCell="U12" sqref="U12"/>
    </sheetView>
  </sheetViews>
  <sheetFormatPr defaultRowHeight="15"/>
  <cols>
    <col min="1" max="1" width="22.7109375" style="64" customWidth="1"/>
    <col min="2" max="3" width="22.85546875" style="64" customWidth="1"/>
    <col min="4" max="4" width="11.28515625" style="64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1949</v>
      </c>
      <c r="E1" s="36" t="str">
        <f>$A$2</f>
        <v>Hualian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2725</v>
      </c>
      <c r="E2" s="75" t="str">
        <f>$A$3</f>
        <v>花蓮地區</v>
      </c>
      <c r="F2" s="26" t="s">
        <v>806</v>
      </c>
      <c r="G2" s="77">
        <f>$A$6</f>
        <v>0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2726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72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2724</v>
      </c>
      <c r="E4" s="82">
        <f>DATE</f>
        <v>42449</v>
      </c>
      <c r="F4" s="23" t="s">
        <v>804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2335</v>
      </c>
      <c r="E5" s="83"/>
      <c r="F5" s="5" t="s">
        <v>805</v>
      </c>
      <c r="G5" s="6"/>
      <c r="H5" s="87">
        <f ca="1">HUALIAN_DISTRICT_GRAPH!$AC$89</f>
        <v>2</v>
      </c>
      <c r="I5" s="88"/>
      <c r="J5" s="88"/>
      <c r="K5" s="89"/>
      <c r="L5" s="45">
        <f>$M$22</f>
        <v>0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Hualian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2337</v>
      </c>
      <c r="B11" s="1"/>
      <c r="E11" s="5" t="str">
        <f>$A11</f>
        <v>Hualian 花蓮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1968</v>
      </c>
      <c r="C12" s="64" t="str">
        <f>CONCATENATE(YEAR,":",MONTH,":",WEEK,":",WEEKDAY,":",$B12)</f>
        <v>2016:3:3:7:HUALIAN_3_E</v>
      </c>
      <c r="D12" s="64">
        <f>MATCH($C12,REPORT_DATA_BY_COMP!$A:$A,0)</f>
        <v>901</v>
      </c>
      <c r="E12" s="65" t="str">
        <f>SUBSTITUTE(VLOOKUP($B12,COMP_LIST!$A:$AA,5,FALSE),"EL","")</f>
        <v>E. Welker DL / Miller</v>
      </c>
      <c r="F12" s="4" t="str">
        <f>VLOOKUP($B12,COMP_LIST!$A:$AA,3,FALSE)</f>
        <v>Hualian 3 E</v>
      </c>
      <c r="G12" s="4" t="str">
        <f>VLOOKUP($B12,COMP_LIST!$A:$AA,4,FALSE)</f>
        <v>花蓮 3 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4</v>
      </c>
      <c r="K12" s="10">
        <f>IFERROR(INDEX(REPORT_DATA_BY_COMP!$A:$AH,$D12,MATCH(K$8,REPORT_DATA_BY_COMP!$A$1:$AH$1,0)), "")</f>
        <v>4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8</v>
      </c>
      <c r="O12" s="10">
        <f>IFERROR(INDEX(REPORT_DATA_BY_COMP!$A:$AH,$D12,MATCH(O$8,REPORT_DATA_BY_COMP!$A$1:$AH$1,0)), "")</f>
        <v>4</v>
      </c>
      <c r="P12" s="10">
        <f>IFERROR(INDEX(REPORT_DATA_BY_COMP!$A:$AH,$D12,MATCH(P$8,REPORT_DATA_BY_COMP!$A$1:$AH$1,0)), "")</f>
        <v>8</v>
      </c>
      <c r="Q12" s="10">
        <f>IFERROR(INDEX(REPORT_DATA_BY_COMP!$A:$AH,$D12,MATCH(Q$8,REPORT_DATA_BY_COMP!$A$1:$AH$1,0)), "")</f>
        <v>10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15</v>
      </c>
    </row>
    <row r="13" spans="1:19" ht="15" customHeight="1">
      <c r="A13" s="1"/>
      <c r="B13" s="1" t="s">
        <v>1972</v>
      </c>
      <c r="C13" s="64" t="str">
        <f>CONCATENATE(YEAR,":",MONTH,":",WEEK,":",WEEKDAY,":",$B13)</f>
        <v>2016:3:3:7:HUALIAN_3_S</v>
      </c>
      <c r="D13" s="64">
        <f>MATCH($C13,REPORT_DATA_BY_COMP!$A:$A,0)</f>
        <v>902</v>
      </c>
      <c r="E13" s="65" t="str">
        <f>SUBSTITUTE(VLOOKUP($B13,COMP_LIST!$A:$AA,5,FALSE),"EL","")</f>
        <v>S. Kitchens  / Tinsley</v>
      </c>
      <c r="F13" s="4" t="str">
        <f>VLOOKUP($B13,COMP_LIST!$A:$AA,3,FALSE)</f>
        <v>Hualian 3 S</v>
      </c>
      <c r="G13" s="4" t="str">
        <f>VLOOKUP($B13,COMP_LIST!$A:$AA,4,FALSE)</f>
        <v>花蓮 3 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4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11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7</v>
      </c>
      <c r="Q13" s="10">
        <f>IFERROR(INDEX(REPORT_DATA_BY_COMP!$A:$AH,$D13,MATCH(Q$8,REPORT_DATA_BY_COMP!$A$1:$AH$1,0)), "")</f>
        <v>14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14</v>
      </c>
    </row>
    <row r="14" spans="1:19" ht="15" customHeight="1">
      <c r="A14" s="1"/>
      <c r="B14" s="1"/>
      <c r="E14" s="8" t="s">
        <v>819</v>
      </c>
      <c r="F14" s="9"/>
      <c r="G14" s="9"/>
      <c r="H14" s="11">
        <f>SUM(H12:H13)</f>
        <v>0</v>
      </c>
      <c r="I14" s="11">
        <f t="shared" ref="I14:S14" si="0">SUM(I12:I13)</f>
        <v>0</v>
      </c>
      <c r="J14" s="11">
        <f t="shared" si="0"/>
        <v>4</v>
      </c>
      <c r="K14" s="11">
        <f t="shared" si="0"/>
        <v>8</v>
      </c>
      <c r="L14" s="11">
        <f t="shared" si="0"/>
        <v>0</v>
      </c>
      <c r="M14" s="11">
        <f t="shared" si="0"/>
        <v>0</v>
      </c>
      <c r="N14" s="11">
        <f t="shared" si="0"/>
        <v>19</v>
      </c>
      <c r="O14" s="11">
        <f t="shared" si="0"/>
        <v>6</v>
      </c>
      <c r="P14" s="11">
        <f t="shared" si="0"/>
        <v>15</v>
      </c>
      <c r="Q14" s="11">
        <f t="shared" si="0"/>
        <v>24</v>
      </c>
      <c r="R14" s="11">
        <f t="shared" si="0"/>
        <v>0</v>
      </c>
      <c r="S14" s="11">
        <f t="shared" si="0"/>
        <v>29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2703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2016:3:1:7:HUALIAN</v>
      </c>
      <c r="D17" s="64">
        <f>MATCH($C17,REPORT_DATA_BY_DISTRICT!$A:$A, 0)</f>
        <v>228</v>
      </c>
      <c r="E17" s="19" t="s">
        <v>796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0</v>
      </c>
      <c r="J17" s="10">
        <f>IFERROR(INDEX(REPORT_DATA_BY_DISTRICT!$A:$AH,$D17,MATCH(J$8,REPORT_DATA_BY_DISTRICT!$A$1:$AH$1,0)), "")</f>
        <v>6</v>
      </c>
      <c r="K17" s="10">
        <f>IFERROR(INDEX(REPORT_DATA_BY_DISTRICT!$A:$AH,$D17,MATCH(K$8,REPORT_DATA_BY_DISTRICT!$A$1:$AH$1,0)), "")</f>
        <v>6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0</v>
      </c>
      <c r="N17" s="10">
        <f>IFERROR(INDEX(REPORT_DATA_BY_DISTRICT!$A:$AH,$D17,MATCH(N$8,REPORT_DATA_BY_DISTRICT!$A$1:$AH$1,0)), "")</f>
        <v>23</v>
      </c>
      <c r="O17" s="10">
        <f>IFERROR(INDEX(REPORT_DATA_BY_DISTRICT!$A:$AH,$D17,MATCH(O$8,REPORT_DATA_BY_DISTRICT!$A$1:$AH$1,0)), "")</f>
        <v>4</v>
      </c>
      <c r="P17" s="10">
        <f>IFERROR(INDEX(REPORT_DATA_BY_DISTRICT!$A:$AH,$D17,MATCH(P$8,REPORT_DATA_BY_DISTRICT!$A$1:$AH$1,0)), "")</f>
        <v>13</v>
      </c>
      <c r="Q17" s="10">
        <f>IFERROR(INDEX(REPORT_DATA_BY_DISTRICT!$A:$AH,$D17,MATCH(Q$8,REPORT_DATA_BY_DISTRICT!$A$1:$AH$1,0)), "")</f>
        <v>12</v>
      </c>
      <c r="R17" s="10">
        <f>IFERROR(INDEX(REPORT_DATA_BY_DISTRICT!$A:$AH,$D17,MATCH(R$8,REPORT_DATA_BY_DISTRICT!$A$1:$AH$1,0)), "")</f>
        <v>0</v>
      </c>
      <c r="S17" s="10">
        <f>IFERROR(INDEX(REPORT_DATA_BY_DISTRICT!$A:$AH,$D17,MATCH(S$8,REPORT_DATA_BY_DISTRICT!$A$1:$AH$1,0)), "")</f>
        <v>19</v>
      </c>
    </row>
    <row r="18" spans="3:19" ht="15" customHeight="1">
      <c r="C18" s="64" t="str">
        <f>CONCATENATE(YEAR,":",MONTH,":2:",WEEKLY_REPORT_DAY,":", $A$1)</f>
        <v>2016:3:2:7:HUALIAN</v>
      </c>
      <c r="D18" s="64">
        <f>MATCH($C18,REPORT_DATA_BY_DISTRICT!$A:$A, 0)</f>
        <v>259</v>
      </c>
      <c r="E18" s="19" t="s">
        <v>795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0</v>
      </c>
      <c r="J18" s="10">
        <f>IFERROR(INDEX(REPORT_DATA_BY_DISTRICT!$A:$AH,$D18,MATCH(J$8,REPORT_DATA_BY_DISTRICT!$A$1:$AH$1,0)), "")</f>
        <v>5</v>
      </c>
      <c r="K18" s="10">
        <f>IFERROR(INDEX(REPORT_DATA_BY_DISTRICT!$A:$AH,$D18,MATCH(K$8,REPORT_DATA_BY_DISTRICT!$A$1:$AH$1,0)), "")</f>
        <v>10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23</v>
      </c>
      <c r="O18" s="10">
        <f>IFERROR(INDEX(REPORT_DATA_BY_DISTRICT!$A:$AH,$D18,MATCH(O$8,REPORT_DATA_BY_DISTRICT!$A$1:$AH$1,0)), "")</f>
        <v>4</v>
      </c>
      <c r="P18" s="10">
        <f>IFERROR(INDEX(REPORT_DATA_BY_DISTRICT!$A:$AH,$D18,MATCH(P$8,REPORT_DATA_BY_DISTRICT!$A$1:$AH$1,0)), "")</f>
        <v>10</v>
      </c>
      <c r="Q18" s="10">
        <f>IFERROR(INDEX(REPORT_DATA_BY_DISTRICT!$A:$AH,$D18,MATCH(Q$8,REPORT_DATA_BY_DISTRICT!$A$1:$AH$1,0)), "")</f>
        <v>14</v>
      </c>
      <c r="R18" s="10">
        <f>IFERROR(INDEX(REPORT_DATA_BY_DISTRICT!$A:$AH,$D18,MATCH(R$8,REPORT_DATA_BY_DISTRICT!$A$1:$AH$1,0)), "")</f>
        <v>0</v>
      </c>
      <c r="S18" s="10">
        <f>IFERROR(INDEX(REPORT_DATA_BY_DISTRICT!$A:$AH,$D18,MATCH(S$8,REPORT_DATA_BY_DISTRICT!$A$1:$AH$1,0)), "")</f>
        <v>19</v>
      </c>
    </row>
    <row r="19" spans="3:19" ht="15" customHeight="1">
      <c r="C19" s="64" t="str">
        <f>CONCATENATE(YEAR,":",MONTH,":3:",WEEKLY_REPORT_DAY,":", $A$1)</f>
        <v>2016:3:3:7:HUALIAN</v>
      </c>
      <c r="D19" s="64">
        <f>MATCH($C19,REPORT_DATA_BY_DISTRICT!$A:$A, 0)</f>
        <v>288</v>
      </c>
      <c r="E19" s="19" t="s">
        <v>797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4</v>
      </c>
      <c r="K19" s="10">
        <f>IFERROR(INDEX(REPORT_DATA_BY_DISTRICT!$A:$AH,$D19,MATCH(K$8,REPORT_DATA_BY_DISTRICT!$A$1:$AH$1,0)), "")</f>
        <v>8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19</v>
      </c>
      <c r="O19" s="10">
        <f>IFERROR(INDEX(REPORT_DATA_BY_DISTRICT!$A:$AH,$D19,MATCH(O$8,REPORT_DATA_BY_DISTRICT!$A$1:$AH$1,0)), "")</f>
        <v>6</v>
      </c>
      <c r="P19" s="10">
        <f>IFERROR(INDEX(REPORT_DATA_BY_DISTRICT!$A:$AH,$D19,MATCH(P$8,REPORT_DATA_BY_DISTRICT!$A$1:$AH$1,0)), "")</f>
        <v>15</v>
      </c>
      <c r="Q19" s="10">
        <f>IFERROR(INDEX(REPORT_DATA_BY_DISTRICT!$A:$AH,$D19,MATCH(Q$8,REPORT_DATA_BY_DISTRICT!$A$1:$AH$1,0)), "")</f>
        <v>24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29</v>
      </c>
    </row>
    <row r="20" spans="3:19" ht="15" customHeight="1">
      <c r="C20" s="64" t="str">
        <f>CONCATENATE(YEAR,":",MONTH,":4:",WEEKLY_REPORT_DAY,":", $A$1)</f>
        <v>2016:3:4:7:HUALIAN</v>
      </c>
      <c r="D20" s="64" t="e">
        <f>MATCH($C20,REPORT_DATA_BY_DISTRICT!$A:$A, 0)</f>
        <v>#N/A</v>
      </c>
      <c r="E20" s="19" t="s">
        <v>798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CONCATENATE(YEAR,":",MONTH,":5:",WEEKLY_REPORT_DAY,":", $A$1)</f>
        <v>2016:3:5:7:HUALIAN</v>
      </c>
      <c r="D21" s="64" t="e">
        <f>MATCH($C21,REPORT_DATA_BY_DISTRICT!$A:$A, 0)</f>
        <v>#N/A</v>
      </c>
      <c r="E21" s="19" t="s">
        <v>799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819</v>
      </c>
      <c r="F22" s="14"/>
      <c r="G22" s="14"/>
      <c r="H22" s="17">
        <f>SUM(H17:H21)</f>
        <v>0</v>
      </c>
      <c r="I22" s="17">
        <f t="shared" ref="I22:R22" si="1">SUM(I17:I21)</f>
        <v>0</v>
      </c>
      <c r="J22" s="17">
        <f t="shared" si="1"/>
        <v>15</v>
      </c>
      <c r="K22" s="17">
        <f t="shared" si="1"/>
        <v>24</v>
      </c>
      <c r="L22" s="49">
        <f t="shared" si="1"/>
        <v>0</v>
      </c>
      <c r="M22" s="17">
        <f t="shared" si="1"/>
        <v>0</v>
      </c>
      <c r="N22" s="52">
        <f t="shared" si="1"/>
        <v>65</v>
      </c>
      <c r="O22" s="17">
        <f t="shared" si="1"/>
        <v>14</v>
      </c>
      <c r="P22" s="17">
        <f t="shared" si="1"/>
        <v>38</v>
      </c>
      <c r="Q22" s="17">
        <f t="shared" si="1"/>
        <v>50</v>
      </c>
      <c r="R22" s="17">
        <f t="shared" si="1"/>
        <v>0</v>
      </c>
      <c r="S22" s="17">
        <f>SUM(S17:S21)</f>
        <v>67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3:S13">
    <cfRule type="expression" dxfId="423" priority="10">
      <formula>AND(M$9&lt;&gt;"",M13&gt;=M$9)</formula>
    </cfRule>
  </conditionalFormatting>
  <conditionalFormatting sqref="M13:S13">
    <cfRule type="expression" dxfId="422" priority="9">
      <formula>J13=""</formula>
    </cfRule>
    <cfRule type="expression" dxfId="421" priority="11">
      <formula>AND(M$10&lt;&gt;"",M13&lt;M$10)</formula>
    </cfRule>
    <cfRule type="expression" dxfId="420" priority="12">
      <formula>AND(M$10&lt;&gt;"",M13&gt;=M$10)</formula>
    </cfRule>
  </conditionalFormatting>
  <conditionalFormatting sqref="M12:S12">
    <cfRule type="expression" dxfId="419" priority="6">
      <formula>AND(M$9&lt;&gt;"",M12&gt;=M$9)</formula>
    </cfRule>
  </conditionalFormatting>
  <conditionalFormatting sqref="M12:S12">
    <cfRule type="expression" dxfId="418" priority="5">
      <formula>J12=""</formula>
    </cfRule>
    <cfRule type="expression" dxfId="417" priority="7">
      <formula>AND(M$10&lt;&gt;"",M12&lt;M$10)</formula>
    </cfRule>
    <cfRule type="expression" dxfId="416" priority="8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65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opLeftCell="I76" zoomScale="85" zoomScaleNormal="85" workbookViewId="0">
      <selection activeCell="A20" sqref="A20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2014:1:0:0:HUALIAN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2014:2:0:0:HUALIAN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2014:3:0:0:HUALIAN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2014:4:0:0:HUALIAN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2014:5:0:0:HUALIAN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2014:6:0:0:HUALIAN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2014:7:0:0:HUALIAN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2014:8:0:0:HUALIAN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2014:9:0:0:HUALIAN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2014:10:0:0:HUALIAN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2014:11:0:0:HUALIAN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2014:12:0:0:HUALIAN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2015:1:0:0:HUALIAN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2015:2:0:0:HUALIAN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2015:3:0:0:HUALIAN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2015:4:0:0:HUALIAN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2015:5:0:0:HUALIAN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2015:6:0:0:HUALIAN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2015:7:0:0:HUALIAN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2015:8:0:0:HUALIAN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2015:9:0:0:HUALIAN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2015:10:0:0:HUALIAN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2015:11:0:0:HUALIAN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2015:12:0:0:HUALIAN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2016:1:0:0:HUALIAN</v>
      </c>
      <c r="AB77" s="27">
        <f t="shared" ca="1" si="3"/>
        <v>5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42372</v>
      </c>
      <c r="AN77" s="27">
        <f t="shared" ref="AN77:AN88" si="10">WEEKNUM(AM77,2)-WEEKNUM(DATE(YEAR(AM77),MONTH(AM77),1),2)+1</f>
        <v>1</v>
      </c>
      <c r="AO77" s="28" t="str">
        <f t="shared" ref="AO77:AO88" si="11">CONCATENATE(YEAR(AM77),":",MONTH(AM77),":",AN77,":",WEEKLY_REPORT_DAY,":", $X$90)</f>
        <v>2016:1:1:7:HUALIAN</v>
      </c>
      <c r="AP77" s="27" t="e">
        <f t="shared" ref="AP77:AP88" ca="1" si="12">MATCH(AO77,INDIRECT(CONCATENATE($X$93,"$A:$A")),0)</f>
        <v>#N/A</v>
      </c>
      <c r="AQ77" s="21" t="e">
        <f t="shared" ref="AQ77:AU88" ca="1" si="13">INDEX(INDIRECT(CONCATENATE($X$93,"$A:$AG")),$AP77,MATCH(AQ$52,INDIRECT(CONCATENATE($X$93,"$A1:$AG1")),0))</f>
        <v>#N/A</v>
      </c>
      <c r="AR77" s="21" t="e">
        <f t="shared" ca="1" si="13"/>
        <v>#N/A</v>
      </c>
      <c r="AS77" s="21" t="e">
        <f t="shared" ca="1" si="13"/>
        <v>#N/A</v>
      </c>
      <c r="AT77" s="21" t="e">
        <f t="shared" ca="1" si="13"/>
        <v>#N/A</v>
      </c>
      <c r="AU77" s="21" t="e">
        <f t="shared" ca="1" si="13"/>
        <v>#N/A</v>
      </c>
      <c r="AV77" s="21">
        <f t="shared" ref="AV77:AV88" si="14">ROUND(1*$X$97/$X$99,0)</f>
        <v>1</v>
      </c>
      <c r="AW77" s="21">
        <f t="shared" ref="AW77:AW88" si="15">6*$X$97</f>
        <v>12</v>
      </c>
      <c r="AX77" s="21">
        <f t="shared" ref="AX77:AX88" si="16">3*$X$97</f>
        <v>6</v>
      </c>
      <c r="AY77" s="21">
        <f t="shared" ref="AY77:AY88" si="17">5*$X$97</f>
        <v>10</v>
      </c>
      <c r="AZ77" s="21">
        <f t="shared" ref="AZ77:AZ88" si="18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2016:2:0:0:HUALIAN</v>
      </c>
      <c r="AB78" s="27">
        <f t="shared" ca="1" si="3"/>
        <v>41</v>
      </c>
      <c r="AC78" s="21">
        <f t="shared" ca="1" si="4"/>
        <v>1</v>
      </c>
      <c r="AD78" s="21">
        <f t="shared" si="5"/>
        <v>0</v>
      </c>
      <c r="AE78" s="27">
        <f t="shared" ca="1" si="6"/>
        <v>4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42379</v>
      </c>
      <c r="AN78" s="27">
        <f t="shared" si="10"/>
        <v>2</v>
      </c>
      <c r="AO78" s="28" t="str">
        <f t="shared" si="11"/>
        <v>2016:1:2:7:HUALIAN</v>
      </c>
      <c r="AP78" s="27">
        <f t="shared" ca="1" si="12"/>
        <v>5</v>
      </c>
      <c r="AQ78" s="21">
        <f t="shared" ca="1" si="13"/>
        <v>0</v>
      </c>
      <c r="AR78" s="21">
        <f t="shared" ca="1" si="13"/>
        <v>12</v>
      </c>
      <c r="AS78" s="21">
        <f t="shared" ca="1" si="13"/>
        <v>0</v>
      </c>
      <c r="AT78" s="21">
        <f t="shared" ca="1" si="13"/>
        <v>7</v>
      </c>
      <c r="AU78" s="21">
        <f t="shared" ca="1" si="13"/>
        <v>0</v>
      </c>
      <c r="AV78" s="21">
        <f t="shared" si="14"/>
        <v>1</v>
      </c>
      <c r="AW78" s="21">
        <f t="shared" si="15"/>
        <v>12</v>
      </c>
      <c r="AX78" s="21">
        <f t="shared" si="16"/>
        <v>6</v>
      </c>
      <c r="AY78" s="21">
        <f t="shared" si="17"/>
        <v>10</v>
      </c>
      <c r="AZ78" s="21">
        <f t="shared" si="18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2016:3:0:0:HUALIAN</v>
      </c>
      <c r="AB79" s="27">
        <f t="shared" ca="1" si="3"/>
        <v>74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42386</v>
      </c>
      <c r="AN79" s="27">
        <f t="shared" si="10"/>
        <v>3</v>
      </c>
      <c r="AO79" s="28" t="str">
        <f t="shared" si="11"/>
        <v>2016:1:3:7:HUALIAN</v>
      </c>
      <c r="AP79" s="27" t="e">
        <f t="shared" ca="1" si="12"/>
        <v>#N/A</v>
      </c>
      <c r="AQ79" s="21" t="e">
        <f t="shared" ca="1" si="13"/>
        <v>#N/A</v>
      </c>
      <c r="AR79" s="21" t="e">
        <f t="shared" ca="1" si="13"/>
        <v>#N/A</v>
      </c>
      <c r="AS79" s="21" t="e">
        <f t="shared" ca="1" si="13"/>
        <v>#N/A</v>
      </c>
      <c r="AT79" s="21" t="e">
        <f t="shared" ca="1" si="13"/>
        <v>#N/A</v>
      </c>
      <c r="AU79" s="21" t="e">
        <f t="shared" ca="1" si="13"/>
        <v>#N/A</v>
      </c>
      <c r="AV79" s="21">
        <f t="shared" si="14"/>
        <v>1</v>
      </c>
      <c r="AW79" s="21">
        <f t="shared" si="15"/>
        <v>12</v>
      </c>
      <c r="AX79" s="21">
        <f t="shared" si="16"/>
        <v>6</v>
      </c>
      <c r="AY79" s="21">
        <f t="shared" si="17"/>
        <v>10</v>
      </c>
      <c r="AZ79" s="21">
        <f t="shared" si="18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2016:4:0:0:HUALIAN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42393</v>
      </c>
      <c r="AN80" s="27">
        <f t="shared" si="10"/>
        <v>4</v>
      </c>
      <c r="AO80" s="28" t="str">
        <f t="shared" si="11"/>
        <v>2016:1:4:7:HUALIAN</v>
      </c>
      <c r="AP80" s="27">
        <f t="shared" ca="1" si="12"/>
        <v>37</v>
      </c>
      <c r="AQ80" s="21">
        <f t="shared" ca="1" si="13"/>
        <v>1</v>
      </c>
      <c r="AR80" s="21">
        <f t="shared" ca="1" si="13"/>
        <v>18</v>
      </c>
      <c r="AS80" s="21">
        <f t="shared" ca="1" si="13"/>
        <v>3</v>
      </c>
      <c r="AT80" s="21">
        <f t="shared" ca="1" si="13"/>
        <v>15</v>
      </c>
      <c r="AU80" s="21">
        <f t="shared" ca="1" si="13"/>
        <v>0</v>
      </c>
      <c r="AV80" s="21">
        <f t="shared" si="14"/>
        <v>1</v>
      </c>
      <c r="AW80" s="21">
        <f t="shared" si="15"/>
        <v>12</v>
      </c>
      <c r="AX80" s="21">
        <f t="shared" si="16"/>
        <v>6</v>
      </c>
      <c r="AY80" s="21">
        <f t="shared" si="17"/>
        <v>10</v>
      </c>
      <c r="AZ80" s="21">
        <f t="shared" si="18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2016:5:0:0:HUALIAN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42400</v>
      </c>
      <c r="AN81" s="27">
        <f t="shared" si="10"/>
        <v>5</v>
      </c>
      <c r="AO81" s="28" t="str">
        <f t="shared" si="11"/>
        <v>2016:1:5:7:HUALIAN</v>
      </c>
      <c r="AP81" s="27">
        <f t="shared" ca="1" si="12"/>
        <v>69</v>
      </c>
      <c r="AQ81" s="21">
        <f t="shared" ca="1" si="13"/>
        <v>0</v>
      </c>
      <c r="AR81" s="21">
        <f t="shared" ca="1" si="13"/>
        <v>21</v>
      </c>
      <c r="AS81" s="21">
        <f t="shared" ca="1" si="13"/>
        <v>4</v>
      </c>
      <c r="AT81" s="21">
        <f t="shared" ca="1" si="13"/>
        <v>15</v>
      </c>
      <c r="AU81" s="21">
        <f t="shared" ca="1" si="13"/>
        <v>0</v>
      </c>
      <c r="AV81" s="21">
        <f t="shared" si="14"/>
        <v>1</v>
      </c>
      <c r="AW81" s="21">
        <f t="shared" si="15"/>
        <v>12</v>
      </c>
      <c r="AX81" s="21">
        <f t="shared" si="16"/>
        <v>6</v>
      </c>
      <c r="AY81" s="21">
        <f t="shared" si="17"/>
        <v>10</v>
      </c>
      <c r="AZ81" s="21">
        <f t="shared" si="18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2016:6:0:0:HUALIAN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42407</v>
      </c>
      <c r="AN82" s="27">
        <f t="shared" si="10"/>
        <v>1</v>
      </c>
      <c r="AO82" s="28" t="str">
        <f t="shared" si="11"/>
        <v>2016:2:1:7:HUALIAN</v>
      </c>
      <c r="AP82" s="27">
        <f t="shared" ca="1" si="12"/>
        <v>101</v>
      </c>
      <c r="AQ82" s="21">
        <f t="shared" ca="1" si="13"/>
        <v>0</v>
      </c>
      <c r="AR82" s="21">
        <f t="shared" ca="1" si="13"/>
        <v>18</v>
      </c>
      <c r="AS82" s="21">
        <f t="shared" ca="1" si="13"/>
        <v>1</v>
      </c>
      <c r="AT82" s="21">
        <f t="shared" ca="1" si="13"/>
        <v>9</v>
      </c>
      <c r="AU82" s="21">
        <f t="shared" ca="1" si="13"/>
        <v>0</v>
      </c>
      <c r="AV82" s="21">
        <f t="shared" si="14"/>
        <v>1</v>
      </c>
      <c r="AW82" s="21">
        <f t="shared" si="15"/>
        <v>12</v>
      </c>
      <c r="AX82" s="21">
        <f t="shared" si="16"/>
        <v>6</v>
      </c>
      <c r="AY82" s="21">
        <f t="shared" si="17"/>
        <v>10</v>
      </c>
      <c r="AZ82" s="21">
        <f t="shared" si="18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2016:7:0:0:HUALIAN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42414</v>
      </c>
      <c r="AN83" s="27">
        <f t="shared" si="10"/>
        <v>2</v>
      </c>
      <c r="AO83" s="28" t="str">
        <f t="shared" si="11"/>
        <v>2016:2:2:7:HUALIAN</v>
      </c>
      <c r="AP83" s="27">
        <f t="shared" ca="1" si="12"/>
        <v>133</v>
      </c>
      <c r="AQ83" s="21">
        <f t="shared" ca="1" si="13"/>
        <v>0</v>
      </c>
      <c r="AR83" s="21">
        <f t="shared" ca="1" si="13"/>
        <v>12</v>
      </c>
      <c r="AS83" s="21">
        <f t="shared" ca="1" si="13"/>
        <v>5</v>
      </c>
      <c r="AT83" s="21">
        <f t="shared" ca="1" si="13"/>
        <v>13</v>
      </c>
      <c r="AU83" s="21">
        <f t="shared" ca="1" si="13"/>
        <v>0</v>
      </c>
      <c r="AV83" s="21">
        <f t="shared" si="14"/>
        <v>1</v>
      </c>
      <c r="AW83" s="21">
        <f t="shared" si="15"/>
        <v>12</v>
      </c>
      <c r="AX83" s="21">
        <f t="shared" si="16"/>
        <v>6</v>
      </c>
      <c r="AY83" s="21">
        <f t="shared" si="17"/>
        <v>10</v>
      </c>
      <c r="AZ83" s="21">
        <f t="shared" si="18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2016:8:0:0:HUALIAN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42421</v>
      </c>
      <c r="AN84" s="27">
        <f t="shared" si="10"/>
        <v>3</v>
      </c>
      <c r="AO84" s="28" t="str">
        <f t="shared" si="11"/>
        <v>2016:2:3:7:HUALIAN</v>
      </c>
      <c r="AP84" s="27">
        <f t="shared" ca="1" si="12"/>
        <v>165</v>
      </c>
      <c r="AQ84" s="21">
        <f t="shared" ca="1" si="13"/>
        <v>0</v>
      </c>
      <c r="AR84" s="21">
        <f t="shared" ca="1" si="13"/>
        <v>17</v>
      </c>
      <c r="AS84" s="21">
        <f t="shared" ca="1" si="13"/>
        <v>1</v>
      </c>
      <c r="AT84" s="21">
        <f t="shared" ca="1" si="13"/>
        <v>21</v>
      </c>
      <c r="AU84" s="21">
        <f t="shared" ca="1" si="13"/>
        <v>1</v>
      </c>
      <c r="AV84" s="21">
        <f t="shared" si="14"/>
        <v>1</v>
      </c>
      <c r="AW84" s="21">
        <f t="shared" si="15"/>
        <v>12</v>
      </c>
      <c r="AX84" s="21">
        <f t="shared" si="16"/>
        <v>6</v>
      </c>
      <c r="AY84" s="21">
        <f t="shared" si="17"/>
        <v>10</v>
      </c>
      <c r="AZ84" s="21">
        <f t="shared" si="18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2016:9:0:0:HUALIAN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90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42428</v>
      </c>
      <c r="AN85" s="27">
        <f t="shared" si="10"/>
        <v>4</v>
      </c>
      <c r="AO85" s="28" t="str">
        <f t="shared" si="11"/>
        <v>2016:2:4:7:HUALIAN</v>
      </c>
      <c r="AP85" s="27">
        <f t="shared" ca="1" si="12"/>
        <v>197</v>
      </c>
      <c r="AQ85" s="21">
        <f t="shared" ca="1" si="13"/>
        <v>1</v>
      </c>
      <c r="AR85" s="21">
        <f t="shared" ca="1" si="13"/>
        <v>22</v>
      </c>
      <c r="AS85" s="21">
        <f t="shared" ca="1" si="13"/>
        <v>4</v>
      </c>
      <c r="AT85" s="21">
        <f t="shared" ca="1" si="13"/>
        <v>11</v>
      </c>
      <c r="AU85" s="21">
        <f t="shared" ca="1" si="13"/>
        <v>2</v>
      </c>
      <c r="AV85" s="21">
        <f t="shared" si="14"/>
        <v>1</v>
      </c>
      <c r="AW85" s="21">
        <f t="shared" si="15"/>
        <v>12</v>
      </c>
      <c r="AX85" s="21">
        <f t="shared" si="16"/>
        <v>6</v>
      </c>
      <c r="AY85" s="21">
        <f t="shared" si="17"/>
        <v>10</v>
      </c>
      <c r="AZ85" s="21">
        <f t="shared" si="18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2016:10:0:0:HUALIAN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42435</v>
      </c>
      <c r="AN86" s="27">
        <f t="shared" si="10"/>
        <v>1</v>
      </c>
      <c r="AO86" s="28" t="str">
        <f t="shared" si="11"/>
        <v>2016:3:1:7:HUALIAN</v>
      </c>
      <c r="AP86" s="27">
        <f t="shared" ca="1" si="12"/>
        <v>228</v>
      </c>
      <c r="AQ86" s="21">
        <f t="shared" ca="1" si="13"/>
        <v>0</v>
      </c>
      <c r="AR86" s="21">
        <f t="shared" ca="1" si="13"/>
        <v>23</v>
      </c>
      <c r="AS86" s="21">
        <f t="shared" ca="1" si="13"/>
        <v>4</v>
      </c>
      <c r="AT86" s="21">
        <f t="shared" ca="1" si="13"/>
        <v>12</v>
      </c>
      <c r="AU86" s="21">
        <f t="shared" ca="1" si="13"/>
        <v>0</v>
      </c>
      <c r="AV86" s="21">
        <f t="shared" si="14"/>
        <v>1</v>
      </c>
      <c r="AW86" s="21">
        <f t="shared" si="15"/>
        <v>12</v>
      </c>
      <c r="AX86" s="21">
        <f t="shared" si="16"/>
        <v>6</v>
      </c>
      <c r="AY86" s="21">
        <f t="shared" si="17"/>
        <v>10</v>
      </c>
      <c r="AZ86" s="21">
        <f t="shared" si="18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2016:11:0:0:HUALIAN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42442</v>
      </c>
      <c r="AN87" s="27">
        <f t="shared" si="10"/>
        <v>2</v>
      </c>
      <c r="AO87" s="28" t="str">
        <f t="shared" si="11"/>
        <v>2016:3:2:7:HUALIAN</v>
      </c>
      <c r="AP87" s="27">
        <f t="shared" ca="1" si="12"/>
        <v>259</v>
      </c>
      <c r="AQ87" s="21">
        <f t="shared" ca="1" si="13"/>
        <v>0</v>
      </c>
      <c r="AR87" s="21">
        <f t="shared" ca="1" si="13"/>
        <v>23</v>
      </c>
      <c r="AS87" s="21">
        <f t="shared" ca="1" si="13"/>
        <v>4</v>
      </c>
      <c r="AT87" s="21">
        <f t="shared" ca="1" si="13"/>
        <v>14</v>
      </c>
      <c r="AU87" s="21">
        <f t="shared" ca="1" si="13"/>
        <v>0</v>
      </c>
      <c r="AV87" s="21">
        <f t="shared" si="14"/>
        <v>1</v>
      </c>
      <c r="AW87" s="21">
        <f t="shared" si="15"/>
        <v>12</v>
      </c>
      <c r="AX87" s="21">
        <f t="shared" si="16"/>
        <v>6</v>
      </c>
      <c r="AY87" s="21">
        <f t="shared" si="17"/>
        <v>10</v>
      </c>
      <c r="AZ87" s="21">
        <f t="shared" si="18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2016:12:0:0:HUALIAN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42449</v>
      </c>
      <c r="AN88" s="27">
        <f t="shared" si="10"/>
        <v>3</v>
      </c>
      <c r="AO88" s="28" t="str">
        <f t="shared" si="11"/>
        <v>2016:3:3:7:HUALIAN</v>
      </c>
      <c r="AP88" s="27">
        <f t="shared" ca="1" si="12"/>
        <v>288</v>
      </c>
      <c r="AQ88" s="21">
        <f t="shared" ca="1" si="13"/>
        <v>0</v>
      </c>
      <c r="AR88" s="21">
        <f t="shared" ca="1" si="13"/>
        <v>19</v>
      </c>
      <c r="AS88" s="21">
        <f t="shared" ca="1" si="13"/>
        <v>6</v>
      </c>
      <c r="AT88" s="21">
        <f t="shared" ca="1" si="13"/>
        <v>24</v>
      </c>
      <c r="AU88" s="21">
        <f t="shared" ca="1" si="13"/>
        <v>0</v>
      </c>
      <c r="AV88" s="21">
        <f t="shared" si="14"/>
        <v>1</v>
      </c>
      <c r="AW88" s="21">
        <f t="shared" si="15"/>
        <v>12</v>
      </c>
      <c r="AX88" s="21">
        <f t="shared" si="16"/>
        <v>6</v>
      </c>
      <c r="AY88" s="21">
        <f t="shared" si="17"/>
        <v>10</v>
      </c>
      <c r="AZ88" s="21">
        <f t="shared" si="18"/>
        <v>2</v>
      </c>
    </row>
    <row r="89" spans="23:52">
      <c r="AC89" s="7">
        <f ca="1">SUMIFS(AC53:AC88, $X53:$X88,YEAR,AC53:AC88,"&lt;&gt;#N/A")</f>
        <v>2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1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1484</v>
      </c>
      <c r="X90" s="2" t="s">
        <v>1949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2725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2726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1</v>
      </c>
      <c r="AN100" s="27"/>
    </row>
    <row r="101" spans="23:50">
      <c r="W101" s="7" t="s">
        <v>449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2016  2</v>
      </c>
    </row>
    <row r="107" spans="23:50" ht="23.25">
      <c r="W107" s="7" t="s">
        <v>1479</v>
      </c>
      <c r="X107" s="42" t="str">
        <f>$X$91</f>
        <v>Hualian District</v>
      </c>
    </row>
    <row r="108" spans="23:50">
      <c r="X108" s="40" t="str">
        <f>$X$92</f>
        <v>花蓮地區</v>
      </c>
    </row>
    <row r="109" spans="23:50">
      <c r="X109" s="41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1"/>
  <sheetViews>
    <sheetView zoomScaleNormal="100" zoomScaleSheetLayoutView="115" workbookViewId="0">
      <selection activeCell="A20" sqref="A20:B22"/>
    </sheetView>
  </sheetViews>
  <sheetFormatPr defaultRowHeight="15"/>
  <cols>
    <col min="1" max="1" width="22.7109375" style="64" customWidth="1"/>
    <col min="2" max="3" width="22.85546875" style="64" customWidth="1"/>
    <col min="4" max="4" width="11.28515625" style="64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2097</v>
      </c>
      <c r="E1" s="36" t="str">
        <f>$A$2</f>
        <v>Taidong Zone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2338</v>
      </c>
      <c r="E2" s="75" t="str">
        <f>$A$3</f>
        <v>臺東地帶</v>
      </c>
      <c r="F2" s="26" t="s">
        <v>806</v>
      </c>
      <c r="G2" s="77">
        <f>$A$6</f>
        <v>60</v>
      </c>
      <c r="H2" s="79" t="s">
        <v>35</v>
      </c>
      <c r="I2" s="80"/>
      <c r="J2" s="80"/>
      <c r="K2" s="81"/>
      <c r="L2" s="66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2339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66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2334</v>
      </c>
      <c r="E4" s="82">
        <f>DATE</f>
        <v>42449</v>
      </c>
      <c r="F4" s="23" t="s">
        <v>804</v>
      </c>
      <c r="G4" s="24"/>
      <c r="H4" s="84">
        <f>ROUND($G$2/12*MONTH,0)</f>
        <v>15</v>
      </c>
      <c r="I4" s="85"/>
      <c r="J4" s="85"/>
      <c r="K4" s="86"/>
      <c r="L4" s="44">
        <f>ROUND($G$2/12,0)</f>
        <v>5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2335</v>
      </c>
      <c r="E5" s="83"/>
      <c r="F5" s="5" t="s">
        <v>805</v>
      </c>
      <c r="G5" s="6"/>
      <c r="H5" s="87">
        <f ca="1">TAIDONG_ZONE_GRAPH!$AC$89</f>
        <v>8</v>
      </c>
      <c r="I5" s="88"/>
      <c r="J5" s="88"/>
      <c r="K5" s="89"/>
      <c r="L5" s="45">
        <f>$M$31</f>
        <v>3</v>
      </c>
      <c r="M5" s="92"/>
      <c r="N5" s="94"/>
      <c r="O5" s="74"/>
      <c r="P5" s="74"/>
      <c r="Q5" s="74"/>
      <c r="R5" s="74"/>
      <c r="S5" s="74"/>
    </row>
    <row r="6" spans="1:19" ht="15" customHeight="1">
      <c r="A6" s="1">
        <v>60</v>
      </c>
      <c r="E6" s="34" t="str">
        <f>$A$4</f>
        <v>Hualien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2340</v>
      </c>
      <c r="B11" s="1"/>
      <c r="E11" s="5" t="str">
        <f>$A11</f>
        <v>Taidong 2 臺東2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2104</v>
      </c>
      <c r="C12" s="64" t="str">
        <f>CONCATENATE(YEAR,":",MONTH,":",WEEK,":",WEEKDAY,":",$B12)</f>
        <v>2016:3:3:7:TAIDONG_2_ZL</v>
      </c>
      <c r="D12" s="64">
        <f>MATCH($C12,REPORT_DATA_BY_COMP!$A:$A,0)</f>
        <v>932</v>
      </c>
      <c r="E12" s="65" t="str">
        <f>SUBSTITUTE(VLOOKUP($B12,COMP_LIST!$A:$AA,5,FALSE),"EL","")</f>
        <v>E. Nixon ZL / Wayment ZL</v>
      </c>
      <c r="F12" s="4" t="str">
        <f>VLOOKUP($B12,COMP_LIST!$A:$AA,3,FALSE)</f>
        <v>Taidong 2 ZL</v>
      </c>
      <c r="G12" s="4" t="str">
        <f>VLOOKUP($B12,COMP_LIST!$A:$AA,4,FALSE)</f>
        <v>台東 2 ZL</v>
      </c>
      <c r="H12" s="10">
        <f>IFERROR(INDEX(REPORT_DATA_BY_COMP!$A:$AH,$D12,MATCH(H$8,REPORT_DATA_BY_COMP!$A$1:$AH$1,0)), "")</f>
        <v>1</v>
      </c>
      <c r="I12" s="10">
        <f>IFERROR(INDEX(REPORT_DATA_BY_COMP!$A:$AH,$D12,MATCH(I$8,REPORT_DATA_BY_COMP!$A$1:$AH$1,0)), "")</f>
        <v>1</v>
      </c>
      <c r="J12" s="10">
        <f>IFERROR(INDEX(REPORT_DATA_BY_COMP!$A:$AH,$D12,MATCH(J$8,REPORT_DATA_BY_COMP!$A$1:$AH$1,0)), "")</f>
        <v>4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1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10</v>
      </c>
      <c r="O12" s="10">
        <f>IFERROR(INDEX(REPORT_DATA_BY_COMP!$A:$AH,$D12,MATCH(O$8,REPORT_DATA_BY_COMP!$A$1:$AH$1,0)), "")</f>
        <v>5</v>
      </c>
      <c r="P12" s="10">
        <f>IFERROR(INDEX(REPORT_DATA_BY_COMP!$A:$AH,$D12,MATCH(P$8,REPORT_DATA_BY_COMP!$A$1:$AH$1,0)), "")</f>
        <v>11</v>
      </c>
      <c r="Q12" s="10">
        <f>IFERROR(INDEX(REPORT_DATA_BY_COMP!$A:$AH,$D12,MATCH(Q$8,REPORT_DATA_BY_COMP!$A$1:$AH$1,0)), "")</f>
        <v>2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11</v>
      </c>
    </row>
    <row r="13" spans="1:19" ht="15" customHeight="1">
      <c r="A13" s="1"/>
      <c r="B13" s="1" t="s">
        <v>2109</v>
      </c>
      <c r="C13" s="64" t="str">
        <f>CONCATENATE(YEAR,":",MONTH,":",WEEK,":",WEEKDAY,":",$B13)</f>
        <v>2016:3:3:7:TAIDONG_2_S</v>
      </c>
      <c r="D13" s="64">
        <f>MATCH($C13,REPORT_DATA_BY_COMP!$A:$A,0)</f>
        <v>931</v>
      </c>
      <c r="E13" s="65" t="str">
        <f>SUBSTITUTE(VLOOKUP($B13,COMP_LIST!$A:$AA,5,FALSE),"EL","")</f>
        <v>S. Child  / Hickenlooper</v>
      </c>
      <c r="F13" s="4" t="str">
        <f>VLOOKUP($B13,COMP_LIST!$A:$AA,3,FALSE)</f>
        <v>Taidong 2 S</v>
      </c>
      <c r="G13" s="4" t="str">
        <f>VLOOKUP($B13,COMP_LIST!$A:$AA,4,FALSE)</f>
        <v>台東 2 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1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2</v>
      </c>
      <c r="O13" s="10">
        <f>IFERROR(INDEX(REPORT_DATA_BY_COMP!$A:$AH,$D13,MATCH(O$8,REPORT_DATA_BY_COMP!$A$1:$AH$1,0)), "")</f>
        <v>7</v>
      </c>
      <c r="P13" s="10">
        <f>IFERROR(INDEX(REPORT_DATA_BY_COMP!$A:$AH,$D13,MATCH(P$8,REPORT_DATA_BY_COMP!$A$1:$AH$1,0)), "")</f>
        <v>10</v>
      </c>
      <c r="Q13" s="10">
        <f>IFERROR(INDEX(REPORT_DATA_BY_COMP!$A:$AH,$D13,MATCH(Q$8,REPORT_DATA_BY_COMP!$A$1:$AH$1,0)), "")</f>
        <v>5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7</v>
      </c>
    </row>
    <row r="14" spans="1:19" ht="15" customHeight="1">
      <c r="A14" s="1"/>
      <c r="B14" s="1"/>
      <c r="E14" s="8" t="s">
        <v>819</v>
      </c>
      <c r="F14" s="9"/>
      <c r="G14" s="9"/>
      <c r="H14" s="11">
        <f t="shared" ref="H14:S14" si="0">SUM(H12:H13)</f>
        <v>1</v>
      </c>
      <c r="I14" s="11">
        <f t="shared" si="0"/>
        <v>1</v>
      </c>
      <c r="J14" s="11">
        <f t="shared" si="0"/>
        <v>5</v>
      </c>
      <c r="K14" s="11">
        <f t="shared" si="0"/>
        <v>4</v>
      </c>
      <c r="L14" s="48">
        <f t="shared" si="0"/>
        <v>1</v>
      </c>
      <c r="M14" s="57">
        <f t="shared" si="0"/>
        <v>0</v>
      </c>
      <c r="N14" s="51">
        <f t="shared" si="0"/>
        <v>12</v>
      </c>
      <c r="O14" s="11">
        <f t="shared" si="0"/>
        <v>12</v>
      </c>
      <c r="P14" s="11">
        <f t="shared" si="0"/>
        <v>21</v>
      </c>
      <c r="Q14" s="11">
        <f t="shared" si="0"/>
        <v>7</v>
      </c>
      <c r="R14" s="11">
        <f t="shared" si="0"/>
        <v>0</v>
      </c>
      <c r="S14" s="11">
        <f t="shared" si="0"/>
        <v>18</v>
      </c>
    </row>
    <row r="15" spans="1:19" ht="15" customHeight="1">
      <c r="A15" s="1" t="s">
        <v>2341</v>
      </c>
      <c r="B15" s="1"/>
      <c r="E15" s="5" t="str">
        <f>$A15</f>
        <v>Taidong 1 &amp; 3 臺東1 &amp; 3</v>
      </c>
      <c r="F15" s="6"/>
      <c r="G15" s="6"/>
      <c r="H15" s="6"/>
      <c r="I15" s="6"/>
      <c r="J15" s="6"/>
      <c r="K15" s="6"/>
      <c r="L15" s="6"/>
      <c r="M15" s="55"/>
      <c r="N15" s="6"/>
      <c r="O15" s="6"/>
      <c r="P15" s="6"/>
      <c r="Q15" s="6"/>
      <c r="R15" s="6"/>
      <c r="S15" s="6"/>
    </row>
    <row r="16" spans="1:19" ht="15" customHeight="1">
      <c r="A16" s="1"/>
      <c r="B16" s="1" t="s">
        <v>2094</v>
      </c>
      <c r="C16" s="64" t="str">
        <f>CONCATENATE(YEAR,":",MONTH,":",WEEK,":",WEEKDAY,":",$B16)</f>
        <v>2016:3:3:7:TAIDONG_1_E</v>
      </c>
      <c r="D16" s="64">
        <f>MATCH($C16,REPORT_DATA_BY_COMP!$A:$A,0)</f>
        <v>929</v>
      </c>
      <c r="E16" s="65" t="str">
        <f>SUBSTITUTE(VLOOKUP($B16,COMP_LIST!$A:$AA,5,FALSE),"EL","")</f>
        <v>E. Kirschner / Rauckhorst</v>
      </c>
      <c r="F16" s="4" t="str">
        <f>VLOOKUP($B16,COMP_LIST!$A:$AA,3,FALSE)</f>
        <v>Taidong 1 E</v>
      </c>
      <c r="G16" s="4" t="str">
        <f>VLOOKUP($B16,COMP_LIST!$A:$AA,4,FALSE)</f>
        <v>台東 1 長老</v>
      </c>
      <c r="H16" s="10">
        <f>IFERROR(INDEX(REPORT_DATA_BY_COMP!$A:$AH,$D16,MATCH(H$8,REPORT_DATA_BY_COMP!$A$1:$AH$1,0)), "")</f>
        <v>1</v>
      </c>
      <c r="I16" s="10">
        <f>IFERROR(INDEX(REPORT_DATA_BY_COMP!$A:$AH,$D16,MATCH(I$8,REPORT_DATA_BY_COMP!$A$1:$AH$1,0)), "")</f>
        <v>0</v>
      </c>
      <c r="J16" s="10">
        <f>IFERROR(INDEX(REPORT_DATA_BY_COMP!$A:$AH,$D16,MATCH(J$8,REPORT_DATA_BY_COMP!$A$1:$AH$1,0)), "")</f>
        <v>3</v>
      </c>
      <c r="K16" s="10">
        <f>IFERROR(INDEX(REPORT_DATA_BY_COMP!$A:$AH,$D16,MATCH(K$8,REPORT_DATA_BY_COMP!$A$1:$AH$1,0)), "")</f>
        <v>3</v>
      </c>
      <c r="L16" s="47">
        <f>IFERROR(INDEX(REPORT_DATA_BY_COMP!$A:$AH,$D16,MATCH(L$8,REPORT_DATA_BY_COMP!$A$1:$AH$1,0)), "")</f>
        <v>1</v>
      </c>
      <c r="M16" s="56">
        <f>IFERROR(INDEX(REPORT_DATA_BY_COMP!$A:$AH,$D16,MATCH(M$8,REPORT_DATA_BY_COMP!$A$1:$AH$1,0)), "")</f>
        <v>1</v>
      </c>
      <c r="N16" s="50">
        <f>IFERROR(INDEX(REPORT_DATA_BY_COMP!$A:$AH,$D16,MATCH(N$8,REPORT_DATA_BY_COMP!$A$1:$AH$1,0)), "")</f>
        <v>7</v>
      </c>
      <c r="O16" s="10">
        <f>IFERROR(INDEX(REPORT_DATA_BY_COMP!$A:$AH,$D16,MATCH(O$8,REPORT_DATA_BY_COMP!$A$1:$AH$1,0)), "")</f>
        <v>5</v>
      </c>
      <c r="P16" s="10">
        <f>IFERROR(INDEX(REPORT_DATA_BY_COMP!$A:$AH,$D16,MATCH(P$8,REPORT_DATA_BY_COMP!$A$1:$AH$1,0)), "")</f>
        <v>9</v>
      </c>
      <c r="Q16" s="10">
        <f>IFERROR(INDEX(REPORT_DATA_BY_COMP!$A:$AH,$D16,MATCH(Q$8,REPORT_DATA_BY_COMP!$A$1:$AH$1,0)), "")</f>
        <v>7</v>
      </c>
      <c r="R16" s="10">
        <f>IFERROR(INDEX(REPORT_DATA_BY_COMP!$A:$AH,$D16,MATCH(R$8,REPORT_DATA_BY_COMP!$A$1:$AH$1,0)), "")</f>
        <v>0</v>
      </c>
      <c r="S16" s="10">
        <f>IFERROR(INDEX(REPORT_DATA_BY_COMP!$A:$AH,$D16,MATCH(S$8,REPORT_DATA_BY_COMP!$A$1:$AH$1,0)), "")</f>
        <v>11</v>
      </c>
    </row>
    <row r="17" spans="1:19" ht="15" customHeight="1">
      <c r="A17" s="1"/>
      <c r="B17" s="1" t="s">
        <v>2113</v>
      </c>
      <c r="C17" s="64" t="str">
        <f>CONCATENATE(YEAR,":",MONTH,":",WEEK,":",WEEKDAY,":",$B17)</f>
        <v>2016:3:3:7:TAIDONG_3_E</v>
      </c>
      <c r="D17" s="64">
        <f>MATCH($C17,REPORT_DATA_BY_COMP!$A:$A,0)</f>
        <v>933</v>
      </c>
      <c r="E17" s="65" t="str">
        <f>SUBSTITUTE(VLOOKUP($B17,COMP_LIST!$A:$AA,5,FALSE),"EL","")</f>
        <v>E. Rasmussen DL / Butler</v>
      </c>
      <c r="F17" s="4" t="str">
        <f>VLOOKUP($B17,COMP_LIST!$A:$AA,3,FALSE)</f>
        <v>Taidong 3 E</v>
      </c>
      <c r="G17" s="4" t="str">
        <f>VLOOKUP($B17,COMP_LIST!$A:$AA,4,FALSE)</f>
        <v>台東 3 長老</v>
      </c>
      <c r="H17" s="10">
        <f>IFERROR(INDEX(REPORT_DATA_BY_COMP!$A:$AH,$D17,MATCH(H$8,REPORT_DATA_BY_COMP!$A$1:$AH$1,0)), "")</f>
        <v>0</v>
      </c>
      <c r="I17" s="10">
        <f>IFERROR(INDEX(REPORT_DATA_BY_COMP!$A:$AH,$D17,MATCH(I$8,REPORT_DATA_BY_COMP!$A$1:$AH$1,0)), "")</f>
        <v>0</v>
      </c>
      <c r="J17" s="10">
        <f>IFERROR(INDEX(REPORT_DATA_BY_COMP!$A:$AH,$D17,MATCH(J$8,REPORT_DATA_BY_COMP!$A$1:$AH$1,0)), "")</f>
        <v>3</v>
      </c>
      <c r="K17" s="10">
        <f>IFERROR(INDEX(REPORT_DATA_BY_COMP!$A:$AH,$D17,MATCH(K$8,REPORT_DATA_BY_COMP!$A$1:$AH$1,0)), "")</f>
        <v>3</v>
      </c>
      <c r="L17" s="47">
        <f>IFERROR(INDEX(REPORT_DATA_BY_COMP!$A:$AH,$D17,MATCH(L$8,REPORT_DATA_BY_COMP!$A$1:$AH$1,0)), "")</f>
        <v>0</v>
      </c>
      <c r="M17" s="56">
        <f>IFERROR(INDEX(REPORT_DATA_BY_COMP!$A:$AH,$D17,MATCH(M$8,REPORT_DATA_BY_COMP!$A$1:$AH$1,0)), "")</f>
        <v>0</v>
      </c>
      <c r="N17" s="50">
        <f>IFERROR(INDEX(REPORT_DATA_BY_COMP!$A:$AH,$D17,MATCH(N$8,REPORT_DATA_BY_COMP!$A$1:$AH$1,0)), "")</f>
        <v>6</v>
      </c>
      <c r="O17" s="10">
        <f>IFERROR(INDEX(REPORT_DATA_BY_COMP!$A:$AH,$D17,MATCH(O$8,REPORT_DATA_BY_COMP!$A$1:$AH$1,0)), "")</f>
        <v>2</v>
      </c>
      <c r="P17" s="10">
        <f>IFERROR(INDEX(REPORT_DATA_BY_COMP!$A:$AH,$D17,MATCH(P$8,REPORT_DATA_BY_COMP!$A$1:$AH$1,0)), "")</f>
        <v>6</v>
      </c>
      <c r="Q17" s="10">
        <f>IFERROR(INDEX(REPORT_DATA_BY_COMP!$A:$AH,$D17,MATCH(Q$8,REPORT_DATA_BY_COMP!$A$1:$AH$1,0)), "")</f>
        <v>2</v>
      </c>
      <c r="R17" s="10">
        <f>IFERROR(INDEX(REPORT_DATA_BY_COMP!$A:$AH,$D17,MATCH(R$8,REPORT_DATA_BY_COMP!$A$1:$AH$1,0)), "")</f>
        <v>0</v>
      </c>
      <c r="S17" s="10">
        <f>IFERROR(INDEX(REPORT_DATA_BY_COMP!$A:$AH,$D17,MATCH(S$8,REPORT_DATA_BY_COMP!$A$1:$AH$1,0)), "")</f>
        <v>5</v>
      </c>
    </row>
    <row r="18" spans="1:19" ht="15" customHeight="1">
      <c r="A18" s="1"/>
      <c r="B18" s="1" t="s">
        <v>2101</v>
      </c>
      <c r="C18" s="64" t="str">
        <f>CONCATENATE(YEAR,":",MONTH,":",WEEK,":",WEEKDAY,":",$B18)</f>
        <v>2016:3:3:7:TAIDONG_1_S</v>
      </c>
      <c r="D18" s="64">
        <f>MATCH($C18,REPORT_DATA_BY_COMP!$A:$A,0)</f>
        <v>930</v>
      </c>
      <c r="E18" s="65" t="str">
        <f>SUBSTITUTE(VLOOKUP($B18,COMP_LIST!$A:$AA,5,FALSE),"EL","")</f>
        <v>S. Roberts / Hadley</v>
      </c>
      <c r="F18" s="4" t="str">
        <f>VLOOKUP($B18,COMP_LIST!$A:$AA,3,FALSE)</f>
        <v>Taidong 1 S</v>
      </c>
      <c r="G18" s="4" t="str">
        <f>VLOOKUP($B18,COMP_LIST!$A:$AA,4,FALSE)</f>
        <v>台東 1 姐妹</v>
      </c>
      <c r="H18" s="10">
        <f>IFERROR(INDEX(REPORT_DATA_BY_COMP!$A:$AH,$D18,MATCH(H$8,REPORT_DATA_BY_COMP!$A$1:$AH$1,0)), "")</f>
        <v>0</v>
      </c>
      <c r="I18" s="10">
        <f>IFERROR(INDEX(REPORT_DATA_BY_COMP!$A:$AH,$D18,MATCH(I$8,REPORT_DATA_BY_COMP!$A$1:$AH$1,0)), "")</f>
        <v>0</v>
      </c>
      <c r="J18" s="10">
        <f>IFERROR(INDEX(REPORT_DATA_BY_COMP!$A:$AH,$D18,MATCH(J$8,REPORT_DATA_BY_COMP!$A$1:$AH$1,0)), "")</f>
        <v>0</v>
      </c>
      <c r="K18" s="10">
        <f>IFERROR(INDEX(REPORT_DATA_BY_COMP!$A:$AH,$D18,MATCH(K$8,REPORT_DATA_BY_COMP!$A$1:$AH$1,0)), "")</f>
        <v>2</v>
      </c>
      <c r="L18" s="47">
        <f>IFERROR(INDEX(REPORT_DATA_BY_COMP!$A:$AH,$D18,MATCH(L$8,REPORT_DATA_BY_COMP!$A$1:$AH$1,0)), "")</f>
        <v>0</v>
      </c>
      <c r="M18" s="56">
        <f>IFERROR(INDEX(REPORT_DATA_BY_COMP!$A:$AH,$D18,MATCH(M$8,REPORT_DATA_BY_COMP!$A$1:$AH$1,0)), "")</f>
        <v>0</v>
      </c>
      <c r="N18" s="50">
        <f>IFERROR(INDEX(REPORT_DATA_BY_COMP!$A:$AH,$D18,MATCH(N$8,REPORT_DATA_BY_COMP!$A$1:$AH$1,0)), "")</f>
        <v>4</v>
      </c>
      <c r="O18" s="10">
        <f>IFERROR(INDEX(REPORT_DATA_BY_COMP!$A:$AH,$D18,MATCH(O$8,REPORT_DATA_BY_COMP!$A$1:$AH$1,0)), "")</f>
        <v>0</v>
      </c>
      <c r="P18" s="10">
        <f>IFERROR(INDEX(REPORT_DATA_BY_COMP!$A:$AH,$D18,MATCH(P$8,REPORT_DATA_BY_COMP!$A$1:$AH$1,0)), "")</f>
        <v>2</v>
      </c>
      <c r="Q18" s="10">
        <f>IFERROR(INDEX(REPORT_DATA_BY_COMP!$A:$AH,$D18,MATCH(Q$8,REPORT_DATA_BY_COMP!$A$1:$AH$1,0)), "")</f>
        <v>2</v>
      </c>
      <c r="R18" s="10">
        <f>IFERROR(INDEX(REPORT_DATA_BY_COMP!$A:$AH,$D18,MATCH(R$8,REPORT_DATA_BY_COMP!$A$1:$AH$1,0)), "")</f>
        <v>0</v>
      </c>
      <c r="S18" s="10">
        <f>IFERROR(INDEX(REPORT_DATA_BY_COMP!$A:$AH,$D18,MATCH(S$8,REPORT_DATA_BY_COMP!$A$1:$AH$1,0)), "")</f>
        <v>6</v>
      </c>
    </row>
    <row r="19" spans="1:19" ht="15" customHeight="1">
      <c r="A19" s="1"/>
      <c r="B19" s="1"/>
      <c r="E19" s="8" t="s">
        <v>819</v>
      </c>
      <c r="F19" s="9"/>
      <c r="G19" s="9"/>
      <c r="H19" s="11">
        <f t="shared" ref="H19:S19" si="1">SUM(H16:H18)</f>
        <v>1</v>
      </c>
      <c r="I19" s="11">
        <f t="shared" si="1"/>
        <v>0</v>
      </c>
      <c r="J19" s="11">
        <f t="shared" si="1"/>
        <v>6</v>
      </c>
      <c r="K19" s="11">
        <f t="shared" si="1"/>
        <v>8</v>
      </c>
      <c r="L19" s="48">
        <f t="shared" si="1"/>
        <v>1</v>
      </c>
      <c r="M19" s="57">
        <f t="shared" si="1"/>
        <v>1</v>
      </c>
      <c r="N19" s="51">
        <f t="shared" si="1"/>
        <v>17</v>
      </c>
      <c r="O19" s="11">
        <f t="shared" si="1"/>
        <v>7</v>
      </c>
      <c r="P19" s="11">
        <f t="shared" si="1"/>
        <v>17</v>
      </c>
      <c r="Q19" s="11">
        <f t="shared" si="1"/>
        <v>11</v>
      </c>
      <c r="R19" s="11">
        <f t="shared" si="1"/>
        <v>0</v>
      </c>
      <c r="S19" s="11">
        <f t="shared" si="1"/>
        <v>22</v>
      </c>
    </row>
    <row r="20" spans="1:19" ht="15" customHeight="1">
      <c r="A20" s="1" t="s">
        <v>2342</v>
      </c>
      <c r="B20" s="1"/>
      <c r="E20" s="5" t="str">
        <f>$A20</f>
        <v>Yuli 玉里</v>
      </c>
      <c r="F20" s="6"/>
      <c r="G20" s="6"/>
      <c r="H20" s="6"/>
      <c r="I20" s="6"/>
      <c r="J20" s="6"/>
      <c r="K20" s="6"/>
      <c r="L20" s="6"/>
      <c r="M20" s="60"/>
      <c r="N20" s="6"/>
      <c r="O20" s="6"/>
      <c r="P20" s="6"/>
      <c r="Q20" s="6"/>
      <c r="R20" s="6"/>
      <c r="S20" s="6"/>
    </row>
    <row r="21" spans="1:19" ht="15" customHeight="1">
      <c r="A21" s="1"/>
      <c r="B21" s="1" t="s">
        <v>2244</v>
      </c>
      <c r="C21" s="64" t="str">
        <f>CONCATENATE(YEAR,":",MONTH,":",WEEK,":",WEEKDAY,":",$B21)</f>
        <v>2016:3:3:7:YULI_E</v>
      </c>
      <c r="D21" s="64">
        <f>MATCH($C21,REPORT_DATA_BY_COMP!$A:$A,0)</f>
        <v>966</v>
      </c>
      <c r="E21" s="65" t="str">
        <f>SUBSTITUTE(VLOOKUP($B21,COMP_LIST!$A:$AA,5,FALSE),"EL","")</f>
        <v>E. Gwilliam DL / Greenhalgh</v>
      </c>
      <c r="F21" s="4" t="str">
        <f>VLOOKUP($B21,COMP_LIST!$A:$AA,3,FALSE)</f>
        <v>Yuli E</v>
      </c>
      <c r="G21" s="4" t="str">
        <f>VLOOKUP($B21,COMP_LIST!$A:$AA,4,FALSE)</f>
        <v>玉里長老</v>
      </c>
      <c r="H21" s="10">
        <f>IFERROR(INDEX(REPORT_DATA_BY_COMP!$A:$AH,$D21,MATCH(H$8,REPORT_DATA_BY_COMP!$A$1:$AH$1,0)), "")</f>
        <v>0</v>
      </c>
      <c r="I21" s="10">
        <f>IFERROR(INDEX(REPORT_DATA_BY_COMP!$A:$AH,$D21,MATCH(I$8,REPORT_DATA_BY_COMP!$A$1:$AH$1,0)), "")</f>
        <v>0</v>
      </c>
      <c r="J21" s="10">
        <f>IFERROR(INDEX(REPORT_DATA_BY_COMP!$A:$AH,$D21,MATCH(J$8,REPORT_DATA_BY_COMP!$A$1:$AH$1,0)), "")</f>
        <v>2</v>
      </c>
      <c r="K21" s="10">
        <f>IFERROR(INDEX(REPORT_DATA_BY_COMP!$A:$AH,$D21,MATCH(K$8,REPORT_DATA_BY_COMP!$A$1:$AH$1,0)), "")</f>
        <v>3</v>
      </c>
      <c r="L21" s="47">
        <f>IFERROR(INDEX(REPORT_DATA_BY_COMP!$A:$AH,$D21,MATCH(L$8,REPORT_DATA_BY_COMP!$A$1:$AH$1,0)), "")</f>
        <v>0</v>
      </c>
      <c r="M21" s="59">
        <f>IFERROR(INDEX(REPORT_DATA_BY_COMP!$A:$AH,$D21,MATCH(M$8,REPORT_DATA_BY_COMP!$A$1:$AH$1,0)), "")</f>
        <v>0</v>
      </c>
      <c r="N21" s="50">
        <f>IFERROR(INDEX(REPORT_DATA_BY_COMP!$A:$AH,$D21,MATCH(N$8,REPORT_DATA_BY_COMP!$A$1:$AH$1,0)), "")</f>
        <v>5</v>
      </c>
      <c r="O21" s="10">
        <f>IFERROR(INDEX(REPORT_DATA_BY_COMP!$A:$AH,$D21,MATCH(O$8,REPORT_DATA_BY_COMP!$A$1:$AH$1,0)), "")</f>
        <v>2</v>
      </c>
      <c r="P21" s="10">
        <f>IFERROR(INDEX(REPORT_DATA_BY_COMP!$A:$AH,$D21,MATCH(P$8,REPORT_DATA_BY_COMP!$A$1:$AH$1,0)), "")</f>
        <v>5</v>
      </c>
      <c r="Q21" s="10">
        <f>IFERROR(INDEX(REPORT_DATA_BY_COMP!$A:$AH,$D21,MATCH(Q$8,REPORT_DATA_BY_COMP!$A$1:$AH$1,0)), "")</f>
        <v>4</v>
      </c>
      <c r="R21" s="10">
        <f>IFERROR(INDEX(REPORT_DATA_BY_COMP!$A:$AH,$D21,MATCH(R$8,REPORT_DATA_BY_COMP!$A$1:$AH$1,0)), "")</f>
        <v>0</v>
      </c>
      <c r="S21" s="10">
        <f>IFERROR(INDEX(REPORT_DATA_BY_COMP!$A:$AH,$D21,MATCH(S$8,REPORT_DATA_BY_COMP!$A$1:$AH$1,0)), "")</f>
        <v>11</v>
      </c>
    </row>
    <row r="22" spans="1:19" ht="15" customHeight="1">
      <c r="A22" s="1"/>
      <c r="B22" s="1" t="s">
        <v>2249</v>
      </c>
      <c r="C22" s="64" t="str">
        <f>CONCATENATE(YEAR,":",MONTH,":",WEEK,":",WEEKDAY,":",$B22)</f>
        <v>2016:3:3:7:YULI_S</v>
      </c>
      <c r="D22" s="64">
        <f>MATCH($C22,REPORT_DATA_BY_COMP!$A:$A,0)</f>
        <v>967</v>
      </c>
      <c r="E22" s="65" t="str">
        <f>SUBSTITUTE(VLOOKUP($B22,COMP_LIST!$A:$AA,5,FALSE),"EL","")</f>
        <v>S. Coleman  / Bradley</v>
      </c>
      <c r="F22" s="4" t="str">
        <f>VLOOKUP($B22,COMP_LIST!$A:$AA,3,FALSE)</f>
        <v>Yuli S</v>
      </c>
      <c r="G22" s="4" t="str">
        <f>VLOOKUP($B22,COMP_LIST!$A:$AA,4,FALSE)</f>
        <v>玉里姐妹</v>
      </c>
      <c r="H22" s="10">
        <f>IFERROR(INDEX(REPORT_DATA_BY_COMP!$A:$AH,$D22,MATCH(H$8,REPORT_DATA_BY_COMP!$A$1:$AH$1,0)), "")</f>
        <v>0</v>
      </c>
      <c r="I22" s="10">
        <f>IFERROR(INDEX(REPORT_DATA_BY_COMP!$A:$AH,$D22,MATCH(I$8,REPORT_DATA_BY_COMP!$A$1:$AH$1,0)), "")</f>
        <v>0</v>
      </c>
      <c r="J22" s="10">
        <f>IFERROR(INDEX(REPORT_DATA_BY_COMP!$A:$AH,$D22,MATCH(J$8,REPORT_DATA_BY_COMP!$A$1:$AH$1,0)), "")</f>
        <v>1</v>
      </c>
      <c r="K22" s="10">
        <f>IFERROR(INDEX(REPORT_DATA_BY_COMP!$A:$AH,$D22,MATCH(K$8,REPORT_DATA_BY_COMP!$A$1:$AH$1,0)), "")</f>
        <v>2</v>
      </c>
      <c r="L22" s="47">
        <f>IFERROR(INDEX(REPORT_DATA_BY_COMP!$A:$AH,$D22,MATCH(L$8,REPORT_DATA_BY_COMP!$A$1:$AH$1,0)), "")</f>
        <v>0</v>
      </c>
      <c r="M22" s="56">
        <f>IFERROR(INDEX(REPORT_DATA_BY_COMP!$A:$AH,$D22,MATCH(M$8,REPORT_DATA_BY_COMP!$A$1:$AH$1,0)), "")</f>
        <v>0</v>
      </c>
      <c r="N22" s="50">
        <f>IFERROR(INDEX(REPORT_DATA_BY_COMP!$A:$AH,$D22,MATCH(N$8,REPORT_DATA_BY_COMP!$A$1:$AH$1,0)), "")</f>
        <v>3</v>
      </c>
      <c r="O22" s="10">
        <f>IFERROR(INDEX(REPORT_DATA_BY_COMP!$A:$AH,$D22,MATCH(O$8,REPORT_DATA_BY_COMP!$A$1:$AH$1,0)), "")</f>
        <v>1</v>
      </c>
      <c r="P22" s="10">
        <f>IFERROR(INDEX(REPORT_DATA_BY_COMP!$A:$AH,$D22,MATCH(P$8,REPORT_DATA_BY_COMP!$A$1:$AH$1,0)), "")</f>
        <v>2</v>
      </c>
      <c r="Q22" s="10">
        <f>IFERROR(INDEX(REPORT_DATA_BY_COMP!$A:$AH,$D22,MATCH(Q$8,REPORT_DATA_BY_COMP!$A$1:$AH$1,0)), "")</f>
        <v>3</v>
      </c>
      <c r="R22" s="10">
        <f>IFERROR(INDEX(REPORT_DATA_BY_COMP!$A:$AH,$D22,MATCH(R$8,REPORT_DATA_BY_COMP!$A$1:$AH$1,0)), "")</f>
        <v>0</v>
      </c>
      <c r="S22" s="10">
        <f>IFERROR(INDEX(REPORT_DATA_BY_COMP!$A:$AH,$D22,MATCH(S$8,REPORT_DATA_BY_COMP!$A$1:$AH$1,0)), "")</f>
        <v>15</v>
      </c>
    </row>
    <row r="23" spans="1:19" ht="15" customHeight="1" thickBot="1">
      <c r="A23" s="1"/>
      <c r="B23" s="1"/>
      <c r="E23" s="8" t="s">
        <v>819</v>
      </c>
      <c r="F23" s="9"/>
      <c r="G23" s="9"/>
      <c r="H23" s="11">
        <f t="shared" ref="H23:S23" si="2">SUM(H21:H22)</f>
        <v>0</v>
      </c>
      <c r="I23" s="11">
        <f t="shared" si="2"/>
        <v>0</v>
      </c>
      <c r="J23" s="11">
        <f t="shared" si="2"/>
        <v>3</v>
      </c>
      <c r="K23" s="11">
        <f t="shared" si="2"/>
        <v>5</v>
      </c>
      <c r="L23" s="48">
        <f t="shared" si="2"/>
        <v>0</v>
      </c>
      <c r="M23" s="69">
        <f t="shared" si="2"/>
        <v>0</v>
      </c>
      <c r="N23" s="51">
        <f t="shared" si="2"/>
        <v>8</v>
      </c>
      <c r="O23" s="11">
        <f t="shared" si="2"/>
        <v>3</v>
      </c>
      <c r="P23" s="11">
        <f t="shared" si="2"/>
        <v>7</v>
      </c>
      <c r="Q23" s="11">
        <f t="shared" si="2"/>
        <v>7</v>
      </c>
      <c r="R23" s="11">
        <f t="shared" si="2"/>
        <v>0</v>
      </c>
      <c r="S23" s="11">
        <f t="shared" si="2"/>
        <v>26</v>
      </c>
    </row>
    <row r="24" spans="1:19" ht="15" customHeight="1" thickTop="1">
      <c r="E24" s="31"/>
      <c r="F24" s="22"/>
      <c r="G24" s="22"/>
      <c r="H24" s="22"/>
      <c r="I24" s="22"/>
      <c r="J24" s="22"/>
      <c r="K24" s="22"/>
      <c r="L24" s="22"/>
      <c r="M24" s="70"/>
      <c r="N24" s="22"/>
      <c r="O24" s="22"/>
      <c r="P24" s="22"/>
      <c r="Q24" s="22"/>
      <c r="R24" s="22"/>
      <c r="S24" s="22"/>
    </row>
    <row r="25" spans="1:19" ht="15" customHeight="1">
      <c r="E25" s="12" t="s">
        <v>818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</row>
    <row r="26" spans="1:19" ht="15" customHeight="1">
      <c r="C26" s="64" t="str">
        <f>CONCATENATE(YEAR,":",MONTH,":1:",WEEKLY_REPORT_DAY,":", $A$1)</f>
        <v>2016:3:1:7:TAIDONG</v>
      </c>
      <c r="D26" s="64">
        <f>MATCH($C26,REPORT_DATA_BY_ZONE!$A:$A, 0)</f>
        <v>85</v>
      </c>
      <c r="E26" s="19" t="s">
        <v>796</v>
      </c>
      <c r="F26" s="13"/>
      <c r="G26" s="13"/>
      <c r="H26" s="10">
        <f>IFERROR(INDEX(REPORT_DATA_BY_ZONE!$A:$AH,$D26,MATCH(H$8,REPORT_DATA_BY_ZONE!$A$1:$AH$1,0)), "")</f>
        <v>0</v>
      </c>
      <c r="I26" s="10">
        <f>IFERROR(INDEX(REPORT_DATA_BY_ZONE!$A:$AH,$D26,MATCH(I$8,REPORT_DATA_BY_ZONE!$A$1:$AH$1,0)), "")</f>
        <v>1</v>
      </c>
      <c r="J26" s="10">
        <f>IFERROR(INDEX(REPORT_DATA_BY_ZONE!$A:$AH,$D26,MATCH(J$8,REPORT_DATA_BY_ZONE!$A$1:$AH$1,0)), "")</f>
        <v>13</v>
      </c>
      <c r="K26" s="10">
        <f>IFERROR(INDEX(REPORT_DATA_BY_ZONE!$A:$AH,$D26,MATCH(K$8,REPORT_DATA_BY_ZONE!$A$1:$AH$1,0)), "")</f>
        <v>18</v>
      </c>
      <c r="L26" s="47">
        <f>IFERROR(INDEX(REPORT_DATA_BY_ZONE!$A:$AH,$D26,MATCH(L$8,REPORT_DATA_BY_ZONE!$A$1:$AH$1,0)), "")</f>
        <v>0</v>
      </c>
      <c r="M26" s="10">
        <f>IFERROR(INDEX(REPORT_DATA_BY_ZONE!$A:$AH,$D26,MATCH(M$8,REPORT_DATA_BY_ZONE!$A$1:$AH$1,0)), "")</f>
        <v>2</v>
      </c>
      <c r="N26" s="50">
        <f>IFERROR(INDEX(REPORT_DATA_BY_ZONE!$A:$AH,$D26,MATCH(N$8,REPORT_DATA_BY_ZONE!$A$1:$AH$1,0)), "")</f>
        <v>37</v>
      </c>
      <c r="O26" s="10">
        <f>IFERROR(INDEX(REPORT_DATA_BY_ZONE!$A:$AH,$D26,MATCH(O$8,REPORT_DATA_BY_ZONE!$A$1:$AH$1,0)), "")</f>
        <v>23</v>
      </c>
      <c r="P26" s="10">
        <f>IFERROR(INDEX(REPORT_DATA_BY_ZONE!$A:$AH,$D26,MATCH(P$8,REPORT_DATA_BY_ZONE!$A$1:$AH$1,0)), "")</f>
        <v>48</v>
      </c>
      <c r="Q26" s="10">
        <f>IFERROR(INDEX(REPORT_DATA_BY_ZONE!$A:$AH,$D26,MATCH(Q$8,REPORT_DATA_BY_ZONE!$A$1:$AH$1,0)), "")</f>
        <v>25</v>
      </c>
      <c r="R26" s="10">
        <f>IFERROR(INDEX(REPORT_DATA_BY_ZONE!$A:$AH,$D26,MATCH(R$8,REPORT_DATA_BY_ZONE!$A$1:$AH$1,0)), "")</f>
        <v>4</v>
      </c>
      <c r="S26" s="10">
        <f>IFERROR(INDEX(REPORT_DATA_BY_ZONE!$A:$AH,$D26,MATCH(S$8,REPORT_DATA_BY_ZONE!$A$1:$AH$1,0)), "")</f>
        <v>78</v>
      </c>
    </row>
    <row r="27" spans="1:19" ht="15" customHeight="1">
      <c r="C27" s="64" t="str">
        <f>CONCATENATE(YEAR,":",MONTH,":2:",WEEKLY_REPORT_DAY,":", $A$1)</f>
        <v>2016:3:2:7:TAIDONG</v>
      </c>
      <c r="D27" s="64">
        <f>MATCH($C27,REPORT_DATA_BY_ZONE!$A:$A, 0)</f>
        <v>95</v>
      </c>
      <c r="E27" s="19" t="s">
        <v>795</v>
      </c>
      <c r="F27" s="13"/>
      <c r="G27" s="13"/>
      <c r="H27" s="10">
        <f>IFERROR(INDEX(REPORT_DATA_BY_ZONE!$A:$AH,$D27,MATCH(H$8,REPORT_DATA_BY_ZONE!$A$1:$AH$1,0)), "")</f>
        <v>1</v>
      </c>
      <c r="I27" s="10">
        <f>IFERROR(INDEX(REPORT_DATA_BY_ZONE!$A:$AH,$D27,MATCH(I$8,REPORT_DATA_BY_ZONE!$A$1:$AH$1,0)), "")</f>
        <v>1</v>
      </c>
      <c r="J27" s="10">
        <f>IFERROR(INDEX(REPORT_DATA_BY_ZONE!$A:$AH,$D27,MATCH(J$8,REPORT_DATA_BY_ZONE!$A$1:$AH$1,0)), "")</f>
        <v>15</v>
      </c>
      <c r="K27" s="10">
        <f>IFERROR(INDEX(REPORT_DATA_BY_ZONE!$A:$AH,$D27,MATCH(K$8,REPORT_DATA_BY_ZONE!$A$1:$AH$1,0)), "")</f>
        <v>17</v>
      </c>
      <c r="L27" s="47">
        <f>IFERROR(INDEX(REPORT_DATA_BY_ZONE!$A:$AH,$D27,MATCH(L$8,REPORT_DATA_BY_ZONE!$A$1:$AH$1,0)), "")</f>
        <v>1</v>
      </c>
      <c r="M27" s="10">
        <f>IFERROR(INDEX(REPORT_DATA_BY_ZONE!$A:$AH,$D27,MATCH(M$8,REPORT_DATA_BY_ZONE!$A$1:$AH$1,0)), "")</f>
        <v>0</v>
      </c>
      <c r="N27" s="50">
        <f>IFERROR(INDEX(REPORT_DATA_BY_ZONE!$A:$AH,$D27,MATCH(N$8,REPORT_DATA_BY_ZONE!$A$1:$AH$1,0)), "")</f>
        <v>36</v>
      </c>
      <c r="O27" s="10">
        <f>IFERROR(INDEX(REPORT_DATA_BY_ZONE!$A:$AH,$D27,MATCH(O$8,REPORT_DATA_BY_ZONE!$A$1:$AH$1,0)), "")</f>
        <v>18</v>
      </c>
      <c r="P27" s="10">
        <f>IFERROR(INDEX(REPORT_DATA_BY_ZONE!$A:$AH,$D27,MATCH(P$8,REPORT_DATA_BY_ZONE!$A$1:$AH$1,0)), "")</f>
        <v>39</v>
      </c>
      <c r="Q27" s="10">
        <f>IFERROR(INDEX(REPORT_DATA_BY_ZONE!$A:$AH,$D27,MATCH(Q$8,REPORT_DATA_BY_ZONE!$A$1:$AH$1,0)), "")</f>
        <v>30</v>
      </c>
      <c r="R27" s="10">
        <f>IFERROR(INDEX(REPORT_DATA_BY_ZONE!$A:$AH,$D27,MATCH(R$8,REPORT_DATA_BY_ZONE!$A$1:$AH$1,0)), "")</f>
        <v>0</v>
      </c>
      <c r="S27" s="10">
        <f>IFERROR(INDEX(REPORT_DATA_BY_ZONE!$A:$AH,$D27,MATCH(S$8,REPORT_DATA_BY_ZONE!$A$1:$AH$1,0)), "")</f>
        <v>82</v>
      </c>
    </row>
    <row r="28" spans="1:19" ht="15" customHeight="1">
      <c r="C28" s="64" t="str">
        <f>CONCATENATE(YEAR,":",MONTH,":3:",WEEKLY_REPORT_DAY,":", $A$1)</f>
        <v>2016:3:3:7:TAIDONG</v>
      </c>
      <c r="D28" s="64">
        <f>MATCH($C28,REPORT_DATA_BY_ZONE!$A:$A, 0)</f>
        <v>105</v>
      </c>
      <c r="E28" s="19" t="s">
        <v>797</v>
      </c>
      <c r="F28" s="13"/>
      <c r="G28" s="13"/>
      <c r="H28" s="10">
        <f>IFERROR(INDEX(REPORT_DATA_BY_ZONE!$A:$AH,$D28,MATCH(H$8,REPORT_DATA_BY_ZONE!$A$1:$AH$1,0)), "")</f>
        <v>2</v>
      </c>
      <c r="I28" s="10">
        <f>IFERROR(INDEX(REPORT_DATA_BY_ZONE!$A:$AH,$D28,MATCH(I$8,REPORT_DATA_BY_ZONE!$A$1:$AH$1,0)), "")</f>
        <v>1</v>
      </c>
      <c r="J28" s="10">
        <f>IFERROR(INDEX(REPORT_DATA_BY_ZONE!$A:$AH,$D28,MATCH(J$8,REPORT_DATA_BY_ZONE!$A$1:$AH$1,0)), "")</f>
        <v>14</v>
      </c>
      <c r="K28" s="10">
        <f>IFERROR(INDEX(REPORT_DATA_BY_ZONE!$A:$AH,$D28,MATCH(K$8,REPORT_DATA_BY_ZONE!$A$1:$AH$1,0)), "")</f>
        <v>17</v>
      </c>
      <c r="L28" s="47">
        <f>IFERROR(INDEX(REPORT_DATA_BY_ZONE!$A:$AH,$D28,MATCH(L$8,REPORT_DATA_BY_ZONE!$A$1:$AH$1,0)), "")</f>
        <v>2</v>
      </c>
      <c r="M28" s="10">
        <f>IFERROR(INDEX(REPORT_DATA_BY_ZONE!$A:$AH,$D28,MATCH(M$8,REPORT_DATA_BY_ZONE!$A$1:$AH$1,0)), "")</f>
        <v>1</v>
      </c>
      <c r="N28" s="50">
        <f>IFERROR(INDEX(REPORT_DATA_BY_ZONE!$A:$AH,$D28,MATCH(N$8,REPORT_DATA_BY_ZONE!$A$1:$AH$1,0)), "")</f>
        <v>37</v>
      </c>
      <c r="O28" s="10">
        <f>IFERROR(INDEX(REPORT_DATA_BY_ZONE!$A:$AH,$D28,MATCH(O$8,REPORT_DATA_BY_ZONE!$A$1:$AH$1,0)), "")</f>
        <v>22</v>
      </c>
      <c r="P28" s="10">
        <f>IFERROR(INDEX(REPORT_DATA_BY_ZONE!$A:$AH,$D28,MATCH(P$8,REPORT_DATA_BY_ZONE!$A$1:$AH$1,0)), "")</f>
        <v>45</v>
      </c>
      <c r="Q28" s="10">
        <f>IFERROR(INDEX(REPORT_DATA_BY_ZONE!$A:$AH,$D28,MATCH(Q$8,REPORT_DATA_BY_ZONE!$A$1:$AH$1,0)), "")</f>
        <v>25</v>
      </c>
      <c r="R28" s="10">
        <f>IFERROR(INDEX(REPORT_DATA_BY_ZONE!$A:$AH,$D28,MATCH(R$8,REPORT_DATA_BY_ZONE!$A$1:$AH$1,0)), "")</f>
        <v>0</v>
      </c>
      <c r="S28" s="10">
        <f>IFERROR(INDEX(REPORT_DATA_BY_ZONE!$A:$AH,$D28,MATCH(S$8,REPORT_DATA_BY_ZONE!$A$1:$AH$1,0)), "")</f>
        <v>66</v>
      </c>
    </row>
    <row r="29" spans="1:19" ht="15" customHeight="1">
      <c r="C29" s="64" t="str">
        <f>CONCATENATE(YEAR,":",MONTH,":4:",WEEKLY_REPORT_DAY,":", $A$1)</f>
        <v>2016:3:4:7:TAIDONG</v>
      </c>
      <c r="D29" s="64" t="e">
        <f>MATCH($C29,REPORT_DATA_BY_ZONE!$A:$A, 0)</f>
        <v>#N/A</v>
      </c>
      <c r="E29" s="19" t="s">
        <v>798</v>
      </c>
      <c r="F29" s="13"/>
      <c r="G29" s="13"/>
      <c r="H29" s="10" t="str">
        <f>IFERROR(INDEX(REPORT_DATA_BY_ZONE!$A:$AH,$D29,MATCH(H$8,REPORT_DATA_BY_ZONE!$A$1:$AH$1,0)), "")</f>
        <v/>
      </c>
      <c r="I29" s="10" t="str">
        <f>IFERROR(INDEX(REPORT_DATA_BY_ZONE!$A:$AH,$D29,MATCH(I$8,REPORT_DATA_BY_ZONE!$A$1:$AH$1,0)), "")</f>
        <v/>
      </c>
      <c r="J29" s="10" t="str">
        <f>IFERROR(INDEX(REPORT_DATA_BY_ZONE!$A:$AH,$D29,MATCH(J$8,REPORT_DATA_BY_ZONE!$A$1:$AH$1,0)), "")</f>
        <v/>
      </c>
      <c r="K29" s="10" t="str">
        <f>IFERROR(INDEX(REPORT_DATA_BY_ZONE!$A:$AH,$D29,MATCH(K$8,REPORT_DATA_BY_ZONE!$A$1:$AH$1,0)), "")</f>
        <v/>
      </c>
      <c r="L29" s="47" t="str">
        <f>IFERROR(INDEX(REPORT_DATA_BY_ZONE!$A:$AH,$D29,MATCH(L$8,REPORT_DATA_BY_ZONE!$A$1:$AH$1,0)), "")</f>
        <v/>
      </c>
      <c r="M29" s="10" t="str">
        <f>IFERROR(INDEX(REPORT_DATA_BY_ZONE!$A:$AH,$D29,MATCH(M$8,REPORT_DATA_BY_ZONE!$A$1:$AH$1,0)), "")</f>
        <v/>
      </c>
      <c r="N29" s="50" t="str">
        <f>IFERROR(INDEX(REPORT_DATA_BY_ZONE!$A:$AH,$D29,MATCH(N$8,REPORT_DATA_BY_ZONE!$A$1:$AH$1,0)), "")</f>
        <v/>
      </c>
      <c r="O29" s="10" t="str">
        <f>IFERROR(INDEX(REPORT_DATA_BY_ZONE!$A:$AH,$D29,MATCH(O$8,REPORT_DATA_BY_ZONE!$A$1:$AH$1,0)), "")</f>
        <v/>
      </c>
      <c r="P29" s="10" t="str">
        <f>IFERROR(INDEX(REPORT_DATA_BY_ZONE!$A:$AH,$D29,MATCH(P$8,REPORT_DATA_BY_ZONE!$A$1:$AH$1,0)), "")</f>
        <v/>
      </c>
      <c r="Q29" s="10" t="str">
        <f>IFERROR(INDEX(REPORT_DATA_BY_ZONE!$A:$AH,$D29,MATCH(Q$8,REPORT_DATA_BY_ZONE!$A$1:$AH$1,0)), "")</f>
        <v/>
      </c>
      <c r="R29" s="10" t="str">
        <f>IFERROR(INDEX(REPORT_DATA_BY_ZONE!$A:$AH,$D29,MATCH(R$8,REPORT_DATA_BY_ZONE!$A$1:$AH$1,0)), "")</f>
        <v/>
      </c>
      <c r="S29" s="10" t="str">
        <f>IFERROR(INDEX(REPORT_DATA_BY_ZONE!$A:$AH,$D29,MATCH(S$8,REPORT_DATA_BY_ZONE!$A$1:$AH$1,0)), "")</f>
        <v/>
      </c>
    </row>
    <row r="30" spans="1:19" ht="15" customHeight="1">
      <c r="C30" s="64" t="str">
        <f>CONCATENATE(YEAR,":",MONTH,":5:",WEEKLY_REPORT_DAY,":", $A$1)</f>
        <v>2016:3:5:7:TAIDONG</v>
      </c>
      <c r="D30" s="64" t="e">
        <f>MATCH($C30,REPORT_DATA_BY_ZONE!$A:$A, 0)</f>
        <v>#N/A</v>
      </c>
      <c r="E30" s="19" t="s">
        <v>799</v>
      </c>
      <c r="F30" s="13"/>
      <c r="G30" s="13"/>
      <c r="H30" s="10" t="str">
        <f>IFERROR(INDEX(REPORT_DATA_BY_ZONE!$A:$AH,$D30,MATCH(H$8,REPORT_DATA_BY_ZONE!$A$1:$AH$1,0)), "")</f>
        <v/>
      </c>
      <c r="I30" s="10" t="str">
        <f>IFERROR(INDEX(REPORT_DATA_BY_ZONE!$A:$AH,$D30,MATCH(I$8,REPORT_DATA_BY_ZONE!$A$1:$AH$1,0)), "")</f>
        <v/>
      </c>
      <c r="J30" s="10" t="str">
        <f>IFERROR(INDEX(REPORT_DATA_BY_ZONE!$A:$AH,$D30,MATCH(J$8,REPORT_DATA_BY_ZONE!$A$1:$AH$1,0)), "")</f>
        <v/>
      </c>
      <c r="K30" s="10" t="str">
        <f>IFERROR(INDEX(REPORT_DATA_BY_ZONE!$A:$AH,$D30,MATCH(K$8,REPORT_DATA_BY_ZONE!$A$1:$AH$1,0)), "")</f>
        <v/>
      </c>
      <c r="L30" s="47" t="str">
        <f>IFERROR(INDEX(REPORT_DATA_BY_ZONE!$A:$AH,$D30,MATCH(L$8,REPORT_DATA_BY_ZONE!$A$1:$AH$1,0)), "")</f>
        <v/>
      </c>
      <c r="M30" s="10" t="str">
        <f>IFERROR(INDEX(REPORT_DATA_BY_ZONE!$A:$AH,$D30,MATCH(M$8,REPORT_DATA_BY_ZONE!$A$1:$AH$1,0)), "")</f>
        <v/>
      </c>
      <c r="N30" s="50" t="str">
        <f>IFERROR(INDEX(REPORT_DATA_BY_ZONE!$A:$AH,$D30,MATCH(N$8,REPORT_DATA_BY_ZONE!$A$1:$AH$1,0)), "")</f>
        <v/>
      </c>
      <c r="O30" s="10" t="str">
        <f>IFERROR(INDEX(REPORT_DATA_BY_ZONE!$A:$AH,$D30,MATCH(O$8,REPORT_DATA_BY_ZONE!$A$1:$AH$1,0)), "")</f>
        <v/>
      </c>
      <c r="P30" s="10" t="str">
        <f>IFERROR(INDEX(REPORT_DATA_BY_ZONE!$A:$AH,$D30,MATCH(P$8,REPORT_DATA_BY_ZONE!$A$1:$AH$1,0)), "")</f>
        <v/>
      </c>
      <c r="Q30" s="10" t="str">
        <f>IFERROR(INDEX(REPORT_DATA_BY_ZONE!$A:$AH,$D30,MATCH(Q$8,REPORT_DATA_BY_ZONE!$A$1:$AH$1,0)), "")</f>
        <v/>
      </c>
      <c r="R30" s="10" t="str">
        <f>IFERROR(INDEX(REPORT_DATA_BY_ZONE!$A:$AH,$D30,MATCH(R$8,REPORT_DATA_BY_ZONE!$A$1:$AH$1,0)), "")</f>
        <v/>
      </c>
      <c r="S30" s="10" t="str">
        <f>IFERROR(INDEX(REPORT_DATA_BY_ZONE!$A:$AH,$D30,MATCH(S$8,REPORT_DATA_BY_ZONE!$A$1:$AH$1,0)), "")</f>
        <v/>
      </c>
    </row>
    <row r="31" spans="1:19" ht="15" customHeight="1">
      <c r="E31" s="16" t="s">
        <v>819</v>
      </c>
      <c r="F31" s="14"/>
      <c r="G31" s="14"/>
      <c r="H31" s="17">
        <f>SUM(H26:H30)</f>
        <v>3</v>
      </c>
      <c r="I31" s="17">
        <f t="shared" ref="I31:R31" si="3">SUM(I26:I30)</f>
        <v>3</v>
      </c>
      <c r="J31" s="17">
        <f t="shared" si="3"/>
        <v>42</v>
      </c>
      <c r="K31" s="17">
        <f t="shared" si="3"/>
        <v>52</v>
      </c>
      <c r="L31" s="49">
        <f t="shared" si="3"/>
        <v>3</v>
      </c>
      <c r="M31" s="17">
        <f t="shared" si="3"/>
        <v>3</v>
      </c>
      <c r="N31" s="52">
        <f t="shared" si="3"/>
        <v>110</v>
      </c>
      <c r="O31" s="17">
        <f t="shared" si="3"/>
        <v>63</v>
      </c>
      <c r="P31" s="17">
        <f t="shared" si="3"/>
        <v>132</v>
      </c>
      <c r="Q31" s="17">
        <f t="shared" si="3"/>
        <v>80</v>
      </c>
      <c r="R31" s="17">
        <f t="shared" si="3"/>
        <v>4</v>
      </c>
      <c r="S31" s="17">
        <f>SUM(S26:S30)</f>
        <v>226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6:S16 M12:S13 M18:S18">
    <cfRule type="expression" dxfId="415" priority="10">
      <formula>AND(M$9&lt;&gt;"",M12&gt;=M$9)</formula>
    </cfRule>
  </conditionalFormatting>
  <conditionalFormatting sqref="M12:S13 M16:S16 M18:S18">
    <cfRule type="expression" dxfId="414" priority="9">
      <formula>J12=""</formula>
    </cfRule>
    <cfRule type="expression" dxfId="413" priority="11">
      <formula>AND(M$10&lt;&gt;"",M12&lt;M$10)</formula>
    </cfRule>
    <cfRule type="expression" dxfId="412" priority="12">
      <formula>AND(M$10&lt;&gt;"",M12&gt;=M$10)</formula>
    </cfRule>
  </conditionalFormatting>
  <conditionalFormatting sqref="M17:S17">
    <cfRule type="expression" dxfId="411" priority="6">
      <formula>AND(M$9&lt;&gt;"",M17&gt;=M$9)</formula>
    </cfRule>
  </conditionalFormatting>
  <conditionalFormatting sqref="M17:S17">
    <cfRule type="expression" dxfId="410" priority="5">
      <formula>J17=""</formula>
    </cfRule>
    <cfRule type="expression" dxfId="409" priority="7">
      <formula>AND(M$10&lt;&gt;"",M17&lt;M$10)</formula>
    </cfRule>
    <cfRule type="expression" dxfId="408" priority="8">
      <formula>AND(M$10&lt;&gt;"",M17&gt;=M$10)</formula>
    </cfRule>
  </conditionalFormatting>
  <conditionalFormatting sqref="M21:S22">
    <cfRule type="expression" dxfId="407" priority="2">
      <formula>AND(M$9&lt;&gt;"",M21&gt;=M$9)</formula>
    </cfRule>
  </conditionalFormatting>
  <conditionalFormatting sqref="M21:S22">
    <cfRule type="expression" dxfId="406" priority="1">
      <formula>J21=""</formula>
    </cfRule>
    <cfRule type="expression" dxfId="405" priority="3">
      <formula>AND(M$10&lt;&gt;"",M21&lt;M$10)</formula>
    </cfRule>
    <cfRule type="expression" dxfId="404" priority="4">
      <formula>AND(M$10&lt;&gt;"",M21&gt;=M$10)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opLeftCell="S76" zoomScale="85" zoomScaleNormal="85" workbookViewId="0">
      <selection activeCell="C15" sqref="C15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2014:1:0:0:TAIDONG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2014:2:0:0:TAIDONG</v>
      </c>
      <c r="AB54" s="27">
        <f t="shared" ca="1" si="3"/>
        <v>33</v>
      </c>
      <c r="AC54" s="21">
        <f t="shared" ca="1" si="4"/>
        <v>0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2014:3:0:0:TAIDONG</v>
      </c>
      <c r="AB55" s="27">
        <f t="shared" ca="1" si="3"/>
        <v>41</v>
      </c>
      <c r="AC55" s="21">
        <f t="shared" ca="1" si="4"/>
        <v>1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2014:4:0:0:TAIDONG</v>
      </c>
      <c r="AB56" s="27">
        <f t="shared" ca="1" si="3"/>
        <v>49</v>
      </c>
      <c r="AC56" s="21">
        <f t="shared" ca="1" si="4"/>
        <v>3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2014:5:0:0:TAIDONG</v>
      </c>
      <c r="AB57" s="27">
        <f t="shared" ca="1" si="3"/>
        <v>57</v>
      </c>
      <c r="AC57" s="21">
        <f t="shared" ca="1" si="4"/>
        <v>1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2014:6:0:0:TAIDONG</v>
      </c>
      <c r="AB58" s="27">
        <f t="shared" ca="1" si="3"/>
        <v>65</v>
      </c>
      <c r="AC58" s="21">
        <f t="shared" ca="1" si="4"/>
        <v>5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2014:7:0:0:TAIDONG</v>
      </c>
      <c r="AB59" s="27">
        <f t="shared" ca="1" si="3"/>
        <v>73</v>
      </c>
      <c r="AC59" s="21">
        <f t="shared" ca="1" si="4"/>
        <v>5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2014:8:0:0:TAIDONG</v>
      </c>
      <c r="AB60" s="27">
        <f t="shared" ca="1" si="3"/>
        <v>81</v>
      </c>
      <c r="AC60" s="21">
        <f t="shared" ca="1" si="4"/>
        <v>5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2014:9:0:0:TAIDONG</v>
      </c>
      <c r="AB61" s="27">
        <f t="shared" ca="1" si="3"/>
        <v>89</v>
      </c>
      <c r="AC61" s="21">
        <f t="shared" ca="1" si="4"/>
        <v>4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2014:10:0:0:TAIDONG</v>
      </c>
      <c r="AB62" s="27">
        <f t="shared" ca="1" si="3"/>
        <v>6</v>
      </c>
      <c r="AC62" s="21">
        <f t="shared" ca="1" si="4"/>
        <v>1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2014:11:0:0:TAIDONG</v>
      </c>
      <c r="AB63" s="27">
        <f t="shared" ca="1" si="3"/>
        <v>15</v>
      </c>
      <c r="AC63" s="21">
        <f t="shared" ca="1" si="4"/>
        <v>5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2014:12:0:0:TAIDONG</v>
      </c>
      <c r="AB64" s="27">
        <f t="shared" ca="1" si="3"/>
        <v>24</v>
      </c>
      <c r="AC64" s="21">
        <f t="shared" ca="1" si="4"/>
        <v>3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2015:1:0:0:TAIDONG</v>
      </c>
      <c r="AB65" s="27">
        <f t="shared" ca="1" si="3"/>
        <v>128</v>
      </c>
      <c r="AC65" s="21">
        <f t="shared" ca="1" si="4"/>
        <v>1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2015:2:0:0:TAIDONG</v>
      </c>
      <c r="AB66" s="27">
        <f t="shared" ca="1" si="3"/>
        <v>138</v>
      </c>
      <c r="AC66" s="21">
        <f t="shared" ca="1" si="4"/>
        <v>4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2015:3:0:0:TAIDONG</v>
      </c>
      <c r="AB67" s="27">
        <f t="shared" ca="1" si="3"/>
        <v>148</v>
      </c>
      <c r="AC67" s="21">
        <f t="shared" ca="1" si="4"/>
        <v>3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2015:4:0:0:TAIDONG</v>
      </c>
      <c r="AB68" s="27">
        <f t="shared" ca="1" si="3"/>
        <v>158</v>
      </c>
      <c r="AC68" s="21">
        <f t="shared" ca="1" si="4"/>
        <v>3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2015:5:0:0:TAIDONG</v>
      </c>
      <c r="AB69" s="27">
        <f t="shared" ca="1" si="3"/>
        <v>168</v>
      </c>
      <c r="AC69" s="21">
        <f t="shared" ca="1" si="4"/>
        <v>1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2015:6:0:0:TAIDONG</v>
      </c>
      <c r="AB70" s="27">
        <f t="shared" ca="1" si="3"/>
        <v>178</v>
      </c>
      <c r="AC70" s="21">
        <f t="shared" ca="1" si="4"/>
        <v>4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2015:7:0:0:TAIDONG</v>
      </c>
      <c r="AB71" s="27">
        <f t="shared" ca="1" si="3"/>
        <v>188</v>
      </c>
      <c r="AC71" s="21">
        <f t="shared" ca="1" si="4"/>
        <v>1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2015:8:0:0:TAIDONG</v>
      </c>
      <c r="AB72" s="27">
        <f t="shared" ca="1" si="3"/>
        <v>198</v>
      </c>
      <c r="AC72" s="21">
        <f t="shared" ca="1" si="4"/>
        <v>1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2015:9:0:0:TAIDONG</v>
      </c>
      <c r="AB73" s="27">
        <f t="shared" ca="1" si="3"/>
        <v>208</v>
      </c>
      <c r="AC73" s="21">
        <f t="shared" ca="1" si="4"/>
        <v>2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2015:10:0:0:TAIDONG</v>
      </c>
      <c r="AB74" s="27">
        <f t="shared" ca="1" si="3"/>
        <v>98</v>
      </c>
      <c r="AC74" s="21">
        <f t="shared" ca="1" si="4"/>
        <v>1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2015:11:0:0:TAIDONG</v>
      </c>
      <c r="AB75" s="27">
        <f t="shared" ca="1" si="3"/>
        <v>108</v>
      </c>
      <c r="AC75" s="21">
        <f t="shared" ca="1" si="4"/>
        <v>2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2015:12:0:0:TAIDONG</v>
      </c>
      <c r="AB76" s="27">
        <f t="shared" ca="1" si="3"/>
        <v>119</v>
      </c>
      <c r="AC76" s="21">
        <f t="shared" ca="1" si="4"/>
        <v>6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2016:1:0:0:TAIDONG</v>
      </c>
      <c r="AB77" s="27">
        <f t="shared" ca="1" si="3"/>
        <v>219</v>
      </c>
      <c r="AC77" s="21">
        <f t="shared" ca="1" si="4"/>
        <v>1</v>
      </c>
      <c r="AD77" s="21">
        <f t="shared" si="5"/>
        <v>5</v>
      </c>
      <c r="AE77" s="27">
        <f t="shared" ca="1" si="6"/>
        <v>8</v>
      </c>
      <c r="AF77" s="10">
        <f t="shared" ca="1" si="9"/>
        <v>0</v>
      </c>
      <c r="AG77" s="10">
        <f t="shared" ca="1" si="9"/>
        <v>0</v>
      </c>
      <c r="AH77" s="10">
        <f t="shared" ca="1" si="9"/>
        <v>0</v>
      </c>
      <c r="AI77" s="10">
        <f t="shared" ca="1" si="9"/>
        <v>6</v>
      </c>
      <c r="AJ77" s="10">
        <f t="shared" ca="1" si="9"/>
        <v>2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42372</v>
      </c>
      <c r="AN77" s="27">
        <f t="shared" ref="AN77:AN88" si="11">WEEKNUM(AM77,2)-WEEKNUM(DATE(YEAR(AM77),MONTH(AM77),1),2)+1</f>
        <v>1</v>
      </c>
      <c r="AO77" s="28" t="str">
        <f t="shared" ref="AO77:AO88" si="12">CONCATENATE(YEAR(AM77),":",MONTH(AM77),":",AN77,":",WEEKLY_REPORT_DAY,":", $X$90)</f>
        <v>2016:1:1:7:TAIDONG</v>
      </c>
      <c r="AP77" s="27" t="e">
        <f t="shared" ref="AP77:AP88" ca="1" si="13">MATCH(AO77,INDIRECT(CONCATENATE($X$93,"$A:$A")),0)</f>
        <v>#N/A</v>
      </c>
      <c r="AQ77" s="21" t="e">
        <f t="shared" ref="AQ77:AU88" ca="1" si="14">INDEX(INDIRECT(CONCATENATE($X$93,"$A:$AG")),$AP77,MATCH(AQ$52,INDIRECT(CONCATENATE($X$93,"$A1:$AG1")),0))</f>
        <v>#N/A</v>
      </c>
      <c r="AR77" s="21" t="e">
        <f t="shared" ca="1" si="14"/>
        <v>#N/A</v>
      </c>
      <c r="AS77" s="21" t="e">
        <f t="shared" ca="1" si="14"/>
        <v>#N/A</v>
      </c>
      <c r="AT77" s="21" t="e">
        <f t="shared" ca="1" si="14"/>
        <v>#N/A</v>
      </c>
      <c r="AU77" s="21" t="e">
        <f t="shared" ca="1" si="14"/>
        <v>#N/A</v>
      </c>
      <c r="AV77" s="21">
        <f t="shared" ref="AV77:AV88" si="15">ROUND(1*$X$97/$X$99,0)</f>
        <v>2</v>
      </c>
      <c r="AW77" s="21">
        <f t="shared" ref="AW77:AW88" si="16">6*$X$97</f>
        <v>42</v>
      </c>
      <c r="AX77" s="21">
        <f t="shared" ref="AX77:AX88" si="17">3*$X$97</f>
        <v>21</v>
      </c>
      <c r="AY77" s="21">
        <f t="shared" ref="AY77:AY88" si="18">5*$X$97</f>
        <v>35</v>
      </c>
      <c r="AZ77" s="21">
        <f t="shared" ref="AZ77:AZ88" si="19">1*$X$97</f>
        <v>7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2016:2:0:0:TAIDONG</v>
      </c>
      <c r="AB78" s="27">
        <f t="shared" ca="1" si="3"/>
        <v>230</v>
      </c>
      <c r="AC78" s="21">
        <f t="shared" ca="1" si="4"/>
        <v>4</v>
      </c>
      <c r="AD78" s="21">
        <f t="shared" si="5"/>
        <v>5</v>
      </c>
      <c r="AE78" s="27">
        <f t="shared" ca="1" si="6"/>
        <v>18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1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42379</v>
      </c>
      <c r="AN78" s="27">
        <f t="shared" si="11"/>
        <v>2</v>
      </c>
      <c r="AO78" s="28" t="str">
        <f t="shared" si="12"/>
        <v>2016:1:2:7:TAIDONG</v>
      </c>
      <c r="AP78" s="27">
        <f t="shared" ca="1" si="13"/>
        <v>8</v>
      </c>
      <c r="AQ78" s="21">
        <f t="shared" ca="1" si="14"/>
        <v>0</v>
      </c>
      <c r="AR78" s="21">
        <f t="shared" ca="1" si="14"/>
        <v>48</v>
      </c>
      <c r="AS78" s="21">
        <f t="shared" ca="1" si="14"/>
        <v>0</v>
      </c>
      <c r="AT78" s="21">
        <f t="shared" ca="1" si="14"/>
        <v>13</v>
      </c>
      <c r="AU78" s="21">
        <f t="shared" ca="1" si="14"/>
        <v>0</v>
      </c>
      <c r="AV78" s="21">
        <f t="shared" si="15"/>
        <v>2</v>
      </c>
      <c r="AW78" s="21">
        <f t="shared" si="16"/>
        <v>42</v>
      </c>
      <c r="AX78" s="21">
        <f t="shared" si="17"/>
        <v>21</v>
      </c>
      <c r="AY78" s="21">
        <f t="shared" si="18"/>
        <v>35</v>
      </c>
      <c r="AZ78" s="21">
        <f t="shared" si="19"/>
        <v>7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2016:3:0:0:TAIDONG</v>
      </c>
      <c r="AB79" s="27">
        <f t="shared" ca="1" si="3"/>
        <v>241</v>
      </c>
      <c r="AC79" s="21">
        <f t="shared" ca="1" si="4"/>
        <v>3</v>
      </c>
      <c r="AD79" s="21">
        <f t="shared" si="5"/>
        <v>5</v>
      </c>
      <c r="AE79" s="27">
        <f t="shared" ca="1" si="6"/>
        <v>30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3</v>
      </c>
      <c r="AJ79" s="10">
        <f t="shared" ca="1" si="9"/>
        <v>1</v>
      </c>
      <c r="AK79" s="10">
        <f t="shared" ca="1" si="9"/>
        <v>0</v>
      </c>
      <c r="AL79" s="7">
        <v>-9</v>
      </c>
      <c r="AM79" s="28">
        <f t="shared" si="10"/>
        <v>42386</v>
      </c>
      <c r="AN79" s="27">
        <f t="shared" si="11"/>
        <v>3</v>
      </c>
      <c r="AO79" s="28" t="str">
        <f t="shared" si="12"/>
        <v>2016:1:3:7:TAIDONG</v>
      </c>
      <c r="AP79" s="27" t="e">
        <f t="shared" ca="1" si="13"/>
        <v>#N/A</v>
      </c>
      <c r="AQ79" s="21" t="e">
        <f t="shared" ca="1" si="14"/>
        <v>#N/A</v>
      </c>
      <c r="AR79" s="21" t="e">
        <f t="shared" ca="1" si="14"/>
        <v>#N/A</v>
      </c>
      <c r="AS79" s="21" t="e">
        <f t="shared" ca="1" si="14"/>
        <v>#N/A</v>
      </c>
      <c r="AT79" s="21" t="e">
        <f t="shared" ca="1" si="14"/>
        <v>#N/A</v>
      </c>
      <c r="AU79" s="21" t="e">
        <f t="shared" ca="1" si="14"/>
        <v>#N/A</v>
      </c>
      <c r="AV79" s="21">
        <f t="shared" si="15"/>
        <v>2</v>
      </c>
      <c r="AW79" s="21">
        <f t="shared" si="16"/>
        <v>42</v>
      </c>
      <c r="AX79" s="21">
        <f t="shared" si="17"/>
        <v>21</v>
      </c>
      <c r="AY79" s="21">
        <f t="shared" si="18"/>
        <v>35</v>
      </c>
      <c r="AZ79" s="21">
        <f t="shared" si="19"/>
        <v>7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2016:4:0:0:TAIDONG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5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42393</v>
      </c>
      <c r="AN80" s="27">
        <f t="shared" si="11"/>
        <v>4</v>
      </c>
      <c r="AO80" s="28" t="str">
        <f t="shared" si="12"/>
        <v>2016:1:4:7:TAIDONG</v>
      </c>
      <c r="AP80" s="27">
        <f t="shared" ca="1" si="13"/>
        <v>19</v>
      </c>
      <c r="AQ80" s="21">
        <f t="shared" ca="1" si="14"/>
        <v>0</v>
      </c>
      <c r="AR80" s="21">
        <f t="shared" ca="1" si="14"/>
        <v>51</v>
      </c>
      <c r="AS80" s="21">
        <f t="shared" ca="1" si="14"/>
        <v>17</v>
      </c>
      <c r="AT80" s="21">
        <f t="shared" ca="1" si="14"/>
        <v>28</v>
      </c>
      <c r="AU80" s="21">
        <f t="shared" ca="1" si="14"/>
        <v>0</v>
      </c>
      <c r="AV80" s="21">
        <f t="shared" si="15"/>
        <v>2</v>
      </c>
      <c r="AW80" s="21">
        <f t="shared" si="16"/>
        <v>42</v>
      </c>
      <c r="AX80" s="21">
        <f t="shared" si="17"/>
        <v>21</v>
      </c>
      <c r="AY80" s="21">
        <f t="shared" si="18"/>
        <v>35</v>
      </c>
      <c r="AZ80" s="21">
        <f t="shared" si="19"/>
        <v>7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2016:5:0:0:TAIDONG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5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42400</v>
      </c>
      <c r="AN81" s="27">
        <f t="shared" si="11"/>
        <v>5</v>
      </c>
      <c r="AO81" s="28" t="str">
        <f t="shared" si="12"/>
        <v>2016:1:5:7:TAIDONG</v>
      </c>
      <c r="AP81" s="27">
        <f t="shared" ca="1" si="13"/>
        <v>30</v>
      </c>
      <c r="AQ81" s="21">
        <f t="shared" ca="1" si="14"/>
        <v>0</v>
      </c>
      <c r="AR81" s="21">
        <f t="shared" ca="1" si="14"/>
        <v>43</v>
      </c>
      <c r="AS81" s="21">
        <f t="shared" ca="1" si="14"/>
        <v>16</v>
      </c>
      <c r="AT81" s="21">
        <f t="shared" ca="1" si="14"/>
        <v>24</v>
      </c>
      <c r="AU81" s="21">
        <f t="shared" ca="1" si="14"/>
        <v>0</v>
      </c>
      <c r="AV81" s="21">
        <f t="shared" si="15"/>
        <v>2</v>
      </c>
      <c r="AW81" s="21">
        <f t="shared" si="16"/>
        <v>42</v>
      </c>
      <c r="AX81" s="21">
        <f t="shared" si="17"/>
        <v>21</v>
      </c>
      <c r="AY81" s="21">
        <f t="shared" si="18"/>
        <v>35</v>
      </c>
      <c r="AZ81" s="21">
        <f t="shared" si="19"/>
        <v>7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2016:6:0:0:TAIDONG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42407</v>
      </c>
      <c r="AN82" s="27">
        <f t="shared" si="11"/>
        <v>1</v>
      </c>
      <c r="AO82" s="28" t="str">
        <f t="shared" si="12"/>
        <v>2016:2:1:7:TAIDONG</v>
      </c>
      <c r="AP82" s="27">
        <f t="shared" ca="1" si="13"/>
        <v>41</v>
      </c>
      <c r="AQ82" s="21">
        <f t="shared" ca="1" si="14"/>
        <v>1</v>
      </c>
      <c r="AR82" s="21">
        <f t="shared" ca="1" si="14"/>
        <v>40</v>
      </c>
      <c r="AS82" s="21">
        <f t="shared" ca="1" si="14"/>
        <v>6</v>
      </c>
      <c r="AT82" s="21">
        <f t="shared" ca="1" si="14"/>
        <v>21</v>
      </c>
      <c r="AU82" s="21">
        <f t="shared" ca="1" si="14"/>
        <v>0</v>
      </c>
      <c r="AV82" s="21">
        <f t="shared" si="15"/>
        <v>2</v>
      </c>
      <c r="AW82" s="21">
        <f t="shared" si="16"/>
        <v>42</v>
      </c>
      <c r="AX82" s="21">
        <f t="shared" si="17"/>
        <v>21</v>
      </c>
      <c r="AY82" s="21">
        <f t="shared" si="18"/>
        <v>35</v>
      </c>
      <c r="AZ82" s="21">
        <f t="shared" si="19"/>
        <v>7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2016:7:0:0:TAIDONG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42414</v>
      </c>
      <c r="AN83" s="27">
        <f t="shared" si="11"/>
        <v>2</v>
      </c>
      <c r="AO83" s="28" t="str">
        <f t="shared" si="12"/>
        <v>2016:2:2:7:TAIDONG</v>
      </c>
      <c r="AP83" s="27">
        <f t="shared" ca="1" si="13"/>
        <v>52</v>
      </c>
      <c r="AQ83" s="21">
        <f t="shared" ca="1" si="14"/>
        <v>0</v>
      </c>
      <c r="AR83" s="21">
        <f t="shared" ca="1" si="14"/>
        <v>40</v>
      </c>
      <c r="AS83" s="21">
        <f t="shared" ca="1" si="14"/>
        <v>9</v>
      </c>
      <c r="AT83" s="21">
        <f t="shared" ca="1" si="14"/>
        <v>32</v>
      </c>
      <c r="AU83" s="21">
        <f t="shared" ca="1" si="14"/>
        <v>4</v>
      </c>
      <c r="AV83" s="21">
        <f t="shared" si="15"/>
        <v>2</v>
      </c>
      <c r="AW83" s="21">
        <f t="shared" si="16"/>
        <v>42</v>
      </c>
      <c r="AX83" s="21">
        <f t="shared" si="17"/>
        <v>21</v>
      </c>
      <c r="AY83" s="21">
        <f t="shared" si="18"/>
        <v>35</v>
      </c>
      <c r="AZ83" s="21">
        <f t="shared" si="19"/>
        <v>7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2016:8:0:0:TAIDONG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42421</v>
      </c>
      <c r="AN84" s="27">
        <f t="shared" si="11"/>
        <v>3</v>
      </c>
      <c r="AO84" s="28" t="str">
        <f t="shared" si="12"/>
        <v>2016:2:3:7:TAIDONG</v>
      </c>
      <c r="AP84" s="27">
        <f t="shared" ca="1" si="13"/>
        <v>63</v>
      </c>
      <c r="AQ84" s="21">
        <f t="shared" ca="1" si="14"/>
        <v>1</v>
      </c>
      <c r="AR84" s="21">
        <f t="shared" ca="1" si="14"/>
        <v>32</v>
      </c>
      <c r="AS84" s="21">
        <f t="shared" ca="1" si="14"/>
        <v>12</v>
      </c>
      <c r="AT84" s="21">
        <f t="shared" ca="1" si="14"/>
        <v>31</v>
      </c>
      <c r="AU84" s="21">
        <f t="shared" ca="1" si="14"/>
        <v>0</v>
      </c>
      <c r="AV84" s="21">
        <f t="shared" si="15"/>
        <v>2</v>
      </c>
      <c r="AW84" s="21">
        <f t="shared" si="16"/>
        <v>42</v>
      </c>
      <c r="AX84" s="21">
        <f t="shared" si="17"/>
        <v>21</v>
      </c>
      <c r="AY84" s="21">
        <f t="shared" si="18"/>
        <v>35</v>
      </c>
      <c r="AZ84" s="21">
        <f t="shared" si="19"/>
        <v>7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2016:9:0:0:TAIDONG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42428</v>
      </c>
      <c r="AN85" s="27">
        <f t="shared" si="11"/>
        <v>4</v>
      </c>
      <c r="AO85" s="28" t="str">
        <f t="shared" si="12"/>
        <v>2016:2:4:7:TAIDONG</v>
      </c>
      <c r="AP85" s="27">
        <f t="shared" ca="1" si="13"/>
        <v>74</v>
      </c>
      <c r="AQ85" s="21">
        <f t="shared" ca="1" si="14"/>
        <v>2</v>
      </c>
      <c r="AR85" s="21">
        <f t="shared" ca="1" si="14"/>
        <v>30</v>
      </c>
      <c r="AS85" s="21">
        <f t="shared" ca="1" si="14"/>
        <v>19</v>
      </c>
      <c r="AT85" s="21">
        <f t="shared" ca="1" si="14"/>
        <v>27</v>
      </c>
      <c r="AU85" s="21">
        <f t="shared" ca="1" si="14"/>
        <v>4</v>
      </c>
      <c r="AV85" s="21">
        <f t="shared" si="15"/>
        <v>2</v>
      </c>
      <c r="AW85" s="21">
        <f t="shared" si="16"/>
        <v>42</v>
      </c>
      <c r="AX85" s="21">
        <f t="shared" si="17"/>
        <v>21</v>
      </c>
      <c r="AY85" s="21">
        <f t="shared" si="18"/>
        <v>35</v>
      </c>
      <c r="AZ85" s="21">
        <f t="shared" si="19"/>
        <v>7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2016:10:0:0:TAIDONG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42435</v>
      </c>
      <c r="AN86" s="27">
        <f t="shared" si="11"/>
        <v>1</v>
      </c>
      <c r="AO86" s="28" t="str">
        <f t="shared" si="12"/>
        <v>2016:3:1:7:TAIDONG</v>
      </c>
      <c r="AP86" s="27">
        <f t="shared" ca="1" si="13"/>
        <v>85</v>
      </c>
      <c r="AQ86" s="21">
        <f t="shared" ca="1" si="14"/>
        <v>2</v>
      </c>
      <c r="AR86" s="21">
        <f t="shared" ca="1" si="14"/>
        <v>37</v>
      </c>
      <c r="AS86" s="21">
        <f t="shared" ca="1" si="14"/>
        <v>23</v>
      </c>
      <c r="AT86" s="21">
        <f t="shared" ca="1" si="14"/>
        <v>25</v>
      </c>
      <c r="AU86" s="21">
        <f t="shared" ca="1" si="14"/>
        <v>4</v>
      </c>
      <c r="AV86" s="21">
        <f t="shared" si="15"/>
        <v>2</v>
      </c>
      <c r="AW86" s="21">
        <f t="shared" si="16"/>
        <v>42</v>
      </c>
      <c r="AX86" s="21">
        <f t="shared" si="17"/>
        <v>21</v>
      </c>
      <c r="AY86" s="21">
        <f t="shared" si="18"/>
        <v>35</v>
      </c>
      <c r="AZ86" s="21">
        <f t="shared" si="19"/>
        <v>7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2016:11:0:0:TAIDONG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42442</v>
      </c>
      <c r="AN87" s="27">
        <f t="shared" si="11"/>
        <v>2</v>
      </c>
      <c r="AO87" s="28" t="str">
        <f t="shared" si="12"/>
        <v>2016:3:2:7:TAIDONG</v>
      </c>
      <c r="AP87" s="27">
        <f t="shared" ca="1" si="13"/>
        <v>95</v>
      </c>
      <c r="AQ87" s="21">
        <f t="shared" ca="1" si="14"/>
        <v>0</v>
      </c>
      <c r="AR87" s="21">
        <f t="shared" ca="1" si="14"/>
        <v>36</v>
      </c>
      <c r="AS87" s="21">
        <f t="shared" ca="1" si="14"/>
        <v>18</v>
      </c>
      <c r="AT87" s="21">
        <f t="shared" ca="1" si="14"/>
        <v>30</v>
      </c>
      <c r="AU87" s="21">
        <f t="shared" ca="1" si="14"/>
        <v>0</v>
      </c>
      <c r="AV87" s="21">
        <f t="shared" si="15"/>
        <v>2</v>
      </c>
      <c r="AW87" s="21">
        <f t="shared" si="16"/>
        <v>42</v>
      </c>
      <c r="AX87" s="21">
        <f t="shared" si="17"/>
        <v>21</v>
      </c>
      <c r="AY87" s="21">
        <f t="shared" si="18"/>
        <v>35</v>
      </c>
      <c r="AZ87" s="21">
        <f t="shared" si="19"/>
        <v>7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2016:12:0:0:TAIDONG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42449</v>
      </c>
      <c r="AN88" s="27">
        <f t="shared" si="11"/>
        <v>3</v>
      </c>
      <c r="AO88" s="28" t="str">
        <f t="shared" si="12"/>
        <v>2016:3:3:7:TAIDONG</v>
      </c>
      <c r="AP88" s="27">
        <f t="shared" ca="1" si="13"/>
        <v>105</v>
      </c>
      <c r="AQ88" s="21">
        <f t="shared" ca="1" si="14"/>
        <v>1</v>
      </c>
      <c r="AR88" s="21">
        <f t="shared" ca="1" si="14"/>
        <v>37</v>
      </c>
      <c r="AS88" s="21">
        <f t="shared" ca="1" si="14"/>
        <v>22</v>
      </c>
      <c r="AT88" s="21">
        <f t="shared" ca="1" si="14"/>
        <v>25</v>
      </c>
      <c r="AU88" s="21">
        <f t="shared" ca="1" si="14"/>
        <v>0</v>
      </c>
      <c r="AV88" s="21">
        <f t="shared" si="15"/>
        <v>2</v>
      </c>
      <c r="AW88" s="21">
        <f t="shared" si="16"/>
        <v>42</v>
      </c>
      <c r="AX88" s="21">
        <f t="shared" si="17"/>
        <v>21</v>
      </c>
      <c r="AY88" s="21">
        <f t="shared" si="18"/>
        <v>35</v>
      </c>
      <c r="AZ88" s="21">
        <f t="shared" si="19"/>
        <v>7</v>
      </c>
    </row>
    <row r="89" spans="23:52">
      <c r="AC89" s="7">
        <f ca="1">SUMIFS(AC53:AC88, $X53:$X88,YEAR,AC53:AC88,"&lt;&gt;#N/A")</f>
        <v>8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10</v>
      </c>
      <c r="AJ89" s="7">
        <f t="shared" ca="1" si="21"/>
        <v>3</v>
      </c>
      <c r="AK89" s="7">
        <f t="shared" ca="1" si="21"/>
        <v>0</v>
      </c>
      <c r="AN89" s="27"/>
    </row>
    <row r="90" spans="23:52">
      <c r="W90" s="7" t="s">
        <v>1484</v>
      </c>
      <c r="X90" s="2" t="s">
        <v>2097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2338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2696</v>
      </c>
      <c r="AD92" s="27"/>
      <c r="AN92" s="27"/>
    </row>
    <row r="93" spans="23:52">
      <c r="W93" s="7" t="s">
        <v>828</v>
      </c>
      <c r="X93" s="2" t="s">
        <v>831</v>
      </c>
      <c r="Y93" s="27"/>
      <c r="Z93" s="27"/>
      <c r="AD93" s="27"/>
      <c r="AN93" s="27"/>
    </row>
    <row r="94" spans="23:52">
      <c r="W94" s="7" t="s">
        <v>829</v>
      </c>
      <c r="X94" s="2" t="s">
        <v>830</v>
      </c>
      <c r="Y94" s="27"/>
      <c r="Z94" s="27"/>
      <c r="AD94" s="27"/>
      <c r="AN94" s="27"/>
    </row>
    <row r="95" spans="23:52">
      <c r="W95" s="39" t="s">
        <v>832</v>
      </c>
      <c r="X95" s="2" t="s">
        <v>833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>
        <v>60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7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5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13</v>
      </c>
      <c r="AN100" s="27"/>
    </row>
    <row r="101" spans="23:50">
      <c r="W101" s="7" t="s">
        <v>449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60
Actual YTD 年度實際:    5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2014  33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2015  29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2016  8</v>
      </c>
    </row>
    <row r="107" spans="23:50" ht="23.25">
      <c r="W107" s="7" t="s">
        <v>1479</v>
      </c>
      <c r="X107" s="42" t="str">
        <f>$X$91</f>
        <v>Taidong Zone</v>
      </c>
    </row>
    <row r="108" spans="23:50">
      <c r="X108" s="40" t="str">
        <f>$X$92</f>
        <v>台東地帶</v>
      </c>
    </row>
    <row r="109" spans="23:50">
      <c r="X109" s="41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2"/>
  <sheetViews>
    <sheetView topLeftCell="B1" zoomScaleNormal="100" zoomScaleSheetLayoutView="115" workbookViewId="0">
      <selection activeCell="T11" sqref="T11"/>
    </sheetView>
  </sheetViews>
  <sheetFormatPr defaultRowHeight="15"/>
  <cols>
    <col min="1" max="1" width="22.7109375" style="64" customWidth="1"/>
    <col min="2" max="3" width="22.85546875" style="64" customWidth="1"/>
    <col min="4" max="4" width="11.28515625" style="64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2106</v>
      </c>
      <c r="E1" s="36" t="str">
        <f>$A$2</f>
        <v>Taidong 2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2727</v>
      </c>
      <c r="E2" s="75" t="str">
        <f>$A$3</f>
        <v>臺東2地區</v>
      </c>
      <c r="F2" s="26" t="s">
        <v>806</v>
      </c>
      <c r="G2" s="77">
        <f>$A$6</f>
        <v>0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2728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72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2724</v>
      </c>
      <c r="E4" s="82">
        <f>DATE</f>
        <v>42449</v>
      </c>
      <c r="F4" s="23" t="s">
        <v>804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2335</v>
      </c>
      <c r="E5" s="83"/>
      <c r="F5" s="5" t="s">
        <v>805</v>
      </c>
      <c r="G5" s="6"/>
      <c r="H5" s="87">
        <f ca="1">TAIDONG_2_DISTRICT_GRAPH!$AC$89</f>
        <v>3</v>
      </c>
      <c r="I5" s="88"/>
      <c r="J5" s="88"/>
      <c r="K5" s="89"/>
      <c r="L5" s="45">
        <f>$M$22</f>
        <v>0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Hualian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2340</v>
      </c>
      <c r="B11" s="1"/>
      <c r="E11" s="5" t="str">
        <f>$A11</f>
        <v>Taidong 2 臺東2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2104</v>
      </c>
      <c r="C12" s="64" t="str">
        <f>CONCATENATE(YEAR,":",MONTH,":",WEEK,":",WEEKDAY,":",$B12)</f>
        <v>2016:3:3:7:TAIDONG_2_ZL</v>
      </c>
      <c r="D12" s="64">
        <f>MATCH($C12,REPORT_DATA_BY_COMP!$A:$A,0)</f>
        <v>932</v>
      </c>
      <c r="E12" s="65" t="str">
        <f>SUBSTITUTE(VLOOKUP($B12,COMP_LIST!$A:$AA,5,FALSE),"EL","")</f>
        <v>E. Nixon ZL / Wayment ZL</v>
      </c>
      <c r="F12" s="4" t="str">
        <f>VLOOKUP($B12,COMP_LIST!$A:$AA,3,FALSE)</f>
        <v>Taidong 2 ZL</v>
      </c>
      <c r="G12" s="4" t="str">
        <f>VLOOKUP($B12,COMP_LIST!$A:$AA,4,FALSE)</f>
        <v>台東 2 ZL</v>
      </c>
      <c r="H12" s="10">
        <f>IFERROR(INDEX(REPORT_DATA_BY_COMP!$A:$AH,$D12,MATCH(H$8,REPORT_DATA_BY_COMP!$A$1:$AH$1,0)), "")</f>
        <v>1</v>
      </c>
      <c r="I12" s="10">
        <f>IFERROR(INDEX(REPORT_DATA_BY_COMP!$A:$AH,$D12,MATCH(I$8,REPORT_DATA_BY_COMP!$A$1:$AH$1,0)), "")</f>
        <v>1</v>
      </c>
      <c r="J12" s="10">
        <f>IFERROR(INDEX(REPORT_DATA_BY_COMP!$A:$AH,$D12,MATCH(J$8,REPORT_DATA_BY_COMP!$A$1:$AH$1,0)), "")</f>
        <v>4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1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10</v>
      </c>
      <c r="O12" s="10">
        <f>IFERROR(INDEX(REPORT_DATA_BY_COMP!$A:$AH,$D12,MATCH(O$8,REPORT_DATA_BY_COMP!$A$1:$AH$1,0)), "")</f>
        <v>5</v>
      </c>
      <c r="P12" s="10">
        <f>IFERROR(INDEX(REPORT_DATA_BY_COMP!$A:$AH,$D12,MATCH(P$8,REPORT_DATA_BY_COMP!$A$1:$AH$1,0)), "")</f>
        <v>11</v>
      </c>
      <c r="Q12" s="10">
        <f>IFERROR(INDEX(REPORT_DATA_BY_COMP!$A:$AH,$D12,MATCH(Q$8,REPORT_DATA_BY_COMP!$A$1:$AH$1,0)), "")</f>
        <v>2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11</v>
      </c>
    </row>
    <row r="13" spans="1:19" ht="15" customHeight="1">
      <c r="A13" s="1"/>
      <c r="B13" s="1" t="s">
        <v>2109</v>
      </c>
      <c r="C13" s="64" t="str">
        <f>CONCATENATE(YEAR,":",MONTH,":",WEEK,":",WEEKDAY,":",$B13)</f>
        <v>2016:3:3:7:TAIDONG_2_S</v>
      </c>
      <c r="D13" s="64">
        <f>MATCH($C13,REPORT_DATA_BY_COMP!$A:$A,0)</f>
        <v>931</v>
      </c>
      <c r="E13" s="65" t="str">
        <f>SUBSTITUTE(VLOOKUP($B13,COMP_LIST!$A:$AA,5,FALSE),"EL","")</f>
        <v>S. Child  / Hickenlooper</v>
      </c>
      <c r="F13" s="4" t="str">
        <f>VLOOKUP($B13,COMP_LIST!$A:$AA,3,FALSE)</f>
        <v>Taidong 2 S</v>
      </c>
      <c r="G13" s="4" t="str">
        <f>VLOOKUP($B13,COMP_LIST!$A:$AA,4,FALSE)</f>
        <v>台東 2 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1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2</v>
      </c>
      <c r="O13" s="10">
        <f>IFERROR(INDEX(REPORT_DATA_BY_COMP!$A:$AH,$D13,MATCH(O$8,REPORT_DATA_BY_COMP!$A$1:$AH$1,0)), "")</f>
        <v>7</v>
      </c>
      <c r="P13" s="10">
        <f>IFERROR(INDEX(REPORT_DATA_BY_COMP!$A:$AH,$D13,MATCH(P$8,REPORT_DATA_BY_COMP!$A$1:$AH$1,0)), "")</f>
        <v>10</v>
      </c>
      <c r="Q13" s="10">
        <f>IFERROR(INDEX(REPORT_DATA_BY_COMP!$A:$AH,$D13,MATCH(Q$8,REPORT_DATA_BY_COMP!$A$1:$AH$1,0)), "")</f>
        <v>5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7</v>
      </c>
    </row>
    <row r="14" spans="1:19" ht="15" customHeight="1">
      <c r="A14" s="1"/>
      <c r="B14" s="1"/>
      <c r="E14" s="8" t="s">
        <v>819</v>
      </c>
      <c r="F14" s="9"/>
      <c r="G14" s="9"/>
      <c r="H14" s="11">
        <f>SUM(H12:H13)</f>
        <v>1</v>
      </c>
      <c r="I14" s="11">
        <f t="shared" ref="I14:S14" si="0">SUM(I12:I13)</f>
        <v>1</v>
      </c>
      <c r="J14" s="11">
        <f t="shared" si="0"/>
        <v>5</v>
      </c>
      <c r="K14" s="11">
        <f t="shared" si="0"/>
        <v>4</v>
      </c>
      <c r="L14" s="48">
        <f t="shared" si="0"/>
        <v>1</v>
      </c>
      <c r="M14" s="57">
        <f t="shared" si="0"/>
        <v>0</v>
      </c>
      <c r="N14" s="51">
        <f t="shared" si="0"/>
        <v>12</v>
      </c>
      <c r="O14" s="11">
        <f t="shared" si="0"/>
        <v>12</v>
      </c>
      <c r="P14" s="11">
        <f t="shared" si="0"/>
        <v>21</v>
      </c>
      <c r="Q14" s="11">
        <f t="shared" si="0"/>
        <v>7</v>
      </c>
      <c r="R14" s="11">
        <f t="shared" si="0"/>
        <v>0</v>
      </c>
      <c r="S14" s="11">
        <f t="shared" si="0"/>
        <v>18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2703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2016:3:1:7:TAIDONG_2</v>
      </c>
      <c r="D17" s="64">
        <f>MATCH($C17,REPORT_DATA_BY_DISTRICT!$A:$A, 0)</f>
        <v>239</v>
      </c>
      <c r="E17" s="19" t="s">
        <v>796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0</v>
      </c>
      <c r="J17" s="10">
        <f>IFERROR(INDEX(REPORT_DATA_BY_DISTRICT!$A:$AH,$D17,MATCH(J$8,REPORT_DATA_BY_DISTRICT!$A$1:$AH$1,0)), "")</f>
        <v>5</v>
      </c>
      <c r="K17" s="10">
        <f>IFERROR(INDEX(REPORT_DATA_BY_DISTRICT!$A:$AH,$D17,MATCH(K$8,REPORT_DATA_BY_DISTRICT!$A$1:$AH$1,0)), "")</f>
        <v>6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0</v>
      </c>
      <c r="N17" s="10">
        <f>IFERROR(INDEX(REPORT_DATA_BY_DISTRICT!$A:$AH,$D17,MATCH(N$8,REPORT_DATA_BY_DISTRICT!$A$1:$AH$1,0)), "")</f>
        <v>12</v>
      </c>
      <c r="O17" s="10">
        <f>IFERROR(INDEX(REPORT_DATA_BY_DISTRICT!$A:$AH,$D17,MATCH(O$8,REPORT_DATA_BY_DISTRICT!$A$1:$AH$1,0)), "")</f>
        <v>12</v>
      </c>
      <c r="P17" s="10">
        <f>IFERROR(INDEX(REPORT_DATA_BY_DISTRICT!$A:$AH,$D17,MATCH(P$8,REPORT_DATA_BY_DISTRICT!$A$1:$AH$1,0)), "")</f>
        <v>20</v>
      </c>
      <c r="Q17" s="10">
        <f>IFERROR(INDEX(REPORT_DATA_BY_DISTRICT!$A:$AH,$D17,MATCH(Q$8,REPORT_DATA_BY_DISTRICT!$A$1:$AH$1,0)), "")</f>
        <v>6</v>
      </c>
      <c r="R17" s="10">
        <f>IFERROR(INDEX(REPORT_DATA_BY_DISTRICT!$A:$AH,$D17,MATCH(R$8,REPORT_DATA_BY_DISTRICT!$A$1:$AH$1,0)), "")</f>
        <v>4</v>
      </c>
      <c r="S17" s="10">
        <f>IFERROR(INDEX(REPORT_DATA_BY_DISTRICT!$A:$AH,$D17,MATCH(S$8,REPORT_DATA_BY_DISTRICT!$A$1:$AH$1,0)), "")</f>
        <v>14</v>
      </c>
    </row>
    <row r="18" spans="3:19" ht="15" customHeight="1">
      <c r="C18" s="64" t="str">
        <f>CONCATENATE(YEAR,":",MONTH,":2:",WEEKLY_REPORT_DAY,":", $A$1)</f>
        <v>2016:3:2:7:TAIDONG_2</v>
      </c>
      <c r="D18" s="64">
        <f>MATCH($C18,REPORT_DATA_BY_DISTRICT!$A:$A, 0)</f>
        <v>269</v>
      </c>
      <c r="E18" s="19" t="s">
        <v>795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1</v>
      </c>
      <c r="J18" s="10">
        <f>IFERROR(INDEX(REPORT_DATA_BY_DISTRICT!$A:$AH,$D18,MATCH(J$8,REPORT_DATA_BY_DISTRICT!$A$1:$AH$1,0)), "")</f>
        <v>6</v>
      </c>
      <c r="K18" s="10">
        <f>IFERROR(INDEX(REPORT_DATA_BY_DISTRICT!$A:$AH,$D18,MATCH(K$8,REPORT_DATA_BY_DISTRICT!$A$1:$AH$1,0)), "")</f>
        <v>5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12</v>
      </c>
      <c r="O18" s="10">
        <f>IFERROR(INDEX(REPORT_DATA_BY_DISTRICT!$A:$AH,$D18,MATCH(O$8,REPORT_DATA_BY_DISTRICT!$A$1:$AH$1,0)), "")</f>
        <v>12</v>
      </c>
      <c r="P18" s="10">
        <f>IFERROR(INDEX(REPORT_DATA_BY_DISTRICT!$A:$AH,$D18,MATCH(P$8,REPORT_DATA_BY_DISTRICT!$A$1:$AH$1,0)), "")</f>
        <v>16</v>
      </c>
      <c r="Q18" s="10">
        <f>IFERROR(INDEX(REPORT_DATA_BY_DISTRICT!$A:$AH,$D18,MATCH(Q$8,REPORT_DATA_BY_DISTRICT!$A$1:$AH$1,0)), "")</f>
        <v>9</v>
      </c>
      <c r="R18" s="10">
        <f>IFERROR(INDEX(REPORT_DATA_BY_DISTRICT!$A:$AH,$D18,MATCH(R$8,REPORT_DATA_BY_DISTRICT!$A$1:$AH$1,0)), "")</f>
        <v>0</v>
      </c>
      <c r="S18" s="10">
        <f>IFERROR(INDEX(REPORT_DATA_BY_DISTRICT!$A:$AH,$D18,MATCH(S$8,REPORT_DATA_BY_DISTRICT!$A$1:$AH$1,0)), "")</f>
        <v>23</v>
      </c>
    </row>
    <row r="19" spans="3:19" ht="15" customHeight="1">
      <c r="C19" s="64" t="str">
        <f>CONCATENATE(YEAR,":",MONTH,":3:",WEEKLY_REPORT_DAY,":", $A$1)</f>
        <v>2016:3:3:7:TAIDONG_2</v>
      </c>
      <c r="D19" s="64">
        <f>MATCH($C19,REPORT_DATA_BY_DISTRICT!$A:$A, 0)</f>
        <v>298</v>
      </c>
      <c r="E19" s="19" t="s">
        <v>797</v>
      </c>
      <c r="F19" s="13"/>
      <c r="G19" s="13"/>
      <c r="H19" s="10">
        <f>IFERROR(INDEX(REPORT_DATA_BY_DISTRICT!$A:$AH,$D19,MATCH(H$8,REPORT_DATA_BY_DISTRICT!$A$1:$AH$1,0)), "")</f>
        <v>1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5</v>
      </c>
      <c r="K19" s="10">
        <f>IFERROR(INDEX(REPORT_DATA_BY_DISTRICT!$A:$AH,$D19,MATCH(K$8,REPORT_DATA_BY_DISTRICT!$A$1:$AH$1,0)), "")</f>
        <v>4</v>
      </c>
      <c r="L19" s="10">
        <f>IFERROR(INDEX(REPORT_DATA_BY_DISTRICT!$A:$AH,$D19,MATCH(L$8,REPORT_DATA_BY_DISTRICT!$A$1:$AH$1,0)), "")</f>
        <v>1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12</v>
      </c>
      <c r="O19" s="10">
        <f>IFERROR(INDEX(REPORT_DATA_BY_DISTRICT!$A:$AH,$D19,MATCH(O$8,REPORT_DATA_BY_DISTRICT!$A$1:$AH$1,0)), "")</f>
        <v>12</v>
      </c>
      <c r="P19" s="10">
        <f>IFERROR(INDEX(REPORT_DATA_BY_DISTRICT!$A:$AH,$D19,MATCH(P$8,REPORT_DATA_BY_DISTRICT!$A$1:$AH$1,0)), "")</f>
        <v>21</v>
      </c>
      <c r="Q19" s="10">
        <f>IFERROR(INDEX(REPORT_DATA_BY_DISTRICT!$A:$AH,$D19,MATCH(Q$8,REPORT_DATA_BY_DISTRICT!$A$1:$AH$1,0)), "")</f>
        <v>7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18</v>
      </c>
    </row>
    <row r="20" spans="3:19" ht="15" customHeight="1">
      <c r="C20" s="64" t="str">
        <f>CONCATENATE(YEAR,":",MONTH,":4:",WEEKLY_REPORT_DAY,":", $A$1)</f>
        <v>2016:3:4:7:TAIDONG_2</v>
      </c>
      <c r="D20" s="64" t="e">
        <f>MATCH($C20,REPORT_DATA_BY_DISTRICT!$A:$A, 0)</f>
        <v>#N/A</v>
      </c>
      <c r="E20" s="19" t="s">
        <v>798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CONCATENATE(YEAR,":",MONTH,":5:",WEEKLY_REPORT_DAY,":", $A$1)</f>
        <v>2016:3:5:7:TAIDONG_2</v>
      </c>
      <c r="D21" s="64" t="e">
        <f>MATCH($C21,REPORT_DATA_BY_DISTRICT!$A:$A, 0)</f>
        <v>#N/A</v>
      </c>
      <c r="E21" s="19" t="s">
        <v>799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819</v>
      </c>
      <c r="F22" s="14"/>
      <c r="G22" s="14"/>
      <c r="H22" s="17">
        <f>SUM(H17:H21)</f>
        <v>1</v>
      </c>
      <c r="I22" s="17">
        <f t="shared" ref="I22:R22" si="1">SUM(I17:I21)</f>
        <v>2</v>
      </c>
      <c r="J22" s="17">
        <f t="shared" si="1"/>
        <v>16</v>
      </c>
      <c r="K22" s="17">
        <f t="shared" si="1"/>
        <v>15</v>
      </c>
      <c r="L22" s="49">
        <f t="shared" si="1"/>
        <v>1</v>
      </c>
      <c r="M22" s="17">
        <f t="shared" si="1"/>
        <v>0</v>
      </c>
      <c r="N22" s="52">
        <f t="shared" si="1"/>
        <v>36</v>
      </c>
      <c r="O22" s="17">
        <f t="shared" si="1"/>
        <v>36</v>
      </c>
      <c r="P22" s="17">
        <f t="shared" si="1"/>
        <v>57</v>
      </c>
      <c r="Q22" s="17">
        <f t="shared" si="1"/>
        <v>22</v>
      </c>
      <c r="R22" s="17">
        <f t="shared" si="1"/>
        <v>4</v>
      </c>
      <c r="S22" s="17">
        <f>SUM(S17:S21)</f>
        <v>55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3:S13">
    <cfRule type="expression" dxfId="403" priority="6">
      <formula>AND(M$9&lt;&gt;"",M13&gt;=M$9)</formula>
    </cfRule>
  </conditionalFormatting>
  <conditionalFormatting sqref="M13:S13">
    <cfRule type="expression" dxfId="402" priority="5">
      <formula>J13=""</formula>
    </cfRule>
    <cfRule type="expression" dxfId="401" priority="7">
      <formula>AND(M$10&lt;&gt;"",M13&lt;M$10)</formula>
    </cfRule>
    <cfRule type="expression" dxfId="400" priority="8">
      <formula>AND(M$10&lt;&gt;"",M13&gt;=M$10)</formula>
    </cfRule>
  </conditionalFormatting>
  <conditionalFormatting sqref="M12:S12">
    <cfRule type="expression" dxfId="399" priority="2">
      <formula>AND(M$9&lt;&gt;"",M12&gt;=M$9)</formula>
    </cfRule>
  </conditionalFormatting>
  <conditionalFormatting sqref="M12:S12">
    <cfRule type="expression" dxfId="398" priority="1">
      <formula>J12=""</formula>
    </cfRule>
    <cfRule type="expression" dxfId="397" priority="3">
      <formula>AND(M$10&lt;&gt;"",M12&lt;M$10)</formula>
    </cfRule>
    <cfRule type="expression" dxfId="396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65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opLeftCell="I76" zoomScale="85" zoomScaleNormal="85" workbookViewId="0">
      <selection activeCell="X91" sqref="X9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2014:1:0:0:TAIDONG_2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2014:2:0:0:TAIDONG_2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2014:3:0:0:TAIDONG_2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2014:4:0:0:TAIDONG_2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2014:5:0:0:TAIDONG_2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2014:6:0:0:TAIDONG_2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2014:7:0:0:TAIDONG_2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2014:8:0:0:TAIDONG_2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2014:9:0:0:TAIDONG_2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2014:10:0:0:TAIDONG_2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2014:11:0:0:TAIDONG_2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2014:12:0:0:TAIDONG_2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2015:1:0:0:TAIDONG_2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2015:2:0:0:TAIDONG_2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2015:3:0:0:TAIDONG_2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2015:4:0:0:TAIDONG_2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2015:5:0:0:TAIDONG_2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2015:6:0:0:TAIDONG_2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2015:7:0:0:TAIDONG_2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2015:8:0:0:TAIDONG_2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2015:9:0:0:TAIDONG_2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2015:10:0:0:TAIDONG_2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2015:11:0:0:TAIDONG_2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2015:12:0:0:TAIDONG_2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2016:1:0:0:TAIDONG_2</v>
      </c>
      <c r="AB77" s="27">
        <f t="shared" ca="1" si="3"/>
        <v>17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42372</v>
      </c>
      <c r="AN77" s="27">
        <f t="shared" ref="AN77:AN88" si="10">WEEKNUM(AM77,2)-WEEKNUM(DATE(YEAR(AM77),MONTH(AM77),1),2)+1</f>
        <v>1</v>
      </c>
      <c r="AO77" s="28" t="str">
        <f t="shared" ref="AO77:AO88" si="11">CONCATENATE(YEAR(AM77),":",MONTH(AM77),":",AN77,":",WEEKLY_REPORT_DAY,":", $X$90)</f>
        <v>2016:1:1:7:TAIDONG_2</v>
      </c>
      <c r="AP77" s="27" t="e">
        <f t="shared" ref="AP77:AP88" ca="1" si="12">MATCH(AO77,INDIRECT(CONCATENATE($X$93,"$A:$A")),0)</f>
        <v>#N/A</v>
      </c>
      <c r="AQ77" s="21" t="e">
        <f t="shared" ref="AQ77:AU88" ca="1" si="13">INDEX(INDIRECT(CONCATENATE($X$93,"$A:$AG")),$AP77,MATCH(AQ$52,INDIRECT(CONCATENATE($X$93,"$A1:$AG1")),0))</f>
        <v>#N/A</v>
      </c>
      <c r="AR77" s="21" t="e">
        <f t="shared" ca="1" si="13"/>
        <v>#N/A</v>
      </c>
      <c r="AS77" s="21" t="e">
        <f t="shared" ca="1" si="13"/>
        <v>#N/A</v>
      </c>
      <c r="AT77" s="21" t="e">
        <f t="shared" ca="1" si="13"/>
        <v>#N/A</v>
      </c>
      <c r="AU77" s="21" t="e">
        <f t="shared" ca="1" si="13"/>
        <v>#N/A</v>
      </c>
      <c r="AV77" s="21">
        <f t="shared" ref="AV77:AV88" si="14">ROUND(1*$X$97/$X$99,0)</f>
        <v>1</v>
      </c>
      <c r="AW77" s="21">
        <f t="shared" ref="AW77:AW88" si="15">6*$X$97</f>
        <v>12</v>
      </c>
      <c r="AX77" s="21">
        <f t="shared" ref="AX77:AX88" si="16">3*$X$97</f>
        <v>6</v>
      </c>
      <c r="AY77" s="21">
        <f t="shared" ref="AY77:AY88" si="17">5*$X$97</f>
        <v>10</v>
      </c>
      <c r="AZ77" s="21">
        <f t="shared" ref="AZ77:AZ88" si="18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2016:2:0:0:TAIDONG_2</v>
      </c>
      <c r="AB78" s="27">
        <f t="shared" ca="1" si="3"/>
        <v>53</v>
      </c>
      <c r="AC78" s="21">
        <f t="shared" ca="1" si="4"/>
        <v>3</v>
      </c>
      <c r="AD78" s="21">
        <f t="shared" si="5"/>
        <v>0</v>
      </c>
      <c r="AE78" s="27">
        <f t="shared" ca="1" si="6"/>
        <v>9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42379</v>
      </c>
      <c r="AN78" s="27">
        <f t="shared" si="10"/>
        <v>2</v>
      </c>
      <c r="AO78" s="28" t="str">
        <f t="shared" si="11"/>
        <v>2016:1:2:7:TAIDONG_2</v>
      </c>
      <c r="AP78" s="27">
        <f t="shared" ca="1" si="12"/>
        <v>16</v>
      </c>
      <c r="AQ78" s="21">
        <f t="shared" ca="1" si="13"/>
        <v>0</v>
      </c>
      <c r="AR78" s="21">
        <f t="shared" ca="1" si="13"/>
        <v>15</v>
      </c>
      <c r="AS78" s="21">
        <f t="shared" ca="1" si="13"/>
        <v>0</v>
      </c>
      <c r="AT78" s="21">
        <f t="shared" ca="1" si="13"/>
        <v>6</v>
      </c>
      <c r="AU78" s="21">
        <f t="shared" ca="1" si="13"/>
        <v>0</v>
      </c>
      <c r="AV78" s="21">
        <f t="shared" si="14"/>
        <v>1</v>
      </c>
      <c r="AW78" s="21">
        <f t="shared" si="15"/>
        <v>12</v>
      </c>
      <c r="AX78" s="21">
        <f t="shared" si="16"/>
        <v>6</v>
      </c>
      <c r="AY78" s="21">
        <f t="shared" si="17"/>
        <v>10</v>
      </c>
      <c r="AZ78" s="21">
        <f t="shared" si="18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2016:3:0:0:TAIDONG_2</v>
      </c>
      <c r="AB79" s="27">
        <f t="shared" ca="1" si="3"/>
        <v>85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42386</v>
      </c>
      <c r="AN79" s="27">
        <f t="shared" si="10"/>
        <v>3</v>
      </c>
      <c r="AO79" s="28" t="str">
        <f t="shared" si="11"/>
        <v>2016:1:3:7:TAIDONG_2</v>
      </c>
      <c r="AP79" s="27" t="e">
        <f t="shared" ca="1" si="12"/>
        <v>#N/A</v>
      </c>
      <c r="AQ79" s="21" t="e">
        <f t="shared" ca="1" si="13"/>
        <v>#N/A</v>
      </c>
      <c r="AR79" s="21" t="e">
        <f t="shared" ca="1" si="13"/>
        <v>#N/A</v>
      </c>
      <c r="AS79" s="21" t="e">
        <f t="shared" ca="1" si="13"/>
        <v>#N/A</v>
      </c>
      <c r="AT79" s="21" t="e">
        <f t="shared" ca="1" si="13"/>
        <v>#N/A</v>
      </c>
      <c r="AU79" s="21" t="e">
        <f t="shared" ca="1" si="13"/>
        <v>#N/A</v>
      </c>
      <c r="AV79" s="21">
        <f t="shared" si="14"/>
        <v>1</v>
      </c>
      <c r="AW79" s="21">
        <f t="shared" si="15"/>
        <v>12</v>
      </c>
      <c r="AX79" s="21">
        <f t="shared" si="16"/>
        <v>6</v>
      </c>
      <c r="AY79" s="21">
        <f t="shared" si="17"/>
        <v>10</v>
      </c>
      <c r="AZ79" s="21">
        <f t="shared" si="18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2016:4:0:0:TAIDONG_2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42393</v>
      </c>
      <c r="AN80" s="27">
        <f t="shared" si="10"/>
        <v>4</v>
      </c>
      <c r="AO80" s="28" t="str">
        <f t="shared" si="11"/>
        <v>2016:1:4:7:TAIDONG_2</v>
      </c>
      <c r="AP80" s="27">
        <f t="shared" ca="1" si="12"/>
        <v>48</v>
      </c>
      <c r="AQ80" s="21">
        <f t="shared" ca="1" si="13"/>
        <v>0</v>
      </c>
      <c r="AR80" s="21">
        <f t="shared" ca="1" si="13"/>
        <v>15</v>
      </c>
      <c r="AS80" s="21">
        <f t="shared" ca="1" si="13"/>
        <v>5</v>
      </c>
      <c r="AT80" s="21">
        <f t="shared" ca="1" si="13"/>
        <v>9</v>
      </c>
      <c r="AU80" s="21">
        <f t="shared" ca="1" si="13"/>
        <v>0</v>
      </c>
      <c r="AV80" s="21">
        <f t="shared" si="14"/>
        <v>1</v>
      </c>
      <c r="AW80" s="21">
        <f t="shared" si="15"/>
        <v>12</v>
      </c>
      <c r="AX80" s="21">
        <f t="shared" si="16"/>
        <v>6</v>
      </c>
      <c r="AY80" s="21">
        <f t="shared" si="17"/>
        <v>10</v>
      </c>
      <c r="AZ80" s="21">
        <f t="shared" si="18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2016:5:0:0:TAIDONG_2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42400</v>
      </c>
      <c r="AN81" s="27">
        <f t="shared" si="10"/>
        <v>5</v>
      </c>
      <c r="AO81" s="28" t="str">
        <f t="shared" si="11"/>
        <v>2016:1:5:7:TAIDONG_2</v>
      </c>
      <c r="AP81" s="27">
        <f t="shared" ca="1" si="12"/>
        <v>80</v>
      </c>
      <c r="AQ81" s="21">
        <f t="shared" ca="1" si="13"/>
        <v>0</v>
      </c>
      <c r="AR81" s="21">
        <f t="shared" ca="1" si="13"/>
        <v>13</v>
      </c>
      <c r="AS81" s="21">
        <f t="shared" ca="1" si="13"/>
        <v>10</v>
      </c>
      <c r="AT81" s="21">
        <f t="shared" ca="1" si="13"/>
        <v>7</v>
      </c>
      <c r="AU81" s="21">
        <f t="shared" ca="1" si="13"/>
        <v>0</v>
      </c>
      <c r="AV81" s="21">
        <f t="shared" si="14"/>
        <v>1</v>
      </c>
      <c r="AW81" s="21">
        <f t="shared" si="15"/>
        <v>12</v>
      </c>
      <c r="AX81" s="21">
        <f t="shared" si="16"/>
        <v>6</v>
      </c>
      <c r="AY81" s="21">
        <f t="shared" si="17"/>
        <v>10</v>
      </c>
      <c r="AZ81" s="21">
        <f t="shared" si="18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2016:6:0:0:TAIDONG_2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42407</v>
      </c>
      <c r="AN82" s="27">
        <f t="shared" si="10"/>
        <v>1</v>
      </c>
      <c r="AO82" s="28" t="str">
        <f t="shared" si="11"/>
        <v>2016:2:1:7:TAIDONG_2</v>
      </c>
      <c r="AP82" s="27">
        <f t="shared" ca="1" si="12"/>
        <v>112</v>
      </c>
      <c r="AQ82" s="21">
        <f t="shared" ca="1" si="13"/>
        <v>1</v>
      </c>
      <c r="AR82" s="21">
        <f t="shared" ca="1" si="13"/>
        <v>14</v>
      </c>
      <c r="AS82" s="21">
        <f t="shared" ca="1" si="13"/>
        <v>3</v>
      </c>
      <c r="AT82" s="21">
        <f t="shared" ca="1" si="13"/>
        <v>6</v>
      </c>
      <c r="AU82" s="21">
        <f t="shared" ca="1" si="13"/>
        <v>0</v>
      </c>
      <c r="AV82" s="21">
        <f t="shared" si="14"/>
        <v>1</v>
      </c>
      <c r="AW82" s="21">
        <f t="shared" si="15"/>
        <v>12</v>
      </c>
      <c r="AX82" s="21">
        <f t="shared" si="16"/>
        <v>6</v>
      </c>
      <c r="AY82" s="21">
        <f t="shared" si="17"/>
        <v>10</v>
      </c>
      <c r="AZ82" s="21">
        <f t="shared" si="18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2016:7:0:0:TAIDONG_2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42414</v>
      </c>
      <c r="AN83" s="27">
        <f t="shared" si="10"/>
        <v>2</v>
      </c>
      <c r="AO83" s="28" t="str">
        <f t="shared" si="11"/>
        <v>2016:2:2:7:TAIDONG_2</v>
      </c>
      <c r="AP83" s="27">
        <f t="shared" ca="1" si="12"/>
        <v>144</v>
      </c>
      <c r="AQ83" s="21">
        <f t="shared" ca="1" si="13"/>
        <v>0</v>
      </c>
      <c r="AR83" s="21">
        <f t="shared" ca="1" si="13"/>
        <v>16</v>
      </c>
      <c r="AS83" s="21">
        <f t="shared" ca="1" si="13"/>
        <v>2</v>
      </c>
      <c r="AT83" s="21">
        <f t="shared" ca="1" si="13"/>
        <v>8</v>
      </c>
      <c r="AU83" s="21">
        <f t="shared" ca="1" si="13"/>
        <v>3</v>
      </c>
      <c r="AV83" s="21">
        <f t="shared" si="14"/>
        <v>1</v>
      </c>
      <c r="AW83" s="21">
        <f t="shared" si="15"/>
        <v>12</v>
      </c>
      <c r="AX83" s="21">
        <f t="shared" si="16"/>
        <v>6</v>
      </c>
      <c r="AY83" s="21">
        <f t="shared" si="17"/>
        <v>10</v>
      </c>
      <c r="AZ83" s="21">
        <f t="shared" si="18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2016:8:0:0:TAIDONG_2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42421</v>
      </c>
      <c r="AN84" s="27">
        <f t="shared" si="10"/>
        <v>3</v>
      </c>
      <c r="AO84" s="28" t="str">
        <f t="shared" si="11"/>
        <v>2016:2:3:7:TAIDONG_2</v>
      </c>
      <c r="AP84" s="27">
        <f t="shared" ca="1" si="12"/>
        <v>176</v>
      </c>
      <c r="AQ84" s="21">
        <f t="shared" ca="1" si="13"/>
        <v>1</v>
      </c>
      <c r="AR84" s="21">
        <f t="shared" ca="1" si="13"/>
        <v>11</v>
      </c>
      <c r="AS84" s="21">
        <f t="shared" ca="1" si="13"/>
        <v>3</v>
      </c>
      <c r="AT84" s="21">
        <f t="shared" ca="1" si="13"/>
        <v>7</v>
      </c>
      <c r="AU84" s="21">
        <f t="shared" ca="1" si="13"/>
        <v>0</v>
      </c>
      <c r="AV84" s="21">
        <f t="shared" si="14"/>
        <v>1</v>
      </c>
      <c r="AW84" s="21">
        <f t="shared" si="15"/>
        <v>12</v>
      </c>
      <c r="AX84" s="21">
        <f t="shared" si="16"/>
        <v>6</v>
      </c>
      <c r="AY84" s="21">
        <f t="shared" si="17"/>
        <v>10</v>
      </c>
      <c r="AZ84" s="21">
        <f t="shared" si="18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2016:9:0:0:TAIDONG_2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90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42428</v>
      </c>
      <c r="AN85" s="27">
        <f t="shared" si="10"/>
        <v>4</v>
      </c>
      <c r="AO85" s="28" t="str">
        <f t="shared" si="11"/>
        <v>2016:2:4:7:TAIDONG_2</v>
      </c>
      <c r="AP85" s="27">
        <f t="shared" ca="1" si="12"/>
        <v>208</v>
      </c>
      <c r="AQ85" s="21">
        <f t="shared" ca="1" si="13"/>
        <v>1</v>
      </c>
      <c r="AR85" s="21">
        <f t="shared" ca="1" si="13"/>
        <v>12</v>
      </c>
      <c r="AS85" s="21">
        <f t="shared" ca="1" si="13"/>
        <v>6</v>
      </c>
      <c r="AT85" s="21">
        <f t="shared" ca="1" si="13"/>
        <v>5</v>
      </c>
      <c r="AU85" s="21">
        <f t="shared" ca="1" si="13"/>
        <v>3</v>
      </c>
      <c r="AV85" s="21">
        <f t="shared" si="14"/>
        <v>1</v>
      </c>
      <c r="AW85" s="21">
        <f t="shared" si="15"/>
        <v>12</v>
      </c>
      <c r="AX85" s="21">
        <f t="shared" si="16"/>
        <v>6</v>
      </c>
      <c r="AY85" s="21">
        <f t="shared" si="17"/>
        <v>10</v>
      </c>
      <c r="AZ85" s="21">
        <f t="shared" si="18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2016:10:0:0:TAIDONG_2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42435</v>
      </c>
      <c r="AN86" s="27">
        <f t="shared" si="10"/>
        <v>1</v>
      </c>
      <c r="AO86" s="28" t="str">
        <f t="shared" si="11"/>
        <v>2016:3:1:7:TAIDONG_2</v>
      </c>
      <c r="AP86" s="27">
        <f t="shared" ca="1" si="12"/>
        <v>239</v>
      </c>
      <c r="AQ86" s="21">
        <f t="shared" ca="1" si="13"/>
        <v>0</v>
      </c>
      <c r="AR86" s="21">
        <f t="shared" ca="1" si="13"/>
        <v>12</v>
      </c>
      <c r="AS86" s="21">
        <f t="shared" ca="1" si="13"/>
        <v>12</v>
      </c>
      <c r="AT86" s="21">
        <f t="shared" ca="1" si="13"/>
        <v>6</v>
      </c>
      <c r="AU86" s="21">
        <f t="shared" ca="1" si="13"/>
        <v>4</v>
      </c>
      <c r="AV86" s="21">
        <f t="shared" si="14"/>
        <v>1</v>
      </c>
      <c r="AW86" s="21">
        <f t="shared" si="15"/>
        <v>12</v>
      </c>
      <c r="AX86" s="21">
        <f t="shared" si="16"/>
        <v>6</v>
      </c>
      <c r="AY86" s="21">
        <f t="shared" si="17"/>
        <v>10</v>
      </c>
      <c r="AZ86" s="21">
        <f t="shared" si="18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2016:11:0:0:TAIDONG_2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42442</v>
      </c>
      <c r="AN87" s="27">
        <f t="shared" si="10"/>
        <v>2</v>
      </c>
      <c r="AO87" s="28" t="str">
        <f t="shared" si="11"/>
        <v>2016:3:2:7:TAIDONG_2</v>
      </c>
      <c r="AP87" s="27">
        <f t="shared" ca="1" si="12"/>
        <v>269</v>
      </c>
      <c r="AQ87" s="21">
        <f t="shared" ca="1" si="13"/>
        <v>0</v>
      </c>
      <c r="AR87" s="21">
        <f t="shared" ca="1" si="13"/>
        <v>12</v>
      </c>
      <c r="AS87" s="21">
        <f t="shared" ca="1" si="13"/>
        <v>12</v>
      </c>
      <c r="AT87" s="21">
        <f t="shared" ca="1" si="13"/>
        <v>9</v>
      </c>
      <c r="AU87" s="21">
        <f t="shared" ca="1" si="13"/>
        <v>0</v>
      </c>
      <c r="AV87" s="21">
        <f t="shared" si="14"/>
        <v>1</v>
      </c>
      <c r="AW87" s="21">
        <f t="shared" si="15"/>
        <v>12</v>
      </c>
      <c r="AX87" s="21">
        <f t="shared" si="16"/>
        <v>6</v>
      </c>
      <c r="AY87" s="21">
        <f t="shared" si="17"/>
        <v>10</v>
      </c>
      <c r="AZ87" s="21">
        <f t="shared" si="18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2016:12:0:0:TAIDONG_2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42449</v>
      </c>
      <c r="AN88" s="27">
        <f t="shared" si="10"/>
        <v>3</v>
      </c>
      <c r="AO88" s="28" t="str">
        <f t="shared" si="11"/>
        <v>2016:3:3:7:TAIDONG_2</v>
      </c>
      <c r="AP88" s="27">
        <f t="shared" ca="1" si="12"/>
        <v>298</v>
      </c>
      <c r="AQ88" s="21">
        <f t="shared" ca="1" si="13"/>
        <v>0</v>
      </c>
      <c r="AR88" s="21">
        <f t="shared" ca="1" si="13"/>
        <v>12</v>
      </c>
      <c r="AS88" s="21">
        <f t="shared" ca="1" si="13"/>
        <v>12</v>
      </c>
      <c r="AT88" s="21">
        <f t="shared" ca="1" si="13"/>
        <v>7</v>
      </c>
      <c r="AU88" s="21">
        <f t="shared" ca="1" si="13"/>
        <v>0</v>
      </c>
      <c r="AV88" s="21">
        <f t="shared" si="14"/>
        <v>1</v>
      </c>
      <c r="AW88" s="21">
        <f t="shared" si="15"/>
        <v>12</v>
      </c>
      <c r="AX88" s="21">
        <f t="shared" si="16"/>
        <v>6</v>
      </c>
      <c r="AY88" s="21">
        <f t="shared" si="17"/>
        <v>10</v>
      </c>
      <c r="AZ88" s="21">
        <f t="shared" si="18"/>
        <v>2</v>
      </c>
    </row>
    <row r="89" spans="23:52">
      <c r="AC89" s="7">
        <f ca="1">SUMIFS(AC53:AC88, $X53:$X88,YEAR,AC53:AC88,"&lt;&gt;#N/A")</f>
        <v>3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1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1484</v>
      </c>
      <c r="X90" s="2" t="s">
        <v>2106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2729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2728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1</v>
      </c>
      <c r="AN100" s="27"/>
    </row>
    <row r="101" spans="23:50">
      <c r="W101" s="7" t="s">
        <v>449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2016  3</v>
      </c>
    </row>
    <row r="107" spans="23:50" ht="23.25">
      <c r="W107" s="7" t="s">
        <v>1479</v>
      </c>
      <c r="X107" s="42" t="str">
        <f>$X$91</f>
        <v>Taidong 2</v>
      </c>
    </row>
    <row r="108" spans="23:50">
      <c r="X108" s="40" t="str">
        <f>$X$92</f>
        <v>臺東2地區</v>
      </c>
    </row>
    <row r="109" spans="23:50">
      <c r="X109" s="41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3"/>
  <sheetViews>
    <sheetView topLeftCell="B1" zoomScaleNormal="100" zoomScaleSheetLayoutView="115" workbookViewId="0">
      <selection activeCell="T11" sqref="T11"/>
    </sheetView>
  </sheetViews>
  <sheetFormatPr defaultRowHeight="15"/>
  <cols>
    <col min="1" max="1" width="22.7109375" style="64" customWidth="1"/>
    <col min="2" max="3" width="22.85546875" style="64" customWidth="1"/>
    <col min="4" max="4" width="11.28515625" style="64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2096</v>
      </c>
      <c r="E1" s="36" t="str">
        <f>$A$2</f>
        <v>Taidong 1/3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2730</v>
      </c>
      <c r="E2" s="75" t="str">
        <f>$A$3</f>
        <v>臺東1/3地區</v>
      </c>
      <c r="F2" s="26" t="s">
        <v>806</v>
      </c>
      <c r="G2" s="77">
        <f>$A$6</f>
        <v>0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2731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72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2724</v>
      </c>
      <c r="E4" s="82">
        <f>DATE</f>
        <v>42449</v>
      </c>
      <c r="F4" s="23" t="s">
        <v>804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2335</v>
      </c>
      <c r="E5" s="83"/>
      <c r="F5" s="5" t="s">
        <v>805</v>
      </c>
      <c r="G5" s="6"/>
      <c r="H5" s="87">
        <f ca="1">TAIDONG_1_3_DISTRICT_GRAPH!$AC$89</f>
        <v>4</v>
      </c>
      <c r="I5" s="88"/>
      <c r="J5" s="88"/>
      <c r="K5" s="89"/>
      <c r="L5" s="45">
        <f>$M$23</f>
        <v>3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Hualian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2341</v>
      </c>
      <c r="B11" s="1"/>
      <c r="E11" s="5" t="str">
        <f>$A11</f>
        <v>Taidong 1 &amp; 3 臺東1 &amp; 3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2094</v>
      </c>
      <c r="C12" s="64" t="str">
        <f>CONCATENATE(YEAR,":",MONTH,":",WEEK,":",WEEKDAY,":",$B12)</f>
        <v>2016:3:3:7:TAIDONG_1_E</v>
      </c>
      <c r="D12" s="64">
        <f>MATCH($C12,REPORT_DATA_BY_COMP!$A:$A,0)</f>
        <v>929</v>
      </c>
      <c r="E12" s="65" t="str">
        <f>SUBSTITUTE(VLOOKUP($B12,COMP_LIST!$A:$AA,5,FALSE),"EL","")</f>
        <v>E. Kirschner / Rauckhorst</v>
      </c>
      <c r="F12" s="4" t="str">
        <f>VLOOKUP($B12,COMP_LIST!$A:$AA,3,FALSE)</f>
        <v>Taidong 1 E</v>
      </c>
      <c r="G12" s="4" t="str">
        <f>VLOOKUP($B12,COMP_LIST!$A:$AA,4,FALSE)</f>
        <v>台東 1 長老</v>
      </c>
      <c r="H12" s="10">
        <f>IFERROR(INDEX(REPORT_DATA_BY_COMP!$A:$AH,$D12,MATCH(H$8,REPORT_DATA_BY_COMP!$A$1:$AH$1,0)), "")</f>
        <v>1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1</v>
      </c>
      <c r="M12" s="56">
        <f>IFERROR(INDEX(REPORT_DATA_BY_COMP!$A:$AH,$D12,MATCH(M$8,REPORT_DATA_BY_COMP!$A$1:$AH$1,0)), "")</f>
        <v>1</v>
      </c>
      <c r="N12" s="50">
        <f>IFERROR(INDEX(REPORT_DATA_BY_COMP!$A:$AH,$D12,MATCH(N$8,REPORT_DATA_BY_COMP!$A$1:$AH$1,0)), "")</f>
        <v>7</v>
      </c>
      <c r="O12" s="10">
        <f>IFERROR(INDEX(REPORT_DATA_BY_COMP!$A:$AH,$D12,MATCH(O$8,REPORT_DATA_BY_COMP!$A$1:$AH$1,0)), "")</f>
        <v>5</v>
      </c>
      <c r="P12" s="10">
        <f>IFERROR(INDEX(REPORT_DATA_BY_COMP!$A:$AH,$D12,MATCH(P$8,REPORT_DATA_BY_COMP!$A$1:$AH$1,0)), "")</f>
        <v>9</v>
      </c>
      <c r="Q12" s="10">
        <f>IFERROR(INDEX(REPORT_DATA_BY_COMP!$A:$AH,$D12,MATCH(Q$8,REPORT_DATA_BY_COMP!$A$1:$AH$1,0)), "")</f>
        <v>7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11</v>
      </c>
    </row>
    <row r="13" spans="1:19" ht="15" customHeight="1">
      <c r="A13" s="1"/>
      <c r="B13" s="1" t="s">
        <v>2113</v>
      </c>
      <c r="C13" s="64" t="str">
        <f>CONCATENATE(YEAR,":",MONTH,":",WEEK,":",WEEKDAY,":",$B13)</f>
        <v>2016:3:3:7:TAIDONG_3_E</v>
      </c>
      <c r="D13" s="64">
        <f>MATCH($C13,REPORT_DATA_BY_COMP!$A:$A,0)</f>
        <v>933</v>
      </c>
      <c r="E13" s="65" t="str">
        <f>SUBSTITUTE(VLOOKUP($B13,COMP_LIST!$A:$AA,5,FALSE),"EL","")</f>
        <v>E. Rasmussen DL / Butler</v>
      </c>
      <c r="F13" s="4" t="str">
        <f>VLOOKUP($B13,COMP_LIST!$A:$AA,3,FALSE)</f>
        <v>Taidong 3 E</v>
      </c>
      <c r="G13" s="4" t="str">
        <f>VLOOKUP($B13,COMP_LIST!$A:$AA,4,FALSE)</f>
        <v>台東 3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3</v>
      </c>
      <c r="K13" s="10">
        <f>IFERROR(INDEX(REPORT_DATA_BY_COMP!$A:$AH,$D13,MATCH(K$8,REPORT_DATA_BY_COMP!$A$1:$AH$1,0)), "")</f>
        <v>3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6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6</v>
      </c>
      <c r="Q13" s="10">
        <f>IFERROR(INDEX(REPORT_DATA_BY_COMP!$A:$AH,$D13,MATCH(Q$8,REPORT_DATA_BY_COMP!$A$1:$AH$1,0)), "")</f>
        <v>2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5</v>
      </c>
    </row>
    <row r="14" spans="1:19" ht="15" customHeight="1">
      <c r="A14" s="1"/>
      <c r="B14" s="1" t="s">
        <v>2101</v>
      </c>
      <c r="C14" s="64" t="str">
        <f>CONCATENATE(YEAR,":",MONTH,":",WEEK,":",WEEKDAY,":",$B14)</f>
        <v>2016:3:3:7:TAIDONG_1_S</v>
      </c>
      <c r="D14" s="64">
        <f>MATCH($C14,REPORT_DATA_BY_COMP!$A:$A,0)</f>
        <v>930</v>
      </c>
      <c r="E14" s="65" t="str">
        <f>SUBSTITUTE(VLOOKUP($B14,COMP_LIST!$A:$AA,5,FALSE),"EL","")</f>
        <v>S. Roberts / Hadley</v>
      </c>
      <c r="F14" s="4" t="str">
        <f>VLOOKUP($B14,COMP_LIST!$A:$AA,3,FALSE)</f>
        <v>Taidong 1 S</v>
      </c>
      <c r="G14" s="4" t="str">
        <f>VLOOKUP($B14,COMP_LIST!$A:$AA,4,FALSE)</f>
        <v>台東 1 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0</v>
      </c>
      <c r="K14" s="10">
        <f>IFERROR(INDEX(REPORT_DATA_BY_COMP!$A:$AH,$D14,MATCH(K$8,REPORT_DATA_BY_COMP!$A$1:$AH$1,0)), "")</f>
        <v>2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4</v>
      </c>
      <c r="O14" s="10">
        <f>IFERROR(INDEX(REPORT_DATA_BY_COMP!$A:$AH,$D14,MATCH(O$8,REPORT_DATA_BY_COMP!$A$1:$AH$1,0)), "")</f>
        <v>0</v>
      </c>
      <c r="P14" s="10">
        <f>IFERROR(INDEX(REPORT_DATA_BY_COMP!$A:$AH,$D14,MATCH(P$8,REPORT_DATA_BY_COMP!$A$1:$AH$1,0)), "")</f>
        <v>2</v>
      </c>
      <c r="Q14" s="10">
        <f>IFERROR(INDEX(REPORT_DATA_BY_COMP!$A:$AH,$D14,MATCH(Q$8,REPORT_DATA_BY_COMP!$A$1:$AH$1,0)), "")</f>
        <v>2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6</v>
      </c>
    </row>
    <row r="15" spans="1:19" ht="15" customHeight="1">
      <c r="A15" s="1"/>
      <c r="B15" s="1"/>
      <c r="E15" s="8" t="s">
        <v>819</v>
      </c>
      <c r="F15" s="9"/>
      <c r="G15" s="9"/>
      <c r="H15" s="11">
        <f>SUM(H12:H14)</f>
        <v>1</v>
      </c>
      <c r="I15" s="11">
        <f t="shared" ref="I15:S15" si="0">SUM(I12:I14)</f>
        <v>0</v>
      </c>
      <c r="J15" s="11">
        <f t="shared" si="0"/>
        <v>6</v>
      </c>
      <c r="K15" s="11">
        <f t="shared" si="0"/>
        <v>8</v>
      </c>
      <c r="L15" s="48">
        <f t="shared" si="0"/>
        <v>1</v>
      </c>
      <c r="M15" s="57">
        <f t="shared" si="0"/>
        <v>1</v>
      </c>
      <c r="N15" s="51">
        <f t="shared" si="0"/>
        <v>17</v>
      </c>
      <c r="O15" s="11">
        <f t="shared" si="0"/>
        <v>7</v>
      </c>
      <c r="P15" s="11">
        <f t="shared" si="0"/>
        <v>17</v>
      </c>
      <c r="Q15" s="11">
        <f t="shared" si="0"/>
        <v>11</v>
      </c>
      <c r="R15" s="11">
        <f t="shared" si="0"/>
        <v>0</v>
      </c>
      <c r="S15" s="11">
        <f t="shared" si="0"/>
        <v>22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2703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2016:3:1:7:TAIDONG_1_3</v>
      </c>
      <c r="D18" s="64">
        <f>MATCH($C18,REPORT_DATA_BY_DISTRICT!$A:$A, 0)</f>
        <v>238</v>
      </c>
      <c r="E18" s="19" t="s">
        <v>796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1</v>
      </c>
      <c r="J18" s="10">
        <f>IFERROR(INDEX(REPORT_DATA_BY_DISTRICT!$A:$AH,$D18,MATCH(J$8,REPORT_DATA_BY_DISTRICT!$A$1:$AH$1,0)), "")</f>
        <v>6</v>
      </c>
      <c r="K18" s="10">
        <f>IFERROR(INDEX(REPORT_DATA_BY_DISTRICT!$A:$AH,$D18,MATCH(K$8,REPORT_DATA_BY_DISTRICT!$A$1:$AH$1,0)), "")</f>
        <v>5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2</v>
      </c>
      <c r="N18" s="10">
        <f>IFERROR(INDEX(REPORT_DATA_BY_DISTRICT!$A:$AH,$D18,MATCH(N$8,REPORT_DATA_BY_DISTRICT!$A$1:$AH$1,0)), "")</f>
        <v>16</v>
      </c>
      <c r="O18" s="10">
        <f>IFERROR(INDEX(REPORT_DATA_BY_DISTRICT!$A:$AH,$D18,MATCH(O$8,REPORT_DATA_BY_DISTRICT!$A$1:$AH$1,0)), "")</f>
        <v>10</v>
      </c>
      <c r="P18" s="10">
        <f>IFERROR(INDEX(REPORT_DATA_BY_DISTRICT!$A:$AH,$D18,MATCH(P$8,REPORT_DATA_BY_DISTRICT!$A$1:$AH$1,0)), "")</f>
        <v>20</v>
      </c>
      <c r="Q18" s="10">
        <f>IFERROR(INDEX(REPORT_DATA_BY_DISTRICT!$A:$AH,$D18,MATCH(Q$8,REPORT_DATA_BY_DISTRICT!$A$1:$AH$1,0)), "")</f>
        <v>12</v>
      </c>
      <c r="R18" s="10">
        <f>IFERROR(INDEX(REPORT_DATA_BY_DISTRICT!$A:$AH,$D18,MATCH(R$8,REPORT_DATA_BY_DISTRICT!$A$1:$AH$1,0)), "")</f>
        <v>0</v>
      </c>
      <c r="S18" s="10">
        <f>IFERROR(INDEX(REPORT_DATA_BY_DISTRICT!$A:$AH,$D18,MATCH(S$8,REPORT_DATA_BY_DISTRICT!$A$1:$AH$1,0)), "")</f>
        <v>39</v>
      </c>
    </row>
    <row r="19" spans="3:19" ht="15" customHeight="1">
      <c r="C19" s="64" t="str">
        <f>CONCATENATE(YEAR,":",MONTH,":2:",WEEKLY_REPORT_DAY,":", $A$1)</f>
        <v>2016:3:2:7:TAIDONG_1_3</v>
      </c>
      <c r="D19" s="64">
        <f>MATCH($C19,REPORT_DATA_BY_DISTRICT!$A:$A, 0)</f>
        <v>268</v>
      </c>
      <c r="E19" s="19" t="s">
        <v>795</v>
      </c>
      <c r="F19" s="13"/>
      <c r="G19" s="13"/>
      <c r="H19" s="10">
        <f>IFERROR(INDEX(REPORT_DATA_BY_DISTRICT!$A:$AH,$D19,MATCH(H$8,REPORT_DATA_BY_DISTRICT!$A$1:$AH$1,0)), "")</f>
        <v>1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6</v>
      </c>
      <c r="K19" s="10">
        <f>IFERROR(INDEX(REPORT_DATA_BY_DISTRICT!$A:$AH,$D19,MATCH(K$8,REPORT_DATA_BY_DISTRICT!$A$1:$AH$1,0)), "")</f>
        <v>7</v>
      </c>
      <c r="L19" s="10">
        <f>IFERROR(INDEX(REPORT_DATA_BY_DISTRICT!$A:$AH,$D19,MATCH(L$8,REPORT_DATA_BY_DISTRICT!$A$1:$AH$1,0)), "")</f>
        <v>1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16</v>
      </c>
      <c r="O19" s="10">
        <f>IFERROR(INDEX(REPORT_DATA_BY_DISTRICT!$A:$AH,$D19,MATCH(O$8,REPORT_DATA_BY_DISTRICT!$A$1:$AH$1,0)), "")</f>
        <v>6</v>
      </c>
      <c r="P19" s="10">
        <f>IFERROR(INDEX(REPORT_DATA_BY_DISTRICT!$A:$AH,$D19,MATCH(P$8,REPORT_DATA_BY_DISTRICT!$A$1:$AH$1,0)), "")</f>
        <v>17</v>
      </c>
      <c r="Q19" s="10">
        <f>IFERROR(INDEX(REPORT_DATA_BY_DISTRICT!$A:$AH,$D19,MATCH(Q$8,REPORT_DATA_BY_DISTRICT!$A$1:$AH$1,0)), "")</f>
        <v>12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25</v>
      </c>
    </row>
    <row r="20" spans="3:19" ht="15" customHeight="1">
      <c r="C20" s="64" t="str">
        <f>CONCATENATE(YEAR,":",MONTH,":3:",WEEKLY_REPORT_DAY,":", $A$1)</f>
        <v>2016:3:3:7:TAIDONG_1_3</v>
      </c>
      <c r="D20" s="64">
        <f>MATCH($C20,REPORT_DATA_BY_DISTRICT!$A:$A, 0)</f>
        <v>297</v>
      </c>
      <c r="E20" s="19" t="s">
        <v>797</v>
      </c>
      <c r="F20" s="13"/>
      <c r="G20" s="13"/>
      <c r="H20" s="10">
        <f>IFERROR(INDEX(REPORT_DATA_BY_DISTRICT!$A:$AH,$D20,MATCH(H$8,REPORT_DATA_BY_DISTRICT!$A$1:$AH$1,0)), "")</f>
        <v>1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6</v>
      </c>
      <c r="K20" s="10">
        <f>IFERROR(INDEX(REPORT_DATA_BY_DISTRICT!$A:$AH,$D20,MATCH(K$8,REPORT_DATA_BY_DISTRICT!$A$1:$AH$1,0)), "")</f>
        <v>8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1</v>
      </c>
      <c r="N20" s="10">
        <f>IFERROR(INDEX(REPORT_DATA_BY_DISTRICT!$A:$AH,$D20,MATCH(N$8,REPORT_DATA_BY_DISTRICT!$A$1:$AH$1,0)), "")</f>
        <v>17</v>
      </c>
      <c r="O20" s="10">
        <f>IFERROR(INDEX(REPORT_DATA_BY_DISTRICT!$A:$AH,$D20,MATCH(O$8,REPORT_DATA_BY_DISTRICT!$A$1:$AH$1,0)), "")</f>
        <v>7</v>
      </c>
      <c r="P20" s="10">
        <f>IFERROR(INDEX(REPORT_DATA_BY_DISTRICT!$A:$AH,$D20,MATCH(P$8,REPORT_DATA_BY_DISTRICT!$A$1:$AH$1,0)), "")</f>
        <v>17</v>
      </c>
      <c r="Q20" s="10">
        <f>IFERROR(INDEX(REPORT_DATA_BY_DISTRICT!$A:$AH,$D20,MATCH(Q$8,REPORT_DATA_BY_DISTRICT!$A$1:$AH$1,0)), "")</f>
        <v>11</v>
      </c>
      <c r="R20" s="10">
        <f>IFERROR(INDEX(REPORT_DATA_BY_DISTRICT!$A:$AH,$D20,MATCH(R$8,REPORT_DATA_BY_DISTRICT!$A$1:$AH$1,0)), "")</f>
        <v>0</v>
      </c>
      <c r="S20" s="10">
        <f>IFERROR(INDEX(REPORT_DATA_BY_DISTRICT!$A:$AH,$D20,MATCH(S$8,REPORT_DATA_BY_DISTRICT!$A$1:$AH$1,0)), "")</f>
        <v>22</v>
      </c>
    </row>
    <row r="21" spans="3:19" ht="15" customHeight="1">
      <c r="C21" s="64" t="str">
        <f>CONCATENATE(YEAR,":",MONTH,":4:",WEEKLY_REPORT_DAY,":", $A$1)</f>
        <v>2016:3:4:7:TAIDONG_1_3</v>
      </c>
      <c r="D21" s="64" t="e">
        <f>MATCH($C21,REPORT_DATA_BY_DISTRICT!$A:$A, 0)</f>
        <v>#N/A</v>
      </c>
      <c r="E21" s="19" t="s">
        <v>798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CONCATENATE(YEAR,":",MONTH,":5:",WEEKLY_REPORT_DAY,":", $A$1)</f>
        <v>2016:3:5:7:TAIDONG_1_3</v>
      </c>
      <c r="D22" s="64" t="e">
        <f>MATCH($C22,REPORT_DATA_BY_DISTRICT!$A:$A, 0)</f>
        <v>#N/A</v>
      </c>
      <c r="E22" s="19" t="s">
        <v>799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E23" s="16" t="s">
        <v>819</v>
      </c>
      <c r="F23" s="14"/>
      <c r="G23" s="14"/>
      <c r="H23" s="17">
        <f>SUM(H18:H22)</f>
        <v>2</v>
      </c>
      <c r="I23" s="17">
        <f t="shared" ref="I23:R23" si="1">SUM(I18:I22)</f>
        <v>1</v>
      </c>
      <c r="J23" s="17">
        <f t="shared" si="1"/>
        <v>18</v>
      </c>
      <c r="K23" s="17">
        <f t="shared" si="1"/>
        <v>20</v>
      </c>
      <c r="L23" s="49">
        <f t="shared" si="1"/>
        <v>2</v>
      </c>
      <c r="M23" s="17">
        <f t="shared" si="1"/>
        <v>3</v>
      </c>
      <c r="N23" s="52">
        <f t="shared" si="1"/>
        <v>49</v>
      </c>
      <c r="O23" s="17">
        <f t="shared" si="1"/>
        <v>23</v>
      </c>
      <c r="P23" s="17">
        <f t="shared" si="1"/>
        <v>54</v>
      </c>
      <c r="Q23" s="17">
        <f t="shared" si="1"/>
        <v>35</v>
      </c>
      <c r="R23" s="17">
        <f t="shared" si="1"/>
        <v>0</v>
      </c>
      <c r="S23" s="17">
        <f>SUM(S18:S22)</f>
        <v>86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4:S14">
    <cfRule type="expression" dxfId="395" priority="10">
      <formula>AND(M$9&lt;&gt;"",M14&gt;=M$9)</formula>
    </cfRule>
  </conditionalFormatting>
  <conditionalFormatting sqref="M14:S14">
    <cfRule type="expression" dxfId="394" priority="9">
      <formula>J14=""</formula>
    </cfRule>
    <cfRule type="expression" dxfId="393" priority="11">
      <formula>AND(M$10&lt;&gt;"",M14&lt;M$10)</formula>
    </cfRule>
    <cfRule type="expression" dxfId="392" priority="12">
      <formula>AND(M$10&lt;&gt;"",M14&gt;=M$10)</formula>
    </cfRule>
  </conditionalFormatting>
  <conditionalFormatting sqref="M12:S12">
    <cfRule type="expression" dxfId="391" priority="6">
      <formula>AND(M$9&lt;&gt;"",M12&gt;=M$9)</formula>
    </cfRule>
  </conditionalFormatting>
  <conditionalFormatting sqref="M12:S12">
    <cfRule type="expression" dxfId="390" priority="5">
      <formula>J12=""</formula>
    </cfRule>
    <cfRule type="expression" dxfId="389" priority="7">
      <formula>AND(M$10&lt;&gt;"",M12&lt;M$10)</formula>
    </cfRule>
    <cfRule type="expression" dxfId="388" priority="8">
      <formula>AND(M$10&lt;&gt;"",M12&gt;=M$10)</formula>
    </cfRule>
  </conditionalFormatting>
  <conditionalFormatting sqref="M13:S13">
    <cfRule type="expression" dxfId="387" priority="2">
      <formula>AND(M$9&lt;&gt;"",M13&gt;=M$9)</formula>
    </cfRule>
  </conditionalFormatting>
  <conditionalFormatting sqref="M13:S13">
    <cfRule type="expression" dxfId="386" priority="1">
      <formula>J13=""</formula>
    </cfRule>
    <cfRule type="expression" dxfId="385" priority="3">
      <formula>AND(M$10&lt;&gt;"",M13&lt;M$10)</formula>
    </cfRule>
    <cfRule type="expression" dxfId="384" priority="4">
      <formula>AND(M$10&lt;&gt;"",M13&gt;=M$10)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65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opLeftCell="I76" zoomScale="85" zoomScaleNormal="85" workbookViewId="0">
      <selection activeCell="Y108" sqref="Y10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2014:1:0:0:TAIDONG_1_3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2014:2:0:0:TAIDONG_1_3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2014:3:0:0:TAIDONG_1_3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2014:4:0:0:TAIDONG_1_3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2014:5:0:0:TAIDONG_1_3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2014:6:0:0:TAIDONG_1_3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2014:7:0:0:TAIDONG_1_3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2014:8:0:0:TAIDONG_1_3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2014:9:0:0:TAIDONG_1_3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2014:10:0:0:TAIDONG_1_3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2014:11:0:0:TAIDONG_1_3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2014:12:0:0:TAIDONG_1_3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2015:1:0:0:TAIDONG_1_3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2015:2:0:0:TAIDONG_1_3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2015:3:0:0:TAIDONG_1_3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2015:4:0:0:TAIDONG_1_3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2015:5:0:0:TAIDONG_1_3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2015:6:0:0:TAIDONG_1_3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2015:7:0:0:TAIDONG_1_3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2015:8:0:0:TAIDONG_1_3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2015:9:0:0:TAIDONG_1_3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2015:10:0:0:TAIDONG_1_3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2015:11:0:0:TAIDONG_1_3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2015:12:0:0:TAIDONG_1_3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2016:1:0:0:TAIDONG_1_3</v>
      </c>
      <c r="AB77" s="27">
        <f t="shared" ca="1" si="3"/>
        <v>16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42372</v>
      </c>
      <c r="AN77" s="27">
        <f t="shared" ref="AN77:AN88" si="10">WEEKNUM(AM77,2)-WEEKNUM(DATE(YEAR(AM77),MONTH(AM77),1),2)+1</f>
        <v>1</v>
      </c>
      <c r="AO77" s="28" t="str">
        <f t="shared" ref="AO77:AO88" si="11">CONCATENATE(YEAR(AM77),":",MONTH(AM77),":",AN77,":",WEEKLY_REPORT_DAY,":", $X$90)</f>
        <v>2016:1:1:7:TAIDONG_1_3</v>
      </c>
      <c r="AP77" s="27" t="e">
        <f t="shared" ref="AP77:AP88" ca="1" si="12">MATCH(AO77,INDIRECT(CONCATENATE($X$93,"$A:$A")),0)</f>
        <v>#N/A</v>
      </c>
      <c r="AQ77" s="21" t="e">
        <f t="shared" ref="AQ77:AU88" ca="1" si="13">INDEX(INDIRECT(CONCATENATE($X$93,"$A:$AG")),$AP77,MATCH(AQ$52,INDIRECT(CONCATENATE($X$93,"$A1:$AG1")),0))</f>
        <v>#N/A</v>
      </c>
      <c r="AR77" s="21" t="e">
        <f t="shared" ca="1" si="13"/>
        <v>#N/A</v>
      </c>
      <c r="AS77" s="21" t="e">
        <f t="shared" ca="1" si="13"/>
        <v>#N/A</v>
      </c>
      <c r="AT77" s="21" t="e">
        <f t="shared" ca="1" si="13"/>
        <v>#N/A</v>
      </c>
      <c r="AU77" s="21" t="e">
        <f t="shared" ca="1" si="13"/>
        <v>#N/A</v>
      </c>
      <c r="AV77" s="21">
        <f t="shared" ref="AV77:AV88" si="14">ROUND(1*$X$97/$X$99,0)</f>
        <v>1</v>
      </c>
      <c r="AW77" s="21">
        <f t="shared" ref="AW77:AW88" si="15">6*$X$97</f>
        <v>18</v>
      </c>
      <c r="AX77" s="21">
        <f t="shared" ref="AX77:AX88" si="16">3*$X$97</f>
        <v>9</v>
      </c>
      <c r="AY77" s="21">
        <f t="shared" ref="AY77:AY88" si="17">5*$X$97</f>
        <v>15</v>
      </c>
      <c r="AZ77" s="21">
        <f t="shared" ref="AZ77:AZ88" si="18">1*$X$97</f>
        <v>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2016:2:0:0:TAIDONG_1_3</v>
      </c>
      <c r="AB78" s="27">
        <f t="shared" ca="1" si="3"/>
        <v>52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42379</v>
      </c>
      <c r="AN78" s="27">
        <f t="shared" si="10"/>
        <v>2</v>
      </c>
      <c r="AO78" s="28" t="str">
        <f t="shared" si="11"/>
        <v>2016:1:2:7:TAIDONG_1_3</v>
      </c>
      <c r="AP78" s="27">
        <f t="shared" ca="1" si="12"/>
        <v>15</v>
      </c>
      <c r="AQ78" s="21">
        <f t="shared" ca="1" si="13"/>
        <v>0</v>
      </c>
      <c r="AR78" s="21">
        <f t="shared" ca="1" si="13"/>
        <v>21</v>
      </c>
      <c r="AS78" s="21">
        <f t="shared" ca="1" si="13"/>
        <v>0</v>
      </c>
      <c r="AT78" s="21">
        <f t="shared" ca="1" si="13"/>
        <v>3</v>
      </c>
      <c r="AU78" s="21">
        <f t="shared" ca="1" si="13"/>
        <v>0</v>
      </c>
      <c r="AV78" s="21">
        <f t="shared" si="14"/>
        <v>1</v>
      </c>
      <c r="AW78" s="21">
        <f t="shared" si="15"/>
        <v>18</v>
      </c>
      <c r="AX78" s="21">
        <f t="shared" si="16"/>
        <v>9</v>
      </c>
      <c r="AY78" s="21">
        <f t="shared" si="17"/>
        <v>15</v>
      </c>
      <c r="AZ78" s="21">
        <f t="shared" si="18"/>
        <v>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2016:3:0:0:TAIDONG_1_3</v>
      </c>
      <c r="AB79" s="27">
        <f t="shared" ca="1" si="3"/>
        <v>84</v>
      </c>
      <c r="AC79" s="21">
        <f t="shared" ca="1" si="4"/>
        <v>3</v>
      </c>
      <c r="AD79" s="21">
        <f t="shared" si="5"/>
        <v>0</v>
      </c>
      <c r="AE79" s="27">
        <f t="shared" ca="1" si="6"/>
        <v>27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2</v>
      </c>
      <c r="AJ79" s="10">
        <f t="shared" ca="1" si="8"/>
        <v>1</v>
      </c>
      <c r="AK79" s="10">
        <f t="shared" ca="1" si="8"/>
        <v>0</v>
      </c>
      <c r="AL79" s="7">
        <v>-9</v>
      </c>
      <c r="AM79" s="28">
        <f t="shared" si="9"/>
        <v>42386</v>
      </c>
      <c r="AN79" s="27">
        <f t="shared" si="10"/>
        <v>3</v>
      </c>
      <c r="AO79" s="28" t="str">
        <f t="shared" si="11"/>
        <v>2016:1:3:7:TAIDONG_1_3</v>
      </c>
      <c r="AP79" s="27" t="e">
        <f t="shared" ca="1" si="12"/>
        <v>#N/A</v>
      </c>
      <c r="AQ79" s="21" t="e">
        <f t="shared" ca="1" si="13"/>
        <v>#N/A</v>
      </c>
      <c r="AR79" s="21" t="e">
        <f t="shared" ca="1" si="13"/>
        <v>#N/A</v>
      </c>
      <c r="AS79" s="21" t="e">
        <f t="shared" ca="1" si="13"/>
        <v>#N/A</v>
      </c>
      <c r="AT79" s="21" t="e">
        <f t="shared" ca="1" si="13"/>
        <v>#N/A</v>
      </c>
      <c r="AU79" s="21" t="e">
        <f t="shared" ca="1" si="13"/>
        <v>#N/A</v>
      </c>
      <c r="AV79" s="21">
        <f t="shared" si="14"/>
        <v>1</v>
      </c>
      <c r="AW79" s="21">
        <f t="shared" si="15"/>
        <v>18</v>
      </c>
      <c r="AX79" s="21">
        <f t="shared" si="16"/>
        <v>9</v>
      </c>
      <c r="AY79" s="21">
        <f t="shared" si="17"/>
        <v>15</v>
      </c>
      <c r="AZ79" s="21">
        <f t="shared" si="18"/>
        <v>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2016:4:0:0:TAIDONG_1_3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42393</v>
      </c>
      <c r="AN80" s="27">
        <f t="shared" si="10"/>
        <v>4</v>
      </c>
      <c r="AO80" s="28" t="str">
        <f t="shared" si="11"/>
        <v>2016:1:4:7:TAIDONG_1_3</v>
      </c>
      <c r="AP80" s="27">
        <f t="shared" ca="1" si="12"/>
        <v>47</v>
      </c>
      <c r="AQ80" s="21">
        <f t="shared" ca="1" si="13"/>
        <v>0</v>
      </c>
      <c r="AR80" s="21">
        <f t="shared" ca="1" si="13"/>
        <v>20</v>
      </c>
      <c r="AS80" s="21">
        <f t="shared" ca="1" si="13"/>
        <v>9</v>
      </c>
      <c r="AT80" s="21">
        <f t="shared" ca="1" si="13"/>
        <v>8</v>
      </c>
      <c r="AU80" s="21">
        <f t="shared" ca="1" si="13"/>
        <v>0</v>
      </c>
      <c r="AV80" s="21">
        <f t="shared" si="14"/>
        <v>1</v>
      </c>
      <c r="AW80" s="21">
        <f t="shared" si="15"/>
        <v>18</v>
      </c>
      <c r="AX80" s="21">
        <f t="shared" si="16"/>
        <v>9</v>
      </c>
      <c r="AY80" s="21">
        <f t="shared" si="17"/>
        <v>15</v>
      </c>
      <c r="AZ80" s="21">
        <f t="shared" si="18"/>
        <v>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2016:5:0:0:TAIDONG_1_3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42400</v>
      </c>
      <c r="AN81" s="27">
        <f t="shared" si="10"/>
        <v>5</v>
      </c>
      <c r="AO81" s="28" t="str">
        <f t="shared" si="11"/>
        <v>2016:1:5:7:TAIDONG_1_3</v>
      </c>
      <c r="AP81" s="27">
        <f t="shared" ca="1" si="12"/>
        <v>79</v>
      </c>
      <c r="AQ81" s="21">
        <f t="shared" ca="1" si="13"/>
        <v>0</v>
      </c>
      <c r="AR81" s="21">
        <f t="shared" ca="1" si="13"/>
        <v>21</v>
      </c>
      <c r="AS81" s="21">
        <f t="shared" ca="1" si="13"/>
        <v>5</v>
      </c>
      <c r="AT81" s="21">
        <f t="shared" ca="1" si="13"/>
        <v>11</v>
      </c>
      <c r="AU81" s="21">
        <f t="shared" ca="1" si="13"/>
        <v>0</v>
      </c>
      <c r="AV81" s="21">
        <f t="shared" si="14"/>
        <v>1</v>
      </c>
      <c r="AW81" s="21">
        <f t="shared" si="15"/>
        <v>18</v>
      </c>
      <c r="AX81" s="21">
        <f t="shared" si="16"/>
        <v>9</v>
      </c>
      <c r="AY81" s="21">
        <f t="shared" si="17"/>
        <v>15</v>
      </c>
      <c r="AZ81" s="21">
        <f t="shared" si="18"/>
        <v>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2016:6:0:0:TAIDONG_1_3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42407</v>
      </c>
      <c r="AN82" s="27">
        <f t="shared" si="10"/>
        <v>1</v>
      </c>
      <c r="AO82" s="28" t="str">
        <f t="shared" si="11"/>
        <v>2016:2:1:7:TAIDONG_1_3</v>
      </c>
      <c r="AP82" s="27">
        <f t="shared" ca="1" si="12"/>
        <v>111</v>
      </c>
      <c r="AQ82" s="21">
        <f t="shared" ca="1" si="13"/>
        <v>0</v>
      </c>
      <c r="AR82" s="21">
        <f t="shared" ca="1" si="13"/>
        <v>16</v>
      </c>
      <c r="AS82" s="21">
        <f t="shared" ca="1" si="13"/>
        <v>2</v>
      </c>
      <c r="AT82" s="21">
        <f t="shared" ca="1" si="13"/>
        <v>5</v>
      </c>
      <c r="AU82" s="21">
        <f t="shared" ca="1" si="13"/>
        <v>0</v>
      </c>
      <c r="AV82" s="21">
        <f t="shared" si="14"/>
        <v>1</v>
      </c>
      <c r="AW82" s="21">
        <f t="shared" si="15"/>
        <v>18</v>
      </c>
      <c r="AX82" s="21">
        <f t="shared" si="16"/>
        <v>9</v>
      </c>
      <c r="AY82" s="21">
        <f t="shared" si="17"/>
        <v>15</v>
      </c>
      <c r="AZ82" s="21">
        <f t="shared" si="18"/>
        <v>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2016:7:0:0:TAIDONG_1_3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42414</v>
      </c>
      <c r="AN83" s="27">
        <f t="shared" si="10"/>
        <v>2</v>
      </c>
      <c r="AO83" s="28" t="str">
        <f t="shared" si="11"/>
        <v>2016:2:2:7:TAIDONG_1_3</v>
      </c>
      <c r="AP83" s="27">
        <f t="shared" ca="1" si="12"/>
        <v>143</v>
      </c>
      <c r="AQ83" s="21">
        <f t="shared" ca="1" si="13"/>
        <v>0</v>
      </c>
      <c r="AR83" s="21">
        <f t="shared" ca="1" si="13"/>
        <v>14</v>
      </c>
      <c r="AS83" s="21">
        <f t="shared" ca="1" si="13"/>
        <v>6</v>
      </c>
      <c r="AT83" s="21">
        <f t="shared" ca="1" si="13"/>
        <v>11</v>
      </c>
      <c r="AU83" s="21">
        <f t="shared" ca="1" si="13"/>
        <v>1</v>
      </c>
      <c r="AV83" s="21">
        <f t="shared" si="14"/>
        <v>1</v>
      </c>
      <c r="AW83" s="21">
        <f t="shared" si="15"/>
        <v>18</v>
      </c>
      <c r="AX83" s="21">
        <f t="shared" si="16"/>
        <v>9</v>
      </c>
      <c r="AY83" s="21">
        <f t="shared" si="17"/>
        <v>15</v>
      </c>
      <c r="AZ83" s="21">
        <f t="shared" si="18"/>
        <v>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2016:8:0:0:TAIDONG_1_3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42421</v>
      </c>
      <c r="AN84" s="27">
        <f t="shared" si="10"/>
        <v>3</v>
      </c>
      <c r="AO84" s="28" t="str">
        <f t="shared" si="11"/>
        <v>2016:2:3:7:TAIDONG_1_3</v>
      </c>
      <c r="AP84" s="27">
        <f t="shared" ca="1" si="12"/>
        <v>175</v>
      </c>
      <c r="AQ84" s="21">
        <f t="shared" ca="1" si="13"/>
        <v>0</v>
      </c>
      <c r="AR84" s="21">
        <f t="shared" ca="1" si="13"/>
        <v>11</v>
      </c>
      <c r="AS84" s="21">
        <f t="shared" ca="1" si="13"/>
        <v>7</v>
      </c>
      <c r="AT84" s="21">
        <f t="shared" ca="1" si="13"/>
        <v>14</v>
      </c>
      <c r="AU84" s="21">
        <f t="shared" ca="1" si="13"/>
        <v>0</v>
      </c>
      <c r="AV84" s="21">
        <f t="shared" si="14"/>
        <v>1</v>
      </c>
      <c r="AW84" s="21">
        <f t="shared" si="15"/>
        <v>18</v>
      </c>
      <c r="AX84" s="21">
        <f t="shared" si="16"/>
        <v>9</v>
      </c>
      <c r="AY84" s="21">
        <f t="shared" si="17"/>
        <v>15</v>
      </c>
      <c r="AZ84" s="21">
        <f t="shared" si="18"/>
        <v>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2016:9:0:0:TAIDONG_1_3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90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42428</v>
      </c>
      <c r="AN85" s="27">
        <f t="shared" si="10"/>
        <v>4</v>
      </c>
      <c r="AO85" s="28" t="str">
        <f t="shared" si="11"/>
        <v>2016:2:4:7:TAIDONG_1_3</v>
      </c>
      <c r="AP85" s="27">
        <f t="shared" ca="1" si="12"/>
        <v>207</v>
      </c>
      <c r="AQ85" s="21">
        <f t="shared" ca="1" si="13"/>
        <v>1</v>
      </c>
      <c r="AR85" s="21">
        <f t="shared" ca="1" si="13"/>
        <v>12</v>
      </c>
      <c r="AS85" s="21">
        <f t="shared" ca="1" si="13"/>
        <v>12</v>
      </c>
      <c r="AT85" s="21">
        <f t="shared" ca="1" si="13"/>
        <v>12</v>
      </c>
      <c r="AU85" s="21">
        <f t="shared" ca="1" si="13"/>
        <v>1</v>
      </c>
      <c r="AV85" s="21">
        <f t="shared" si="14"/>
        <v>1</v>
      </c>
      <c r="AW85" s="21">
        <f t="shared" si="15"/>
        <v>18</v>
      </c>
      <c r="AX85" s="21">
        <f t="shared" si="16"/>
        <v>9</v>
      </c>
      <c r="AY85" s="21">
        <f t="shared" si="17"/>
        <v>15</v>
      </c>
      <c r="AZ85" s="21">
        <f t="shared" si="18"/>
        <v>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2016:10:0:0:TAIDONG_1_3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42435</v>
      </c>
      <c r="AN86" s="27">
        <f t="shared" si="10"/>
        <v>1</v>
      </c>
      <c r="AO86" s="28" t="str">
        <f t="shared" si="11"/>
        <v>2016:3:1:7:TAIDONG_1_3</v>
      </c>
      <c r="AP86" s="27">
        <f t="shared" ca="1" si="12"/>
        <v>238</v>
      </c>
      <c r="AQ86" s="21">
        <f t="shared" ca="1" si="13"/>
        <v>2</v>
      </c>
      <c r="AR86" s="21">
        <f t="shared" ca="1" si="13"/>
        <v>16</v>
      </c>
      <c r="AS86" s="21">
        <f t="shared" ca="1" si="13"/>
        <v>10</v>
      </c>
      <c r="AT86" s="21">
        <f t="shared" ca="1" si="13"/>
        <v>12</v>
      </c>
      <c r="AU86" s="21">
        <f t="shared" ca="1" si="13"/>
        <v>0</v>
      </c>
      <c r="AV86" s="21">
        <f t="shared" si="14"/>
        <v>1</v>
      </c>
      <c r="AW86" s="21">
        <f t="shared" si="15"/>
        <v>18</v>
      </c>
      <c r="AX86" s="21">
        <f t="shared" si="16"/>
        <v>9</v>
      </c>
      <c r="AY86" s="21">
        <f t="shared" si="17"/>
        <v>15</v>
      </c>
      <c r="AZ86" s="21">
        <f t="shared" si="18"/>
        <v>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2016:11:0:0:TAIDONG_1_3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42442</v>
      </c>
      <c r="AN87" s="27">
        <f t="shared" si="10"/>
        <v>2</v>
      </c>
      <c r="AO87" s="28" t="str">
        <f t="shared" si="11"/>
        <v>2016:3:2:7:TAIDONG_1_3</v>
      </c>
      <c r="AP87" s="27">
        <f t="shared" ca="1" si="12"/>
        <v>268</v>
      </c>
      <c r="AQ87" s="21">
        <f t="shared" ca="1" si="13"/>
        <v>0</v>
      </c>
      <c r="AR87" s="21">
        <f t="shared" ca="1" si="13"/>
        <v>16</v>
      </c>
      <c r="AS87" s="21">
        <f t="shared" ca="1" si="13"/>
        <v>6</v>
      </c>
      <c r="AT87" s="21">
        <f t="shared" ca="1" si="13"/>
        <v>12</v>
      </c>
      <c r="AU87" s="21">
        <f t="shared" ca="1" si="13"/>
        <v>0</v>
      </c>
      <c r="AV87" s="21">
        <f t="shared" si="14"/>
        <v>1</v>
      </c>
      <c r="AW87" s="21">
        <f t="shared" si="15"/>
        <v>18</v>
      </c>
      <c r="AX87" s="21">
        <f t="shared" si="16"/>
        <v>9</v>
      </c>
      <c r="AY87" s="21">
        <f t="shared" si="17"/>
        <v>15</v>
      </c>
      <c r="AZ87" s="21">
        <f t="shared" si="18"/>
        <v>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2016:12:0:0:TAIDONG_1_3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42449</v>
      </c>
      <c r="AN88" s="27">
        <f t="shared" si="10"/>
        <v>3</v>
      </c>
      <c r="AO88" s="28" t="str">
        <f t="shared" si="11"/>
        <v>2016:3:3:7:TAIDONG_1_3</v>
      </c>
      <c r="AP88" s="27">
        <f t="shared" ca="1" si="12"/>
        <v>297</v>
      </c>
      <c r="AQ88" s="21">
        <f t="shared" ca="1" si="13"/>
        <v>1</v>
      </c>
      <c r="AR88" s="21">
        <f t="shared" ca="1" si="13"/>
        <v>17</v>
      </c>
      <c r="AS88" s="21">
        <f t="shared" ca="1" si="13"/>
        <v>7</v>
      </c>
      <c r="AT88" s="21">
        <f t="shared" ca="1" si="13"/>
        <v>11</v>
      </c>
      <c r="AU88" s="21">
        <f t="shared" ca="1" si="13"/>
        <v>0</v>
      </c>
      <c r="AV88" s="21">
        <f t="shared" si="14"/>
        <v>1</v>
      </c>
      <c r="AW88" s="21">
        <f t="shared" si="15"/>
        <v>18</v>
      </c>
      <c r="AX88" s="21">
        <f t="shared" si="16"/>
        <v>9</v>
      </c>
      <c r="AY88" s="21">
        <f t="shared" si="17"/>
        <v>15</v>
      </c>
      <c r="AZ88" s="21">
        <f t="shared" si="18"/>
        <v>3</v>
      </c>
    </row>
    <row r="89" spans="23:52">
      <c r="AC89" s="7">
        <f ca="1">SUMIFS(AC53:AC88, $X53:$X88,YEAR,AC53:AC88,"&lt;&gt;#N/A")</f>
        <v>4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2</v>
      </c>
      <c r="AJ89" s="7">
        <f t="shared" ca="1" si="20"/>
        <v>1</v>
      </c>
      <c r="AK89" s="7">
        <f t="shared" ca="1" si="20"/>
        <v>0</v>
      </c>
      <c r="AN89" s="27"/>
    </row>
    <row r="90" spans="23:52">
      <c r="W90" s="7" t="s">
        <v>1484</v>
      </c>
      <c r="X90" s="2" t="s">
        <v>2096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2732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2731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3</v>
      </c>
      <c r="AN100" s="27"/>
    </row>
    <row r="101" spans="23:50">
      <c r="W101" s="7" t="s">
        <v>449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2016  4</v>
      </c>
    </row>
    <row r="107" spans="23:50" ht="23.25">
      <c r="W107" s="7" t="s">
        <v>1479</v>
      </c>
      <c r="X107" s="42" t="str">
        <f>$X$91</f>
        <v>Taidong 1/3</v>
      </c>
    </row>
    <row r="108" spans="23:50">
      <c r="X108" s="40" t="str">
        <f>$X$92</f>
        <v>臺東1/3地區</v>
      </c>
    </row>
    <row r="109" spans="23:50">
      <c r="X109" s="41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2"/>
  <sheetViews>
    <sheetView topLeftCell="B1" zoomScaleNormal="100" zoomScaleSheetLayoutView="115" workbookViewId="0">
      <selection activeCell="U14" sqref="U14"/>
    </sheetView>
  </sheetViews>
  <sheetFormatPr defaultRowHeight="15"/>
  <cols>
    <col min="1" max="1" width="22.7109375" style="64" customWidth="1"/>
    <col min="2" max="3" width="22.85546875" style="64" customWidth="1"/>
    <col min="4" max="4" width="11.28515625" style="64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2246</v>
      </c>
      <c r="E1" s="36" t="str">
        <f>$A$2</f>
        <v>Yuli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2733</v>
      </c>
      <c r="E2" s="75" t="str">
        <f>$A$3</f>
        <v>玉里地區</v>
      </c>
      <c r="F2" s="26" t="s">
        <v>806</v>
      </c>
      <c r="G2" s="77">
        <f>$A$6</f>
        <v>0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2734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72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2724</v>
      </c>
      <c r="E4" s="82">
        <f>DATE</f>
        <v>42449</v>
      </c>
      <c r="F4" s="23" t="s">
        <v>804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2335</v>
      </c>
      <c r="E5" s="83"/>
      <c r="F5" s="5" t="s">
        <v>805</v>
      </c>
      <c r="G5" s="6"/>
      <c r="H5" s="87">
        <f ca="1">YULI_DISTRICT_GRAPH!$AC$89</f>
        <v>0</v>
      </c>
      <c r="I5" s="88"/>
      <c r="J5" s="88"/>
      <c r="K5" s="89"/>
      <c r="L5" s="45">
        <f>$M$22</f>
        <v>0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Hualian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2342</v>
      </c>
      <c r="B11" s="1"/>
      <c r="E11" s="5" t="str">
        <f>$A11</f>
        <v>Yuli 玉里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2244</v>
      </c>
      <c r="C12" s="64" t="str">
        <f>CONCATENATE(YEAR,":",MONTH,":",WEEK,":",WEEKDAY,":",$B12)</f>
        <v>2016:3:3:7:YULI_E</v>
      </c>
      <c r="D12" s="64">
        <f>MATCH($C12,REPORT_DATA_BY_COMP!$A:$A,0)</f>
        <v>966</v>
      </c>
      <c r="E12" s="65" t="str">
        <f>SUBSTITUTE(VLOOKUP($B12,COMP_LIST!$A:$AA,5,FALSE),"EL","")</f>
        <v>E. Gwilliam DL / Greenhalgh</v>
      </c>
      <c r="F12" s="4" t="str">
        <f>VLOOKUP($B12,COMP_LIST!$A:$AA,3,FALSE)</f>
        <v>Yuli E</v>
      </c>
      <c r="G12" s="4" t="str">
        <f>VLOOKUP($B12,COMP_LIST!$A:$AA,4,FALSE)</f>
        <v>玉里長老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2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5</v>
      </c>
      <c r="O12" s="10">
        <f>IFERROR(INDEX(REPORT_DATA_BY_COMP!$A:$AH,$D12,MATCH(O$8,REPORT_DATA_BY_COMP!$A$1:$AH$1,0)), "")</f>
        <v>2</v>
      </c>
      <c r="P12" s="10">
        <f>IFERROR(INDEX(REPORT_DATA_BY_COMP!$A:$AH,$D12,MATCH(P$8,REPORT_DATA_BY_COMP!$A$1:$AH$1,0)), "")</f>
        <v>5</v>
      </c>
      <c r="Q12" s="10">
        <f>IFERROR(INDEX(REPORT_DATA_BY_COMP!$A:$AH,$D12,MATCH(Q$8,REPORT_DATA_BY_COMP!$A$1:$AH$1,0)), "")</f>
        <v>4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11</v>
      </c>
    </row>
    <row r="13" spans="1:19" ht="15" customHeight="1">
      <c r="A13" s="1"/>
      <c r="B13" s="1" t="s">
        <v>2249</v>
      </c>
      <c r="C13" s="64" t="str">
        <f>CONCATENATE(YEAR,":",MONTH,":",WEEK,":",WEEKDAY,":",$B13)</f>
        <v>2016:3:3:7:YULI_S</v>
      </c>
      <c r="D13" s="64">
        <f>MATCH($C13,REPORT_DATA_BY_COMP!$A:$A,0)</f>
        <v>967</v>
      </c>
      <c r="E13" s="65" t="str">
        <f>SUBSTITUTE(VLOOKUP($B13,COMP_LIST!$A:$AA,5,FALSE),"EL","")</f>
        <v>S. Coleman  / Bradley</v>
      </c>
      <c r="F13" s="4" t="str">
        <f>VLOOKUP($B13,COMP_LIST!$A:$AA,3,FALSE)</f>
        <v>Yuli S</v>
      </c>
      <c r="G13" s="4" t="str">
        <f>VLOOKUP($B13,COMP_LIST!$A:$AA,4,FALSE)</f>
        <v>玉里姐妹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2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3</v>
      </c>
      <c r="O13" s="10">
        <f>IFERROR(INDEX(REPORT_DATA_BY_COMP!$A:$AH,$D13,MATCH(O$8,REPORT_DATA_BY_COMP!$A$1:$AH$1,0)), "")</f>
        <v>1</v>
      </c>
      <c r="P13" s="10">
        <f>IFERROR(INDEX(REPORT_DATA_BY_COMP!$A:$AH,$D13,MATCH(P$8,REPORT_DATA_BY_COMP!$A$1:$AH$1,0)), "")</f>
        <v>2</v>
      </c>
      <c r="Q13" s="10">
        <f>IFERROR(INDEX(REPORT_DATA_BY_COMP!$A:$AH,$D13,MATCH(Q$8,REPORT_DATA_BY_COMP!$A$1:$AH$1,0)), "")</f>
        <v>3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15</v>
      </c>
    </row>
    <row r="14" spans="1:19" ht="15" customHeight="1">
      <c r="A14" s="1"/>
      <c r="B14" s="1"/>
      <c r="E14" s="8" t="s">
        <v>819</v>
      </c>
      <c r="F14" s="9"/>
      <c r="G14" s="9"/>
      <c r="H14" s="11">
        <f>SUM(H12:H13)</f>
        <v>0</v>
      </c>
      <c r="I14" s="11">
        <f t="shared" ref="I14:S14" si="0">SUM(I12:I13)</f>
        <v>0</v>
      </c>
      <c r="J14" s="11">
        <f t="shared" si="0"/>
        <v>3</v>
      </c>
      <c r="K14" s="11">
        <f t="shared" si="0"/>
        <v>5</v>
      </c>
      <c r="L14" s="48">
        <f t="shared" si="0"/>
        <v>0</v>
      </c>
      <c r="M14" s="57">
        <f t="shared" si="0"/>
        <v>0</v>
      </c>
      <c r="N14" s="51">
        <f t="shared" si="0"/>
        <v>8</v>
      </c>
      <c r="O14" s="11">
        <f t="shared" si="0"/>
        <v>3</v>
      </c>
      <c r="P14" s="11">
        <f t="shared" si="0"/>
        <v>7</v>
      </c>
      <c r="Q14" s="11">
        <f t="shared" si="0"/>
        <v>7</v>
      </c>
      <c r="R14" s="11">
        <f t="shared" si="0"/>
        <v>0</v>
      </c>
      <c r="S14" s="11">
        <f t="shared" si="0"/>
        <v>26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2703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2016:3:1:7:YULI</v>
      </c>
      <c r="D17" s="64">
        <f>MATCH($C17,REPORT_DATA_BY_DISTRICT!$A:$A, 0)</f>
        <v>251</v>
      </c>
      <c r="E17" s="19" t="s">
        <v>796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0</v>
      </c>
      <c r="J17" s="10">
        <f>IFERROR(INDEX(REPORT_DATA_BY_DISTRICT!$A:$AH,$D17,MATCH(J$8,REPORT_DATA_BY_DISTRICT!$A$1:$AH$1,0)), "")</f>
        <v>2</v>
      </c>
      <c r="K17" s="10">
        <f>IFERROR(INDEX(REPORT_DATA_BY_DISTRICT!$A:$AH,$D17,MATCH(K$8,REPORT_DATA_BY_DISTRICT!$A$1:$AH$1,0)), "")</f>
        <v>7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0</v>
      </c>
      <c r="N17" s="10">
        <f>IFERROR(INDEX(REPORT_DATA_BY_DISTRICT!$A:$AH,$D17,MATCH(N$8,REPORT_DATA_BY_DISTRICT!$A$1:$AH$1,0)), "")</f>
        <v>9</v>
      </c>
      <c r="O17" s="10">
        <f>IFERROR(INDEX(REPORT_DATA_BY_DISTRICT!$A:$AH,$D17,MATCH(O$8,REPORT_DATA_BY_DISTRICT!$A$1:$AH$1,0)), "")</f>
        <v>1</v>
      </c>
      <c r="P17" s="10">
        <f>IFERROR(INDEX(REPORT_DATA_BY_DISTRICT!$A:$AH,$D17,MATCH(P$8,REPORT_DATA_BY_DISTRICT!$A$1:$AH$1,0)), "")</f>
        <v>8</v>
      </c>
      <c r="Q17" s="10">
        <f>IFERROR(INDEX(REPORT_DATA_BY_DISTRICT!$A:$AH,$D17,MATCH(Q$8,REPORT_DATA_BY_DISTRICT!$A$1:$AH$1,0)), "")</f>
        <v>7</v>
      </c>
      <c r="R17" s="10">
        <f>IFERROR(INDEX(REPORT_DATA_BY_DISTRICT!$A:$AH,$D17,MATCH(R$8,REPORT_DATA_BY_DISTRICT!$A$1:$AH$1,0)), "")</f>
        <v>0</v>
      </c>
      <c r="S17" s="10">
        <f>IFERROR(INDEX(REPORT_DATA_BY_DISTRICT!$A:$AH,$D17,MATCH(S$8,REPORT_DATA_BY_DISTRICT!$A$1:$AH$1,0)), "")</f>
        <v>25</v>
      </c>
    </row>
    <row r="18" spans="3:19" ht="15" customHeight="1">
      <c r="C18" s="64" t="str">
        <f>CONCATENATE(YEAR,":",MONTH,":2:",WEEKLY_REPORT_DAY,":", $A$1)</f>
        <v>2016:3:2:7:YULI</v>
      </c>
      <c r="D18" s="64">
        <f>MATCH($C18,REPORT_DATA_BY_DISTRICT!$A:$A, 0)</f>
        <v>280</v>
      </c>
      <c r="E18" s="19" t="s">
        <v>795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0</v>
      </c>
      <c r="J18" s="10">
        <f>IFERROR(INDEX(REPORT_DATA_BY_DISTRICT!$A:$AH,$D18,MATCH(J$8,REPORT_DATA_BY_DISTRICT!$A$1:$AH$1,0)), "")</f>
        <v>3</v>
      </c>
      <c r="K18" s="10">
        <f>IFERROR(INDEX(REPORT_DATA_BY_DISTRICT!$A:$AH,$D18,MATCH(K$8,REPORT_DATA_BY_DISTRICT!$A$1:$AH$1,0)), "")</f>
        <v>5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8</v>
      </c>
      <c r="O18" s="10">
        <f>IFERROR(INDEX(REPORT_DATA_BY_DISTRICT!$A:$AH,$D18,MATCH(O$8,REPORT_DATA_BY_DISTRICT!$A$1:$AH$1,0)), "")</f>
        <v>0</v>
      </c>
      <c r="P18" s="10">
        <f>IFERROR(INDEX(REPORT_DATA_BY_DISTRICT!$A:$AH,$D18,MATCH(P$8,REPORT_DATA_BY_DISTRICT!$A$1:$AH$1,0)), "")</f>
        <v>6</v>
      </c>
      <c r="Q18" s="10">
        <f>IFERROR(INDEX(REPORT_DATA_BY_DISTRICT!$A:$AH,$D18,MATCH(Q$8,REPORT_DATA_BY_DISTRICT!$A$1:$AH$1,0)), "")</f>
        <v>9</v>
      </c>
      <c r="R18" s="10">
        <f>IFERROR(INDEX(REPORT_DATA_BY_DISTRICT!$A:$AH,$D18,MATCH(R$8,REPORT_DATA_BY_DISTRICT!$A$1:$AH$1,0)), "")</f>
        <v>0</v>
      </c>
      <c r="S18" s="10">
        <f>IFERROR(INDEX(REPORT_DATA_BY_DISTRICT!$A:$AH,$D18,MATCH(S$8,REPORT_DATA_BY_DISTRICT!$A$1:$AH$1,0)), "")</f>
        <v>34</v>
      </c>
    </row>
    <row r="19" spans="3:19" ht="15" customHeight="1">
      <c r="C19" s="64" t="str">
        <f>CONCATENATE(YEAR,":",MONTH,":3:",WEEKLY_REPORT_DAY,":", $A$1)</f>
        <v>2016:3:3:7:YULI</v>
      </c>
      <c r="D19" s="64">
        <f>MATCH($C19,REPORT_DATA_BY_DISTRICT!$A:$A, 0)</f>
        <v>310</v>
      </c>
      <c r="E19" s="19" t="s">
        <v>797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3</v>
      </c>
      <c r="K19" s="10">
        <f>IFERROR(INDEX(REPORT_DATA_BY_DISTRICT!$A:$AH,$D19,MATCH(K$8,REPORT_DATA_BY_DISTRICT!$A$1:$AH$1,0)), "")</f>
        <v>5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8</v>
      </c>
      <c r="O19" s="10">
        <f>IFERROR(INDEX(REPORT_DATA_BY_DISTRICT!$A:$AH,$D19,MATCH(O$8,REPORT_DATA_BY_DISTRICT!$A$1:$AH$1,0)), "")</f>
        <v>3</v>
      </c>
      <c r="P19" s="10">
        <f>IFERROR(INDEX(REPORT_DATA_BY_DISTRICT!$A:$AH,$D19,MATCH(P$8,REPORT_DATA_BY_DISTRICT!$A$1:$AH$1,0)), "")</f>
        <v>7</v>
      </c>
      <c r="Q19" s="10">
        <f>IFERROR(INDEX(REPORT_DATA_BY_DISTRICT!$A:$AH,$D19,MATCH(Q$8,REPORT_DATA_BY_DISTRICT!$A$1:$AH$1,0)), "")</f>
        <v>7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26</v>
      </c>
    </row>
    <row r="20" spans="3:19" ht="15" customHeight="1">
      <c r="C20" s="64" t="str">
        <f>CONCATENATE(YEAR,":",MONTH,":4:",WEEKLY_REPORT_DAY,":", $A$1)</f>
        <v>2016:3:4:7:YULI</v>
      </c>
      <c r="D20" s="64" t="e">
        <f>MATCH($C20,REPORT_DATA_BY_DISTRICT!$A:$A, 0)</f>
        <v>#N/A</v>
      </c>
      <c r="E20" s="19" t="s">
        <v>798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CONCATENATE(YEAR,":",MONTH,":5:",WEEKLY_REPORT_DAY,":", $A$1)</f>
        <v>2016:3:5:7:YULI</v>
      </c>
      <c r="D21" s="64" t="e">
        <f>MATCH($C21,REPORT_DATA_BY_DISTRICT!$A:$A, 0)</f>
        <v>#N/A</v>
      </c>
      <c r="E21" s="19" t="s">
        <v>799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819</v>
      </c>
      <c r="F22" s="14"/>
      <c r="G22" s="14"/>
      <c r="H22" s="17">
        <f>SUM(H17:H21)</f>
        <v>0</v>
      </c>
      <c r="I22" s="17">
        <f t="shared" ref="I22:R22" si="1">SUM(I17:I21)</f>
        <v>0</v>
      </c>
      <c r="J22" s="17">
        <f t="shared" si="1"/>
        <v>8</v>
      </c>
      <c r="K22" s="17">
        <f t="shared" si="1"/>
        <v>17</v>
      </c>
      <c r="L22" s="49">
        <f t="shared" si="1"/>
        <v>0</v>
      </c>
      <c r="M22" s="17">
        <f t="shared" si="1"/>
        <v>0</v>
      </c>
      <c r="N22" s="52">
        <f t="shared" si="1"/>
        <v>25</v>
      </c>
      <c r="O22" s="17">
        <f t="shared" si="1"/>
        <v>4</v>
      </c>
      <c r="P22" s="17">
        <f t="shared" si="1"/>
        <v>21</v>
      </c>
      <c r="Q22" s="17">
        <f t="shared" si="1"/>
        <v>23</v>
      </c>
      <c r="R22" s="17">
        <f t="shared" si="1"/>
        <v>0</v>
      </c>
      <c r="S22" s="17">
        <f>SUM(S17:S21)</f>
        <v>85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3:S13">
    <cfRule type="expression" dxfId="383" priority="10">
      <formula>AND(M$9&lt;&gt;"",M13&gt;=M$9)</formula>
    </cfRule>
  </conditionalFormatting>
  <conditionalFormatting sqref="M13:S13">
    <cfRule type="expression" dxfId="382" priority="9">
      <formula>J13=""</formula>
    </cfRule>
    <cfRule type="expression" dxfId="381" priority="11">
      <formula>AND(M$10&lt;&gt;"",M13&lt;M$10)</formula>
    </cfRule>
    <cfRule type="expression" dxfId="380" priority="12">
      <formula>AND(M$10&lt;&gt;"",M13&gt;=M$10)</formula>
    </cfRule>
  </conditionalFormatting>
  <conditionalFormatting sqref="M12:S12">
    <cfRule type="expression" dxfId="379" priority="6">
      <formula>AND(M$9&lt;&gt;"",M12&gt;=M$9)</formula>
    </cfRule>
  </conditionalFormatting>
  <conditionalFormatting sqref="M12:S12">
    <cfRule type="expression" dxfId="378" priority="5">
      <formula>J12=""</formula>
    </cfRule>
    <cfRule type="expression" dxfId="377" priority="7">
      <formula>AND(M$10&lt;&gt;"",M12&lt;M$10)</formula>
    </cfRule>
    <cfRule type="expression" dxfId="376" priority="8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65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opLeftCell="I76" zoomScale="85" zoomScaleNormal="85" workbookViewId="0">
      <selection activeCell="A11" sqref="A11:B13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2014:1:0:0:YULI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2014:2:0:0:YULI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2014:3:0:0:YULI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2014:4:0:0:YULI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2014:5:0:0:YULI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2014:6:0:0:YULI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2014:7:0:0:YULI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2014:8:0:0:YULI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2014:9:0:0:YULI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2014:10:0:0:YULI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2014:11:0:0:YULI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2014:12:0:0:YULI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2015:1:0:0:YULI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2015:2:0:0:YULI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2015:3:0:0:YULI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2015:4:0:0:YULI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2015:5:0:0:YULI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2015:6:0:0:YULI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2015:7:0:0:YULI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2015:8:0:0:YULI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2015:9:0:0:YULI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2015:10:0:0:YULI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2015:11:0:0:YULI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2015:12:0:0:YULI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2016:1:0:0:YULI</v>
      </c>
      <c r="AB77" s="27">
        <f t="shared" ca="1" si="3"/>
        <v>33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42372</v>
      </c>
      <c r="AN77" s="27">
        <f t="shared" ref="AN77:AN88" si="10">WEEKNUM(AM77,2)-WEEKNUM(DATE(YEAR(AM77),MONTH(AM77),1),2)+1</f>
        <v>1</v>
      </c>
      <c r="AO77" s="28" t="str">
        <f t="shared" ref="AO77:AO88" si="11">CONCATENATE(YEAR(AM77),":",MONTH(AM77),":",AN77,":",WEEKLY_REPORT_DAY,":", $X$90)</f>
        <v>2016:1:1:7:YULI</v>
      </c>
      <c r="AP77" s="27" t="e">
        <f t="shared" ref="AP77:AP88" ca="1" si="12">MATCH(AO77,INDIRECT(CONCATENATE($X$93,"$A:$A")),0)</f>
        <v>#N/A</v>
      </c>
      <c r="AQ77" s="21" t="e">
        <f t="shared" ref="AQ77:AU88" ca="1" si="13">INDEX(INDIRECT(CONCATENATE($X$93,"$A:$AG")),$AP77,MATCH(AQ$52,INDIRECT(CONCATENATE($X$93,"$A1:$AG1")),0))</f>
        <v>#N/A</v>
      </c>
      <c r="AR77" s="21" t="e">
        <f t="shared" ca="1" si="13"/>
        <v>#N/A</v>
      </c>
      <c r="AS77" s="21" t="e">
        <f t="shared" ca="1" si="13"/>
        <v>#N/A</v>
      </c>
      <c r="AT77" s="21" t="e">
        <f t="shared" ca="1" si="13"/>
        <v>#N/A</v>
      </c>
      <c r="AU77" s="21" t="e">
        <f t="shared" ca="1" si="13"/>
        <v>#N/A</v>
      </c>
      <c r="AV77" s="21">
        <f t="shared" ref="AV77:AV88" si="14">ROUND(1*$X$97/$X$99,0)</f>
        <v>1</v>
      </c>
      <c r="AW77" s="21">
        <f t="shared" ref="AW77:AW88" si="15">6*$X$97</f>
        <v>12</v>
      </c>
      <c r="AX77" s="21">
        <f t="shared" ref="AX77:AX88" si="16">3*$X$97</f>
        <v>6</v>
      </c>
      <c r="AY77" s="21">
        <f t="shared" ref="AY77:AY88" si="17">5*$X$97</f>
        <v>10</v>
      </c>
      <c r="AZ77" s="21">
        <f t="shared" ref="AZ77:AZ88" si="18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2016:2:0:0:YULI</v>
      </c>
      <c r="AB78" s="27">
        <f t="shared" ca="1" si="3"/>
        <v>66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42379</v>
      </c>
      <c r="AN78" s="27">
        <f t="shared" si="10"/>
        <v>2</v>
      </c>
      <c r="AO78" s="28" t="str">
        <f t="shared" si="11"/>
        <v>2016:1:2:7:YULI</v>
      </c>
      <c r="AP78" s="27">
        <f t="shared" ca="1" si="12"/>
        <v>29</v>
      </c>
      <c r="AQ78" s="21">
        <f t="shared" ca="1" si="13"/>
        <v>0</v>
      </c>
      <c r="AR78" s="21">
        <f t="shared" ca="1" si="13"/>
        <v>12</v>
      </c>
      <c r="AS78" s="21">
        <f t="shared" ca="1" si="13"/>
        <v>0</v>
      </c>
      <c r="AT78" s="21">
        <f t="shared" ca="1" si="13"/>
        <v>4</v>
      </c>
      <c r="AU78" s="21">
        <f t="shared" ca="1" si="13"/>
        <v>0</v>
      </c>
      <c r="AV78" s="21">
        <f t="shared" si="14"/>
        <v>1</v>
      </c>
      <c r="AW78" s="21">
        <f t="shared" si="15"/>
        <v>12</v>
      </c>
      <c r="AX78" s="21">
        <f t="shared" si="16"/>
        <v>6</v>
      </c>
      <c r="AY78" s="21">
        <f t="shared" si="17"/>
        <v>10</v>
      </c>
      <c r="AZ78" s="21">
        <f t="shared" si="18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2016:3:0:0:YULI</v>
      </c>
      <c r="AB79" s="27">
        <f t="shared" ca="1" si="3"/>
        <v>98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42386</v>
      </c>
      <c r="AN79" s="27">
        <f t="shared" si="10"/>
        <v>3</v>
      </c>
      <c r="AO79" s="28" t="str">
        <f t="shared" si="11"/>
        <v>2016:1:3:7:YULI</v>
      </c>
      <c r="AP79" s="27" t="e">
        <f t="shared" ca="1" si="12"/>
        <v>#N/A</v>
      </c>
      <c r="AQ79" s="21" t="e">
        <f t="shared" ca="1" si="13"/>
        <v>#N/A</v>
      </c>
      <c r="AR79" s="21" t="e">
        <f t="shared" ca="1" si="13"/>
        <v>#N/A</v>
      </c>
      <c r="AS79" s="21" t="e">
        <f t="shared" ca="1" si="13"/>
        <v>#N/A</v>
      </c>
      <c r="AT79" s="21" t="e">
        <f t="shared" ca="1" si="13"/>
        <v>#N/A</v>
      </c>
      <c r="AU79" s="21" t="e">
        <f t="shared" ca="1" si="13"/>
        <v>#N/A</v>
      </c>
      <c r="AV79" s="21">
        <f t="shared" si="14"/>
        <v>1</v>
      </c>
      <c r="AW79" s="21">
        <f t="shared" si="15"/>
        <v>12</v>
      </c>
      <c r="AX79" s="21">
        <f t="shared" si="16"/>
        <v>6</v>
      </c>
      <c r="AY79" s="21">
        <f t="shared" si="17"/>
        <v>10</v>
      </c>
      <c r="AZ79" s="21">
        <f t="shared" si="18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2016:4:0:0:YULI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42393</v>
      </c>
      <c r="AN80" s="27">
        <f t="shared" si="10"/>
        <v>4</v>
      </c>
      <c r="AO80" s="28" t="str">
        <f t="shared" si="11"/>
        <v>2016:1:4:7:YULI</v>
      </c>
      <c r="AP80" s="27">
        <f t="shared" ca="1" si="12"/>
        <v>61</v>
      </c>
      <c r="AQ80" s="21">
        <f t="shared" ca="1" si="13"/>
        <v>0</v>
      </c>
      <c r="AR80" s="21">
        <f t="shared" ca="1" si="13"/>
        <v>16</v>
      </c>
      <c r="AS80" s="21">
        <f t="shared" ca="1" si="13"/>
        <v>3</v>
      </c>
      <c r="AT80" s="21">
        <f t="shared" ca="1" si="13"/>
        <v>11</v>
      </c>
      <c r="AU80" s="21">
        <f t="shared" ca="1" si="13"/>
        <v>0</v>
      </c>
      <c r="AV80" s="21">
        <f t="shared" si="14"/>
        <v>1</v>
      </c>
      <c r="AW80" s="21">
        <f t="shared" si="15"/>
        <v>12</v>
      </c>
      <c r="AX80" s="21">
        <f t="shared" si="16"/>
        <v>6</v>
      </c>
      <c r="AY80" s="21">
        <f t="shared" si="17"/>
        <v>10</v>
      </c>
      <c r="AZ80" s="21">
        <f t="shared" si="18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2016:5:0:0:YULI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42400</v>
      </c>
      <c r="AN81" s="27">
        <f t="shared" si="10"/>
        <v>5</v>
      </c>
      <c r="AO81" s="28" t="str">
        <f t="shared" si="11"/>
        <v>2016:1:5:7:YULI</v>
      </c>
      <c r="AP81" s="27">
        <f t="shared" ca="1" si="12"/>
        <v>93</v>
      </c>
      <c r="AQ81" s="21">
        <f t="shared" ca="1" si="13"/>
        <v>0</v>
      </c>
      <c r="AR81" s="21">
        <f t="shared" ca="1" si="13"/>
        <v>9</v>
      </c>
      <c r="AS81" s="21">
        <f t="shared" ca="1" si="13"/>
        <v>1</v>
      </c>
      <c r="AT81" s="21">
        <f t="shared" ca="1" si="13"/>
        <v>6</v>
      </c>
      <c r="AU81" s="21">
        <f t="shared" ca="1" si="13"/>
        <v>0</v>
      </c>
      <c r="AV81" s="21">
        <f t="shared" si="14"/>
        <v>1</v>
      </c>
      <c r="AW81" s="21">
        <f t="shared" si="15"/>
        <v>12</v>
      </c>
      <c r="AX81" s="21">
        <f t="shared" si="16"/>
        <v>6</v>
      </c>
      <c r="AY81" s="21">
        <f t="shared" si="17"/>
        <v>10</v>
      </c>
      <c r="AZ81" s="21">
        <f t="shared" si="18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2016:6:0:0:YULI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42407</v>
      </c>
      <c r="AN82" s="27">
        <f t="shared" si="10"/>
        <v>1</v>
      </c>
      <c r="AO82" s="28" t="str">
        <f t="shared" si="11"/>
        <v>2016:2:1:7:YULI</v>
      </c>
      <c r="AP82" s="27">
        <f t="shared" ca="1" si="12"/>
        <v>125</v>
      </c>
      <c r="AQ82" s="21">
        <f t="shared" ca="1" si="13"/>
        <v>0</v>
      </c>
      <c r="AR82" s="21">
        <f t="shared" ca="1" si="13"/>
        <v>10</v>
      </c>
      <c r="AS82" s="21">
        <f t="shared" ca="1" si="13"/>
        <v>1</v>
      </c>
      <c r="AT82" s="21">
        <f t="shared" ca="1" si="13"/>
        <v>10</v>
      </c>
      <c r="AU82" s="21">
        <f t="shared" ca="1" si="13"/>
        <v>0</v>
      </c>
      <c r="AV82" s="21">
        <f t="shared" si="14"/>
        <v>1</v>
      </c>
      <c r="AW82" s="21">
        <f t="shared" si="15"/>
        <v>12</v>
      </c>
      <c r="AX82" s="21">
        <f t="shared" si="16"/>
        <v>6</v>
      </c>
      <c r="AY82" s="21">
        <f t="shared" si="17"/>
        <v>10</v>
      </c>
      <c r="AZ82" s="21">
        <f t="shared" si="18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2016:7:0:0:YULI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42414</v>
      </c>
      <c r="AN83" s="27">
        <f t="shared" si="10"/>
        <v>2</v>
      </c>
      <c r="AO83" s="28" t="str">
        <f t="shared" si="11"/>
        <v>2016:2:2:7:YULI</v>
      </c>
      <c r="AP83" s="27">
        <f t="shared" ca="1" si="12"/>
        <v>157</v>
      </c>
      <c r="AQ83" s="21">
        <f t="shared" ca="1" si="13"/>
        <v>0</v>
      </c>
      <c r="AR83" s="21">
        <f t="shared" ca="1" si="13"/>
        <v>10</v>
      </c>
      <c r="AS83" s="21">
        <f t="shared" ca="1" si="13"/>
        <v>1</v>
      </c>
      <c r="AT83" s="21">
        <f t="shared" ca="1" si="13"/>
        <v>13</v>
      </c>
      <c r="AU83" s="21">
        <f t="shared" ca="1" si="13"/>
        <v>0</v>
      </c>
      <c r="AV83" s="21">
        <f t="shared" si="14"/>
        <v>1</v>
      </c>
      <c r="AW83" s="21">
        <f t="shared" si="15"/>
        <v>12</v>
      </c>
      <c r="AX83" s="21">
        <f t="shared" si="16"/>
        <v>6</v>
      </c>
      <c r="AY83" s="21">
        <f t="shared" si="17"/>
        <v>10</v>
      </c>
      <c r="AZ83" s="21">
        <f t="shared" si="18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2016:8:0:0:YULI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42421</v>
      </c>
      <c r="AN84" s="27">
        <f t="shared" si="10"/>
        <v>3</v>
      </c>
      <c r="AO84" s="28" t="str">
        <f t="shared" si="11"/>
        <v>2016:2:3:7:YULI</v>
      </c>
      <c r="AP84" s="27">
        <f t="shared" ca="1" si="12"/>
        <v>189</v>
      </c>
      <c r="AQ84" s="21">
        <f t="shared" ca="1" si="13"/>
        <v>0</v>
      </c>
      <c r="AR84" s="21">
        <f t="shared" ca="1" si="13"/>
        <v>10</v>
      </c>
      <c r="AS84" s="21">
        <f t="shared" ca="1" si="13"/>
        <v>2</v>
      </c>
      <c r="AT84" s="21">
        <f t="shared" ca="1" si="13"/>
        <v>10</v>
      </c>
      <c r="AU84" s="21">
        <f t="shared" ca="1" si="13"/>
        <v>0</v>
      </c>
      <c r="AV84" s="21">
        <f t="shared" si="14"/>
        <v>1</v>
      </c>
      <c r="AW84" s="21">
        <f t="shared" si="15"/>
        <v>12</v>
      </c>
      <c r="AX84" s="21">
        <f t="shared" si="16"/>
        <v>6</v>
      </c>
      <c r="AY84" s="21">
        <f t="shared" si="17"/>
        <v>10</v>
      </c>
      <c r="AZ84" s="21">
        <f t="shared" si="18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2016:9:0:0:YULI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90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42428</v>
      </c>
      <c r="AN85" s="27">
        <f t="shared" si="10"/>
        <v>4</v>
      </c>
      <c r="AO85" s="28" t="str">
        <f t="shared" si="11"/>
        <v>2016:2:4:7:YULI</v>
      </c>
      <c r="AP85" s="27">
        <f t="shared" ca="1" si="12"/>
        <v>220</v>
      </c>
      <c r="AQ85" s="21">
        <f t="shared" ca="1" si="13"/>
        <v>0</v>
      </c>
      <c r="AR85" s="21">
        <f t="shared" ca="1" si="13"/>
        <v>6</v>
      </c>
      <c r="AS85" s="21">
        <f t="shared" ca="1" si="13"/>
        <v>1</v>
      </c>
      <c r="AT85" s="21">
        <f t="shared" ca="1" si="13"/>
        <v>10</v>
      </c>
      <c r="AU85" s="21">
        <f t="shared" ca="1" si="13"/>
        <v>0</v>
      </c>
      <c r="AV85" s="21">
        <f t="shared" si="14"/>
        <v>1</v>
      </c>
      <c r="AW85" s="21">
        <f t="shared" si="15"/>
        <v>12</v>
      </c>
      <c r="AX85" s="21">
        <f t="shared" si="16"/>
        <v>6</v>
      </c>
      <c r="AY85" s="21">
        <f t="shared" si="17"/>
        <v>10</v>
      </c>
      <c r="AZ85" s="21">
        <f t="shared" si="18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2016:10:0:0:YULI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42435</v>
      </c>
      <c r="AN86" s="27">
        <f t="shared" si="10"/>
        <v>1</v>
      </c>
      <c r="AO86" s="28" t="str">
        <f t="shared" si="11"/>
        <v>2016:3:1:7:YULI</v>
      </c>
      <c r="AP86" s="27">
        <f t="shared" ca="1" si="12"/>
        <v>251</v>
      </c>
      <c r="AQ86" s="21">
        <f t="shared" ca="1" si="13"/>
        <v>0</v>
      </c>
      <c r="AR86" s="21">
        <f t="shared" ca="1" si="13"/>
        <v>9</v>
      </c>
      <c r="AS86" s="21">
        <f t="shared" ca="1" si="13"/>
        <v>1</v>
      </c>
      <c r="AT86" s="21">
        <f t="shared" ca="1" si="13"/>
        <v>7</v>
      </c>
      <c r="AU86" s="21">
        <f t="shared" ca="1" si="13"/>
        <v>0</v>
      </c>
      <c r="AV86" s="21">
        <f t="shared" si="14"/>
        <v>1</v>
      </c>
      <c r="AW86" s="21">
        <f t="shared" si="15"/>
        <v>12</v>
      </c>
      <c r="AX86" s="21">
        <f t="shared" si="16"/>
        <v>6</v>
      </c>
      <c r="AY86" s="21">
        <f t="shared" si="17"/>
        <v>10</v>
      </c>
      <c r="AZ86" s="21">
        <f t="shared" si="18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2016:11:0:0:YULI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42442</v>
      </c>
      <c r="AN87" s="27">
        <f t="shared" si="10"/>
        <v>2</v>
      </c>
      <c r="AO87" s="28" t="str">
        <f t="shared" si="11"/>
        <v>2016:3:2:7:YULI</v>
      </c>
      <c r="AP87" s="27">
        <f t="shared" ca="1" si="12"/>
        <v>280</v>
      </c>
      <c r="AQ87" s="21">
        <f t="shared" ca="1" si="13"/>
        <v>0</v>
      </c>
      <c r="AR87" s="21">
        <f t="shared" ca="1" si="13"/>
        <v>8</v>
      </c>
      <c r="AS87" s="21">
        <f t="shared" ca="1" si="13"/>
        <v>0</v>
      </c>
      <c r="AT87" s="21">
        <f t="shared" ca="1" si="13"/>
        <v>9</v>
      </c>
      <c r="AU87" s="21">
        <f t="shared" ca="1" si="13"/>
        <v>0</v>
      </c>
      <c r="AV87" s="21">
        <f t="shared" si="14"/>
        <v>1</v>
      </c>
      <c r="AW87" s="21">
        <f t="shared" si="15"/>
        <v>12</v>
      </c>
      <c r="AX87" s="21">
        <f t="shared" si="16"/>
        <v>6</v>
      </c>
      <c r="AY87" s="21">
        <f t="shared" si="17"/>
        <v>10</v>
      </c>
      <c r="AZ87" s="21">
        <f t="shared" si="18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2016:12:0:0:YULI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42449</v>
      </c>
      <c r="AN88" s="27">
        <f t="shared" si="10"/>
        <v>3</v>
      </c>
      <c r="AO88" s="28" t="str">
        <f t="shared" si="11"/>
        <v>2016:3:3:7:YULI</v>
      </c>
      <c r="AP88" s="27">
        <f t="shared" ca="1" si="12"/>
        <v>310</v>
      </c>
      <c r="AQ88" s="21">
        <f t="shared" ca="1" si="13"/>
        <v>0</v>
      </c>
      <c r="AR88" s="21">
        <f t="shared" ca="1" si="13"/>
        <v>8</v>
      </c>
      <c r="AS88" s="21">
        <f t="shared" ca="1" si="13"/>
        <v>3</v>
      </c>
      <c r="AT88" s="21">
        <f t="shared" ca="1" si="13"/>
        <v>7</v>
      </c>
      <c r="AU88" s="21">
        <f t="shared" ca="1" si="13"/>
        <v>0</v>
      </c>
      <c r="AV88" s="21">
        <f t="shared" si="14"/>
        <v>1</v>
      </c>
      <c r="AW88" s="21">
        <f t="shared" si="15"/>
        <v>12</v>
      </c>
      <c r="AX88" s="21">
        <f t="shared" si="16"/>
        <v>6</v>
      </c>
      <c r="AY88" s="21">
        <f t="shared" si="17"/>
        <v>10</v>
      </c>
      <c r="AZ88" s="21">
        <f t="shared" si="18"/>
        <v>2</v>
      </c>
    </row>
    <row r="89" spans="23:52">
      <c r="AC89" s="7">
        <f ca="1">SUMIFS(AC53:AC88, $X53:$X88,YEAR,AC53:AC88,"&lt;&gt;#N/A")</f>
        <v>0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1484</v>
      </c>
      <c r="X90" s="2" t="s">
        <v>2246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2733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2734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0</v>
      </c>
      <c r="AN100" s="27"/>
    </row>
    <row r="101" spans="23:50">
      <c r="W101" s="7" t="s">
        <v>449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2016  0</v>
      </c>
    </row>
    <row r="107" spans="23:50" ht="23.25">
      <c r="W107" s="7" t="s">
        <v>1479</v>
      </c>
      <c r="X107" s="42" t="str">
        <f>$X$91</f>
        <v>Yuli District</v>
      </c>
    </row>
    <row r="108" spans="23:50">
      <c r="X108" s="40" t="str">
        <f>$X$92</f>
        <v>玉里地區</v>
      </c>
    </row>
    <row r="109" spans="23:50">
      <c r="X109" s="41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7"/>
  <sheetViews>
    <sheetView topLeftCell="A2" zoomScale="115" zoomScaleNormal="115" zoomScaleSheetLayoutView="115" workbookViewId="0">
      <selection activeCell="A4" sqref="A4:A5"/>
    </sheetView>
  </sheetViews>
  <sheetFormatPr defaultRowHeight="15"/>
  <cols>
    <col min="1" max="1" width="22.7109375" style="64" customWidth="1"/>
    <col min="2" max="3" width="22.85546875" style="64" customWidth="1"/>
    <col min="4" max="4" width="11.28515625" style="64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2021</v>
      </c>
      <c r="E1" s="36" t="str">
        <f>$A$2</f>
        <v>Zhunan Zone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2343</v>
      </c>
      <c r="E2" s="75" t="str">
        <f>$A$3</f>
        <v>竹南地帶</v>
      </c>
      <c r="F2" s="26" t="s">
        <v>806</v>
      </c>
      <c r="G2" s="77">
        <f>$A$6</f>
        <v>59</v>
      </c>
      <c r="H2" s="79" t="s">
        <v>35</v>
      </c>
      <c r="I2" s="80"/>
      <c r="J2" s="80"/>
      <c r="K2" s="81"/>
      <c r="L2" s="66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2344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66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2345</v>
      </c>
      <c r="E4" s="82">
        <f>DATE</f>
        <v>42449</v>
      </c>
      <c r="F4" s="23" t="s">
        <v>804</v>
      </c>
      <c r="G4" s="24"/>
      <c r="H4" s="84">
        <f>ROUND($G$2/12*MONTH,0)</f>
        <v>15</v>
      </c>
      <c r="I4" s="85"/>
      <c r="J4" s="85"/>
      <c r="K4" s="86"/>
      <c r="L4" s="44">
        <f>ROUND($G$2/12,0)</f>
        <v>5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2346</v>
      </c>
      <c r="E5" s="83"/>
      <c r="F5" s="5" t="s">
        <v>805</v>
      </c>
      <c r="G5" s="6"/>
      <c r="H5" s="87">
        <f ca="1">ZHUNAN_ZONE_GRAPH!$AC$89</f>
        <v>8</v>
      </c>
      <c r="I5" s="88"/>
      <c r="J5" s="88"/>
      <c r="K5" s="89"/>
      <c r="L5" s="45">
        <f>$M$27</f>
        <v>2</v>
      </c>
      <c r="M5" s="92"/>
      <c r="N5" s="94"/>
      <c r="O5" s="74"/>
      <c r="P5" s="74"/>
      <c r="Q5" s="74"/>
      <c r="R5" s="74"/>
      <c r="S5" s="74"/>
    </row>
    <row r="6" spans="1:19" ht="15" customHeight="1">
      <c r="A6" s="1">
        <v>59</v>
      </c>
      <c r="E6" s="34" t="str">
        <f>$A$4</f>
        <v>Hsinchu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2347</v>
      </c>
      <c r="B11" s="1"/>
      <c r="E11" s="5" t="str">
        <f>$A11</f>
        <v>Zhunan 竹南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2309</v>
      </c>
      <c r="C12" s="64" t="str">
        <f>CONCATENATE(YEAR,":",MONTH,":",WEEK,":",WEEKDAY,":",$B12)</f>
        <v>2016:3:3:7:ZHUNAN_ZL</v>
      </c>
      <c r="D12" s="64">
        <f>MATCH($C12,REPORT_DATA_BY_COMP!$A:$A,0)</f>
        <v>981</v>
      </c>
      <c r="E12" s="65" t="str">
        <f>SUBSTITUTE(VLOOKUP($B12,COMP_LIST!$A:$AA,5,FALSE),"EL","")</f>
        <v>E. Marks / Lindahl ZL</v>
      </c>
      <c r="F12" s="4" t="str">
        <f>VLOOKUP($B12,COMP_LIST!$A:$AA,3,FALSE)</f>
        <v>Zhunan ZL</v>
      </c>
      <c r="G12" s="4" t="str">
        <f>VLOOKUP($B12,COMP_LIST!$A:$AA,4,FALSE)</f>
        <v>竹南長老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2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5</v>
      </c>
      <c r="O12" s="10">
        <f>IFERROR(INDEX(REPORT_DATA_BY_COMP!$A:$AH,$D12,MATCH(O$8,REPORT_DATA_BY_COMP!$A$1:$AH$1,0)), "")</f>
        <v>2</v>
      </c>
      <c r="P12" s="10">
        <f>IFERROR(INDEX(REPORT_DATA_BY_COMP!$A:$AH,$D12,MATCH(P$8,REPORT_DATA_BY_COMP!$A$1:$AH$1,0)), "")</f>
        <v>6</v>
      </c>
      <c r="Q12" s="10">
        <f>IFERROR(INDEX(REPORT_DATA_BY_COMP!$A:$AH,$D12,MATCH(Q$8,REPORT_DATA_BY_COMP!$A$1:$AH$1,0)), "")</f>
        <v>8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14</v>
      </c>
    </row>
    <row r="13" spans="1:19" ht="15" customHeight="1">
      <c r="A13" s="1"/>
      <c r="B13" s="1" t="s">
        <v>2178</v>
      </c>
      <c r="C13" s="64" t="str">
        <f>CONCATENATE(YEAR,":",MONTH,":",WEEK,":",WEEKDAY,":",$B13)</f>
        <v>2016:3:3:7:XIANGSHAN_E</v>
      </c>
      <c r="D13" s="64">
        <f>MATCH($C13,REPORT_DATA_BY_COMP!$A:$A,0)</f>
        <v>950</v>
      </c>
      <c r="E13" s="65" t="str">
        <f>SUBSTITUTE(VLOOKUP($B13,COMP_LIST!$A:$AA,5,FALSE),"EL","")</f>
        <v>E. Diepeveen DL  / Jensen</v>
      </c>
      <c r="F13" s="4" t="str">
        <f>VLOOKUP($B13,COMP_LIST!$A:$AA,3,FALSE)</f>
        <v>Xiangshan E</v>
      </c>
      <c r="G13" s="4" t="str">
        <f>VLOOKUP($B13,COMP_LIST!$A:$AA,4,FALSE)</f>
        <v>香山長老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5</v>
      </c>
      <c r="K13" s="10">
        <f>IFERROR(INDEX(REPORT_DATA_BY_COMP!$A:$AH,$D13,MATCH(K$8,REPORT_DATA_BY_COMP!$A$1:$AH$1,0)), "")</f>
        <v>0</v>
      </c>
      <c r="L13" s="47">
        <f>IFERROR(INDEX(REPORT_DATA_BY_COMP!$A:$AH,$D13,MATCH(L$8,REPORT_DATA_BY_COMP!$A$1:$AH$1,0)), "")</f>
        <v>1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6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10</v>
      </c>
      <c r="Q13" s="10">
        <f>IFERROR(INDEX(REPORT_DATA_BY_COMP!$A:$AH,$D13,MATCH(Q$8,REPORT_DATA_BY_COMP!$A$1:$AH$1,0)), "")</f>
        <v>4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8</v>
      </c>
    </row>
    <row r="14" spans="1:19" ht="15" customHeight="1">
      <c r="A14" s="1"/>
      <c r="B14" s="1" t="s">
        <v>2305</v>
      </c>
      <c r="C14" s="64" t="str">
        <f>CONCATENATE(YEAR,":",MONTH,":",WEEK,":",WEEKDAY,":",$B14)</f>
        <v>2016:3:3:7:ZHUNAN_S</v>
      </c>
      <c r="D14" s="64">
        <f>MATCH($C14,REPORT_DATA_BY_COMP!$A:$A,0)</f>
        <v>980</v>
      </c>
      <c r="E14" s="65" t="str">
        <f>SUBSTITUTE(VLOOKUP($B14,COMP_LIST!$A:$AA,5,FALSE),"EL","")</f>
        <v>S. Kho / Miller</v>
      </c>
      <c r="F14" s="4" t="str">
        <f>VLOOKUP($B14,COMP_LIST!$A:$AA,3,FALSE)</f>
        <v>Zhunan S</v>
      </c>
      <c r="G14" s="4" t="str">
        <f>VLOOKUP($B14,COMP_LIST!$A:$AA,4,FALSE)</f>
        <v>竹南姐妹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1</v>
      </c>
      <c r="K14" s="10">
        <f>IFERROR(INDEX(REPORT_DATA_BY_COMP!$A:$AH,$D14,MATCH(K$8,REPORT_DATA_BY_COMP!$A$1:$AH$1,0)), "")</f>
        <v>9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10</v>
      </c>
      <c r="O14" s="10">
        <f>IFERROR(INDEX(REPORT_DATA_BY_COMP!$A:$AH,$D14,MATCH(O$8,REPORT_DATA_BY_COMP!$A$1:$AH$1,0)), "")</f>
        <v>5</v>
      </c>
      <c r="P14" s="10">
        <f>IFERROR(INDEX(REPORT_DATA_BY_COMP!$A:$AH,$D14,MATCH(P$8,REPORT_DATA_BY_COMP!$A$1:$AH$1,0)), "")</f>
        <v>14</v>
      </c>
      <c r="Q14" s="10">
        <f>IFERROR(INDEX(REPORT_DATA_BY_COMP!$A:$AH,$D14,MATCH(Q$8,REPORT_DATA_BY_COMP!$A$1:$AH$1,0)), "")</f>
        <v>5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9</v>
      </c>
    </row>
    <row r="15" spans="1:19" ht="15" customHeight="1">
      <c r="A15" s="1"/>
      <c r="B15" s="1"/>
      <c r="E15" s="8" t="s">
        <v>819</v>
      </c>
      <c r="F15" s="9"/>
      <c r="G15" s="9"/>
      <c r="H15" s="11">
        <f t="shared" ref="H15:S15" si="0">SUM(H12:H14)</f>
        <v>0</v>
      </c>
      <c r="I15" s="11">
        <f t="shared" si="0"/>
        <v>0</v>
      </c>
      <c r="J15" s="11">
        <f t="shared" si="0"/>
        <v>8</v>
      </c>
      <c r="K15" s="11">
        <f t="shared" si="0"/>
        <v>12</v>
      </c>
      <c r="L15" s="48">
        <f t="shared" si="0"/>
        <v>1</v>
      </c>
      <c r="M15" s="57">
        <f t="shared" si="0"/>
        <v>0</v>
      </c>
      <c r="N15" s="51">
        <f t="shared" si="0"/>
        <v>21</v>
      </c>
      <c r="O15" s="11">
        <f t="shared" si="0"/>
        <v>9</v>
      </c>
      <c r="P15" s="11">
        <f t="shared" si="0"/>
        <v>30</v>
      </c>
      <c r="Q15" s="11">
        <f t="shared" si="0"/>
        <v>17</v>
      </c>
      <c r="R15" s="11">
        <f t="shared" si="0"/>
        <v>0</v>
      </c>
      <c r="S15" s="11">
        <f t="shared" si="0"/>
        <v>31</v>
      </c>
    </row>
    <row r="16" spans="1:19" ht="15" customHeight="1">
      <c r="A16" s="1" t="s">
        <v>2348</v>
      </c>
      <c r="B16" s="1"/>
      <c r="E16" s="5" t="str">
        <f>$A16</f>
        <v>Toufen/Miaoli 頭份/苗栗</v>
      </c>
      <c r="F16" s="6"/>
      <c r="G16" s="6"/>
      <c r="H16" s="6"/>
      <c r="I16" s="6"/>
      <c r="J16" s="6"/>
      <c r="K16" s="6"/>
      <c r="L16" s="6"/>
      <c r="M16" s="55"/>
      <c r="N16" s="6"/>
      <c r="O16" s="6"/>
      <c r="P16" s="6"/>
      <c r="Q16" s="6"/>
      <c r="R16" s="6"/>
      <c r="S16" s="6"/>
    </row>
    <row r="17" spans="1:19" ht="15" customHeight="1">
      <c r="A17" s="1"/>
      <c r="B17" s="1" t="s">
        <v>2147</v>
      </c>
      <c r="C17" s="64" t="str">
        <f>CONCATENATE(YEAR,":",MONTH,":",WEEK,":",WEEKDAY,":",$B17)</f>
        <v>2016:3:3:7:TOUFEN_E</v>
      </c>
      <c r="D17" s="64">
        <f>MATCH($C17,REPORT_DATA_BY_COMP!$A:$A,0)</f>
        <v>944</v>
      </c>
      <c r="E17" s="65" t="str">
        <f>SUBSTITUTE(VLOOKUP($B17,COMP_LIST!$A:$AA,5,FALSE),"EL","")</f>
        <v>E. Perkins  / Liao</v>
      </c>
      <c r="F17" s="4" t="str">
        <f>VLOOKUP($B17,COMP_LIST!$A:$AA,3,FALSE)</f>
        <v>Toufen E</v>
      </c>
      <c r="G17" s="4" t="str">
        <f>VLOOKUP($B17,COMP_LIST!$A:$AA,4,FALSE)</f>
        <v>頭份長老</v>
      </c>
      <c r="H17" s="10">
        <f>IFERROR(INDEX(REPORT_DATA_BY_COMP!$A:$AH,$D17,MATCH(H$8,REPORT_DATA_BY_COMP!$A$1:$AH$1,0)), "")</f>
        <v>1</v>
      </c>
      <c r="I17" s="10">
        <f>IFERROR(INDEX(REPORT_DATA_BY_COMP!$A:$AH,$D17,MATCH(I$8,REPORT_DATA_BY_COMP!$A$1:$AH$1,0)), "")</f>
        <v>1</v>
      </c>
      <c r="J17" s="10">
        <f>IFERROR(INDEX(REPORT_DATA_BY_COMP!$A:$AH,$D17,MATCH(J$8,REPORT_DATA_BY_COMP!$A$1:$AH$1,0)), "")</f>
        <v>1</v>
      </c>
      <c r="K17" s="10">
        <f>IFERROR(INDEX(REPORT_DATA_BY_COMP!$A:$AH,$D17,MATCH(K$8,REPORT_DATA_BY_COMP!$A$1:$AH$1,0)), "")</f>
        <v>1</v>
      </c>
      <c r="L17" s="47">
        <f>IFERROR(INDEX(REPORT_DATA_BY_COMP!$A:$AH,$D17,MATCH(L$8,REPORT_DATA_BY_COMP!$A$1:$AH$1,0)), "")</f>
        <v>2</v>
      </c>
      <c r="M17" s="56">
        <f>IFERROR(INDEX(REPORT_DATA_BY_COMP!$A:$AH,$D17,MATCH(M$8,REPORT_DATA_BY_COMP!$A$1:$AH$1,0)), "")</f>
        <v>0</v>
      </c>
      <c r="N17" s="50">
        <f>IFERROR(INDEX(REPORT_DATA_BY_COMP!$A:$AH,$D17,MATCH(N$8,REPORT_DATA_BY_COMP!$A$1:$AH$1,0)), "")</f>
        <v>4</v>
      </c>
      <c r="O17" s="10">
        <f>IFERROR(INDEX(REPORT_DATA_BY_COMP!$A:$AH,$D17,MATCH(O$8,REPORT_DATA_BY_COMP!$A$1:$AH$1,0)), "")</f>
        <v>2</v>
      </c>
      <c r="P17" s="10">
        <f>IFERROR(INDEX(REPORT_DATA_BY_COMP!$A:$AH,$D17,MATCH(P$8,REPORT_DATA_BY_COMP!$A$1:$AH$1,0)), "")</f>
        <v>13</v>
      </c>
      <c r="Q17" s="10">
        <f>IFERROR(INDEX(REPORT_DATA_BY_COMP!$A:$AH,$D17,MATCH(Q$8,REPORT_DATA_BY_COMP!$A$1:$AH$1,0)), "")</f>
        <v>6</v>
      </c>
      <c r="R17" s="10">
        <f>IFERROR(INDEX(REPORT_DATA_BY_COMP!$A:$AH,$D17,MATCH(R$8,REPORT_DATA_BY_COMP!$A$1:$AH$1,0)), "")</f>
        <v>0</v>
      </c>
      <c r="S17" s="10">
        <f>IFERROR(INDEX(REPORT_DATA_BY_COMP!$A:$AH,$D17,MATCH(S$8,REPORT_DATA_BY_COMP!$A$1:$AH$1,0)), "")</f>
        <v>12</v>
      </c>
    </row>
    <row r="18" spans="1:19" ht="15" customHeight="1">
      <c r="A18" s="1"/>
      <c r="B18" s="1" t="s">
        <v>2026</v>
      </c>
      <c r="C18" s="64" t="str">
        <f>CONCATENATE(YEAR,":",MONTH,":",WEEK,":",WEEKDAY,":",$B18)</f>
        <v>2016:3:3:7:MIAOLI_E</v>
      </c>
      <c r="D18" s="64">
        <f>MATCH($C18,REPORT_DATA_BY_COMP!$A:$A,0)</f>
        <v>914</v>
      </c>
      <c r="E18" s="65" t="str">
        <f>SUBSTITUTE(VLOOKUP($B18,COMP_LIST!$A:$AA,5,FALSE),"EL","")</f>
        <v xml:space="preserve">E. Hu DL / Jackson </v>
      </c>
      <c r="F18" s="4" t="str">
        <f>VLOOKUP($B18,COMP_LIST!$A:$AA,3,FALSE)</f>
        <v>Miaoli E</v>
      </c>
      <c r="G18" s="4" t="str">
        <f>VLOOKUP($B18,COMP_LIST!$A:$AA,4,FALSE)</f>
        <v>苗栗長老</v>
      </c>
      <c r="H18" s="10">
        <f>IFERROR(INDEX(REPORT_DATA_BY_COMP!$A:$AH,$D18,MATCH(H$8,REPORT_DATA_BY_COMP!$A$1:$AH$1,0)), "")</f>
        <v>0</v>
      </c>
      <c r="I18" s="10">
        <f>IFERROR(INDEX(REPORT_DATA_BY_COMP!$A:$AH,$D18,MATCH(I$8,REPORT_DATA_BY_COMP!$A$1:$AH$1,0)), "")</f>
        <v>1</v>
      </c>
      <c r="J18" s="10">
        <f>IFERROR(INDEX(REPORT_DATA_BY_COMP!$A:$AH,$D18,MATCH(J$8,REPORT_DATA_BY_COMP!$A$1:$AH$1,0)), "")</f>
        <v>0</v>
      </c>
      <c r="K18" s="10">
        <f>IFERROR(INDEX(REPORT_DATA_BY_COMP!$A:$AH,$D18,MATCH(K$8,REPORT_DATA_BY_COMP!$A$1:$AH$1,0)), "")</f>
        <v>1</v>
      </c>
      <c r="L18" s="47">
        <f>IFERROR(INDEX(REPORT_DATA_BY_COMP!$A:$AH,$D18,MATCH(L$8,REPORT_DATA_BY_COMP!$A$1:$AH$1,0)), "")</f>
        <v>1</v>
      </c>
      <c r="M18" s="56">
        <f>IFERROR(INDEX(REPORT_DATA_BY_COMP!$A:$AH,$D18,MATCH(M$8,REPORT_DATA_BY_COMP!$A$1:$AH$1,0)), "")</f>
        <v>0</v>
      </c>
      <c r="N18" s="50">
        <f>IFERROR(INDEX(REPORT_DATA_BY_COMP!$A:$AH,$D18,MATCH(N$8,REPORT_DATA_BY_COMP!$A$1:$AH$1,0)), "")</f>
        <v>2</v>
      </c>
      <c r="O18" s="10">
        <f>IFERROR(INDEX(REPORT_DATA_BY_COMP!$A:$AH,$D18,MATCH(O$8,REPORT_DATA_BY_COMP!$A$1:$AH$1,0)), "")</f>
        <v>3</v>
      </c>
      <c r="P18" s="10">
        <f>IFERROR(INDEX(REPORT_DATA_BY_COMP!$A:$AH,$D18,MATCH(P$8,REPORT_DATA_BY_COMP!$A$1:$AH$1,0)), "")</f>
        <v>5</v>
      </c>
      <c r="Q18" s="10">
        <f>IFERROR(INDEX(REPORT_DATA_BY_COMP!$A:$AH,$D18,MATCH(Q$8,REPORT_DATA_BY_COMP!$A$1:$AH$1,0)), "")</f>
        <v>0</v>
      </c>
      <c r="R18" s="10">
        <f>IFERROR(INDEX(REPORT_DATA_BY_COMP!$A:$AH,$D18,MATCH(R$8,REPORT_DATA_BY_COMP!$A$1:$AH$1,0)), "")</f>
        <v>0</v>
      </c>
      <c r="S18" s="10">
        <f>IFERROR(INDEX(REPORT_DATA_BY_COMP!$A:$AH,$D18,MATCH(S$8,REPORT_DATA_BY_COMP!$A$1:$AH$1,0)), "")</f>
        <v>7</v>
      </c>
    </row>
    <row r="19" spans="1:19" ht="15" customHeight="1" thickBot="1">
      <c r="A19" s="1"/>
      <c r="B19" s="1"/>
      <c r="E19" s="8" t="s">
        <v>819</v>
      </c>
      <c r="F19" s="9"/>
      <c r="G19" s="9"/>
      <c r="H19" s="11">
        <f t="shared" ref="H19:S19" si="1">SUM(H17:H18)</f>
        <v>1</v>
      </c>
      <c r="I19" s="11">
        <f t="shared" si="1"/>
        <v>2</v>
      </c>
      <c r="J19" s="11">
        <f t="shared" si="1"/>
        <v>1</v>
      </c>
      <c r="K19" s="11">
        <f t="shared" si="1"/>
        <v>2</v>
      </c>
      <c r="L19" s="48">
        <f t="shared" si="1"/>
        <v>3</v>
      </c>
      <c r="M19" s="69">
        <f t="shared" si="1"/>
        <v>0</v>
      </c>
      <c r="N19" s="51">
        <f t="shared" si="1"/>
        <v>6</v>
      </c>
      <c r="O19" s="11">
        <f t="shared" si="1"/>
        <v>5</v>
      </c>
      <c r="P19" s="11">
        <f t="shared" si="1"/>
        <v>18</v>
      </c>
      <c r="Q19" s="11">
        <f t="shared" si="1"/>
        <v>6</v>
      </c>
      <c r="R19" s="11">
        <f t="shared" si="1"/>
        <v>0</v>
      </c>
      <c r="S19" s="11">
        <f t="shared" si="1"/>
        <v>19</v>
      </c>
    </row>
    <row r="20" spans="1:19" ht="15" customHeight="1" thickTop="1">
      <c r="E20" s="31"/>
      <c r="F20" s="22"/>
      <c r="G20" s="22"/>
      <c r="H20" s="22"/>
      <c r="I20" s="22"/>
      <c r="J20" s="22"/>
      <c r="K20" s="22"/>
      <c r="L20" s="22"/>
      <c r="M20" s="70"/>
      <c r="N20" s="22"/>
      <c r="O20" s="22"/>
      <c r="P20" s="22"/>
      <c r="Q20" s="22"/>
      <c r="R20" s="22"/>
      <c r="S20" s="22"/>
    </row>
    <row r="21" spans="1:19" ht="15" customHeight="1">
      <c r="E21" s="12" t="s">
        <v>818</v>
      </c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</row>
    <row r="22" spans="1:19" ht="15" customHeight="1">
      <c r="C22" s="64" t="str">
        <f>CONCATENATE(YEAR,":",MONTH,":1:",WEEKLY_REPORT_DAY,":", $A$1)</f>
        <v>2016:3:1:7:ZHUNAN</v>
      </c>
      <c r="D22" s="64">
        <f>MATCH($C22,REPORT_DATA_BY_ZONE!$A:$A, 0)</f>
        <v>89</v>
      </c>
      <c r="E22" s="19" t="s">
        <v>796</v>
      </c>
      <c r="F22" s="13"/>
      <c r="G22" s="13"/>
      <c r="H22" s="10">
        <f>IFERROR(INDEX(REPORT_DATA_BY_ZONE!$A:$AH,$D22,MATCH(H$8,REPORT_DATA_BY_ZONE!$A$1:$AH$1,0)), "")</f>
        <v>0</v>
      </c>
      <c r="I22" s="10">
        <f>IFERROR(INDEX(REPORT_DATA_BY_ZONE!$A:$AH,$D22,MATCH(I$8,REPORT_DATA_BY_ZONE!$A$1:$AH$1,0)), "")</f>
        <v>2</v>
      </c>
      <c r="J22" s="10">
        <f>IFERROR(INDEX(REPORT_DATA_BY_ZONE!$A:$AH,$D22,MATCH(J$8,REPORT_DATA_BY_ZONE!$A$1:$AH$1,0)), "")</f>
        <v>9</v>
      </c>
      <c r="K22" s="10">
        <f>IFERROR(INDEX(REPORT_DATA_BY_ZONE!$A:$AH,$D22,MATCH(K$8,REPORT_DATA_BY_ZONE!$A$1:$AH$1,0)), "")</f>
        <v>18</v>
      </c>
      <c r="L22" s="47">
        <f>IFERROR(INDEX(REPORT_DATA_BY_ZONE!$A:$AH,$D22,MATCH(L$8,REPORT_DATA_BY_ZONE!$A$1:$AH$1,0)), "")</f>
        <v>1</v>
      </c>
      <c r="M22" s="10">
        <f>IFERROR(INDEX(REPORT_DATA_BY_ZONE!$A:$AH,$D22,MATCH(M$8,REPORT_DATA_BY_ZONE!$A$1:$AH$1,0)), "")</f>
        <v>1</v>
      </c>
      <c r="N22" s="50">
        <f>IFERROR(INDEX(REPORT_DATA_BY_ZONE!$A:$AH,$D22,MATCH(N$8,REPORT_DATA_BY_ZONE!$A$1:$AH$1,0)), "")</f>
        <v>35</v>
      </c>
      <c r="O22" s="10">
        <f>IFERROR(INDEX(REPORT_DATA_BY_ZONE!$A:$AH,$D22,MATCH(O$8,REPORT_DATA_BY_ZONE!$A$1:$AH$1,0)), "")</f>
        <v>16</v>
      </c>
      <c r="P22" s="10">
        <f>IFERROR(INDEX(REPORT_DATA_BY_ZONE!$A:$AH,$D22,MATCH(P$8,REPORT_DATA_BY_ZONE!$A$1:$AH$1,0)), "")</f>
        <v>49</v>
      </c>
      <c r="Q22" s="10">
        <f>IFERROR(INDEX(REPORT_DATA_BY_ZONE!$A:$AH,$D22,MATCH(Q$8,REPORT_DATA_BY_ZONE!$A$1:$AH$1,0)), "")</f>
        <v>33</v>
      </c>
      <c r="R22" s="10">
        <f>IFERROR(INDEX(REPORT_DATA_BY_ZONE!$A:$AH,$D22,MATCH(R$8,REPORT_DATA_BY_ZONE!$A$1:$AH$1,0)), "")</f>
        <v>0</v>
      </c>
      <c r="S22" s="10">
        <f>IFERROR(INDEX(REPORT_DATA_BY_ZONE!$A:$AH,$D22,MATCH(S$8,REPORT_DATA_BY_ZONE!$A$1:$AH$1,0)), "")</f>
        <v>56</v>
      </c>
    </row>
    <row r="23" spans="1:19" ht="15" customHeight="1">
      <c r="C23" s="64" t="str">
        <f>CONCATENATE(YEAR,":",MONTH,":2:",WEEKLY_REPORT_DAY,":", $A$1)</f>
        <v>2016:3:2:7:ZHUNAN</v>
      </c>
      <c r="D23" s="64">
        <f>MATCH($C23,REPORT_DATA_BY_ZONE!$A:$A, 0)</f>
        <v>99</v>
      </c>
      <c r="E23" s="19" t="s">
        <v>795</v>
      </c>
      <c r="F23" s="13"/>
      <c r="G23" s="13"/>
      <c r="H23" s="10">
        <f>IFERROR(INDEX(REPORT_DATA_BY_ZONE!$A:$AH,$D23,MATCH(H$8,REPORT_DATA_BY_ZONE!$A$1:$AH$1,0)), "")</f>
        <v>0</v>
      </c>
      <c r="I23" s="10">
        <f>IFERROR(INDEX(REPORT_DATA_BY_ZONE!$A:$AH,$D23,MATCH(I$8,REPORT_DATA_BY_ZONE!$A$1:$AH$1,0)), "")</f>
        <v>2</v>
      </c>
      <c r="J23" s="10">
        <f>IFERROR(INDEX(REPORT_DATA_BY_ZONE!$A:$AH,$D23,MATCH(J$8,REPORT_DATA_BY_ZONE!$A$1:$AH$1,0)), "")</f>
        <v>10</v>
      </c>
      <c r="K23" s="10">
        <f>IFERROR(INDEX(REPORT_DATA_BY_ZONE!$A:$AH,$D23,MATCH(K$8,REPORT_DATA_BY_ZONE!$A$1:$AH$1,0)), "")</f>
        <v>13</v>
      </c>
      <c r="L23" s="47">
        <f>IFERROR(INDEX(REPORT_DATA_BY_ZONE!$A:$AH,$D23,MATCH(L$8,REPORT_DATA_BY_ZONE!$A$1:$AH$1,0)), "")</f>
        <v>0</v>
      </c>
      <c r="M23" s="10">
        <f>IFERROR(INDEX(REPORT_DATA_BY_ZONE!$A:$AH,$D23,MATCH(M$8,REPORT_DATA_BY_ZONE!$A$1:$AH$1,0)), "")</f>
        <v>1</v>
      </c>
      <c r="N23" s="50">
        <f>IFERROR(INDEX(REPORT_DATA_BY_ZONE!$A:$AH,$D23,MATCH(N$8,REPORT_DATA_BY_ZONE!$A$1:$AH$1,0)), "")</f>
        <v>33</v>
      </c>
      <c r="O23" s="10">
        <f>IFERROR(INDEX(REPORT_DATA_BY_ZONE!$A:$AH,$D23,MATCH(O$8,REPORT_DATA_BY_ZONE!$A$1:$AH$1,0)), "")</f>
        <v>10</v>
      </c>
      <c r="P23" s="10">
        <f>IFERROR(INDEX(REPORT_DATA_BY_ZONE!$A:$AH,$D23,MATCH(P$8,REPORT_DATA_BY_ZONE!$A$1:$AH$1,0)), "")</f>
        <v>39</v>
      </c>
      <c r="Q23" s="10">
        <f>IFERROR(INDEX(REPORT_DATA_BY_ZONE!$A:$AH,$D23,MATCH(Q$8,REPORT_DATA_BY_ZONE!$A$1:$AH$1,0)), "")</f>
        <v>16</v>
      </c>
      <c r="R23" s="10">
        <f>IFERROR(INDEX(REPORT_DATA_BY_ZONE!$A:$AH,$D23,MATCH(R$8,REPORT_DATA_BY_ZONE!$A$1:$AH$1,0)), "")</f>
        <v>4</v>
      </c>
      <c r="S23" s="10">
        <f>IFERROR(INDEX(REPORT_DATA_BY_ZONE!$A:$AH,$D23,MATCH(S$8,REPORT_DATA_BY_ZONE!$A$1:$AH$1,0)), "")</f>
        <v>47</v>
      </c>
    </row>
    <row r="24" spans="1:19" ht="15" customHeight="1">
      <c r="C24" s="64" t="str">
        <f>CONCATENATE(YEAR,":",MONTH,":3:",WEEKLY_REPORT_DAY,":", $A$1)</f>
        <v>2016:3:3:7:ZHUNAN</v>
      </c>
      <c r="D24" s="64">
        <f>MATCH($C24,REPORT_DATA_BY_ZONE!$A:$A, 0)</f>
        <v>110</v>
      </c>
      <c r="E24" s="19" t="s">
        <v>797</v>
      </c>
      <c r="F24" s="13"/>
      <c r="G24" s="13"/>
      <c r="H24" s="10">
        <f>IFERROR(INDEX(REPORT_DATA_BY_ZONE!$A:$AH,$D24,MATCH(H$8,REPORT_DATA_BY_ZONE!$A$1:$AH$1,0)), "")</f>
        <v>1</v>
      </c>
      <c r="I24" s="10">
        <f>IFERROR(INDEX(REPORT_DATA_BY_ZONE!$A:$AH,$D24,MATCH(I$8,REPORT_DATA_BY_ZONE!$A$1:$AH$1,0)), "")</f>
        <v>2</v>
      </c>
      <c r="J24" s="10">
        <f>IFERROR(INDEX(REPORT_DATA_BY_ZONE!$A:$AH,$D24,MATCH(J$8,REPORT_DATA_BY_ZONE!$A$1:$AH$1,0)), "")</f>
        <v>9</v>
      </c>
      <c r="K24" s="10">
        <f>IFERROR(INDEX(REPORT_DATA_BY_ZONE!$A:$AH,$D24,MATCH(K$8,REPORT_DATA_BY_ZONE!$A$1:$AH$1,0)), "")</f>
        <v>14</v>
      </c>
      <c r="L24" s="47">
        <f>IFERROR(INDEX(REPORT_DATA_BY_ZONE!$A:$AH,$D24,MATCH(L$8,REPORT_DATA_BY_ZONE!$A$1:$AH$1,0)), "")</f>
        <v>4</v>
      </c>
      <c r="M24" s="10">
        <f>IFERROR(INDEX(REPORT_DATA_BY_ZONE!$A:$AH,$D24,MATCH(M$8,REPORT_DATA_BY_ZONE!$A$1:$AH$1,0)), "")</f>
        <v>0</v>
      </c>
      <c r="N24" s="50">
        <f>IFERROR(INDEX(REPORT_DATA_BY_ZONE!$A:$AH,$D24,MATCH(N$8,REPORT_DATA_BY_ZONE!$A$1:$AH$1,0)), "")</f>
        <v>27</v>
      </c>
      <c r="O24" s="10">
        <f>IFERROR(INDEX(REPORT_DATA_BY_ZONE!$A:$AH,$D24,MATCH(O$8,REPORT_DATA_BY_ZONE!$A$1:$AH$1,0)), "")</f>
        <v>14</v>
      </c>
      <c r="P24" s="10">
        <f>IFERROR(INDEX(REPORT_DATA_BY_ZONE!$A:$AH,$D24,MATCH(P$8,REPORT_DATA_BY_ZONE!$A$1:$AH$1,0)), "")</f>
        <v>48</v>
      </c>
      <c r="Q24" s="10">
        <f>IFERROR(INDEX(REPORT_DATA_BY_ZONE!$A:$AH,$D24,MATCH(Q$8,REPORT_DATA_BY_ZONE!$A$1:$AH$1,0)), "")</f>
        <v>23</v>
      </c>
      <c r="R24" s="10">
        <f>IFERROR(INDEX(REPORT_DATA_BY_ZONE!$A:$AH,$D24,MATCH(R$8,REPORT_DATA_BY_ZONE!$A$1:$AH$1,0)), "")</f>
        <v>0</v>
      </c>
      <c r="S24" s="10">
        <f>IFERROR(INDEX(REPORT_DATA_BY_ZONE!$A:$AH,$D24,MATCH(S$8,REPORT_DATA_BY_ZONE!$A$1:$AH$1,0)), "")</f>
        <v>50</v>
      </c>
    </row>
    <row r="25" spans="1:19" ht="15" customHeight="1">
      <c r="C25" s="64" t="str">
        <f>CONCATENATE(YEAR,":",MONTH,":4:",WEEKLY_REPORT_DAY,":", $A$1)</f>
        <v>2016:3:4:7:ZHUNAN</v>
      </c>
      <c r="D25" s="64" t="e">
        <f>MATCH($C25,REPORT_DATA_BY_ZONE!$A:$A, 0)</f>
        <v>#N/A</v>
      </c>
      <c r="E25" s="19" t="s">
        <v>798</v>
      </c>
      <c r="F25" s="13"/>
      <c r="G25" s="13"/>
      <c r="H25" s="10" t="str">
        <f>IFERROR(INDEX(REPORT_DATA_BY_ZONE!$A:$AH,$D25,MATCH(H$8,REPORT_DATA_BY_ZONE!$A$1:$AH$1,0)), "")</f>
        <v/>
      </c>
      <c r="I25" s="10" t="str">
        <f>IFERROR(INDEX(REPORT_DATA_BY_ZONE!$A:$AH,$D25,MATCH(I$8,REPORT_DATA_BY_ZONE!$A$1:$AH$1,0)), "")</f>
        <v/>
      </c>
      <c r="J25" s="10" t="str">
        <f>IFERROR(INDEX(REPORT_DATA_BY_ZONE!$A:$AH,$D25,MATCH(J$8,REPORT_DATA_BY_ZONE!$A$1:$AH$1,0)), "")</f>
        <v/>
      </c>
      <c r="K25" s="10" t="str">
        <f>IFERROR(INDEX(REPORT_DATA_BY_ZONE!$A:$AH,$D25,MATCH(K$8,REPORT_DATA_BY_ZONE!$A$1:$AH$1,0)), "")</f>
        <v/>
      </c>
      <c r="L25" s="47" t="str">
        <f>IFERROR(INDEX(REPORT_DATA_BY_ZONE!$A:$AH,$D25,MATCH(L$8,REPORT_DATA_BY_ZONE!$A$1:$AH$1,0)), "")</f>
        <v/>
      </c>
      <c r="M25" s="10" t="str">
        <f>IFERROR(INDEX(REPORT_DATA_BY_ZONE!$A:$AH,$D25,MATCH(M$8,REPORT_DATA_BY_ZONE!$A$1:$AH$1,0)), "")</f>
        <v/>
      </c>
      <c r="N25" s="50" t="str">
        <f>IFERROR(INDEX(REPORT_DATA_BY_ZONE!$A:$AH,$D25,MATCH(N$8,REPORT_DATA_BY_ZONE!$A$1:$AH$1,0)), "")</f>
        <v/>
      </c>
      <c r="O25" s="10" t="str">
        <f>IFERROR(INDEX(REPORT_DATA_BY_ZONE!$A:$AH,$D25,MATCH(O$8,REPORT_DATA_BY_ZONE!$A$1:$AH$1,0)), "")</f>
        <v/>
      </c>
      <c r="P25" s="10" t="str">
        <f>IFERROR(INDEX(REPORT_DATA_BY_ZONE!$A:$AH,$D25,MATCH(P$8,REPORT_DATA_BY_ZONE!$A$1:$AH$1,0)), "")</f>
        <v/>
      </c>
      <c r="Q25" s="10" t="str">
        <f>IFERROR(INDEX(REPORT_DATA_BY_ZONE!$A:$AH,$D25,MATCH(Q$8,REPORT_DATA_BY_ZONE!$A$1:$AH$1,0)), "")</f>
        <v/>
      </c>
      <c r="R25" s="10" t="str">
        <f>IFERROR(INDEX(REPORT_DATA_BY_ZONE!$A:$AH,$D25,MATCH(R$8,REPORT_DATA_BY_ZONE!$A$1:$AH$1,0)), "")</f>
        <v/>
      </c>
      <c r="S25" s="10" t="str">
        <f>IFERROR(INDEX(REPORT_DATA_BY_ZONE!$A:$AH,$D25,MATCH(S$8,REPORT_DATA_BY_ZONE!$A$1:$AH$1,0)), "")</f>
        <v/>
      </c>
    </row>
    <row r="26" spans="1:19" ht="15" customHeight="1">
      <c r="C26" s="64" t="str">
        <f>CONCATENATE(YEAR,":",MONTH,":5:",WEEKLY_REPORT_DAY,":", $A$1)</f>
        <v>2016:3:5:7:ZHUNAN</v>
      </c>
      <c r="D26" s="64" t="e">
        <f>MATCH($C26,REPORT_DATA_BY_ZONE!$A:$A, 0)</f>
        <v>#N/A</v>
      </c>
      <c r="E26" s="19" t="s">
        <v>799</v>
      </c>
      <c r="F26" s="13"/>
      <c r="G26" s="13"/>
      <c r="H26" s="10" t="str">
        <f>IFERROR(INDEX(REPORT_DATA_BY_ZONE!$A:$AH,$D26,MATCH(H$8,REPORT_DATA_BY_ZONE!$A$1:$AH$1,0)), "")</f>
        <v/>
      </c>
      <c r="I26" s="10" t="str">
        <f>IFERROR(INDEX(REPORT_DATA_BY_ZONE!$A:$AH,$D26,MATCH(I$8,REPORT_DATA_BY_ZONE!$A$1:$AH$1,0)), "")</f>
        <v/>
      </c>
      <c r="J26" s="10" t="str">
        <f>IFERROR(INDEX(REPORT_DATA_BY_ZONE!$A:$AH,$D26,MATCH(J$8,REPORT_DATA_BY_ZONE!$A$1:$AH$1,0)), "")</f>
        <v/>
      </c>
      <c r="K26" s="10" t="str">
        <f>IFERROR(INDEX(REPORT_DATA_BY_ZONE!$A:$AH,$D26,MATCH(K$8,REPORT_DATA_BY_ZONE!$A$1:$AH$1,0)), "")</f>
        <v/>
      </c>
      <c r="L26" s="47" t="str">
        <f>IFERROR(INDEX(REPORT_DATA_BY_ZONE!$A:$AH,$D26,MATCH(L$8,REPORT_DATA_BY_ZONE!$A$1:$AH$1,0)), "")</f>
        <v/>
      </c>
      <c r="M26" s="10" t="str">
        <f>IFERROR(INDEX(REPORT_DATA_BY_ZONE!$A:$AH,$D26,MATCH(M$8,REPORT_DATA_BY_ZONE!$A$1:$AH$1,0)), "")</f>
        <v/>
      </c>
      <c r="N26" s="50" t="str">
        <f>IFERROR(INDEX(REPORT_DATA_BY_ZONE!$A:$AH,$D26,MATCH(N$8,REPORT_DATA_BY_ZONE!$A$1:$AH$1,0)), "")</f>
        <v/>
      </c>
      <c r="O26" s="10" t="str">
        <f>IFERROR(INDEX(REPORT_DATA_BY_ZONE!$A:$AH,$D26,MATCH(O$8,REPORT_DATA_BY_ZONE!$A$1:$AH$1,0)), "")</f>
        <v/>
      </c>
      <c r="P26" s="10" t="str">
        <f>IFERROR(INDEX(REPORT_DATA_BY_ZONE!$A:$AH,$D26,MATCH(P$8,REPORT_DATA_BY_ZONE!$A$1:$AH$1,0)), "")</f>
        <v/>
      </c>
      <c r="Q26" s="10" t="str">
        <f>IFERROR(INDEX(REPORT_DATA_BY_ZONE!$A:$AH,$D26,MATCH(Q$8,REPORT_DATA_BY_ZONE!$A$1:$AH$1,0)), "")</f>
        <v/>
      </c>
      <c r="R26" s="10" t="str">
        <f>IFERROR(INDEX(REPORT_DATA_BY_ZONE!$A:$AH,$D26,MATCH(R$8,REPORT_DATA_BY_ZONE!$A$1:$AH$1,0)), "")</f>
        <v/>
      </c>
      <c r="S26" s="10" t="str">
        <f>IFERROR(INDEX(REPORT_DATA_BY_ZONE!$A:$AH,$D26,MATCH(S$8,REPORT_DATA_BY_ZONE!$A$1:$AH$1,0)), "")</f>
        <v/>
      </c>
    </row>
    <row r="27" spans="1:19" ht="15" customHeight="1">
      <c r="E27" s="16" t="s">
        <v>819</v>
      </c>
      <c r="F27" s="14"/>
      <c r="G27" s="14"/>
      <c r="H27" s="17">
        <f>SUM(H22:H26)</f>
        <v>1</v>
      </c>
      <c r="I27" s="17">
        <f t="shared" ref="I27:R27" si="2">SUM(I22:I26)</f>
        <v>6</v>
      </c>
      <c r="J27" s="17">
        <f t="shared" si="2"/>
        <v>28</v>
      </c>
      <c r="K27" s="17">
        <f t="shared" si="2"/>
        <v>45</v>
      </c>
      <c r="L27" s="49">
        <f t="shared" si="2"/>
        <v>5</v>
      </c>
      <c r="M27" s="17">
        <f t="shared" si="2"/>
        <v>2</v>
      </c>
      <c r="N27" s="52">
        <f t="shared" si="2"/>
        <v>95</v>
      </c>
      <c r="O27" s="17">
        <f t="shared" si="2"/>
        <v>40</v>
      </c>
      <c r="P27" s="17">
        <f t="shared" si="2"/>
        <v>136</v>
      </c>
      <c r="Q27" s="17">
        <f t="shared" si="2"/>
        <v>72</v>
      </c>
      <c r="R27" s="17">
        <f t="shared" si="2"/>
        <v>4</v>
      </c>
      <c r="S27" s="17">
        <f>SUM(S22:S26)</f>
        <v>153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7:S17 M12:S12 M14:S14">
    <cfRule type="expression" dxfId="375" priority="14">
      <formula>AND(M$9&lt;&gt;"",M12&gt;=M$9)</formula>
    </cfRule>
  </conditionalFormatting>
  <conditionalFormatting sqref="M12:S12 M17:S17 M14:S14">
    <cfRule type="expression" dxfId="374" priority="13">
      <formula>J12=""</formula>
    </cfRule>
    <cfRule type="expression" dxfId="373" priority="15">
      <formula>AND(M$10&lt;&gt;"",M12&lt;M$10)</formula>
    </cfRule>
    <cfRule type="expression" dxfId="372" priority="16">
      <formula>AND(M$10&lt;&gt;"",M12&gt;=M$10)</formula>
    </cfRule>
  </conditionalFormatting>
  <conditionalFormatting sqref="M18:S18">
    <cfRule type="expression" dxfId="371" priority="10">
      <formula>AND(M$9&lt;&gt;"",M18&gt;=M$9)</formula>
    </cfRule>
  </conditionalFormatting>
  <conditionalFormatting sqref="M18:S18">
    <cfRule type="expression" dxfId="370" priority="9">
      <formula>J18=""</formula>
    </cfRule>
    <cfRule type="expression" dxfId="369" priority="11">
      <formula>AND(M$10&lt;&gt;"",M18&lt;M$10)</formula>
    </cfRule>
    <cfRule type="expression" dxfId="368" priority="12">
      <formula>AND(M$10&lt;&gt;"",M18&gt;=M$10)</formula>
    </cfRule>
  </conditionalFormatting>
  <conditionalFormatting sqref="M13:S13">
    <cfRule type="expression" dxfId="367" priority="2">
      <formula>AND(M$9&lt;&gt;"",M13&gt;=M$9)</formula>
    </cfRule>
  </conditionalFormatting>
  <conditionalFormatting sqref="M13:S13">
    <cfRule type="expression" dxfId="366" priority="1">
      <formula>J13=""</formula>
    </cfRule>
    <cfRule type="expression" dxfId="365" priority="3">
      <formula>AND(M$10&lt;&gt;"",M13&lt;M$10)</formula>
    </cfRule>
    <cfRule type="expression" dxfId="364" priority="4">
      <formula>AND(M$10&lt;&gt;"",M13&gt;=M$10)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opLeftCell="T76" zoomScale="85" zoomScaleNormal="85" workbookViewId="0">
      <selection activeCell="C15" sqref="C15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2014:1:0:0:ZHUNAN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2014:2:0:0:ZHUNAN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2014:3:0:0:ZHUNAN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2014:4:0:0:ZHUNAN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2014:5:0:0:ZHUNAN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2014:6:0:0:ZHUNAN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2014:7:0:0:ZHUNAN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2014:8:0:0:ZHUNAN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2014:9:0:0:ZHUNAN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2014:10:0:0:ZHUNAN</v>
      </c>
      <c r="AB62" s="27">
        <f t="shared" ca="1" si="3"/>
        <v>10</v>
      </c>
      <c r="AC62" s="21">
        <f t="shared" ca="1" si="4"/>
        <v>2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2014:11:0:0:ZHUNAN</v>
      </c>
      <c r="AB63" s="27">
        <f t="shared" ca="1" si="3"/>
        <v>19</v>
      </c>
      <c r="AC63" s="21">
        <f t="shared" ca="1" si="4"/>
        <v>1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2014:12:0:0:ZHUNAN</v>
      </c>
      <c r="AB64" s="27">
        <f t="shared" ca="1" si="3"/>
        <v>28</v>
      </c>
      <c r="AC64" s="21">
        <f t="shared" ca="1" si="4"/>
        <v>1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2015:1:0:0:ZHUNAN</v>
      </c>
      <c r="AB65" s="27">
        <f t="shared" ca="1" si="3"/>
        <v>132</v>
      </c>
      <c r="AC65" s="21">
        <f t="shared" ca="1" si="4"/>
        <v>1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2015:2:0:0:ZHUNAN</v>
      </c>
      <c r="AB66" s="27">
        <f t="shared" ca="1" si="3"/>
        <v>142</v>
      </c>
      <c r="AC66" s="21">
        <f t="shared" ca="1" si="4"/>
        <v>2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2015:3:0:0:ZHUNAN</v>
      </c>
      <c r="AB67" s="27">
        <f t="shared" ca="1" si="3"/>
        <v>152</v>
      </c>
      <c r="AC67" s="21">
        <f t="shared" ca="1" si="4"/>
        <v>4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2015:4:0:0:ZHUNAN</v>
      </c>
      <c r="AB68" s="27">
        <f t="shared" ca="1" si="3"/>
        <v>162</v>
      </c>
      <c r="AC68" s="21">
        <f t="shared" ca="1" si="4"/>
        <v>1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2015:5:0:0:ZHUNAN</v>
      </c>
      <c r="AB69" s="27">
        <f t="shared" ca="1" si="3"/>
        <v>172</v>
      </c>
      <c r="AC69" s="21">
        <f t="shared" ca="1" si="4"/>
        <v>1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2015:6:0:0:ZHUNAN</v>
      </c>
      <c r="AB70" s="27">
        <f t="shared" ca="1" si="3"/>
        <v>182</v>
      </c>
      <c r="AC70" s="21">
        <f t="shared" ca="1" si="4"/>
        <v>3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2015:7:0:0:ZHUNAN</v>
      </c>
      <c r="AB71" s="27">
        <f t="shared" ca="1" si="3"/>
        <v>192</v>
      </c>
      <c r="AC71" s="21">
        <f t="shared" ca="1" si="4"/>
        <v>2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2015:8:0:0:ZHUNAN</v>
      </c>
      <c r="AB72" s="27">
        <f t="shared" ca="1" si="3"/>
        <v>202</v>
      </c>
      <c r="AC72" s="21">
        <f t="shared" ca="1" si="4"/>
        <v>2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2015:9:0:0:ZHUNAN</v>
      </c>
      <c r="AB73" s="27">
        <f t="shared" ca="1" si="3"/>
        <v>212</v>
      </c>
      <c r="AC73" s="21">
        <f t="shared" ca="1" si="4"/>
        <v>2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2015:10:0:0:ZHUNAN</v>
      </c>
      <c r="AB74" s="27">
        <f t="shared" ca="1" si="3"/>
        <v>102</v>
      </c>
      <c r="AC74" s="21">
        <f t="shared" ca="1" si="4"/>
        <v>0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2015:11:0:0:ZHUNAN</v>
      </c>
      <c r="AB75" s="27">
        <f t="shared" ca="1" si="3"/>
        <v>112</v>
      </c>
      <c r="AC75" s="21">
        <f t="shared" ca="1" si="4"/>
        <v>1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2015:12:0:0:ZHUNAN</v>
      </c>
      <c r="AB76" s="27">
        <f t="shared" ca="1" si="3"/>
        <v>123</v>
      </c>
      <c r="AC76" s="21">
        <f t="shared" ca="1" si="4"/>
        <v>1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2016:1:0:0:ZHUNAN</v>
      </c>
      <c r="AB77" s="27">
        <f t="shared" ca="1" si="3"/>
        <v>223</v>
      </c>
      <c r="AC77" s="21">
        <f t="shared" ca="1" si="4"/>
        <v>3</v>
      </c>
      <c r="AD77" s="21">
        <f t="shared" si="5"/>
        <v>5</v>
      </c>
      <c r="AE77" s="27">
        <f t="shared" ca="1" si="6"/>
        <v>12</v>
      </c>
      <c r="AF77" s="10">
        <f t="shared" ca="1" si="9"/>
        <v>2</v>
      </c>
      <c r="AG77" s="10">
        <f t="shared" ca="1" si="9"/>
        <v>0</v>
      </c>
      <c r="AH77" s="10">
        <f t="shared" ca="1" si="9"/>
        <v>0</v>
      </c>
      <c r="AI77" s="10">
        <f t="shared" ca="1" si="9"/>
        <v>0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42372</v>
      </c>
      <c r="AN77" s="27">
        <f t="shared" ref="AN77:AN88" si="11">WEEKNUM(AM77,2)-WEEKNUM(DATE(YEAR(AM77),MONTH(AM77),1),2)+1</f>
        <v>1</v>
      </c>
      <c r="AO77" s="28" t="str">
        <f t="shared" ref="AO77:AO88" si="12">CONCATENATE(YEAR(AM77),":",MONTH(AM77),":",AN77,":",WEEKLY_REPORT_DAY,":", $X$90)</f>
        <v>2016:1:1:7:ZHUNAN</v>
      </c>
      <c r="AP77" s="27" t="e">
        <f t="shared" ref="AP77:AP88" ca="1" si="13">MATCH(AO77,INDIRECT(CONCATENATE($X$93,"$A:$A")),0)</f>
        <v>#N/A</v>
      </c>
      <c r="AQ77" s="21" t="e">
        <f t="shared" ref="AQ77:AU88" ca="1" si="14">INDEX(INDIRECT(CONCATENATE($X$93,"$A:$AG")),$AP77,MATCH(AQ$52,INDIRECT(CONCATENATE($X$93,"$A1:$AG1")),0))</f>
        <v>#N/A</v>
      </c>
      <c r="AR77" s="21" t="e">
        <f t="shared" ca="1" si="14"/>
        <v>#N/A</v>
      </c>
      <c r="AS77" s="21" t="e">
        <f t="shared" ca="1" si="14"/>
        <v>#N/A</v>
      </c>
      <c r="AT77" s="21" t="e">
        <f t="shared" ca="1" si="14"/>
        <v>#N/A</v>
      </c>
      <c r="AU77" s="21" t="e">
        <f t="shared" ca="1" si="14"/>
        <v>#N/A</v>
      </c>
      <c r="AV77" s="21">
        <f t="shared" ref="AV77:AV88" si="15">ROUND(1*$X$97/$X$99,0)</f>
        <v>1</v>
      </c>
      <c r="AW77" s="21">
        <f t="shared" ref="AW77:AW88" si="16">6*$X$97</f>
        <v>30</v>
      </c>
      <c r="AX77" s="21">
        <f t="shared" ref="AX77:AX88" si="17">3*$X$97</f>
        <v>15</v>
      </c>
      <c r="AY77" s="21">
        <f t="shared" ref="AY77:AY88" si="18">5*$X$97</f>
        <v>25</v>
      </c>
      <c r="AZ77" s="21">
        <f t="shared" ref="AZ77:AZ88" si="19">1*$X$97</f>
        <v>5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2016:2:0:0:ZHUNAN</v>
      </c>
      <c r="AB78" s="27">
        <f t="shared" ca="1" si="3"/>
        <v>234</v>
      </c>
      <c r="AC78" s="21">
        <f t="shared" ca="1" si="4"/>
        <v>3</v>
      </c>
      <c r="AD78" s="21">
        <f t="shared" si="5"/>
        <v>5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42379</v>
      </c>
      <c r="AN78" s="27">
        <f t="shared" si="11"/>
        <v>2</v>
      </c>
      <c r="AO78" s="28" t="str">
        <f t="shared" si="12"/>
        <v>2016:1:2:7:ZHUNAN</v>
      </c>
      <c r="AP78" s="27">
        <f t="shared" ca="1" si="13"/>
        <v>12</v>
      </c>
      <c r="AQ78" s="21">
        <f t="shared" ca="1" si="14"/>
        <v>0</v>
      </c>
      <c r="AR78" s="21">
        <f t="shared" ca="1" si="14"/>
        <v>32</v>
      </c>
      <c r="AS78" s="21">
        <f t="shared" ca="1" si="14"/>
        <v>0</v>
      </c>
      <c r="AT78" s="21">
        <f t="shared" ca="1" si="14"/>
        <v>20</v>
      </c>
      <c r="AU78" s="21">
        <f t="shared" ca="1" si="14"/>
        <v>0</v>
      </c>
      <c r="AV78" s="21">
        <f t="shared" si="15"/>
        <v>1</v>
      </c>
      <c r="AW78" s="21">
        <f t="shared" si="16"/>
        <v>30</v>
      </c>
      <c r="AX78" s="21">
        <f t="shared" si="17"/>
        <v>15</v>
      </c>
      <c r="AY78" s="21">
        <f t="shared" si="18"/>
        <v>25</v>
      </c>
      <c r="AZ78" s="21">
        <f t="shared" si="19"/>
        <v>5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2016:3:0:0:ZHUNAN</v>
      </c>
      <c r="AB79" s="27">
        <f t="shared" ca="1" si="3"/>
        <v>246</v>
      </c>
      <c r="AC79" s="21">
        <f t="shared" ca="1" si="4"/>
        <v>2</v>
      </c>
      <c r="AD79" s="21">
        <f t="shared" si="5"/>
        <v>5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42386</v>
      </c>
      <c r="AN79" s="27">
        <f t="shared" si="11"/>
        <v>3</v>
      </c>
      <c r="AO79" s="28" t="str">
        <f t="shared" si="12"/>
        <v>2016:1:3:7:ZHUNAN</v>
      </c>
      <c r="AP79" s="27" t="e">
        <f t="shared" ca="1" si="13"/>
        <v>#N/A</v>
      </c>
      <c r="AQ79" s="21" t="e">
        <f t="shared" ca="1" si="14"/>
        <v>#N/A</v>
      </c>
      <c r="AR79" s="21" t="e">
        <f t="shared" ca="1" si="14"/>
        <v>#N/A</v>
      </c>
      <c r="AS79" s="21" t="e">
        <f t="shared" ca="1" si="14"/>
        <v>#N/A</v>
      </c>
      <c r="AT79" s="21" t="e">
        <f t="shared" ca="1" si="14"/>
        <v>#N/A</v>
      </c>
      <c r="AU79" s="21" t="e">
        <f t="shared" ca="1" si="14"/>
        <v>#N/A</v>
      </c>
      <c r="AV79" s="21">
        <f t="shared" si="15"/>
        <v>1</v>
      </c>
      <c r="AW79" s="21">
        <f t="shared" si="16"/>
        <v>30</v>
      </c>
      <c r="AX79" s="21">
        <f t="shared" si="17"/>
        <v>15</v>
      </c>
      <c r="AY79" s="21">
        <f t="shared" si="18"/>
        <v>25</v>
      </c>
      <c r="AZ79" s="21">
        <f t="shared" si="19"/>
        <v>5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2016:4:0:0:ZHUNAN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5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42393</v>
      </c>
      <c r="AN80" s="27">
        <f t="shared" si="11"/>
        <v>4</v>
      </c>
      <c r="AO80" s="28" t="str">
        <f t="shared" si="12"/>
        <v>2016:1:4:7:ZHUNAN</v>
      </c>
      <c r="AP80" s="27">
        <f t="shared" ca="1" si="13"/>
        <v>23</v>
      </c>
      <c r="AQ80" s="21">
        <f t="shared" ca="1" si="14"/>
        <v>3</v>
      </c>
      <c r="AR80" s="21">
        <f t="shared" ca="1" si="14"/>
        <v>27</v>
      </c>
      <c r="AS80" s="21">
        <f t="shared" ca="1" si="14"/>
        <v>9</v>
      </c>
      <c r="AT80" s="21">
        <f t="shared" ca="1" si="14"/>
        <v>29</v>
      </c>
      <c r="AU80" s="21">
        <f t="shared" ca="1" si="14"/>
        <v>0</v>
      </c>
      <c r="AV80" s="21">
        <f t="shared" si="15"/>
        <v>1</v>
      </c>
      <c r="AW80" s="21">
        <f t="shared" si="16"/>
        <v>30</v>
      </c>
      <c r="AX80" s="21">
        <f t="shared" si="17"/>
        <v>15</v>
      </c>
      <c r="AY80" s="21">
        <f t="shared" si="18"/>
        <v>25</v>
      </c>
      <c r="AZ80" s="21">
        <f t="shared" si="19"/>
        <v>5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2016:5:0:0:ZHUNAN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5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42400</v>
      </c>
      <c r="AN81" s="27">
        <f t="shared" si="11"/>
        <v>5</v>
      </c>
      <c r="AO81" s="28" t="str">
        <f t="shared" si="12"/>
        <v>2016:1:5:7:ZHUNAN</v>
      </c>
      <c r="AP81" s="27">
        <f t="shared" ca="1" si="13"/>
        <v>34</v>
      </c>
      <c r="AQ81" s="21">
        <f t="shared" ca="1" si="14"/>
        <v>2</v>
      </c>
      <c r="AR81" s="21">
        <f t="shared" ca="1" si="14"/>
        <v>28</v>
      </c>
      <c r="AS81" s="21">
        <f t="shared" ca="1" si="14"/>
        <v>16</v>
      </c>
      <c r="AT81" s="21">
        <f t="shared" ca="1" si="14"/>
        <v>24</v>
      </c>
      <c r="AU81" s="21">
        <f t="shared" ca="1" si="14"/>
        <v>0</v>
      </c>
      <c r="AV81" s="21">
        <f t="shared" si="15"/>
        <v>1</v>
      </c>
      <c r="AW81" s="21">
        <f t="shared" si="16"/>
        <v>30</v>
      </c>
      <c r="AX81" s="21">
        <f t="shared" si="17"/>
        <v>15</v>
      </c>
      <c r="AY81" s="21">
        <f t="shared" si="18"/>
        <v>25</v>
      </c>
      <c r="AZ81" s="21">
        <f t="shared" si="19"/>
        <v>5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2016:6:0:0:ZHUNAN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42407</v>
      </c>
      <c r="AN82" s="27">
        <f t="shared" si="11"/>
        <v>1</v>
      </c>
      <c r="AO82" s="28" t="str">
        <f t="shared" si="12"/>
        <v>2016:2:1:7:ZHUNAN</v>
      </c>
      <c r="AP82" s="27">
        <f t="shared" ca="1" si="13"/>
        <v>45</v>
      </c>
      <c r="AQ82" s="21">
        <f t="shared" ca="1" si="14"/>
        <v>0</v>
      </c>
      <c r="AR82" s="21">
        <f t="shared" ca="1" si="14"/>
        <v>22</v>
      </c>
      <c r="AS82" s="21">
        <f t="shared" ca="1" si="14"/>
        <v>6</v>
      </c>
      <c r="AT82" s="21">
        <f t="shared" ca="1" si="14"/>
        <v>23</v>
      </c>
      <c r="AU82" s="21">
        <f t="shared" ca="1" si="14"/>
        <v>0</v>
      </c>
      <c r="AV82" s="21">
        <f t="shared" si="15"/>
        <v>1</v>
      </c>
      <c r="AW82" s="21">
        <f t="shared" si="16"/>
        <v>30</v>
      </c>
      <c r="AX82" s="21">
        <f t="shared" si="17"/>
        <v>15</v>
      </c>
      <c r="AY82" s="21">
        <f t="shared" si="18"/>
        <v>25</v>
      </c>
      <c r="AZ82" s="21">
        <f t="shared" si="19"/>
        <v>5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2016:7:0:0:ZHUNAN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42414</v>
      </c>
      <c r="AN83" s="27">
        <f t="shared" si="11"/>
        <v>2</v>
      </c>
      <c r="AO83" s="28" t="str">
        <f t="shared" si="12"/>
        <v>2016:2:2:7:ZHUNAN</v>
      </c>
      <c r="AP83" s="27">
        <f t="shared" ca="1" si="13"/>
        <v>56</v>
      </c>
      <c r="AQ83" s="21">
        <f t="shared" ca="1" si="14"/>
        <v>2</v>
      </c>
      <c r="AR83" s="21">
        <f t="shared" ca="1" si="14"/>
        <v>13</v>
      </c>
      <c r="AS83" s="21">
        <f t="shared" ca="1" si="14"/>
        <v>9</v>
      </c>
      <c r="AT83" s="21">
        <f t="shared" ca="1" si="14"/>
        <v>21</v>
      </c>
      <c r="AU83" s="21">
        <f t="shared" ca="1" si="14"/>
        <v>4</v>
      </c>
      <c r="AV83" s="21">
        <f t="shared" si="15"/>
        <v>1</v>
      </c>
      <c r="AW83" s="21">
        <f t="shared" si="16"/>
        <v>30</v>
      </c>
      <c r="AX83" s="21">
        <f t="shared" si="17"/>
        <v>15</v>
      </c>
      <c r="AY83" s="21">
        <f t="shared" si="18"/>
        <v>25</v>
      </c>
      <c r="AZ83" s="21">
        <f t="shared" si="19"/>
        <v>5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2016:8:0:0:ZHUNAN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42421</v>
      </c>
      <c r="AN84" s="27">
        <f t="shared" si="11"/>
        <v>3</v>
      </c>
      <c r="AO84" s="28" t="str">
        <f t="shared" si="12"/>
        <v>2016:2:3:7:ZHUNAN</v>
      </c>
      <c r="AP84" s="27">
        <f t="shared" ca="1" si="13"/>
        <v>67</v>
      </c>
      <c r="AQ84" s="21">
        <f t="shared" ca="1" si="14"/>
        <v>0</v>
      </c>
      <c r="AR84" s="21">
        <f t="shared" ca="1" si="14"/>
        <v>19</v>
      </c>
      <c r="AS84" s="21">
        <f t="shared" ca="1" si="14"/>
        <v>11</v>
      </c>
      <c r="AT84" s="21">
        <f t="shared" ca="1" si="14"/>
        <v>29</v>
      </c>
      <c r="AU84" s="21">
        <f t="shared" ca="1" si="14"/>
        <v>1</v>
      </c>
      <c r="AV84" s="21">
        <f t="shared" si="15"/>
        <v>1</v>
      </c>
      <c r="AW84" s="21">
        <f t="shared" si="16"/>
        <v>30</v>
      </c>
      <c r="AX84" s="21">
        <f t="shared" si="17"/>
        <v>15</v>
      </c>
      <c r="AY84" s="21">
        <f t="shared" si="18"/>
        <v>25</v>
      </c>
      <c r="AZ84" s="21">
        <f t="shared" si="19"/>
        <v>5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2016:9:0:0:ZHUNAN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42428</v>
      </c>
      <c r="AN85" s="27">
        <f t="shared" si="11"/>
        <v>4</v>
      </c>
      <c r="AO85" s="28" t="str">
        <f t="shared" si="12"/>
        <v>2016:2:4:7:ZHUNAN</v>
      </c>
      <c r="AP85" s="27">
        <f t="shared" ca="1" si="13"/>
        <v>78</v>
      </c>
      <c r="AQ85" s="21">
        <f t="shared" ca="1" si="14"/>
        <v>1</v>
      </c>
      <c r="AR85" s="21">
        <f t="shared" ca="1" si="14"/>
        <v>28</v>
      </c>
      <c r="AS85" s="21">
        <f t="shared" ca="1" si="14"/>
        <v>12</v>
      </c>
      <c r="AT85" s="21">
        <f t="shared" ca="1" si="14"/>
        <v>35</v>
      </c>
      <c r="AU85" s="21">
        <f t="shared" ca="1" si="14"/>
        <v>5</v>
      </c>
      <c r="AV85" s="21">
        <f t="shared" si="15"/>
        <v>1</v>
      </c>
      <c r="AW85" s="21">
        <f t="shared" si="16"/>
        <v>30</v>
      </c>
      <c r="AX85" s="21">
        <f t="shared" si="17"/>
        <v>15</v>
      </c>
      <c r="AY85" s="21">
        <f t="shared" si="18"/>
        <v>25</v>
      </c>
      <c r="AZ85" s="21">
        <f t="shared" si="19"/>
        <v>5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2016:10:0:0:ZHUNAN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42435</v>
      </c>
      <c r="AN86" s="27">
        <f t="shared" si="11"/>
        <v>1</v>
      </c>
      <c r="AO86" s="28" t="str">
        <f t="shared" si="12"/>
        <v>2016:3:1:7:ZHUNAN</v>
      </c>
      <c r="AP86" s="27">
        <f t="shared" ca="1" si="13"/>
        <v>89</v>
      </c>
      <c r="AQ86" s="21">
        <f t="shared" ca="1" si="14"/>
        <v>1</v>
      </c>
      <c r="AR86" s="21">
        <f t="shared" ca="1" si="14"/>
        <v>35</v>
      </c>
      <c r="AS86" s="21">
        <f t="shared" ca="1" si="14"/>
        <v>16</v>
      </c>
      <c r="AT86" s="21">
        <f t="shared" ca="1" si="14"/>
        <v>33</v>
      </c>
      <c r="AU86" s="21">
        <f t="shared" ca="1" si="14"/>
        <v>0</v>
      </c>
      <c r="AV86" s="21">
        <f t="shared" si="15"/>
        <v>1</v>
      </c>
      <c r="AW86" s="21">
        <f t="shared" si="16"/>
        <v>30</v>
      </c>
      <c r="AX86" s="21">
        <f t="shared" si="17"/>
        <v>15</v>
      </c>
      <c r="AY86" s="21">
        <f t="shared" si="18"/>
        <v>25</v>
      </c>
      <c r="AZ86" s="21">
        <f t="shared" si="19"/>
        <v>5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2016:11:0:0:ZHUNAN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42442</v>
      </c>
      <c r="AN87" s="27">
        <f t="shared" si="11"/>
        <v>2</v>
      </c>
      <c r="AO87" s="28" t="str">
        <f t="shared" si="12"/>
        <v>2016:3:2:7:ZHUNAN</v>
      </c>
      <c r="AP87" s="27">
        <f t="shared" ca="1" si="13"/>
        <v>99</v>
      </c>
      <c r="AQ87" s="21">
        <f t="shared" ca="1" si="14"/>
        <v>1</v>
      </c>
      <c r="AR87" s="21">
        <f t="shared" ca="1" si="14"/>
        <v>33</v>
      </c>
      <c r="AS87" s="21">
        <f t="shared" ca="1" si="14"/>
        <v>10</v>
      </c>
      <c r="AT87" s="21">
        <f t="shared" ca="1" si="14"/>
        <v>16</v>
      </c>
      <c r="AU87" s="21">
        <f t="shared" ca="1" si="14"/>
        <v>4</v>
      </c>
      <c r="AV87" s="21">
        <f t="shared" si="15"/>
        <v>1</v>
      </c>
      <c r="AW87" s="21">
        <f t="shared" si="16"/>
        <v>30</v>
      </c>
      <c r="AX87" s="21">
        <f t="shared" si="17"/>
        <v>15</v>
      </c>
      <c r="AY87" s="21">
        <f t="shared" si="18"/>
        <v>25</v>
      </c>
      <c r="AZ87" s="21">
        <f t="shared" si="19"/>
        <v>5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2016:12:0:0:ZHUNAN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42449</v>
      </c>
      <c r="AN88" s="27">
        <f t="shared" si="11"/>
        <v>3</v>
      </c>
      <c r="AO88" s="28" t="str">
        <f t="shared" si="12"/>
        <v>2016:3:3:7:ZHUNAN</v>
      </c>
      <c r="AP88" s="27">
        <f t="shared" ca="1" si="13"/>
        <v>110</v>
      </c>
      <c r="AQ88" s="21">
        <f t="shared" ca="1" si="14"/>
        <v>0</v>
      </c>
      <c r="AR88" s="21">
        <f t="shared" ca="1" si="14"/>
        <v>27</v>
      </c>
      <c r="AS88" s="21">
        <f t="shared" ca="1" si="14"/>
        <v>14</v>
      </c>
      <c r="AT88" s="21">
        <f t="shared" ca="1" si="14"/>
        <v>23</v>
      </c>
      <c r="AU88" s="21">
        <f t="shared" ca="1" si="14"/>
        <v>0</v>
      </c>
      <c r="AV88" s="21">
        <f t="shared" si="15"/>
        <v>1</v>
      </c>
      <c r="AW88" s="21">
        <f t="shared" si="16"/>
        <v>30</v>
      </c>
      <c r="AX88" s="21">
        <f t="shared" si="17"/>
        <v>15</v>
      </c>
      <c r="AY88" s="21">
        <f t="shared" si="18"/>
        <v>25</v>
      </c>
      <c r="AZ88" s="21">
        <f t="shared" si="19"/>
        <v>5</v>
      </c>
    </row>
    <row r="89" spans="23:52">
      <c r="AC89" s="7">
        <f ca="1">SUMIFS(AC53:AC88, $X53:$X88,YEAR,AC53:AC88,"&lt;&gt;#N/A")</f>
        <v>8</v>
      </c>
      <c r="AD89" s="27"/>
      <c r="AF89" s="7">
        <f t="shared" ref="AF89:AK89" ca="1" si="21">SUM(AF53:AF88)</f>
        <v>2</v>
      </c>
      <c r="AG89" s="7">
        <f t="shared" ca="1" si="21"/>
        <v>0</v>
      </c>
      <c r="AH89" s="7">
        <f t="shared" ca="1" si="21"/>
        <v>0</v>
      </c>
      <c r="AI89" s="7">
        <f t="shared" ca="1" si="21"/>
        <v>0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1484</v>
      </c>
      <c r="X90" s="2" t="s">
        <v>2021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2343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2344</v>
      </c>
      <c r="AD92" s="27"/>
      <c r="AN92" s="27"/>
    </row>
    <row r="93" spans="23:52">
      <c r="W93" s="7" t="s">
        <v>828</v>
      </c>
      <c r="X93" s="2" t="s">
        <v>831</v>
      </c>
      <c r="Y93" s="27"/>
      <c r="Z93" s="27"/>
      <c r="AD93" s="27"/>
      <c r="AN93" s="27"/>
    </row>
    <row r="94" spans="23:52">
      <c r="W94" s="7" t="s">
        <v>829</v>
      </c>
      <c r="X94" s="2" t="s">
        <v>830</v>
      </c>
      <c r="Y94" s="27"/>
      <c r="Z94" s="27"/>
      <c r="AD94" s="27"/>
      <c r="AN94" s="27"/>
    </row>
    <row r="95" spans="23:52">
      <c r="W95" s="39" t="s">
        <v>832</v>
      </c>
      <c r="X95" s="2" t="s">
        <v>833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>
        <v>59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5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5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0</v>
      </c>
      <c r="AN100" s="27"/>
    </row>
    <row r="101" spans="23:50">
      <c r="W101" s="7" t="s">
        <v>449</v>
      </c>
      <c r="X101" s="7">
        <f ca="1">SUM($AF$89:$AH$89)</f>
        <v>2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59
Actual YTD 年度實際:    5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2014  4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2015  20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2016  8</v>
      </c>
    </row>
    <row r="107" spans="23:50" ht="23.25">
      <c r="W107" s="7" t="s">
        <v>1479</v>
      </c>
      <c r="X107" s="42" t="str">
        <f>$X$91</f>
        <v>Zhunan Zone</v>
      </c>
    </row>
    <row r="108" spans="23:50">
      <c r="X108" s="40" t="str">
        <f>$X$92</f>
        <v>竹南地帶</v>
      </c>
    </row>
    <row r="109" spans="23:50">
      <c r="X109" s="41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3"/>
  <sheetViews>
    <sheetView zoomScaleNormal="100" zoomScaleSheetLayoutView="115" workbookViewId="0">
      <selection activeCell="B4" sqref="B4"/>
    </sheetView>
  </sheetViews>
  <sheetFormatPr defaultRowHeight="15"/>
  <cols>
    <col min="1" max="1" width="22.7109375" style="64" customWidth="1"/>
    <col min="2" max="3" width="22.85546875" style="64" customWidth="1"/>
    <col min="4" max="4" width="11.28515625" style="64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2021</v>
      </c>
      <c r="E1" s="36" t="str">
        <f>$A$2</f>
        <v>Zhunan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2736</v>
      </c>
      <c r="E2" s="75" t="str">
        <f>$A$3</f>
        <v>竹南地區</v>
      </c>
      <c r="F2" s="26" t="s">
        <v>806</v>
      </c>
      <c r="G2" s="77">
        <f>$A$6</f>
        <v>0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2735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72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2345</v>
      </c>
      <c r="E4" s="82">
        <f>DATE</f>
        <v>42449</v>
      </c>
      <c r="F4" s="23" t="s">
        <v>804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2346</v>
      </c>
      <c r="E5" s="83"/>
      <c r="F5" s="5" t="s">
        <v>805</v>
      </c>
      <c r="G5" s="6"/>
      <c r="H5" s="87">
        <f ca="1">ZHUNAN_DISTRICT_GRAPH!$AC$89</f>
        <v>5</v>
      </c>
      <c r="I5" s="88"/>
      <c r="J5" s="88"/>
      <c r="K5" s="89"/>
      <c r="L5" s="45">
        <f>$M$23</f>
        <v>2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Hsinchu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2347</v>
      </c>
      <c r="B11" s="1"/>
      <c r="E11" s="5" t="str">
        <f>$A11</f>
        <v>Zhunan 竹南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2309</v>
      </c>
      <c r="C12" s="64" t="str">
        <f>CONCATENATE(YEAR,":",MONTH,":",WEEK,":",WEEKDAY,":",$B12)</f>
        <v>2016:3:3:7:ZHUNAN_ZL</v>
      </c>
      <c r="D12" s="64">
        <f>MATCH($C12,REPORT_DATA_BY_COMP!$A:$A,0)</f>
        <v>981</v>
      </c>
      <c r="E12" s="65" t="str">
        <f>SUBSTITUTE(VLOOKUP($B12,COMP_LIST!$A:$AA,5,FALSE),"EL","")</f>
        <v>E. Marks / Lindahl ZL</v>
      </c>
      <c r="F12" s="4" t="str">
        <f>VLOOKUP($B12,COMP_LIST!$A:$AA,3,FALSE)</f>
        <v>Zhunan ZL</v>
      </c>
      <c r="G12" s="4" t="str">
        <f>VLOOKUP($B12,COMP_LIST!$A:$AA,4,FALSE)</f>
        <v>竹南長老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2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5</v>
      </c>
      <c r="O12" s="10">
        <f>IFERROR(INDEX(REPORT_DATA_BY_COMP!$A:$AH,$D12,MATCH(O$8,REPORT_DATA_BY_COMP!$A$1:$AH$1,0)), "")</f>
        <v>2</v>
      </c>
      <c r="P12" s="10">
        <f>IFERROR(INDEX(REPORT_DATA_BY_COMP!$A:$AH,$D12,MATCH(P$8,REPORT_DATA_BY_COMP!$A$1:$AH$1,0)), "")</f>
        <v>6</v>
      </c>
      <c r="Q12" s="10">
        <f>IFERROR(INDEX(REPORT_DATA_BY_COMP!$A:$AH,$D12,MATCH(Q$8,REPORT_DATA_BY_COMP!$A$1:$AH$1,0)), "")</f>
        <v>8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14</v>
      </c>
    </row>
    <row r="13" spans="1:19" ht="15" customHeight="1">
      <c r="A13" s="1"/>
      <c r="B13" s="1" t="s">
        <v>2178</v>
      </c>
      <c r="C13" s="64" t="str">
        <f>CONCATENATE(YEAR,":",MONTH,":",WEEK,":",WEEKDAY,":",$B13)</f>
        <v>2016:3:3:7:XIANGSHAN_E</v>
      </c>
      <c r="D13" s="64">
        <f>MATCH($C13,REPORT_DATA_BY_COMP!$A:$A,0)</f>
        <v>950</v>
      </c>
      <c r="E13" s="65" t="str">
        <f>SUBSTITUTE(VLOOKUP($B13,COMP_LIST!$A:$AA,5,FALSE),"EL","")</f>
        <v>E. Diepeveen DL  / Jensen</v>
      </c>
      <c r="F13" s="4" t="str">
        <f>VLOOKUP($B13,COMP_LIST!$A:$AA,3,FALSE)</f>
        <v>Xiangshan E</v>
      </c>
      <c r="G13" s="4" t="str">
        <f>VLOOKUP($B13,COMP_LIST!$A:$AA,4,FALSE)</f>
        <v>香山長老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5</v>
      </c>
      <c r="K13" s="10">
        <f>IFERROR(INDEX(REPORT_DATA_BY_COMP!$A:$AH,$D13,MATCH(K$8,REPORT_DATA_BY_COMP!$A$1:$AH$1,0)), "")</f>
        <v>0</v>
      </c>
      <c r="L13" s="47">
        <f>IFERROR(INDEX(REPORT_DATA_BY_COMP!$A:$AH,$D13,MATCH(L$8,REPORT_DATA_BY_COMP!$A$1:$AH$1,0)), "")</f>
        <v>1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6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10</v>
      </c>
      <c r="Q13" s="10">
        <f>IFERROR(INDEX(REPORT_DATA_BY_COMP!$A:$AH,$D13,MATCH(Q$8,REPORT_DATA_BY_COMP!$A$1:$AH$1,0)), "")</f>
        <v>4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8</v>
      </c>
    </row>
    <row r="14" spans="1:19" ht="15" customHeight="1">
      <c r="A14" s="1"/>
      <c r="B14" s="1" t="s">
        <v>2305</v>
      </c>
      <c r="C14" s="64" t="str">
        <f>CONCATENATE(YEAR,":",MONTH,":",WEEK,":",WEEKDAY,":",$B14)</f>
        <v>2016:3:3:7:ZHUNAN_S</v>
      </c>
      <c r="D14" s="64">
        <f>MATCH($C14,REPORT_DATA_BY_COMP!$A:$A,0)</f>
        <v>980</v>
      </c>
      <c r="E14" s="65" t="str">
        <f>SUBSTITUTE(VLOOKUP($B14,COMP_LIST!$A:$AA,5,FALSE),"EL","")</f>
        <v>S. Kho / Miller</v>
      </c>
      <c r="F14" s="4" t="str">
        <f>VLOOKUP($B14,COMP_LIST!$A:$AA,3,FALSE)</f>
        <v>Zhunan S</v>
      </c>
      <c r="G14" s="4" t="str">
        <f>VLOOKUP($B14,COMP_LIST!$A:$AA,4,FALSE)</f>
        <v>竹南姐妹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1</v>
      </c>
      <c r="K14" s="10">
        <f>IFERROR(INDEX(REPORT_DATA_BY_COMP!$A:$AH,$D14,MATCH(K$8,REPORT_DATA_BY_COMP!$A$1:$AH$1,0)), "")</f>
        <v>9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10</v>
      </c>
      <c r="O14" s="10">
        <f>IFERROR(INDEX(REPORT_DATA_BY_COMP!$A:$AH,$D14,MATCH(O$8,REPORT_DATA_BY_COMP!$A$1:$AH$1,0)), "")</f>
        <v>5</v>
      </c>
      <c r="P14" s="10">
        <f>IFERROR(INDEX(REPORT_DATA_BY_COMP!$A:$AH,$D14,MATCH(P$8,REPORT_DATA_BY_COMP!$A$1:$AH$1,0)), "")</f>
        <v>14</v>
      </c>
      <c r="Q14" s="10">
        <f>IFERROR(INDEX(REPORT_DATA_BY_COMP!$A:$AH,$D14,MATCH(Q$8,REPORT_DATA_BY_COMP!$A$1:$AH$1,0)), "")</f>
        <v>5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9</v>
      </c>
    </row>
    <row r="15" spans="1:19" ht="15" customHeight="1">
      <c r="A15" s="1"/>
      <c r="B15" s="1"/>
      <c r="E15" s="8" t="s">
        <v>819</v>
      </c>
      <c r="F15" s="9"/>
      <c r="G15" s="9"/>
      <c r="H15" s="11">
        <f>SUM(H12:H14)</f>
        <v>0</v>
      </c>
      <c r="I15" s="11">
        <f t="shared" ref="I15:S15" si="0">SUM(I12:I14)</f>
        <v>0</v>
      </c>
      <c r="J15" s="11">
        <f t="shared" si="0"/>
        <v>8</v>
      </c>
      <c r="K15" s="11">
        <f t="shared" si="0"/>
        <v>12</v>
      </c>
      <c r="L15" s="48">
        <f t="shared" si="0"/>
        <v>1</v>
      </c>
      <c r="M15" s="57">
        <f t="shared" si="0"/>
        <v>0</v>
      </c>
      <c r="N15" s="51">
        <f t="shared" si="0"/>
        <v>21</v>
      </c>
      <c r="O15" s="11">
        <f t="shared" si="0"/>
        <v>9</v>
      </c>
      <c r="P15" s="11">
        <f t="shared" si="0"/>
        <v>30</v>
      </c>
      <c r="Q15" s="11">
        <f t="shared" si="0"/>
        <v>17</v>
      </c>
      <c r="R15" s="11">
        <f t="shared" si="0"/>
        <v>0</v>
      </c>
      <c r="S15" s="11">
        <f t="shared" si="0"/>
        <v>31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2703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2016:3:1:7:ZHUNAN</v>
      </c>
      <c r="D18" s="64">
        <f>MATCH($C18,REPORT_DATA_BY_DISTRICT!$A:$A, 0)</f>
        <v>255</v>
      </c>
      <c r="E18" s="19" t="s">
        <v>796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1</v>
      </c>
      <c r="J18" s="10">
        <f>IFERROR(INDEX(REPORT_DATA_BY_DISTRICT!$A:$AH,$D18,MATCH(J$8,REPORT_DATA_BY_DISTRICT!$A$1:$AH$1,0)), "")</f>
        <v>6</v>
      </c>
      <c r="K18" s="10">
        <f>IFERROR(INDEX(REPORT_DATA_BY_DISTRICT!$A:$AH,$D18,MATCH(K$8,REPORT_DATA_BY_DISTRICT!$A$1:$AH$1,0)), "")</f>
        <v>10</v>
      </c>
      <c r="L18" s="10">
        <f>IFERROR(INDEX(REPORT_DATA_BY_DISTRICT!$A:$AH,$D18,MATCH(L$8,REPORT_DATA_BY_DISTRICT!$A$1:$AH$1,0)), "")</f>
        <v>1</v>
      </c>
      <c r="M18" s="10">
        <f>IFERROR(INDEX(REPORT_DATA_BY_DISTRICT!$A:$AH,$D18,MATCH(M$8,REPORT_DATA_BY_DISTRICT!$A$1:$AH$1,0)), "")</f>
        <v>1</v>
      </c>
      <c r="N18" s="10">
        <f>IFERROR(INDEX(REPORT_DATA_BY_DISTRICT!$A:$AH,$D18,MATCH(N$8,REPORT_DATA_BY_DISTRICT!$A$1:$AH$1,0)), "")</f>
        <v>21</v>
      </c>
      <c r="O18" s="10">
        <f>IFERROR(INDEX(REPORT_DATA_BY_DISTRICT!$A:$AH,$D18,MATCH(O$8,REPORT_DATA_BY_DISTRICT!$A$1:$AH$1,0)), "")</f>
        <v>8</v>
      </c>
      <c r="P18" s="10">
        <f>IFERROR(INDEX(REPORT_DATA_BY_DISTRICT!$A:$AH,$D18,MATCH(P$8,REPORT_DATA_BY_DISTRICT!$A$1:$AH$1,0)), "")</f>
        <v>33</v>
      </c>
      <c r="Q18" s="10">
        <f>IFERROR(INDEX(REPORT_DATA_BY_DISTRICT!$A:$AH,$D18,MATCH(Q$8,REPORT_DATA_BY_DISTRICT!$A$1:$AH$1,0)), "")</f>
        <v>25</v>
      </c>
      <c r="R18" s="10">
        <f>IFERROR(INDEX(REPORT_DATA_BY_DISTRICT!$A:$AH,$D18,MATCH(R$8,REPORT_DATA_BY_DISTRICT!$A$1:$AH$1,0)), "")</f>
        <v>0</v>
      </c>
      <c r="S18" s="10">
        <f>IFERROR(INDEX(REPORT_DATA_BY_DISTRICT!$A:$AH,$D18,MATCH(S$8,REPORT_DATA_BY_DISTRICT!$A$1:$AH$1,0)), "")</f>
        <v>37</v>
      </c>
    </row>
    <row r="19" spans="3:19" ht="15" customHeight="1">
      <c r="C19" s="64" t="str">
        <f>CONCATENATE(YEAR,":",MONTH,":2:",WEEKLY_REPORT_DAY,":", $A$1)</f>
        <v>2016:3:2:7:ZHUNAN</v>
      </c>
      <c r="D19" s="64">
        <f>MATCH($C19,REPORT_DATA_BY_DISTRICT!$A:$A, 0)</f>
        <v>284</v>
      </c>
      <c r="E19" s="19" t="s">
        <v>795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7</v>
      </c>
      <c r="K19" s="10">
        <f>IFERROR(INDEX(REPORT_DATA_BY_DISTRICT!$A:$AH,$D19,MATCH(K$8,REPORT_DATA_BY_DISTRICT!$A$1:$AH$1,0)), "")</f>
        <v>10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1</v>
      </c>
      <c r="N19" s="10">
        <f>IFERROR(INDEX(REPORT_DATA_BY_DISTRICT!$A:$AH,$D19,MATCH(N$8,REPORT_DATA_BY_DISTRICT!$A$1:$AH$1,0)), "")</f>
        <v>22</v>
      </c>
      <c r="O19" s="10">
        <f>IFERROR(INDEX(REPORT_DATA_BY_DISTRICT!$A:$AH,$D19,MATCH(O$8,REPORT_DATA_BY_DISTRICT!$A$1:$AH$1,0)), "")</f>
        <v>7</v>
      </c>
      <c r="P19" s="10">
        <f>IFERROR(INDEX(REPORT_DATA_BY_DISTRICT!$A:$AH,$D19,MATCH(P$8,REPORT_DATA_BY_DISTRICT!$A$1:$AH$1,0)), "")</f>
        <v>25</v>
      </c>
      <c r="Q19" s="10">
        <f>IFERROR(INDEX(REPORT_DATA_BY_DISTRICT!$A:$AH,$D19,MATCH(Q$8,REPORT_DATA_BY_DISTRICT!$A$1:$AH$1,0)), "")</f>
        <v>8</v>
      </c>
      <c r="R19" s="10">
        <f>IFERROR(INDEX(REPORT_DATA_BY_DISTRICT!$A:$AH,$D19,MATCH(R$8,REPORT_DATA_BY_DISTRICT!$A$1:$AH$1,0)), "")</f>
        <v>3</v>
      </c>
      <c r="S19" s="10">
        <f>IFERROR(INDEX(REPORT_DATA_BY_DISTRICT!$A:$AH,$D19,MATCH(S$8,REPORT_DATA_BY_DISTRICT!$A$1:$AH$1,0)), "")</f>
        <v>25</v>
      </c>
    </row>
    <row r="20" spans="3:19" ht="15" customHeight="1">
      <c r="C20" s="64" t="str">
        <f>CONCATENATE(YEAR,":",MONTH,":3:",WEEKLY_REPORT_DAY,":", $A$1)</f>
        <v>2016:3:3:7:ZHUNAN</v>
      </c>
      <c r="D20" s="64">
        <f>MATCH($C20,REPORT_DATA_BY_DISTRICT!$A:$A, 0)</f>
        <v>314</v>
      </c>
      <c r="E20" s="19" t="s">
        <v>797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8</v>
      </c>
      <c r="K20" s="10">
        <f>IFERROR(INDEX(REPORT_DATA_BY_DISTRICT!$A:$AH,$D20,MATCH(K$8,REPORT_DATA_BY_DISTRICT!$A$1:$AH$1,0)), "")</f>
        <v>12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21</v>
      </c>
      <c r="O20" s="10">
        <f>IFERROR(INDEX(REPORT_DATA_BY_DISTRICT!$A:$AH,$D20,MATCH(O$8,REPORT_DATA_BY_DISTRICT!$A$1:$AH$1,0)), "")</f>
        <v>9</v>
      </c>
      <c r="P20" s="10">
        <f>IFERROR(INDEX(REPORT_DATA_BY_DISTRICT!$A:$AH,$D20,MATCH(P$8,REPORT_DATA_BY_DISTRICT!$A$1:$AH$1,0)), "")</f>
        <v>30</v>
      </c>
      <c r="Q20" s="10">
        <f>IFERROR(INDEX(REPORT_DATA_BY_DISTRICT!$A:$AH,$D20,MATCH(Q$8,REPORT_DATA_BY_DISTRICT!$A$1:$AH$1,0)), "")</f>
        <v>17</v>
      </c>
      <c r="R20" s="10">
        <f>IFERROR(INDEX(REPORT_DATA_BY_DISTRICT!$A:$AH,$D20,MATCH(R$8,REPORT_DATA_BY_DISTRICT!$A$1:$AH$1,0)), "")</f>
        <v>0</v>
      </c>
      <c r="S20" s="10">
        <f>IFERROR(INDEX(REPORT_DATA_BY_DISTRICT!$A:$AH,$D20,MATCH(S$8,REPORT_DATA_BY_DISTRICT!$A$1:$AH$1,0)), "")</f>
        <v>31</v>
      </c>
    </row>
    <row r="21" spans="3:19" ht="15" customHeight="1">
      <c r="C21" s="64" t="str">
        <f>CONCATENATE(YEAR,":",MONTH,":4:",WEEKLY_REPORT_DAY,":", $A$1)</f>
        <v>2016:3:4:7:ZHUNAN</v>
      </c>
      <c r="D21" s="64" t="e">
        <f>MATCH($C21,REPORT_DATA_BY_DISTRICT!$A:$A, 0)</f>
        <v>#N/A</v>
      </c>
      <c r="E21" s="19" t="s">
        <v>798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CONCATENATE(YEAR,":",MONTH,":5:",WEEKLY_REPORT_DAY,":", $A$1)</f>
        <v>2016:3:5:7:ZHUNAN</v>
      </c>
      <c r="D22" s="64" t="e">
        <f>MATCH($C22,REPORT_DATA_BY_DISTRICT!$A:$A, 0)</f>
        <v>#N/A</v>
      </c>
      <c r="E22" s="19" t="s">
        <v>799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E23" s="16" t="s">
        <v>819</v>
      </c>
      <c r="F23" s="14"/>
      <c r="G23" s="14"/>
      <c r="H23" s="17">
        <f>SUM(H18:H22)</f>
        <v>0</v>
      </c>
      <c r="I23" s="17">
        <f t="shared" ref="I23:R23" si="1">SUM(I18:I22)</f>
        <v>2</v>
      </c>
      <c r="J23" s="17">
        <f t="shared" si="1"/>
        <v>21</v>
      </c>
      <c r="K23" s="17">
        <f t="shared" si="1"/>
        <v>32</v>
      </c>
      <c r="L23" s="49">
        <f t="shared" si="1"/>
        <v>2</v>
      </c>
      <c r="M23" s="17">
        <f t="shared" si="1"/>
        <v>2</v>
      </c>
      <c r="N23" s="52">
        <f t="shared" si="1"/>
        <v>64</v>
      </c>
      <c r="O23" s="17">
        <f t="shared" si="1"/>
        <v>24</v>
      </c>
      <c r="P23" s="17">
        <f t="shared" si="1"/>
        <v>88</v>
      </c>
      <c r="Q23" s="17">
        <f t="shared" si="1"/>
        <v>50</v>
      </c>
      <c r="R23" s="17">
        <f t="shared" si="1"/>
        <v>3</v>
      </c>
      <c r="S23" s="17">
        <f>SUM(S18:S22)</f>
        <v>93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4:S14">
    <cfRule type="expression" dxfId="363" priority="10">
      <formula>AND(M$9&lt;&gt;"",M14&gt;=M$9)</formula>
    </cfRule>
  </conditionalFormatting>
  <conditionalFormatting sqref="M14:S14">
    <cfRule type="expression" dxfId="362" priority="9">
      <formula>J14=""</formula>
    </cfRule>
    <cfRule type="expression" dxfId="361" priority="11">
      <formula>AND(M$10&lt;&gt;"",M14&lt;M$10)</formula>
    </cfRule>
    <cfRule type="expression" dxfId="360" priority="12">
      <formula>AND(M$10&lt;&gt;"",M14&gt;=M$10)</formula>
    </cfRule>
  </conditionalFormatting>
  <conditionalFormatting sqref="M12:S12">
    <cfRule type="expression" dxfId="359" priority="6">
      <formula>AND(M$9&lt;&gt;"",M12&gt;=M$9)</formula>
    </cfRule>
  </conditionalFormatting>
  <conditionalFormatting sqref="M12:S12">
    <cfRule type="expression" dxfId="358" priority="5">
      <formula>J12=""</formula>
    </cfRule>
    <cfRule type="expression" dxfId="357" priority="7">
      <formula>AND(M$10&lt;&gt;"",M12&lt;M$10)</formula>
    </cfRule>
    <cfRule type="expression" dxfId="356" priority="8">
      <formula>AND(M$10&lt;&gt;"",M12&gt;=M$10)</formula>
    </cfRule>
  </conditionalFormatting>
  <conditionalFormatting sqref="M13:S13">
    <cfRule type="expression" dxfId="355" priority="2">
      <formula>AND(M$9&lt;&gt;"",M13&gt;=M$9)</formula>
    </cfRule>
  </conditionalFormatting>
  <conditionalFormatting sqref="M13:S13">
    <cfRule type="expression" dxfId="354" priority="1">
      <formula>J13=""</formula>
    </cfRule>
    <cfRule type="expression" dxfId="353" priority="3">
      <formula>AND(M$10&lt;&gt;"",M13&lt;M$10)</formula>
    </cfRule>
    <cfRule type="expression" dxfId="352" priority="4">
      <formula>AND(M$10&lt;&gt;"",M13&gt;=M$10)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65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opLeftCell="I76" zoomScale="85" zoomScaleNormal="85" workbookViewId="0">
      <selection activeCell="AA102" sqref="AA10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2014:1:0:0:ZHUNAN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2014:2:0:0:ZHUNAN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2014:3:0:0:ZHUNAN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2014:4:0:0:ZHUNAN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2014:5:0:0:ZHUNAN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2014:6:0:0:ZHUNAN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2014:7:0:0:ZHUNAN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2014:8:0:0:ZHUNAN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2014:9:0:0:ZHUNAN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2014:10:0:0:ZHUNAN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2014:11:0:0:ZHUNAN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2014:12:0:0:ZHUNAN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2015:1:0:0:ZHUNAN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2015:2:0:0:ZHUNAN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2015:3:0:0:ZHUNAN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2015:4:0:0:ZHUNAN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2015:5:0:0:ZHUNAN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2015:6:0:0:ZHUNAN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2015:7:0:0:ZHUNAN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2015:8:0:0:ZHUNAN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2015:9:0:0:ZHUNAN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2015:10:0:0:ZHUNAN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2015:11:0:0:ZHUNAN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2015:12:0:0:ZHUNAN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2016:1:0:0:ZHUNAN</v>
      </c>
      <c r="AB77" s="27">
        <f t="shared" ca="1" si="3"/>
        <v>37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42372</v>
      </c>
      <c r="AN77" s="27">
        <f t="shared" ref="AN77:AN88" si="10">WEEKNUM(AM77,2)-WEEKNUM(DATE(YEAR(AM77),MONTH(AM77),1),2)+1</f>
        <v>1</v>
      </c>
      <c r="AO77" s="28" t="str">
        <f t="shared" ref="AO77:AO88" si="11">CONCATENATE(YEAR(AM77),":",MONTH(AM77),":",AN77,":",WEEKLY_REPORT_DAY,":", $X$90)</f>
        <v>2016:1:1:7:ZHUNAN</v>
      </c>
      <c r="AP77" s="27" t="e">
        <f t="shared" ref="AP77:AP88" ca="1" si="12">MATCH(AO77,INDIRECT(CONCATENATE($X$93,"$A:$A")),0)</f>
        <v>#N/A</v>
      </c>
      <c r="AQ77" s="21" t="e">
        <f t="shared" ref="AQ77:AU88" ca="1" si="13">INDEX(INDIRECT(CONCATENATE($X$93,"$A:$AG")),$AP77,MATCH(AQ$52,INDIRECT(CONCATENATE($X$93,"$A1:$AG1")),0))</f>
        <v>#N/A</v>
      </c>
      <c r="AR77" s="21" t="e">
        <f t="shared" ca="1" si="13"/>
        <v>#N/A</v>
      </c>
      <c r="AS77" s="21" t="e">
        <f t="shared" ca="1" si="13"/>
        <v>#N/A</v>
      </c>
      <c r="AT77" s="21" t="e">
        <f t="shared" ca="1" si="13"/>
        <v>#N/A</v>
      </c>
      <c r="AU77" s="21" t="e">
        <f t="shared" ca="1" si="13"/>
        <v>#N/A</v>
      </c>
      <c r="AV77" s="21">
        <f t="shared" ref="AV77:AV88" si="14">ROUND(1*$X$97/$X$99,0)</f>
        <v>1</v>
      </c>
      <c r="AW77" s="21">
        <f t="shared" ref="AW77:AW88" si="15">6*$X$97</f>
        <v>18</v>
      </c>
      <c r="AX77" s="21">
        <f t="shared" ref="AX77:AX88" si="16">3*$X$97</f>
        <v>9</v>
      </c>
      <c r="AY77" s="21">
        <f t="shared" ref="AY77:AY88" si="17">5*$X$97</f>
        <v>15</v>
      </c>
      <c r="AZ77" s="21">
        <f t="shared" ref="AZ77:AZ88" si="18">1*$X$97</f>
        <v>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2016:2:0:0:ZHUNAN</v>
      </c>
      <c r="AB78" s="27">
        <f t="shared" ca="1" si="3"/>
        <v>70</v>
      </c>
      <c r="AC78" s="21">
        <f t="shared" ca="1" si="4"/>
        <v>2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42379</v>
      </c>
      <c r="AN78" s="27">
        <f t="shared" si="10"/>
        <v>2</v>
      </c>
      <c r="AO78" s="28" t="str">
        <f t="shared" si="11"/>
        <v>2016:1:2:7:ZHUNAN</v>
      </c>
      <c r="AP78" s="27">
        <f t="shared" ca="1" si="12"/>
        <v>33</v>
      </c>
      <c r="AQ78" s="21">
        <f t="shared" ca="1" si="13"/>
        <v>0</v>
      </c>
      <c r="AR78" s="21">
        <f t="shared" ca="1" si="13"/>
        <v>22</v>
      </c>
      <c r="AS78" s="21">
        <f t="shared" ca="1" si="13"/>
        <v>0</v>
      </c>
      <c r="AT78" s="21">
        <f t="shared" ca="1" si="13"/>
        <v>14</v>
      </c>
      <c r="AU78" s="21">
        <f t="shared" ca="1" si="13"/>
        <v>0</v>
      </c>
      <c r="AV78" s="21">
        <f t="shared" si="14"/>
        <v>1</v>
      </c>
      <c r="AW78" s="21">
        <f t="shared" si="15"/>
        <v>18</v>
      </c>
      <c r="AX78" s="21">
        <f t="shared" si="16"/>
        <v>9</v>
      </c>
      <c r="AY78" s="21">
        <f t="shared" si="17"/>
        <v>15</v>
      </c>
      <c r="AZ78" s="21">
        <f t="shared" si="18"/>
        <v>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2016:3:0:0:ZHUNAN</v>
      </c>
      <c r="AB79" s="27">
        <f t="shared" ca="1" si="3"/>
        <v>102</v>
      </c>
      <c r="AC79" s="21">
        <f t="shared" ca="1" si="4"/>
        <v>2</v>
      </c>
      <c r="AD79" s="21">
        <f t="shared" si="5"/>
        <v>0</v>
      </c>
      <c r="AE79" s="27">
        <f t="shared" ca="1" si="6"/>
        <v>32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42386</v>
      </c>
      <c r="AN79" s="27">
        <f t="shared" si="10"/>
        <v>3</v>
      </c>
      <c r="AO79" s="28" t="str">
        <f t="shared" si="11"/>
        <v>2016:1:3:7:ZHUNAN</v>
      </c>
      <c r="AP79" s="27" t="e">
        <f t="shared" ca="1" si="12"/>
        <v>#N/A</v>
      </c>
      <c r="AQ79" s="21" t="e">
        <f t="shared" ca="1" si="13"/>
        <v>#N/A</v>
      </c>
      <c r="AR79" s="21" t="e">
        <f t="shared" ca="1" si="13"/>
        <v>#N/A</v>
      </c>
      <c r="AS79" s="21" t="e">
        <f t="shared" ca="1" si="13"/>
        <v>#N/A</v>
      </c>
      <c r="AT79" s="21" t="e">
        <f t="shared" ca="1" si="13"/>
        <v>#N/A</v>
      </c>
      <c r="AU79" s="21" t="e">
        <f t="shared" ca="1" si="13"/>
        <v>#N/A</v>
      </c>
      <c r="AV79" s="21">
        <f t="shared" si="14"/>
        <v>1</v>
      </c>
      <c r="AW79" s="21">
        <f t="shared" si="15"/>
        <v>18</v>
      </c>
      <c r="AX79" s="21">
        <f t="shared" si="16"/>
        <v>9</v>
      </c>
      <c r="AY79" s="21">
        <f t="shared" si="17"/>
        <v>15</v>
      </c>
      <c r="AZ79" s="21">
        <f t="shared" si="18"/>
        <v>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2016:4:0:0:ZHUNAN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42393</v>
      </c>
      <c r="AN80" s="27">
        <f t="shared" si="10"/>
        <v>4</v>
      </c>
      <c r="AO80" s="28" t="str">
        <f t="shared" si="11"/>
        <v>2016:1:4:7:ZHUNAN</v>
      </c>
      <c r="AP80" s="27">
        <f t="shared" ca="1" si="12"/>
        <v>65</v>
      </c>
      <c r="AQ80" s="21">
        <f t="shared" ca="1" si="13"/>
        <v>0</v>
      </c>
      <c r="AR80" s="21">
        <f t="shared" ca="1" si="13"/>
        <v>18</v>
      </c>
      <c r="AS80" s="21">
        <f t="shared" ca="1" si="13"/>
        <v>6</v>
      </c>
      <c r="AT80" s="21">
        <f t="shared" ca="1" si="13"/>
        <v>23</v>
      </c>
      <c r="AU80" s="21">
        <f t="shared" ca="1" si="13"/>
        <v>0</v>
      </c>
      <c r="AV80" s="21">
        <f t="shared" si="14"/>
        <v>1</v>
      </c>
      <c r="AW80" s="21">
        <f t="shared" si="15"/>
        <v>18</v>
      </c>
      <c r="AX80" s="21">
        <f t="shared" si="16"/>
        <v>9</v>
      </c>
      <c r="AY80" s="21">
        <f t="shared" si="17"/>
        <v>15</v>
      </c>
      <c r="AZ80" s="21">
        <f t="shared" si="18"/>
        <v>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2016:5:0:0:ZHUNAN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42400</v>
      </c>
      <c r="AN81" s="27">
        <f t="shared" si="10"/>
        <v>5</v>
      </c>
      <c r="AO81" s="28" t="str">
        <f t="shared" si="11"/>
        <v>2016:1:5:7:ZHUNAN</v>
      </c>
      <c r="AP81" s="27">
        <f t="shared" ca="1" si="12"/>
        <v>97</v>
      </c>
      <c r="AQ81" s="21">
        <f t="shared" ca="1" si="13"/>
        <v>1</v>
      </c>
      <c r="AR81" s="21">
        <f t="shared" ca="1" si="13"/>
        <v>15</v>
      </c>
      <c r="AS81" s="21">
        <f t="shared" ca="1" si="13"/>
        <v>7</v>
      </c>
      <c r="AT81" s="21">
        <f t="shared" ca="1" si="13"/>
        <v>16</v>
      </c>
      <c r="AU81" s="21">
        <f t="shared" ca="1" si="13"/>
        <v>0</v>
      </c>
      <c r="AV81" s="21">
        <f t="shared" si="14"/>
        <v>1</v>
      </c>
      <c r="AW81" s="21">
        <f t="shared" si="15"/>
        <v>18</v>
      </c>
      <c r="AX81" s="21">
        <f t="shared" si="16"/>
        <v>9</v>
      </c>
      <c r="AY81" s="21">
        <f t="shared" si="17"/>
        <v>15</v>
      </c>
      <c r="AZ81" s="21">
        <f t="shared" si="18"/>
        <v>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2016:6:0:0:ZHUNAN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42407</v>
      </c>
      <c r="AN82" s="27">
        <f t="shared" si="10"/>
        <v>1</v>
      </c>
      <c r="AO82" s="28" t="str">
        <f t="shared" si="11"/>
        <v>2016:2:1:7:ZHUNAN</v>
      </c>
      <c r="AP82" s="27">
        <f t="shared" ca="1" si="12"/>
        <v>129</v>
      </c>
      <c r="AQ82" s="21">
        <f t="shared" ca="1" si="13"/>
        <v>0</v>
      </c>
      <c r="AR82" s="21">
        <f t="shared" ca="1" si="13"/>
        <v>14</v>
      </c>
      <c r="AS82" s="21">
        <f t="shared" ca="1" si="13"/>
        <v>2</v>
      </c>
      <c r="AT82" s="21">
        <f t="shared" ca="1" si="13"/>
        <v>14</v>
      </c>
      <c r="AU82" s="21">
        <f t="shared" ca="1" si="13"/>
        <v>0</v>
      </c>
      <c r="AV82" s="21">
        <f t="shared" si="14"/>
        <v>1</v>
      </c>
      <c r="AW82" s="21">
        <f t="shared" si="15"/>
        <v>18</v>
      </c>
      <c r="AX82" s="21">
        <f t="shared" si="16"/>
        <v>9</v>
      </c>
      <c r="AY82" s="21">
        <f t="shared" si="17"/>
        <v>15</v>
      </c>
      <c r="AZ82" s="21">
        <f t="shared" si="18"/>
        <v>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2016:7:0:0:ZHUNAN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42414</v>
      </c>
      <c r="AN83" s="27">
        <f t="shared" si="10"/>
        <v>2</v>
      </c>
      <c r="AO83" s="28" t="str">
        <f t="shared" si="11"/>
        <v>2016:2:2:7:ZHUNAN</v>
      </c>
      <c r="AP83" s="27">
        <f t="shared" ca="1" si="12"/>
        <v>161</v>
      </c>
      <c r="AQ83" s="21">
        <f t="shared" ca="1" si="13"/>
        <v>1</v>
      </c>
      <c r="AR83" s="21">
        <f t="shared" ca="1" si="13"/>
        <v>5</v>
      </c>
      <c r="AS83" s="21">
        <f t="shared" ca="1" si="13"/>
        <v>3</v>
      </c>
      <c r="AT83" s="21">
        <f t="shared" ca="1" si="13"/>
        <v>13</v>
      </c>
      <c r="AU83" s="21">
        <f t="shared" ca="1" si="13"/>
        <v>3</v>
      </c>
      <c r="AV83" s="21">
        <f t="shared" si="14"/>
        <v>1</v>
      </c>
      <c r="AW83" s="21">
        <f t="shared" si="15"/>
        <v>18</v>
      </c>
      <c r="AX83" s="21">
        <f t="shared" si="16"/>
        <v>9</v>
      </c>
      <c r="AY83" s="21">
        <f t="shared" si="17"/>
        <v>15</v>
      </c>
      <c r="AZ83" s="21">
        <f t="shared" si="18"/>
        <v>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2016:8:0:0:ZHUNAN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42421</v>
      </c>
      <c r="AN84" s="27">
        <f t="shared" si="10"/>
        <v>3</v>
      </c>
      <c r="AO84" s="28" t="str">
        <f t="shared" si="11"/>
        <v>2016:2:3:7:ZHUNAN</v>
      </c>
      <c r="AP84" s="27">
        <f t="shared" ca="1" si="12"/>
        <v>193</v>
      </c>
      <c r="AQ84" s="21">
        <f t="shared" ca="1" si="13"/>
        <v>0</v>
      </c>
      <c r="AR84" s="21">
        <f t="shared" ca="1" si="13"/>
        <v>9</v>
      </c>
      <c r="AS84" s="21">
        <f t="shared" ca="1" si="13"/>
        <v>3</v>
      </c>
      <c r="AT84" s="21">
        <f t="shared" ca="1" si="13"/>
        <v>18</v>
      </c>
      <c r="AU84" s="21">
        <f t="shared" ca="1" si="13"/>
        <v>0</v>
      </c>
      <c r="AV84" s="21">
        <f t="shared" si="14"/>
        <v>1</v>
      </c>
      <c r="AW84" s="21">
        <f t="shared" si="15"/>
        <v>18</v>
      </c>
      <c r="AX84" s="21">
        <f t="shared" si="16"/>
        <v>9</v>
      </c>
      <c r="AY84" s="21">
        <f t="shared" si="17"/>
        <v>15</v>
      </c>
      <c r="AZ84" s="21">
        <f t="shared" si="18"/>
        <v>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2016:9:0:0:ZHUNAN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90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42428</v>
      </c>
      <c r="AN85" s="27">
        <f t="shared" si="10"/>
        <v>4</v>
      </c>
      <c r="AO85" s="28" t="str">
        <f t="shared" si="11"/>
        <v>2016:2:4:7:ZHUNAN</v>
      </c>
      <c r="AP85" s="27">
        <f t="shared" ca="1" si="12"/>
        <v>224</v>
      </c>
      <c r="AQ85" s="21">
        <f t="shared" ca="1" si="13"/>
        <v>1</v>
      </c>
      <c r="AR85" s="21">
        <f t="shared" ca="1" si="13"/>
        <v>16</v>
      </c>
      <c r="AS85" s="21">
        <f t="shared" ca="1" si="13"/>
        <v>8</v>
      </c>
      <c r="AT85" s="21">
        <f t="shared" ca="1" si="13"/>
        <v>17</v>
      </c>
      <c r="AU85" s="21">
        <f t="shared" ca="1" si="13"/>
        <v>5</v>
      </c>
      <c r="AV85" s="21">
        <f t="shared" si="14"/>
        <v>1</v>
      </c>
      <c r="AW85" s="21">
        <f t="shared" si="15"/>
        <v>18</v>
      </c>
      <c r="AX85" s="21">
        <f t="shared" si="16"/>
        <v>9</v>
      </c>
      <c r="AY85" s="21">
        <f t="shared" si="17"/>
        <v>15</v>
      </c>
      <c r="AZ85" s="21">
        <f t="shared" si="18"/>
        <v>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2016:10:0:0:ZHUNAN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42435</v>
      </c>
      <c r="AN86" s="27">
        <f t="shared" si="10"/>
        <v>1</v>
      </c>
      <c r="AO86" s="28" t="str">
        <f t="shared" si="11"/>
        <v>2016:3:1:7:ZHUNAN</v>
      </c>
      <c r="AP86" s="27">
        <f t="shared" ca="1" si="12"/>
        <v>255</v>
      </c>
      <c r="AQ86" s="21">
        <f t="shared" ca="1" si="13"/>
        <v>1</v>
      </c>
      <c r="AR86" s="21">
        <f t="shared" ca="1" si="13"/>
        <v>21</v>
      </c>
      <c r="AS86" s="21">
        <f t="shared" ca="1" si="13"/>
        <v>8</v>
      </c>
      <c r="AT86" s="21">
        <f t="shared" ca="1" si="13"/>
        <v>25</v>
      </c>
      <c r="AU86" s="21">
        <f t="shared" ca="1" si="13"/>
        <v>0</v>
      </c>
      <c r="AV86" s="21">
        <f t="shared" si="14"/>
        <v>1</v>
      </c>
      <c r="AW86" s="21">
        <f t="shared" si="15"/>
        <v>18</v>
      </c>
      <c r="AX86" s="21">
        <f t="shared" si="16"/>
        <v>9</v>
      </c>
      <c r="AY86" s="21">
        <f t="shared" si="17"/>
        <v>15</v>
      </c>
      <c r="AZ86" s="21">
        <f t="shared" si="18"/>
        <v>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2016:11:0:0:ZHUNAN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42442</v>
      </c>
      <c r="AN87" s="27">
        <f t="shared" si="10"/>
        <v>2</v>
      </c>
      <c r="AO87" s="28" t="str">
        <f t="shared" si="11"/>
        <v>2016:3:2:7:ZHUNAN</v>
      </c>
      <c r="AP87" s="27">
        <f t="shared" ca="1" si="12"/>
        <v>284</v>
      </c>
      <c r="AQ87" s="21">
        <f t="shared" ca="1" si="13"/>
        <v>1</v>
      </c>
      <c r="AR87" s="21">
        <f t="shared" ca="1" si="13"/>
        <v>22</v>
      </c>
      <c r="AS87" s="21">
        <f t="shared" ca="1" si="13"/>
        <v>7</v>
      </c>
      <c r="AT87" s="21">
        <f t="shared" ca="1" si="13"/>
        <v>8</v>
      </c>
      <c r="AU87" s="21">
        <f t="shared" ca="1" si="13"/>
        <v>3</v>
      </c>
      <c r="AV87" s="21">
        <f t="shared" si="14"/>
        <v>1</v>
      </c>
      <c r="AW87" s="21">
        <f t="shared" si="15"/>
        <v>18</v>
      </c>
      <c r="AX87" s="21">
        <f t="shared" si="16"/>
        <v>9</v>
      </c>
      <c r="AY87" s="21">
        <f t="shared" si="17"/>
        <v>15</v>
      </c>
      <c r="AZ87" s="21">
        <f t="shared" si="18"/>
        <v>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2016:12:0:0:ZHUNAN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42449</v>
      </c>
      <c r="AN88" s="27">
        <f t="shared" si="10"/>
        <v>3</v>
      </c>
      <c r="AO88" s="28" t="str">
        <f t="shared" si="11"/>
        <v>2016:3:3:7:ZHUNAN</v>
      </c>
      <c r="AP88" s="27">
        <f t="shared" ca="1" si="12"/>
        <v>314</v>
      </c>
      <c r="AQ88" s="21">
        <f t="shared" ca="1" si="13"/>
        <v>0</v>
      </c>
      <c r="AR88" s="21">
        <f t="shared" ca="1" si="13"/>
        <v>21</v>
      </c>
      <c r="AS88" s="21">
        <f t="shared" ca="1" si="13"/>
        <v>9</v>
      </c>
      <c r="AT88" s="21">
        <f t="shared" ca="1" si="13"/>
        <v>17</v>
      </c>
      <c r="AU88" s="21">
        <f t="shared" ca="1" si="13"/>
        <v>0</v>
      </c>
      <c r="AV88" s="21">
        <f t="shared" si="14"/>
        <v>1</v>
      </c>
      <c r="AW88" s="21">
        <f t="shared" si="15"/>
        <v>18</v>
      </c>
      <c r="AX88" s="21">
        <f t="shared" si="16"/>
        <v>9</v>
      </c>
      <c r="AY88" s="21">
        <f t="shared" si="17"/>
        <v>15</v>
      </c>
      <c r="AZ88" s="21">
        <f t="shared" si="18"/>
        <v>3</v>
      </c>
    </row>
    <row r="89" spans="23:52">
      <c r="AC89" s="7">
        <f ca="1">SUMIFS(AC53:AC88, $X53:$X88,YEAR,AC53:AC88,"&lt;&gt;#N/A")</f>
        <v>5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1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1484</v>
      </c>
      <c r="X90" s="2" t="s">
        <v>2021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2736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2735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1</v>
      </c>
      <c r="AN100" s="27"/>
    </row>
    <row r="101" spans="23:50">
      <c r="W101" s="7" t="s">
        <v>449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2016  5</v>
      </c>
    </row>
    <row r="107" spans="23:50" ht="23.25">
      <c r="W107" s="7" t="s">
        <v>1479</v>
      </c>
      <c r="X107" s="42" t="str">
        <f>$X$91</f>
        <v>Zhunan District</v>
      </c>
    </row>
    <row r="108" spans="23:50">
      <c r="X108" s="40" t="str">
        <f>$X$92</f>
        <v>竹南地區</v>
      </c>
    </row>
    <row r="109" spans="23:50">
      <c r="X109" s="41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2"/>
  <sheetViews>
    <sheetView zoomScaleNormal="100" zoomScaleSheetLayoutView="115" workbookViewId="0">
      <selection activeCell="A4" sqref="A4:A5"/>
    </sheetView>
  </sheetViews>
  <sheetFormatPr defaultRowHeight="15"/>
  <cols>
    <col min="1" max="1" width="22.7109375" style="64" customWidth="1"/>
    <col min="2" max="3" width="22.85546875" style="64" customWidth="1"/>
    <col min="4" max="4" width="11.28515625" style="64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2020</v>
      </c>
      <c r="E1" s="36" t="str">
        <f>$A$2</f>
        <v>Toufen/ Miaoli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2737</v>
      </c>
      <c r="E2" s="75" t="str">
        <f>$A$3</f>
        <v>頭份/苗栗地區</v>
      </c>
      <c r="F2" s="26" t="s">
        <v>806</v>
      </c>
      <c r="G2" s="77">
        <f>$A$6</f>
        <v>0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2738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72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2345</v>
      </c>
      <c r="E4" s="82">
        <f>DATE</f>
        <v>42449</v>
      </c>
      <c r="F4" s="23" t="s">
        <v>804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2346</v>
      </c>
      <c r="E5" s="83"/>
      <c r="F5" s="5" t="s">
        <v>805</v>
      </c>
      <c r="G5" s="6"/>
      <c r="H5" s="87">
        <f ca="1">TOUFEN_MIAOLI_DISTRICT_GRAPH!$AC$89</f>
        <v>5</v>
      </c>
      <c r="I5" s="88"/>
      <c r="J5" s="88"/>
      <c r="K5" s="89"/>
      <c r="L5" s="45">
        <f>$M$22</f>
        <v>0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Hsinchu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2348</v>
      </c>
      <c r="B11" s="1"/>
      <c r="E11" s="5" t="str">
        <f>$A11</f>
        <v>Toufen/Miaoli 頭份/苗栗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2147</v>
      </c>
      <c r="C12" s="64" t="str">
        <f>CONCATENATE(YEAR,":",MONTH,":",WEEK,":",WEEKDAY,":",$B12)</f>
        <v>2016:3:3:7:TOUFEN_E</v>
      </c>
      <c r="D12" s="64">
        <f>MATCH($C12,REPORT_DATA_BY_COMP!$A:$A,0)</f>
        <v>944</v>
      </c>
      <c r="E12" s="65" t="str">
        <f>SUBSTITUTE(VLOOKUP($B12,COMP_LIST!$A:$AA,5,FALSE),"EL","")</f>
        <v>E. Perkins  / Liao</v>
      </c>
      <c r="F12" s="4" t="str">
        <f>VLOOKUP($B12,COMP_LIST!$A:$AA,3,FALSE)</f>
        <v>Toufen E</v>
      </c>
      <c r="G12" s="4" t="str">
        <f>VLOOKUP($B12,COMP_LIST!$A:$AA,4,FALSE)</f>
        <v>頭份長老</v>
      </c>
      <c r="H12" s="10">
        <f>IFERROR(INDEX(REPORT_DATA_BY_COMP!$A:$AH,$D12,MATCH(H$8,REPORT_DATA_BY_COMP!$A$1:$AH$1,0)), "")</f>
        <v>1</v>
      </c>
      <c r="I12" s="10">
        <f>IFERROR(INDEX(REPORT_DATA_BY_COMP!$A:$AH,$D12,MATCH(I$8,REPORT_DATA_BY_COMP!$A$1:$AH$1,0)), "")</f>
        <v>1</v>
      </c>
      <c r="J12" s="10">
        <f>IFERROR(INDEX(REPORT_DATA_BY_COMP!$A:$AH,$D12,MATCH(J$8,REPORT_DATA_BY_COMP!$A$1:$AH$1,0)), "")</f>
        <v>1</v>
      </c>
      <c r="K12" s="10">
        <f>IFERROR(INDEX(REPORT_DATA_BY_COMP!$A:$AH,$D12,MATCH(K$8,REPORT_DATA_BY_COMP!$A$1:$AH$1,0)), "")</f>
        <v>1</v>
      </c>
      <c r="L12" s="47">
        <f>IFERROR(INDEX(REPORT_DATA_BY_COMP!$A:$AH,$D12,MATCH(L$8,REPORT_DATA_BY_COMP!$A$1:$AH$1,0)), "")</f>
        <v>2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4</v>
      </c>
      <c r="O12" s="10">
        <f>IFERROR(INDEX(REPORT_DATA_BY_COMP!$A:$AH,$D12,MATCH(O$8,REPORT_DATA_BY_COMP!$A$1:$AH$1,0)), "")</f>
        <v>2</v>
      </c>
      <c r="P12" s="10">
        <f>IFERROR(INDEX(REPORT_DATA_BY_COMP!$A:$AH,$D12,MATCH(P$8,REPORT_DATA_BY_COMP!$A$1:$AH$1,0)), "")</f>
        <v>13</v>
      </c>
      <c r="Q12" s="10">
        <f>IFERROR(INDEX(REPORT_DATA_BY_COMP!$A:$AH,$D12,MATCH(Q$8,REPORT_DATA_BY_COMP!$A$1:$AH$1,0)), "")</f>
        <v>6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12</v>
      </c>
    </row>
    <row r="13" spans="1:19" ht="15" customHeight="1">
      <c r="A13" s="1"/>
      <c r="B13" s="1" t="s">
        <v>2026</v>
      </c>
      <c r="C13" s="64" t="str">
        <f>CONCATENATE(YEAR,":",MONTH,":",WEEK,":",WEEKDAY,":",$B13)</f>
        <v>2016:3:3:7:MIAOLI_E</v>
      </c>
      <c r="D13" s="64">
        <f>MATCH($C13,REPORT_DATA_BY_COMP!$A:$A,0)</f>
        <v>914</v>
      </c>
      <c r="E13" s="65" t="str">
        <f>SUBSTITUTE(VLOOKUP($B13,COMP_LIST!$A:$AA,5,FALSE),"EL","")</f>
        <v xml:space="preserve">E. Hu DL / Jackson </v>
      </c>
      <c r="F13" s="4" t="str">
        <f>VLOOKUP($B13,COMP_LIST!$A:$AA,3,FALSE)</f>
        <v>Miaoli E</v>
      </c>
      <c r="G13" s="4" t="str">
        <f>VLOOKUP($B13,COMP_LIST!$A:$AA,4,FALSE)</f>
        <v>苗栗長老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1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1</v>
      </c>
      <c r="L13" s="47">
        <f>IFERROR(INDEX(REPORT_DATA_BY_COMP!$A:$AH,$D13,MATCH(L$8,REPORT_DATA_BY_COMP!$A$1:$AH$1,0)), "")</f>
        <v>1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2</v>
      </c>
      <c r="O13" s="10">
        <f>IFERROR(INDEX(REPORT_DATA_BY_COMP!$A:$AH,$D13,MATCH(O$8,REPORT_DATA_BY_COMP!$A$1:$AH$1,0)), "")</f>
        <v>3</v>
      </c>
      <c r="P13" s="10">
        <f>IFERROR(INDEX(REPORT_DATA_BY_COMP!$A:$AH,$D13,MATCH(P$8,REPORT_DATA_BY_COMP!$A$1:$AH$1,0)), "")</f>
        <v>5</v>
      </c>
      <c r="Q13" s="10">
        <f>IFERROR(INDEX(REPORT_DATA_BY_COMP!$A:$AH,$D13,MATCH(Q$8,REPORT_DATA_BY_COMP!$A$1:$AH$1,0)), "")</f>
        <v>0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7</v>
      </c>
    </row>
    <row r="14" spans="1:19" ht="15" customHeight="1">
      <c r="A14" s="1"/>
      <c r="B14" s="1"/>
      <c r="E14" s="8" t="s">
        <v>819</v>
      </c>
      <c r="F14" s="9"/>
      <c r="G14" s="9"/>
      <c r="H14" s="11">
        <f>SUM(H12:H13)</f>
        <v>1</v>
      </c>
      <c r="I14" s="11">
        <f>SUM(I12:I13)</f>
        <v>2</v>
      </c>
      <c r="J14" s="11">
        <f>SUM(J12:J13)</f>
        <v>1</v>
      </c>
      <c r="K14" s="11">
        <f>SUM(K12:K13)</f>
        <v>2</v>
      </c>
      <c r="L14" s="48">
        <f>SUM(L12:L13)</f>
        <v>3</v>
      </c>
      <c r="M14" s="57">
        <f>SUM(M12:M13)</f>
        <v>0</v>
      </c>
      <c r="N14" s="51">
        <f>SUM(N12:N13)</f>
        <v>6</v>
      </c>
      <c r="O14" s="11">
        <f>SUM(O12:O13)</f>
        <v>5</v>
      </c>
      <c r="P14" s="11">
        <f>SUM(P12:P13)</f>
        <v>18</v>
      </c>
      <c r="Q14" s="11">
        <f>SUM(Q12:Q13)</f>
        <v>6</v>
      </c>
      <c r="R14" s="11">
        <f>SUM(R12:R13)</f>
        <v>0</v>
      </c>
      <c r="S14" s="11">
        <f>SUM(S12:S13)</f>
        <v>19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2703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2016:3:1:7:TOUFEN_MIAOLI</v>
      </c>
      <c r="D17" s="64">
        <f>MATCH($C17,REPORT_DATA_BY_DISTRICT!$A:$A, 0)</f>
        <v>242</v>
      </c>
      <c r="E17" s="19" t="s">
        <v>796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1</v>
      </c>
      <c r="J17" s="10">
        <f>IFERROR(INDEX(REPORT_DATA_BY_DISTRICT!$A:$AH,$D17,MATCH(J$8,REPORT_DATA_BY_DISTRICT!$A$1:$AH$1,0)), "")</f>
        <v>3</v>
      </c>
      <c r="K17" s="10">
        <f>IFERROR(INDEX(REPORT_DATA_BY_DISTRICT!$A:$AH,$D17,MATCH(K$8,REPORT_DATA_BY_DISTRICT!$A$1:$AH$1,0)), "")</f>
        <v>8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0</v>
      </c>
      <c r="N17" s="10">
        <f>IFERROR(INDEX(REPORT_DATA_BY_DISTRICT!$A:$AH,$D17,MATCH(N$8,REPORT_DATA_BY_DISTRICT!$A$1:$AH$1,0)), "")</f>
        <v>14</v>
      </c>
      <c r="O17" s="10">
        <f>IFERROR(INDEX(REPORT_DATA_BY_DISTRICT!$A:$AH,$D17,MATCH(O$8,REPORT_DATA_BY_DISTRICT!$A$1:$AH$1,0)), "")</f>
        <v>8</v>
      </c>
      <c r="P17" s="10">
        <f>IFERROR(INDEX(REPORT_DATA_BY_DISTRICT!$A:$AH,$D17,MATCH(P$8,REPORT_DATA_BY_DISTRICT!$A$1:$AH$1,0)), "")</f>
        <v>16</v>
      </c>
      <c r="Q17" s="10">
        <f>IFERROR(INDEX(REPORT_DATA_BY_DISTRICT!$A:$AH,$D17,MATCH(Q$8,REPORT_DATA_BY_DISTRICT!$A$1:$AH$1,0)), "")</f>
        <v>8</v>
      </c>
      <c r="R17" s="10">
        <f>IFERROR(INDEX(REPORT_DATA_BY_DISTRICT!$A:$AH,$D17,MATCH(R$8,REPORT_DATA_BY_DISTRICT!$A$1:$AH$1,0)), "")</f>
        <v>0</v>
      </c>
      <c r="S17" s="10">
        <f>IFERROR(INDEX(REPORT_DATA_BY_DISTRICT!$A:$AH,$D17,MATCH(S$8,REPORT_DATA_BY_DISTRICT!$A$1:$AH$1,0)), "")</f>
        <v>19</v>
      </c>
    </row>
    <row r="18" spans="3:19" ht="15" customHeight="1">
      <c r="C18" s="64" t="str">
        <f>CONCATENATE(YEAR,":",MONTH,":2:",WEEKLY_REPORT_DAY,":", $A$1)</f>
        <v>2016:3:2:7:TOUFEN_MIAOLI</v>
      </c>
      <c r="D18" s="64">
        <f>MATCH($C18,REPORT_DATA_BY_DISTRICT!$A:$A, 0)</f>
        <v>272</v>
      </c>
      <c r="E18" s="19" t="s">
        <v>795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1</v>
      </c>
      <c r="J18" s="10">
        <f>IFERROR(INDEX(REPORT_DATA_BY_DISTRICT!$A:$AH,$D18,MATCH(J$8,REPORT_DATA_BY_DISTRICT!$A$1:$AH$1,0)), "")</f>
        <v>3</v>
      </c>
      <c r="K18" s="10">
        <f>IFERROR(INDEX(REPORT_DATA_BY_DISTRICT!$A:$AH,$D18,MATCH(K$8,REPORT_DATA_BY_DISTRICT!$A$1:$AH$1,0)), "")</f>
        <v>3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11</v>
      </c>
      <c r="O18" s="10">
        <f>IFERROR(INDEX(REPORT_DATA_BY_DISTRICT!$A:$AH,$D18,MATCH(O$8,REPORT_DATA_BY_DISTRICT!$A$1:$AH$1,0)), "")</f>
        <v>3</v>
      </c>
      <c r="P18" s="10">
        <f>IFERROR(INDEX(REPORT_DATA_BY_DISTRICT!$A:$AH,$D18,MATCH(P$8,REPORT_DATA_BY_DISTRICT!$A$1:$AH$1,0)), "")</f>
        <v>14</v>
      </c>
      <c r="Q18" s="10">
        <f>IFERROR(INDEX(REPORT_DATA_BY_DISTRICT!$A:$AH,$D18,MATCH(Q$8,REPORT_DATA_BY_DISTRICT!$A$1:$AH$1,0)), "")</f>
        <v>8</v>
      </c>
      <c r="R18" s="10">
        <f>IFERROR(INDEX(REPORT_DATA_BY_DISTRICT!$A:$AH,$D18,MATCH(R$8,REPORT_DATA_BY_DISTRICT!$A$1:$AH$1,0)), "")</f>
        <v>1</v>
      </c>
      <c r="S18" s="10">
        <f>IFERROR(INDEX(REPORT_DATA_BY_DISTRICT!$A:$AH,$D18,MATCH(S$8,REPORT_DATA_BY_DISTRICT!$A$1:$AH$1,0)), "")</f>
        <v>22</v>
      </c>
    </row>
    <row r="19" spans="3:19" ht="15" customHeight="1">
      <c r="C19" s="64" t="str">
        <f>CONCATENATE(YEAR,":",MONTH,":3:",WEEKLY_REPORT_DAY,":", $A$1)</f>
        <v>2016:3:3:7:TOUFEN_MIAOLI</v>
      </c>
      <c r="D19" s="64">
        <f>MATCH($C19,REPORT_DATA_BY_DISTRICT!$A:$A, 0)</f>
        <v>301</v>
      </c>
      <c r="E19" s="19" t="s">
        <v>797</v>
      </c>
      <c r="F19" s="13"/>
      <c r="G19" s="13"/>
      <c r="H19" s="10">
        <f>IFERROR(INDEX(REPORT_DATA_BY_DISTRICT!$A:$AH,$D19,MATCH(H$8,REPORT_DATA_BY_DISTRICT!$A$1:$AH$1,0)), "")</f>
        <v>1</v>
      </c>
      <c r="I19" s="10">
        <f>IFERROR(INDEX(REPORT_DATA_BY_DISTRICT!$A:$AH,$D19,MATCH(I$8,REPORT_DATA_BY_DISTRICT!$A$1:$AH$1,0)), "")</f>
        <v>2</v>
      </c>
      <c r="J19" s="10">
        <f>IFERROR(INDEX(REPORT_DATA_BY_DISTRICT!$A:$AH,$D19,MATCH(J$8,REPORT_DATA_BY_DISTRICT!$A$1:$AH$1,0)), "")</f>
        <v>1</v>
      </c>
      <c r="K19" s="10">
        <f>IFERROR(INDEX(REPORT_DATA_BY_DISTRICT!$A:$AH,$D19,MATCH(K$8,REPORT_DATA_BY_DISTRICT!$A$1:$AH$1,0)), "")</f>
        <v>2</v>
      </c>
      <c r="L19" s="10">
        <f>IFERROR(INDEX(REPORT_DATA_BY_DISTRICT!$A:$AH,$D19,MATCH(L$8,REPORT_DATA_BY_DISTRICT!$A$1:$AH$1,0)), "")</f>
        <v>3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6</v>
      </c>
      <c r="O19" s="10">
        <f>IFERROR(INDEX(REPORT_DATA_BY_DISTRICT!$A:$AH,$D19,MATCH(O$8,REPORT_DATA_BY_DISTRICT!$A$1:$AH$1,0)), "")</f>
        <v>5</v>
      </c>
      <c r="P19" s="10">
        <f>IFERROR(INDEX(REPORT_DATA_BY_DISTRICT!$A:$AH,$D19,MATCH(P$8,REPORT_DATA_BY_DISTRICT!$A$1:$AH$1,0)), "")</f>
        <v>18</v>
      </c>
      <c r="Q19" s="10">
        <f>IFERROR(INDEX(REPORT_DATA_BY_DISTRICT!$A:$AH,$D19,MATCH(Q$8,REPORT_DATA_BY_DISTRICT!$A$1:$AH$1,0)), "")</f>
        <v>6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19</v>
      </c>
    </row>
    <row r="20" spans="3:19" ht="15" customHeight="1">
      <c r="C20" s="64" t="str">
        <f>CONCATENATE(YEAR,":",MONTH,":4:",WEEKLY_REPORT_DAY,":", $A$1)</f>
        <v>2016:3:4:7:TOUFEN_MIAOLI</v>
      </c>
      <c r="D20" s="64" t="e">
        <f>MATCH($C20,REPORT_DATA_BY_DISTRICT!$A:$A, 0)</f>
        <v>#N/A</v>
      </c>
      <c r="E20" s="19" t="s">
        <v>798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CONCATENATE(YEAR,":",MONTH,":5:",WEEKLY_REPORT_DAY,":", $A$1)</f>
        <v>2016:3:5:7:TOUFEN_MIAOLI</v>
      </c>
      <c r="D21" s="64" t="e">
        <f>MATCH($C21,REPORT_DATA_BY_DISTRICT!$A:$A, 0)</f>
        <v>#N/A</v>
      </c>
      <c r="E21" s="19" t="s">
        <v>799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819</v>
      </c>
      <c r="F22" s="14"/>
      <c r="G22" s="14"/>
      <c r="H22" s="17">
        <f>SUM(H17:H21)</f>
        <v>1</v>
      </c>
      <c r="I22" s="17">
        <f t="shared" ref="I22:R22" si="0">SUM(I17:I21)</f>
        <v>4</v>
      </c>
      <c r="J22" s="17">
        <f t="shared" si="0"/>
        <v>7</v>
      </c>
      <c r="K22" s="17">
        <f t="shared" si="0"/>
        <v>13</v>
      </c>
      <c r="L22" s="49">
        <f t="shared" si="0"/>
        <v>3</v>
      </c>
      <c r="M22" s="17">
        <f t="shared" si="0"/>
        <v>0</v>
      </c>
      <c r="N22" s="52">
        <f t="shared" si="0"/>
        <v>31</v>
      </c>
      <c r="O22" s="17">
        <f t="shared" si="0"/>
        <v>16</v>
      </c>
      <c r="P22" s="17">
        <f t="shared" si="0"/>
        <v>48</v>
      </c>
      <c r="Q22" s="17">
        <f t="shared" si="0"/>
        <v>22</v>
      </c>
      <c r="R22" s="17">
        <f t="shared" si="0"/>
        <v>1</v>
      </c>
      <c r="S22" s="17">
        <f>SUM(S17:S21)</f>
        <v>60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3:S13">
    <cfRule type="expression" dxfId="351" priority="10">
      <formula>AND(M$9&lt;&gt;"",M13&gt;=M$9)</formula>
    </cfRule>
  </conditionalFormatting>
  <conditionalFormatting sqref="M13:S13">
    <cfRule type="expression" dxfId="350" priority="9">
      <formula>J13=""</formula>
    </cfRule>
    <cfRule type="expression" dxfId="349" priority="11">
      <formula>AND(M$10&lt;&gt;"",M13&lt;M$10)</formula>
    </cfRule>
    <cfRule type="expression" dxfId="348" priority="12">
      <formula>AND(M$10&lt;&gt;"",M13&gt;=M$10)</formula>
    </cfRule>
  </conditionalFormatting>
  <conditionalFormatting sqref="M12:S12">
    <cfRule type="expression" dxfId="347" priority="6">
      <formula>AND(M$9&lt;&gt;"",M12&gt;=M$9)</formula>
    </cfRule>
  </conditionalFormatting>
  <conditionalFormatting sqref="M12:S12">
    <cfRule type="expression" dxfId="346" priority="5">
      <formula>J12=""</formula>
    </cfRule>
    <cfRule type="expression" dxfId="345" priority="7">
      <formula>AND(M$10&lt;&gt;"",M12&lt;M$10)</formula>
    </cfRule>
    <cfRule type="expression" dxfId="344" priority="8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65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opLeftCell="I76" zoomScale="85" zoomScaleNormal="85" workbookViewId="0">
      <selection activeCell="AA101" sqref="AA10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2014:1:0:0:TOUFEN_MIAOLI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2014:2:0:0:TOUFEN_MIAOLI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2014:3:0:0:TOUFEN_MIAOLI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2014:4:0:0:TOUFEN_MIAOLI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2014:5:0:0:TOUFEN_MIAOLI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2014:6:0:0:TOUFEN_MIAOLI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2014:7:0:0:TOUFEN_MIAOLI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2014:8:0:0:TOUFEN_MIAOLI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2014:9:0:0:TOUFEN_MIAOLI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2014:10:0:0:TOUFEN_MIAOLI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2014:11:0:0:TOUFEN_MIAOLI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2014:12:0:0:TOUFEN_MIAOLI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2015:1:0:0:TOUFEN_MIAOLI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2015:2:0:0:TOUFEN_MIAOLI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2015:3:0:0:TOUFEN_MIAOLI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2015:4:0:0:TOUFEN_MIAOLI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2015:5:0:0:TOUFEN_MIAOLI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2015:6:0:0:TOUFEN_MIAOLI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2015:7:0:0:TOUFEN_MIAOLI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2015:8:0:0:TOUFEN_MIAOLI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2015:9:0:0:TOUFEN_MIAOLI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2015:10:0:0:TOUFEN_MIAOLI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2015:11:0:0:TOUFEN_MIAOLI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2015:12:0:0:TOUFEN_MIAOLI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2016:1:0:0:TOUFEN_MIAOLI</v>
      </c>
      <c r="AB77" s="27">
        <f t="shared" ca="1" si="3"/>
        <v>24</v>
      </c>
      <c r="AC77" s="21">
        <f t="shared" ca="1" si="4"/>
        <v>4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42372</v>
      </c>
      <c r="AN77" s="27">
        <f t="shared" ref="AN77:AN88" si="10">WEEKNUM(AM77,2)-WEEKNUM(DATE(YEAR(AM77),MONTH(AM77),1),2)+1</f>
        <v>1</v>
      </c>
      <c r="AO77" s="28" t="str">
        <f t="shared" ref="AO77:AO88" si="11">CONCATENATE(YEAR(AM77),":",MONTH(AM77),":",AN77,":",WEEKLY_REPORT_DAY,":", $X$90)</f>
        <v>2016:1:1:7:TOUFEN_MIAOLI</v>
      </c>
      <c r="AP77" s="27" t="e">
        <f t="shared" ref="AP77:AP88" ca="1" si="12">MATCH(AO77,INDIRECT(CONCATENATE($X$93,"$A:$A")),0)</f>
        <v>#N/A</v>
      </c>
      <c r="AQ77" s="21" t="e">
        <f t="shared" ref="AQ77:AU88" ca="1" si="13">INDEX(INDIRECT(CONCATENATE($X$93,"$A:$AG")),$AP77,MATCH(AQ$52,INDIRECT(CONCATENATE($X$93,"$A1:$AG1")),0))</f>
        <v>#N/A</v>
      </c>
      <c r="AR77" s="21" t="e">
        <f t="shared" ca="1" si="13"/>
        <v>#N/A</v>
      </c>
      <c r="AS77" s="21" t="e">
        <f t="shared" ca="1" si="13"/>
        <v>#N/A</v>
      </c>
      <c r="AT77" s="21" t="e">
        <f t="shared" ca="1" si="13"/>
        <v>#N/A</v>
      </c>
      <c r="AU77" s="21" t="e">
        <f t="shared" ca="1" si="13"/>
        <v>#N/A</v>
      </c>
      <c r="AV77" s="21">
        <f t="shared" ref="AV77:AV88" si="14">ROUND(1*$X$97/$X$99,0)</f>
        <v>1</v>
      </c>
      <c r="AW77" s="21">
        <f t="shared" ref="AW77:AW88" si="15">6*$X$97</f>
        <v>12</v>
      </c>
      <c r="AX77" s="21">
        <f t="shared" ref="AX77:AX88" si="16">3*$X$97</f>
        <v>6</v>
      </c>
      <c r="AY77" s="21">
        <f t="shared" ref="AY77:AY88" si="17">5*$X$97</f>
        <v>10</v>
      </c>
      <c r="AZ77" s="21">
        <f t="shared" ref="AZ77:AZ88" si="18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2016:2:0:0:TOUFEN_MIAOLI</v>
      </c>
      <c r="AB78" s="27">
        <f t="shared" ca="1" si="3"/>
        <v>57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42379</v>
      </c>
      <c r="AN78" s="27">
        <f t="shared" si="10"/>
        <v>2</v>
      </c>
      <c r="AO78" s="28" t="str">
        <f t="shared" si="11"/>
        <v>2016:1:2:7:TOUFEN_MIAOLI</v>
      </c>
      <c r="AP78" s="27">
        <f t="shared" ca="1" si="12"/>
        <v>20</v>
      </c>
      <c r="AQ78" s="21">
        <f t="shared" ca="1" si="13"/>
        <v>0</v>
      </c>
      <c r="AR78" s="21">
        <f t="shared" ca="1" si="13"/>
        <v>10</v>
      </c>
      <c r="AS78" s="21">
        <f t="shared" ca="1" si="13"/>
        <v>0</v>
      </c>
      <c r="AT78" s="21">
        <f t="shared" ca="1" si="13"/>
        <v>6</v>
      </c>
      <c r="AU78" s="21">
        <f t="shared" ca="1" si="13"/>
        <v>0</v>
      </c>
      <c r="AV78" s="21">
        <f t="shared" si="14"/>
        <v>1</v>
      </c>
      <c r="AW78" s="21">
        <f t="shared" si="15"/>
        <v>12</v>
      </c>
      <c r="AX78" s="21">
        <f t="shared" si="16"/>
        <v>6</v>
      </c>
      <c r="AY78" s="21">
        <f t="shared" si="17"/>
        <v>10</v>
      </c>
      <c r="AZ78" s="21">
        <f t="shared" si="18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2016:3:0:0:TOUFEN_MIAOLI</v>
      </c>
      <c r="AB79" s="27">
        <f t="shared" ca="1" si="3"/>
        <v>88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42386</v>
      </c>
      <c r="AN79" s="27">
        <f t="shared" si="10"/>
        <v>3</v>
      </c>
      <c r="AO79" s="28" t="str">
        <f t="shared" si="11"/>
        <v>2016:1:3:7:TOUFEN_MIAOLI</v>
      </c>
      <c r="AP79" s="27" t="e">
        <f t="shared" ca="1" si="12"/>
        <v>#N/A</v>
      </c>
      <c r="AQ79" s="21" t="e">
        <f t="shared" ca="1" si="13"/>
        <v>#N/A</v>
      </c>
      <c r="AR79" s="21" t="e">
        <f t="shared" ca="1" si="13"/>
        <v>#N/A</v>
      </c>
      <c r="AS79" s="21" t="e">
        <f t="shared" ca="1" si="13"/>
        <v>#N/A</v>
      </c>
      <c r="AT79" s="21" t="e">
        <f t="shared" ca="1" si="13"/>
        <v>#N/A</v>
      </c>
      <c r="AU79" s="21" t="e">
        <f t="shared" ca="1" si="13"/>
        <v>#N/A</v>
      </c>
      <c r="AV79" s="21">
        <f t="shared" si="14"/>
        <v>1</v>
      </c>
      <c r="AW79" s="21">
        <f t="shared" si="15"/>
        <v>12</v>
      </c>
      <c r="AX79" s="21">
        <f t="shared" si="16"/>
        <v>6</v>
      </c>
      <c r="AY79" s="21">
        <f t="shared" si="17"/>
        <v>10</v>
      </c>
      <c r="AZ79" s="21">
        <f t="shared" si="18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2016:4:0:0:TOUFEN_MIAOLI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42393</v>
      </c>
      <c r="AN80" s="27">
        <f t="shared" si="10"/>
        <v>4</v>
      </c>
      <c r="AO80" s="28" t="str">
        <f t="shared" si="11"/>
        <v>2016:1:4:7:TOUFEN_MIAOLI</v>
      </c>
      <c r="AP80" s="27">
        <f t="shared" ca="1" si="12"/>
        <v>52</v>
      </c>
      <c r="AQ80" s="21">
        <f t="shared" ca="1" si="13"/>
        <v>3</v>
      </c>
      <c r="AR80" s="21">
        <f t="shared" ca="1" si="13"/>
        <v>9</v>
      </c>
      <c r="AS80" s="21">
        <f t="shared" ca="1" si="13"/>
        <v>3</v>
      </c>
      <c r="AT80" s="21">
        <f t="shared" ca="1" si="13"/>
        <v>6</v>
      </c>
      <c r="AU80" s="21">
        <f t="shared" ca="1" si="13"/>
        <v>0</v>
      </c>
      <c r="AV80" s="21">
        <f t="shared" si="14"/>
        <v>1</v>
      </c>
      <c r="AW80" s="21">
        <f t="shared" si="15"/>
        <v>12</v>
      </c>
      <c r="AX80" s="21">
        <f t="shared" si="16"/>
        <v>6</v>
      </c>
      <c r="AY80" s="21">
        <f t="shared" si="17"/>
        <v>10</v>
      </c>
      <c r="AZ80" s="21">
        <f t="shared" si="18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2016:5:0:0:TOUFEN_MIAOLI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42400</v>
      </c>
      <c r="AN81" s="27">
        <f t="shared" si="10"/>
        <v>5</v>
      </c>
      <c r="AO81" s="28" t="str">
        <f t="shared" si="11"/>
        <v>2016:1:5:7:TOUFEN_MIAOLI</v>
      </c>
      <c r="AP81" s="27">
        <f t="shared" ca="1" si="12"/>
        <v>84</v>
      </c>
      <c r="AQ81" s="21">
        <f t="shared" ca="1" si="13"/>
        <v>1</v>
      </c>
      <c r="AR81" s="21">
        <f t="shared" ca="1" si="13"/>
        <v>13</v>
      </c>
      <c r="AS81" s="21">
        <f t="shared" ca="1" si="13"/>
        <v>9</v>
      </c>
      <c r="AT81" s="21">
        <f t="shared" ca="1" si="13"/>
        <v>8</v>
      </c>
      <c r="AU81" s="21">
        <f t="shared" ca="1" si="13"/>
        <v>0</v>
      </c>
      <c r="AV81" s="21">
        <f t="shared" si="14"/>
        <v>1</v>
      </c>
      <c r="AW81" s="21">
        <f t="shared" si="15"/>
        <v>12</v>
      </c>
      <c r="AX81" s="21">
        <f t="shared" si="16"/>
        <v>6</v>
      </c>
      <c r="AY81" s="21">
        <f t="shared" si="17"/>
        <v>10</v>
      </c>
      <c r="AZ81" s="21">
        <f t="shared" si="18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2016:6:0:0:TOUFEN_MIAOLI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42407</v>
      </c>
      <c r="AN82" s="27">
        <f t="shared" si="10"/>
        <v>1</v>
      </c>
      <c r="AO82" s="28" t="str">
        <f t="shared" si="11"/>
        <v>2016:2:1:7:TOUFEN_MIAOLI</v>
      </c>
      <c r="AP82" s="27">
        <f t="shared" ca="1" si="12"/>
        <v>116</v>
      </c>
      <c r="AQ82" s="21">
        <f t="shared" ca="1" si="13"/>
        <v>0</v>
      </c>
      <c r="AR82" s="21">
        <f t="shared" ca="1" si="13"/>
        <v>8</v>
      </c>
      <c r="AS82" s="21">
        <f t="shared" ca="1" si="13"/>
        <v>4</v>
      </c>
      <c r="AT82" s="21">
        <f t="shared" ca="1" si="13"/>
        <v>9</v>
      </c>
      <c r="AU82" s="21">
        <f t="shared" ca="1" si="13"/>
        <v>0</v>
      </c>
      <c r="AV82" s="21">
        <f t="shared" si="14"/>
        <v>1</v>
      </c>
      <c r="AW82" s="21">
        <f t="shared" si="15"/>
        <v>12</v>
      </c>
      <c r="AX82" s="21">
        <f t="shared" si="16"/>
        <v>6</v>
      </c>
      <c r="AY82" s="21">
        <f t="shared" si="17"/>
        <v>10</v>
      </c>
      <c r="AZ82" s="21">
        <f t="shared" si="18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2016:7:0:0:TOUFEN_MIAOLI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42414</v>
      </c>
      <c r="AN83" s="27">
        <f t="shared" si="10"/>
        <v>2</v>
      </c>
      <c r="AO83" s="28" t="str">
        <f t="shared" si="11"/>
        <v>2016:2:2:7:TOUFEN_MIAOLI</v>
      </c>
      <c r="AP83" s="27">
        <f t="shared" ca="1" si="12"/>
        <v>148</v>
      </c>
      <c r="AQ83" s="21">
        <f t="shared" ca="1" si="13"/>
        <v>1</v>
      </c>
      <c r="AR83" s="21">
        <f t="shared" ca="1" si="13"/>
        <v>8</v>
      </c>
      <c r="AS83" s="21">
        <f t="shared" ca="1" si="13"/>
        <v>6</v>
      </c>
      <c r="AT83" s="21">
        <f t="shared" ca="1" si="13"/>
        <v>8</v>
      </c>
      <c r="AU83" s="21">
        <f t="shared" ca="1" si="13"/>
        <v>1</v>
      </c>
      <c r="AV83" s="21">
        <f t="shared" si="14"/>
        <v>1</v>
      </c>
      <c r="AW83" s="21">
        <f t="shared" si="15"/>
        <v>12</v>
      </c>
      <c r="AX83" s="21">
        <f t="shared" si="16"/>
        <v>6</v>
      </c>
      <c r="AY83" s="21">
        <f t="shared" si="17"/>
        <v>10</v>
      </c>
      <c r="AZ83" s="21">
        <f t="shared" si="18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2016:8:0:0:TOUFEN_MIAOLI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42421</v>
      </c>
      <c r="AN84" s="27">
        <f t="shared" si="10"/>
        <v>3</v>
      </c>
      <c r="AO84" s="28" t="str">
        <f t="shared" si="11"/>
        <v>2016:2:3:7:TOUFEN_MIAOLI</v>
      </c>
      <c r="AP84" s="27">
        <f t="shared" ca="1" si="12"/>
        <v>180</v>
      </c>
      <c r="AQ84" s="21">
        <f t="shared" ca="1" si="13"/>
        <v>0</v>
      </c>
      <c r="AR84" s="21">
        <f t="shared" ca="1" si="13"/>
        <v>10</v>
      </c>
      <c r="AS84" s="21">
        <f t="shared" ca="1" si="13"/>
        <v>8</v>
      </c>
      <c r="AT84" s="21">
        <f t="shared" ca="1" si="13"/>
        <v>11</v>
      </c>
      <c r="AU84" s="21">
        <f t="shared" ca="1" si="13"/>
        <v>1</v>
      </c>
      <c r="AV84" s="21">
        <f t="shared" si="14"/>
        <v>1</v>
      </c>
      <c r="AW84" s="21">
        <f t="shared" si="15"/>
        <v>12</v>
      </c>
      <c r="AX84" s="21">
        <f t="shared" si="16"/>
        <v>6</v>
      </c>
      <c r="AY84" s="21">
        <f t="shared" si="17"/>
        <v>10</v>
      </c>
      <c r="AZ84" s="21">
        <f t="shared" si="18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2016:9:0:0:TOUFEN_MIAOLI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90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42428</v>
      </c>
      <c r="AN85" s="27">
        <f t="shared" si="10"/>
        <v>4</v>
      </c>
      <c r="AO85" s="28" t="str">
        <f t="shared" si="11"/>
        <v>2016:2:4:7:TOUFEN_MIAOLI</v>
      </c>
      <c r="AP85" s="27">
        <f t="shared" ca="1" si="12"/>
        <v>211</v>
      </c>
      <c r="AQ85" s="21">
        <f t="shared" ca="1" si="13"/>
        <v>0</v>
      </c>
      <c r="AR85" s="21">
        <f t="shared" ca="1" si="13"/>
        <v>12</v>
      </c>
      <c r="AS85" s="21">
        <f t="shared" ca="1" si="13"/>
        <v>4</v>
      </c>
      <c r="AT85" s="21">
        <f t="shared" ca="1" si="13"/>
        <v>18</v>
      </c>
      <c r="AU85" s="21">
        <f t="shared" ca="1" si="13"/>
        <v>0</v>
      </c>
      <c r="AV85" s="21">
        <f t="shared" si="14"/>
        <v>1</v>
      </c>
      <c r="AW85" s="21">
        <f t="shared" si="15"/>
        <v>12</v>
      </c>
      <c r="AX85" s="21">
        <f t="shared" si="16"/>
        <v>6</v>
      </c>
      <c r="AY85" s="21">
        <f t="shared" si="17"/>
        <v>10</v>
      </c>
      <c r="AZ85" s="21">
        <f t="shared" si="18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2016:10:0:0:TOUFEN_MIAOLI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42435</v>
      </c>
      <c r="AN86" s="27">
        <f t="shared" si="10"/>
        <v>1</v>
      </c>
      <c r="AO86" s="28" t="str">
        <f t="shared" si="11"/>
        <v>2016:3:1:7:TOUFEN_MIAOLI</v>
      </c>
      <c r="AP86" s="27">
        <f t="shared" ca="1" si="12"/>
        <v>242</v>
      </c>
      <c r="AQ86" s="21">
        <f t="shared" ca="1" si="13"/>
        <v>0</v>
      </c>
      <c r="AR86" s="21">
        <f t="shared" ca="1" si="13"/>
        <v>14</v>
      </c>
      <c r="AS86" s="21">
        <f t="shared" ca="1" si="13"/>
        <v>8</v>
      </c>
      <c r="AT86" s="21">
        <f t="shared" ca="1" si="13"/>
        <v>8</v>
      </c>
      <c r="AU86" s="21">
        <f t="shared" ca="1" si="13"/>
        <v>0</v>
      </c>
      <c r="AV86" s="21">
        <f t="shared" si="14"/>
        <v>1</v>
      </c>
      <c r="AW86" s="21">
        <f t="shared" si="15"/>
        <v>12</v>
      </c>
      <c r="AX86" s="21">
        <f t="shared" si="16"/>
        <v>6</v>
      </c>
      <c r="AY86" s="21">
        <f t="shared" si="17"/>
        <v>10</v>
      </c>
      <c r="AZ86" s="21">
        <f t="shared" si="18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2016:11:0:0:TOUFEN_MIAOLI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42442</v>
      </c>
      <c r="AN87" s="27">
        <f t="shared" si="10"/>
        <v>2</v>
      </c>
      <c r="AO87" s="28" t="str">
        <f t="shared" si="11"/>
        <v>2016:3:2:7:TOUFEN_MIAOLI</v>
      </c>
      <c r="AP87" s="27">
        <f t="shared" ca="1" si="12"/>
        <v>272</v>
      </c>
      <c r="AQ87" s="21">
        <f t="shared" ca="1" si="13"/>
        <v>0</v>
      </c>
      <c r="AR87" s="21">
        <f t="shared" ca="1" si="13"/>
        <v>11</v>
      </c>
      <c r="AS87" s="21">
        <f t="shared" ca="1" si="13"/>
        <v>3</v>
      </c>
      <c r="AT87" s="21">
        <f t="shared" ca="1" si="13"/>
        <v>8</v>
      </c>
      <c r="AU87" s="21">
        <f t="shared" ca="1" si="13"/>
        <v>1</v>
      </c>
      <c r="AV87" s="21">
        <f t="shared" si="14"/>
        <v>1</v>
      </c>
      <c r="AW87" s="21">
        <f t="shared" si="15"/>
        <v>12</v>
      </c>
      <c r="AX87" s="21">
        <f t="shared" si="16"/>
        <v>6</v>
      </c>
      <c r="AY87" s="21">
        <f t="shared" si="17"/>
        <v>10</v>
      </c>
      <c r="AZ87" s="21">
        <f t="shared" si="18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2016:12:0:0:TOUFEN_MIAOLI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42449</v>
      </c>
      <c r="AN88" s="27">
        <f t="shared" si="10"/>
        <v>3</v>
      </c>
      <c r="AO88" s="28" t="str">
        <f t="shared" si="11"/>
        <v>2016:3:3:7:TOUFEN_MIAOLI</v>
      </c>
      <c r="AP88" s="27">
        <f t="shared" ca="1" si="12"/>
        <v>301</v>
      </c>
      <c r="AQ88" s="21">
        <f t="shared" ca="1" si="13"/>
        <v>0</v>
      </c>
      <c r="AR88" s="21">
        <f t="shared" ca="1" si="13"/>
        <v>6</v>
      </c>
      <c r="AS88" s="21">
        <f t="shared" ca="1" si="13"/>
        <v>5</v>
      </c>
      <c r="AT88" s="21">
        <f t="shared" ca="1" si="13"/>
        <v>6</v>
      </c>
      <c r="AU88" s="21">
        <f t="shared" ca="1" si="13"/>
        <v>0</v>
      </c>
      <c r="AV88" s="21">
        <f t="shared" si="14"/>
        <v>1</v>
      </c>
      <c r="AW88" s="21">
        <f t="shared" si="15"/>
        <v>12</v>
      </c>
      <c r="AX88" s="21">
        <f t="shared" si="16"/>
        <v>6</v>
      </c>
      <c r="AY88" s="21">
        <f t="shared" si="17"/>
        <v>10</v>
      </c>
      <c r="AZ88" s="21">
        <f t="shared" si="18"/>
        <v>2</v>
      </c>
    </row>
    <row r="89" spans="23:52">
      <c r="AC89" s="7">
        <f ca="1">SUMIFS(AC53:AC88, $X53:$X88,YEAR,AC53:AC88,"&lt;&gt;#N/A")</f>
        <v>5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1484</v>
      </c>
      <c r="X90" s="2" t="s">
        <v>2020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2737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2738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0</v>
      </c>
      <c r="AN100" s="27"/>
    </row>
    <row r="101" spans="23:50">
      <c r="W101" s="7" t="s">
        <v>449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2016  5</v>
      </c>
    </row>
    <row r="107" spans="23:50" ht="23.25">
      <c r="W107" s="7" t="s">
        <v>1479</v>
      </c>
      <c r="X107" s="42" t="str">
        <f>$X$91</f>
        <v>Toufen/ Miaoli District</v>
      </c>
    </row>
    <row r="108" spans="23:50">
      <c r="X108" s="40" t="str">
        <f>$X$92</f>
        <v>頭份/苗栗地區</v>
      </c>
    </row>
    <row r="109" spans="23:50">
      <c r="X109" s="41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4"/>
  <sheetViews>
    <sheetView topLeftCell="A4" zoomScale="115" zoomScaleNormal="115" zoomScaleSheetLayoutView="115" workbookViewId="0">
      <selection activeCell="A21" sqref="A21:B25"/>
    </sheetView>
  </sheetViews>
  <sheetFormatPr defaultRowHeight="15"/>
  <cols>
    <col min="1" max="1" width="22.7109375" style="64" customWidth="1"/>
    <col min="2" max="3" width="22.85546875" style="64" customWidth="1"/>
    <col min="4" max="4" width="11.28515625" style="64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2203</v>
      </c>
      <c r="E1" s="36" t="str">
        <f>$A$2</f>
        <v>Xinzhu Zone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2349</v>
      </c>
      <c r="E2" s="75" t="str">
        <f>$A$3</f>
        <v>新竹地帶</v>
      </c>
      <c r="F2" s="26" t="s">
        <v>806</v>
      </c>
      <c r="G2" s="77">
        <f>$A$6</f>
        <v>59</v>
      </c>
      <c r="H2" s="79" t="s">
        <v>35</v>
      </c>
      <c r="I2" s="80"/>
      <c r="J2" s="80"/>
      <c r="K2" s="81"/>
      <c r="L2" s="66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2350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66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2345</v>
      </c>
      <c r="E4" s="82">
        <f>DATE</f>
        <v>42449</v>
      </c>
      <c r="F4" s="23" t="s">
        <v>804</v>
      </c>
      <c r="G4" s="24"/>
      <c r="H4" s="84">
        <f>ROUND($G$2/12*MONTH,0)</f>
        <v>15</v>
      </c>
      <c r="I4" s="85"/>
      <c r="J4" s="85"/>
      <c r="K4" s="86"/>
      <c r="L4" s="44">
        <f>ROUND($G$2/12,0)</f>
        <v>5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2346</v>
      </c>
      <c r="E5" s="83"/>
      <c r="F5" s="5" t="s">
        <v>805</v>
      </c>
      <c r="G5" s="6"/>
      <c r="H5" s="87">
        <f ca="1">XINZHU_ZONE_GRAPH!$AC$89</f>
        <v>12</v>
      </c>
      <c r="I5" s="88"/>
      <c r="J5" s="88"/>
      <c r="K5" s="89"/>
      <c r="L5" s="45">
        <f>$M$34</f>
        <v>1</v>
      </c>
      <c r="M5" s="92"/>
      <c r="N5" s="94"/>
      <c r="O5" s="74"/>
      <c r="P5" s="74"/>
      <c r="Q5" s="74"/>
      <c r="R5" s="74"/>
      <c r="S5" s="74"/>
    </row>
    <row r="6" spans="1:19" ht="15" customHeight="1">
      <c r="A6" s="1">
        <v>59</v>
      </c>
      <c r="E6" s="34" t="str">
        <f>$A$4</f>
        <v>Hsinchu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2351</v>
      </c>
      <c r="B11" s="1"/>
      <c r="E11" s="5" t="str">
        <f>$A11</f>
        <v>Xinzhu 新竹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2210</v>
      </c>
      <c r="C12" s="64" t="str">
        <f>CONCATENATE(YEAR,":",MONTH,":",WEEK,":",WEEKDAY,":",$B12)</f>
        <v>2016:3:3:7:XINZHU_3_ZL</v>
      </c>
      <c r="D12" s="64">
        <f>MATCH($C12,REPORT_DATA_BY_COMP!$A:$A,0)</f>
        <v>959</v>
      </c>
      <c r="E12" s="65" t="str">
        <f>SUBSTITUTE(VLOOKUP($B12,COMP_LIST!$A:$AA,5,FALSE),"EL","")</f>
        <v>E. Jensen ZL / Davidson ZL</v>
      </c>
      <c r="F12" s="4" t="str">
        <f>VLOOKUP($B12,COMP_LIST!$A:$AA,3,FALSE)</f>
        <v>Xinzhu 3 ZL</v>
      </c>
      <c r="G12" s="4" t="str">
        <f>VLOOKUP($B12,COMP_LIST!$A:$AA,4,FALSE)</f>
        <v>新竹 3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1</v>
      </c>
      <c r="J12" s="10">
        <f>IFERROR(INDEX(REPORT_DATA_BY_COMP!$A:$AH,$D12,MATCH(J$8,REPORT_DATA_BY_COMP!$A$1:$AH$1,0)), "")</f>
        <v>1</v>
      </c>
      <c r="K12" s="10">
        <f>IFERROR(INDEX(REPORT_DATA_BY_COMP!$A:$AH,$D12,MATCH(K$8,REPORT_DATA_BY_COMP!$A$1:$AH$1,0)), "")</f>
        <v>4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6</v>
      </c>
      <c r="O12" s="10">
        <f>IFERROR(INDEX(REPORT_DATA_BY_COMP!$A:$AH,$D12,MATCH(O$8,REPORT_DATA_BY_COMP!$A$1:$AH$1,0)), "")</f>
        <v>4</v>
      </c>
      <c r="P12" s="10">
        <f>IFERROR(INDEX(REPORT_DATA_BY_COMP!$A:$AH,$D12,MATCH(P$8,REPORT_DATA_BY_COMP!$A$1:$AH$1,0)), "")</f>
        <v>12</v>
      </c>
      <c r="Q12" s="10">
        <f>IFERROR(INDEX(REPORT_DATA_BY_COMP!$A:$AH,$D12,MATCH(Q$8,REPORT_DATA_BY_COMP!$A$1:$AH$1,0)), "")</f>
        <v>5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6</v>
      </c>
    </row>
    <row r="13" spans="1:19" ht="15" customHeight="1">
      <c r="A13" s="1"/>
      <c r="B13" s="1" t="s">
        <v>2201</v>
      </c>
      <c r="C13" s="64" t="str">
        <f>CONCATENATE(YEAR,":",MONTH,":",WEEK,":",WEEKDAY,":",$B13)</f>
        <v>2016:3:3:7:XINZHU_1_E</v>
      </c>
      <c r="D13" s="64">
        <f>MATCH($C13,REPORT_DATA_BY_COMP!$A:$A,0)</f>
        <v>956</v>
      </c>
      <c r="E13" s="65" t="str">
        <f>SUBSTITUTE(VLOOKUP($B13,COMP_LIST!$A:$AA,5,FALSE),"EL","")</f>
        <v>E. Stephens DL  / Leonhardt</v>
      </c>
      <c r="F13" s="4" t="str">
        <f>VLOOKUP($B13,COMP_LIST!$A:$AA,3,FALSE)</f>
        <v>Xinzhu 1 E</v>
      </c>
      <c r="G13" s="4" t="str">
        <f>VLOOKUP($B13,COMP_LIST!$A:$AA,4,FALSE)</f>
        <v>新竹 1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2</v>
      </c>
      <c r="K13" s="10">
        <f>IFERROR(INDEX(REPORT_DATA_BY_COMP!$A:$AH,$D13,MATCH(K$8,REPORT_DATA_BY_COMP!$A$1:$AH$1,0)), "")</f>
        <v>3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7</v>
      </c>
      <c r="O13" s="10">
        <f>IFERROR(INDEX(REPORT_DATA_BY_COMP!$A:$AH,$D13,MATCH(O$8,REPORT_DATA_BY_COMP!$A$1:$AH$1,0)), "")</f>
        <v>1</v>
      </c>
      <c r="P13" s="10">
        <f>IFERROR(INDEX(REPORT_DATA_BY_COMP!$A:$AH,$D13,MATCH(P$8,REPORT_DATA_BY_COMP!$A$1:$AH$1,0)), "")</f>
        <v>1</v>
      </c>
      <c r="Q13" s="10">
        <f>IFERROR(INDEX(REPORT_DATA_BY_COMP!$A:$AH,$D13,MATCH(Q$8,REPORT_DATA_BY_COMP!$A$1:$AH$1,0)), "")</f>
        <v>4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9</v>
      </c>
    </row>
    <row r="14" spans="1:19" ht="15" customHeight="1">
      <c r="A14" s="1"/>
      <c r="B14" s="1" t="s">
        <v>2207</v>
      </c>
      <c r="C14" s="64" t="str">
        <f>CONCATENATE(YEAR,":",MONTH,":",WEEK,":",WEEKDAY,":",$B14)</f>
        <v>2016:3:3:7:XINZHU_1_S</v>
      </c>
      <c r="D14" s="64">
        <f>MATCH($C14,REPORT_DATA_BY_COMP!$A:$A,0)</f>
        <v>957</v>
      </c>
      <c r="E14" s="65" t="str">
        <f>SUBSTITUTE(VLOOKUP($B14,COMP_LIST!$A:$AA,5,FALSE),"EL","")</f>
        <v>S. Kirkham STL / Johnson STL</v>
      </c>
      <c r="F14" s="4" t="str">
        <f>VLOOKUP($B14,COMP_LIST!$A:$AA,3,FALSE)</f>
        <v>Xinzhu 1 S</v>
      </c>
      <c r="G14" s="4" t="str">
        <f>VLOOKUP($B14,COMP_LIST!$A:$AA,4,FALSE)</f>
        <v>新竹 1 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3</v>
      </c>
      <c r="K14" s="10">
        <f>IFERROR(INDEX(REPORT_DATA_BY_COMP!$A:$AH,$D14,MATCH(K$8,REPORT_DATA_BY_COMP!$A$1:$AH$1,0)), "")</f>
        <v>0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4</v>
      </c>
      <c r="O14" s="10">
        <f>IFERROR(INDEX(REPORT_DATA_BY_COMP!$A:$AH,$D14,MATCH(O$8,REPORT_DATA_BY_COMP!$A$1:$AH$1,0)), "")</f>
        <v>1</v>
      </c>
      <c r="P14" s="10">
        <f>IFERROR(INDEX(REPORT_DATA_BY_COMP!$A:$AH,$D14,MATCH(P$8,REPORT_DATA_BY_COMP!$A$1:$AH$1,0)), "")</f>
        <v>8</v>
      </c>
      <c r="Q14" s="10">
        <f>IFERROR(INDEX(REPORT_DATA_BY_COMP!$A:$AH,$D14,MATCH(Q$8,REPORT_DATA_BY_COMP!$A$1:$AH$1,0)), "")</f>
        <v>10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20</v>
      </c>
    </row>
    <row r="15" spans="1:19" ht="15" customHeight="1">
      <c r="A15" s="1"/>
      <c r="B15" s="1" t="s">
        <v>2215</v>
      </c>
      <c r="C15" s="64" t="str">
        <f>CONCATENATE(YEAR,":",MONTH,":",WEEK,":",WEEKDAY,":",$B15)</f>
        <v>2016:3:3:7:XINZHU_3_S</v>
      </c>
      <c r="D15" s="64">
        <f>MATCH($C15,REPORT_DATA_BY_COMP!$A:$A,0)</f>
        <v>958</v>
      </c>
      <c r="E15" s="65" t="str">
        <f>SUBSTITUTE(VLOOKUP($B15,COMP_LIST!$A:$AA,5,FALSE),"EL","")</f>
        <v>S. Pierson / Shek</v>
      </c>
      <c r="F15" s="4" t="str">
        <f>VLOOKUP($B15,COMP_LIST!$A:$AA,3,FALSE)</f>
        <v>Xinzhu 3 S</v>
      </c>
      <c r="G15" s="4" t="str">
        <f>VLOOKUP($B15,COMP_LIST!$A:$AA,4,FALSE)</f>
        <v>新竹 3 姐妹</v>
      </c>
      <c r="H15" s="10">
        <f>IFERROR(INDEX(REPORT_DATA_BY_COMP!$A:$AH,$D15,MATCH(H$8,REPORT_DATA_BY_COMP!$A$1:$AH$1,0)), "")</f>
        <v>1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0</v>
      </c>
      <c r="K15" s="10">
        <f>IFERROR(INDEX(REPORT_DATA_BY_COMP!$A:$AH,$D15,MATCH(K$8,REPORT_DATA_BY_COMP!$A$1:$AH$1,0)), "")</f>
        <v>1</v>
      </c>
      <c r="L15" s="47">
        <f>IFERROR(INDEX(REPORT_DATA_BY_COMP!$A:$AH,$D15,MATCH(L$8,REPORT_DATA_BY_COMP!$A$1:$AH$1,0)), "")</f>
        <v>1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2</v>
      </c>
      <c r="O15" s="10">
        <f>IFERROR(INDEX(REPORT_DATA_BY_COMP!$A:$AH,$D15,MATCH(O$8,REPORT_DATA_BY_COMP!$A$1:$AH$1,0)), "")</f>
        <v>1</v>
      </c>
      <c r="P15" s="10">
        <f>IFERROR(INDEX(REPORT_DATA_BY_COMP!$A:$AH,$D15,MATCH(P$8,REPORT_DATA_BY_COMP!$A$1:$AH$1,0)), "")</f>
        <v>3</v>
      </c>
      <c r="Q15" s="10">
        <f>IFERROR(INDEX(REPORT_DATA_BY_COMP!$A:$AH,$D15,MATCH(Q$8,REPORT_DATA_BY_COMP!$A$1:$AH$1,0)), "")</f>
        <v>8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22</v>
      </c>
    </row>
    <row r="16" spans="1:19" ht="15" customHeight="1">
      <c r="A16" s="1"/>
      <c r="B16" s="1"/>
      <c r="E16" s="8" t="s">
        <v>819</v>
      </c>
      <c r="F16" s="9"/>
      <c r="G16" s="9"/>
      <c r="H16" s="11">
        <f t="shared" ref="H16:S16" si="0">SUM(H12:H15)</f>
        <v>1</v>
      </c>
      <c r="I16" s="11">
        <f t="shared" si="0"/>
        <v>1</v>
      </c>
      <c r="J16" s="11">
        <f t="shared" si="0"/>
        <v>6</v>
      </c>
      <c r="K16" s="11">
        <f t="shared" si="0"/>
        <v>8</v>
      </c>
      <c r="L16" s="48">
        <f t="shared" si="0"/>
        <v>1</v>
      </c>
      <c r="M16" s="57">
        <f t="shared" si="0"/>
        <v>0</v>
      </c>
      <c r="N16" s="51">
        <f t="shared" si="0"/>
        <v>19</v>
      </c>
      <c r="O16" s="11">
        <f t="shared" si="0"/>
        <v>7</v>
      </c>
      <c r="P16" s="11">
        <f t="shared" si="0"/>
        <v>24</v>
      </c>
      <c r="Q16" s="11">
        <f t="shared" si="0"/>
        <v>27</v>
      </c>
      <c r="R16" s="11">
        <f t="shared" si="0"/>
        <v>1</v>
      </c>
      <c r="S16" s="11">
        <f t="shared" si="0"/>
        <v>57</v>
      </c>
    </row>
    <row r="17" spans="1:19" ht="15" customHeight="1">
      <c r="A17" s="1" t="s">
        <v>2352</v>
      </c>
      <c r="B17" s="1"/>
      <c r="E17" s="5" t="str">
        <f>$A17</f>
        <v>Zhudong 竹東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2296</v>
      </c>
      <c r="C18" s="64" t="str">
        <f>CONCATENATE(YEAR,":",MONTH,":",WEEK,":",WEEKDAY,":",$B18)</f>
        <v>2016:3:3:7:ZHUDONG_E</v>
      </c>
      <c r="D18" s="64">
        <f>MATCH($C18,REPORT_DATA_BY_COMP!$A:$A,0)</f>
        <v>978</v>
      </c>
      <c r="E18" s="65" t="str">
        <f>SUBSTITUTE(VLOOKUP($B18,COMP_LIST!$A:$AA,5,FALSE),"EL","")</f>
        <v>E. Wadsworth DL / Sumsion</v>
      </c>
      <c r="F18" s="4" t="str">
        <f>VLOOKUP($B18,COMP_LIST!$A:$AA,3,FALSE)</f>
        <v>Zhudong E</v>
      </c>
      <c r="G18" s="4" t="str">
        <f>VLOOKUP($B18,COMP_LIST!$A:$AA,4,FALSE)</f>
        <v>竹東長老</v>
      </c>
      <c r="H18" s="10">
        <f>IFERROR(INDEX(REPORT_DATA_BY_COMP!$A:$AH,$D18,MATCH(H$8,REPORT_DATA_BY_COMP!$A$1:$AH$1,0)), "")</f>
        <v>0</v>
      </c>
      <c r="I18" s="10">
        <f>IFERROR(INDEX(REPORT_DATA_BY_COMP!$A:$AH,$D18,MATCH(I$8,REPORT_DATA_BY_COMP!$A$1:$AH$1,0)), "")</f>
        <v>0</v>
      </c>
      <c r="J18" s="10">
        <f>IFERROR(INDEX(REPORT_DATA_BY_COMP!$A:$AH,$D18,MATCH(J$8,REPORT_DATA_BY_COMP!$A$1:$AH$1,0)), "")</f>
        <v>0</v>
      </c>
      <c r="K18" s="10">
        <f>IFERROR(INDEX(REPORT_DATA_BY_COMP!$A:$AH,$D18,MATCH(K$8,REPORT_DATA_BY_COMP!$A$1:$AH$1,0)), "")</f>
        <v>3</v>
      </c>
      <c r="L18" s="47">
        <f>IFERROR(INDEX(REPORT_DATA_BY_COMP!$A:$AH,$D18,MATCH(L$8,REPORT_DATA_BY_COMP!$A$1:$AH$1,0)), "")</f>
        <v>0</v>
      </c>
      <c r="M18" s="56">
        <f>IFERROR(INDEX(REPORT_DATA_BY_COMP!$A:$AH,$D18,MATCH(M$8,REPORT_DATA_BY_COMP!$A$1:$AH$1,0)), "")</f>
        <v>0</v>
      </c>
      <c r="N18" s="50">
        <f>IFERROR(INDEX(REPORT_DATA_BY_COMP!$A:$AH,$D18,MATCH(N$8,REPORT_DATA_BY_COMP!$A$1:$AH$1,0)), "")</f>
        <v>4</v>
      </c>
      <c r="O18" s="10">
        <f>IFERROR(INDEX(REPORT_DATA_BY_COMP!$A:$AH,$D18,MATCH(O$8,REPORT_DATA_BY_COMP!$A$1:$AH$1,0)), "")</f>
        <v>9</v>
      </c>
      <c r="P18" s="10">
        <f>IFERROR(INDEX(REPORT_DATA_BY_COMP!$A:$AH,$D18,MATCH(P$8,REPORT_DATA_BY_COMP!$A$1:$AH$1,0)), "")</f>
        <v>5</v>
      </c>
      <c r="Q18" s="10">
        <f>IFERROR(INDEX(REPORT_DATA_BY_COMP!$A:$AH,$D18,MATCH(Q$8,REPORT_DATA_BY_COMP!$A$1:$AH$1,0)), "")</f>
        <v>4</v>
      </c>
      <c r="R18" s="10">
        <f>IFERROR(INDEX(REPORT_DATA_BY_COMP!$A:$AH,$D18,MATCH(R$8,REPORT_DATA_BY_COMP!$A$1:$AH$1,0)), "")</f>
        <v>0</v>
      </c>
      <c r="S18" s="10">
        <f>IFERROR(INDEX(REPORT_DATA_BY_COMP!$A:$AH,$D18,MATCH(S$8,REPORT_DATA_BY_COMP!$A$1:$AH$1,0)), "")</f>
        <v>10</v>
      </c>
    </row>
    <row r="19" spans="1:19" ht="15" customHeight="1">
      <c r="A19" s="1"/>
      <c r="B19" s="1" t="s">
        <v>2301</v>
      </c>
      <c r="C19" s="64" t="str">
        <f>CONCATENATE(YEAR,":",MONTH,":",WEEK,":",WEEKDAY,":",$B19)</f>
        <v>2016:3:3:7:ZHUDONG_S</v>
      </c>
      <c r="D19" s="64">
        <f>MATCH($C19,REPORT_DATA_BY_COMP!$A:$A,0)</f>
        <v>979</v>
      </c>
      <c r="E19" s="65" t="str">
        <f>SUBSTITUTE(VLOOKUP($B19,COMP_LIST!$A:$AA,5,FALSE),"EL","")</f>
        <v>S. Oviatt  / Hsiao</v>
      </c>
      <c r="F19" s="4" t="str">
        <f>VLOOKUP($B19,COMP_LIST!$A:$AA,3,FALSE)</f>
        <v>Zhudong S</v>
      </c>
      <c r="G19" s="4" t="str">
        <f>VLOOKUP($B19,COMP_LIST!$A:$AA,4,FALSE)</f>
        <v>竹東姐妹</v>
      </c>
      <c r="H19" s="10">
        <f>IFERROR(INDEX(REPORT_DATA_BY_COMP!$A:$AH,$D19,MATCH(H$8,REPORT_DATA_BY_COMP!$A$1:$AH$1,0)), "")</f>
        <v>0</v>
      </c>
      <c r="I19" s="10">
        <f>IFERROR(INDEX(REPORT_DATA_BY_COMP!$A:$AH,$D19,MATCH(I$8,REPORT_DATA_BY_COMP!$A$1:$AH$1,0)), "")</f>
        <v>1</v>
      </c>
      <c r="J19" s="10">
        <f>IFERROR(INDEX(REPORT_DATA_BY_COMP!$A:$AH,$D19,MATCH(J$8,REPORT_DATA_BY_COMP!$A$1:$AH$1,0)), "")</f>
        <v>0</v>
      </c>
      <c r="K19" s="10">
        <f>IFERROR(INDEX(REPORT_DATA_BY_COMP!$A:$AH,$D19,MATCH(K$8,REPORT_DATA_BY_COMP!$A$1:$AH$1,0)), "")</f>
        <v>1</v>
      </c>
      <c r="L19" s="47">
        <f>IFERROR(INDEX(REPORT_DATA_BY_COMP!$A:$AH,$D19,MATCH(L$8,REPORT_DATA_BY_COMP!$A$1:$AH$1,0)), "")</f>
        <v>0</v>
      </c>
      <c r="M19" s="56">
        <f>IFERROR(INDEX(REPORT_DATA_BY_COMP!$A:$AH,$D19,MATCH(M$8,REPORT_DATA_BY_COMP!$A$1:$AH$1,0)), "")</f>
        <v>0</v>
      </c>
      <c r="N19" s="50">
        <f>IFERROR(INDEX(REPORT_DATA_BY_COMP!$A:$AH,$D19,MATCH(N$8,REPORT_DATA_BY_COMP!$A$1:$AH$1,0)), "")</f>
        <v>2</v>
      </c>
      <c r="O19" s="10">
        <f>IFERROR(INDEX(REPORT_DATA_BY_COMP!$A:$AH,$D19,MATCH(O$8,REPORT_DATA_BY_COMP!$A$1:$AH$1,0)), "")</f>
        <v>1</v>
      </c>
      <c r="P19" s="10">
        <f>IFERROR(INDEX(REPORT_DATA_BY_COMP!$A:$AH,$D19,MATCH(P$8,REPORT_DATA_BY_COMP!$A$1:$AH$1,0)), "")</f>
        <v>4</v>
      </c>
      <c r="Q19" s="10">
        <f>IFERROR(INDEX(REPORT_DATA_BY_COMP!$A:$AH,$D19,MATCH(Q$8,REPORT_DATA_BY_COMP!$A$1:$AH$1,0)), "")</f>
        <v>4</v>
      </c>
      <c r="R19" s="10">
        <f>IFERROR(INDEX(REPORT_DATA_BY_COMP!$A:$AH,$D19,MATCH(R$8,REPORT_DATA_BY_COMP!$A$1:$AH$1,0)), "")</f>
        <v>0</v>
      </c>
      <c r="S19" s="10">
        <f>IFERROR(INDEX(REPORT_DATA_BY_COMP!$A:$AH,$D19,MATCH(S$8,REPORT_DATA_BY_COMP!$A$1:$AH$1,0)), "")</f>
        <v>7</v>
      </c>
    </row>
    <row r="20" spans="1:19" ht="15" customHeight="1">
      <c r="A20" s="1"/>
      <c r="B20" s="1"/>
      <c r="E20" s="8" t="s">
        <v>819</v>
      </c>
      <c r="F20" s="9"/>
      <c r="G20" s="9"/>
      <c r="H20" s="11">
        <f t="shared" ref="H20:S20" si="1">SUM(H18:H19)</f>
        <v>0</v>
      </c>
      <c r="I20" s="11">
        <f t="shared" si="1"/>
        <v>1</v>
      </c>
      <c r="J20" s="11">
        <f t="shared" si="1"/>
        <v>0</v>
      </c>
      <c r="K20" s="11">
        <f t="shared" si="1"/>
        <v>4</v>
      </c>
      <c r="L20" s="48">
        <f t="shared" si="1"/>
        <v>0</v>
      </c>
      <c r="M20" s="57">
        <f t="shared" si="1"/>
        <v>0</v>
      </c>
      <c r="N20" s="51">
        <f t="shared" si="1"/>
        <v>6</v>
      </c>
      <c r="O20" s="11">
        <f t="shared" si="1"/>
        <v>10</v>
      </c>
      <c r="P20" s="11">
        <f t="shared" si="1"/>
        <v>9</v>
      </c>
      <c r="Q20" s="11">
        <f t="shared" si="1"/>
        <v>8</v>
      </c>
      <c r="R20" s="11">
        <f t="shared" si="1"/>
        <v>0</v>
      </c>
      <c r="S20" s="11">
        <f t="shared" si="1"/>
        <v>17</v>
      </c>
    </row>
    <row r="21" spans="1:19" ht="15" customHeight="1">
      <c r="A21" s="1" t="s">
        <v>2353</v>
      </c>
      <c r="B21" s="1"/>
      <c r="E21" s="5" t="str">
        <f>$A21</f>
        <v>Zhubei 竹北</v>
      </c>
      <c r="F21" s="6"/>
      <c r="G21" s="6"/>
      <c r="H21" s="6"/>
      <c r="I21" s="6"/>
      <c r="J21" s="6"/>
      <c r="K21" s="6"/>
      <c r="L21" s="6"/>
      <c r="M21" s="60"/>
      <c r="N21" s="6"/>
      <c r="O21" s="6"/>
      <c r="P21" s="6"/>
      <c r="Q21" s="6"/>
      <c r="R21" s="6"/>
      <c r="S21" s="6"/>
    </row>
    <row r="22" spans="1:19" ht="15" customHeight="1">
      <c r="A22" s="1"/>
      <c r="B22" s="1" t="s">
        <v>2276</v>
      </c>
      <c r="C22" s="64" t="str">
        <f>CONCATENATE(YEAR,":",MONTH,":",WEEK,":",WEEKDAY,":",$B22)</f>
        <v>2016:3:3:7:ZHUBEI_1_S</v>
      </c>
      <c r="D22" s="64">
        <f>MATCH($C22,REPORT_DATA_BY_COMP!$A:$A,0)</f>
        <v>974</v>
      </c>
      <c r="E22" s="65" t="str">
        <f>SUBSTITUTE(VLOOKUP($B22,COMP_LIST!$A:$AA,5,FALSE),"EL","")</f>
        <v>S. Harvey / Hughes</v>
      </c>
      <c r="F22" s="4" t="str">
        <f>VLOOKUP($B22,COMP_LIST!$A:$AA,3,FALSE)</f>
        <v>Zhubei 1 S</v>
      </c>
      <c r="G22" s="4" t="str">
        <f>VLOOKUP($B22,COMP_LIST!$A:$AA,4,FALSE)</f>
        <v>竹北 1 姐妹</v>
      </c>
      <c r="H22" s="10">
        <f>IFERROR(INDEX(REPORT_DATA_BY_COMP!$A:$AH,$D22,MATCH(H$8,REPORT_DATA_BY_COMP!$A$1:$AH$1,0)), "")</f>
        <v>0</v>
      </c>
      <c r="I22" s="10">
        <f>IFERROR(INDEX(REPORT_DATA_BY_COMP!$A:$AH,$D22,MATCH(I$8,REPORT_DATA_BY_COMP!$A$1:$AH$1,0)), "")</f>
        <v>1</v>
      </c>
      <c r="J22" s="10">
        <f>IFERROR(INDEX(REPORT_DATA_BY_COMP!$A:$AH,$D22,MATCH(J$8,REPORT_DATA_BY_COMP!$A$1:$AH$1,0)), "")</f>
        <v>2</v>
      </c>
      <c r="K22" s="10">
        <f>IFERROR(INDEX(REPORT_DATA_BY_COMP!$A:$AH,$D22,MATCH(K$8,REPORT_DATA_BY_COMP!$A$1:$AH$1,0)), "")</f>
        <v>1</v>
      </c>
      <c r="L22" s="47">
        <f>IFERROR(INDEX(REPORT_DATA_BY_COMP!$A:$AH,$D22,MATCH(L$8,REPORT_DATA_BY_COMP!$A$1:$AH$1,0)), "")</f>
        <v>0</v>
      </c>
      <c r="M22" s="59">
        <f>IFERROR(INDEX(REPORT_DATA_BY_COMP!$A:$AH,$D22,MATCH(M$8,REPORT_DATA_BY_COMP!$A$1:$AH$1,0)), "")</f>
        <v>0</v>
      </c>
      <c r="N22" s="50">
        <f>IFERROR(INDEX(REPORT_DATA_BY_COMP!$A:$AH,$D22,MATCH(N$8,REPORT_DATA_BY_COMP!$A$1:$AH$1,0)), "")</f>
        <v>4</v>
      </c>
      <c r="O22" s="10">
        <f>IFERROR(INDEX(REPORT_DATA_BY_COMP!$A:$AH,$D22,MATCH(O$8,REPORT_DATA_BY_COMP!$A$1:$AH$1,0)), "")</f>
        <v>3</v>
      </c>
      <c r="P22" s="10">
        <f>IFERROR(INDEX(REPORT_DATA_BY_COMP!$A:$AH,$D22,MATCH(P$8,REPORT_DATA_BY_COMP!$A$1:$AH$1,0)), "")</f>
        <v>7</v>
      </c>
      <c r="Q22" s="10">
        <f>IFERROR(INDEX(REPORT_DATA_BY_COMP!$A:$AH,$D22,MATCH(Q$8,REPORT_DATA_BY_COMP!$A$1:$AH$1,0)), "")</f>
        <v>6</v>
      </c>
      <c r="R22" s="10">
        <f>IFERROR(INDEX(REPORT_DATA_BY_COMP!$A:$AH,$D22,MATCH(R$8,REPORT_DATA_BY_COMP!$A$1:$AH$1,0)), "")</f>
        <v>0</v>
      </c>
      <c r="S22" s="10">
        <f>IFERROR(INDEX(REPORT_DATA_BY_COMP!$A:$AH,$D22,MATCH(S$8,REPORT_DATA_BY_COMP!$A$1:$AH$1,0)), "")</f>
        <v>7</v>
      </c>
    </row>
    <row r="23" spans="1:19" ht="15" customHeight="1">
      <c r="A23" s="1"/>
      <c r="B23" s="1" t="s">
        <v>2282</v>
      </c>
      <c r="C23" s="64" t="str">
        <f>CONCATENATE(YEAR,":",MONTH,":",WEEK,":",WEEKDAY,":",$B23)</f>
        <v>2016:3:3:7:ZHUBEI_2_E</v>
      </c>
      <c r="D23" s="64">
        <f>MATCH($C23,REPORT_DATA_BY_COMP!$A:$A,0)</f>
        <v>975</v>
      </c>
      <c r="E23" s="65" t="str">
        <f>SUBSTITUTE(VLOOKUP($B23,COMP_LIST!$A:$AA,5,FALSE),"EL","")</f>
        <v>E. Karlinsey / Hawkes</v>
      </c>
      <c r="F23" s="4" t="str">
        <f>VLOOKUP($B23,COMP_LIST!$A:$AA,3,FALSE)</f>
        <v>Zhubei 2 E</v>
      </c>
      <c r="G23" s="4" t="str">
        <f>VLOOKUP($B23,COMP_LIST!$A:$AA,4,FALSE)</f>
        <v>竹北 2 長老</v>
      </c>
      <c r="H23" s="10">
        <f>IFERROR(INDEX(REPORT_DATA_BY_COMP!$A:$AH,$D23,MATCH(H$8,REPORT_DATA_BY_COMP!$A$1:$AH$1,0)), "")</f>
        <v>0</v>
      </c>
      <c r="I23" s="10">
        <f>IFERROR(INDEX(REPORT_DATA_BY_COMP!$A:$AH,$D23,MATCH(I$8,REPORT_DATA_BY_COMP!$A$1:$AH$1,0)), "")</f>
        <v>1</v>
      </c>
      <c r="J23" s="10">
        <f>IFERROR(INDEX(REPORT_DATA_BY_COMP!$A:$AH,$D23,MATCH(J$8,REPORT_DATA_BY_COMP!$A$1:$AH$1,0)), "")</f>
        <v>0</v>
      </c>
      <c r="K23" s="10">
        <f>IFERROR(INDEX(REPORT_DATA_BY_COMP!$A:$AH,$D23,MATCH(K$8,REPORT_DATA_BY_COMP!$A$1:$AH$1,0)), "")</f>
        <v>3</v>
      </c>
      <c r="L23" s="47">
        <f>IFERROR(INDEX(REPORT_DATA_BY_COMP!$A:$AH,$D23,MATCH(L$8,REPORT_DATA_BY_COMP!$A$1:$AH$1,0)), "")</f>
        <v>1</v>
      </c>
      <c r="M23" s="56">
        <f>IFERROR(INDEX(REPORT_DATA_BY_COMP!$A:$AH,$D23,MATCH(M$8,REPORT_DATA_BY_COMP!$A$1:$AH$1,0)), "")</f>
        <v>0</v>
      </c>
      <c r="N23" s="50">
        <f>IFERROR(INDEX(REPORT_DATA_BY_COMP!$A:$AH,$D23,MATCH(N$8,REPORT_DATA_BY_COMP!$A$1:$AH$1,0)), "")</f>
        <v>4</v>
      </c>
      <c r="O23" s="10">
        <f>IFERROR(INDEX(REPORT_DATA_BY_COMP!$A:$AH,$D23,MATCH(O$8,REPORT_DATA_BY_COMP!$A$1:$AH$1,0)), "")</f>
        <v>1</v>
      </c>
      <c r="P23" s="10">
        <f>IFERROR(INDEX(REPORT_DATA_BY_COMP!$A:$AH,$D23,MATCH(P$8,REPORT_DATA_BY_COMP!$A$1:$AH$1,0)), "")</f>
        <v>11</v>
      </c>
      <c r="Q23" s="10">
        <f>IFERROR(INDEX(REPORT_DATA_BY_COMP!$A:$AH,$D23,MATCH(Q$8,REPORT_DATA_BY_COMP!$A$1:$AH$1,0)), "")</f>
        <v>3</v>
      </c>
      <c r="R23" s="10">
        <f>IFERROR(INDEX(REPORT_DATA_BY_COMP!$A:$AH,$D23,MATCH(R$8,REPORT_DATA_BY_COMP!$A$1:$AH$1,0)), "")</f>
        <v>1</v>
      </c>
      <c r="S23" s="10">
        <f>IFERROR(INDEX(REPORT_DATA_BY_COMP!$A:$AH,$D23,MATCH(S$8,REPORT_DATA_BY_COMP!$A$1:$AH$1,0)), "")</f>
        <v>7</v>
      </c>
    </row>
    <row r="24" spans="1:19" ht="15" customHeight="1">
      <c r="A24" s="1"/>
      <c r="B24" s="1" t="s">
        <v>2287</v>
      </c>
      <c r="C24" s="64" t="str">
        <f>CONCATENATE(YEAR,":",MONTH,":",WEEK,":",WEEKDAY,":",$B24)</f>
        <v>2016:3:3:7:ZHUBEI_2_S</v>
      </c>
      <c r="D24" s="64">
        <f>MATCH($C24,REPORT_DATA_BY_COMP!$A:$A,0)</f>
        <v>976</v>
      </c>
      <c r="E24" s="65" t="str">
        <f>SUBSTITUTE(VLOOKUP($B24,COMP_LIST!$A:$AA,5,FALSE),"EL","")</f>
        <v>S. Fenlaw  / Toronto</v>
      </c>
      <c r="F24" s="4" t="str">
        <f>VLOOKUP($B24,COMP_LIST!$A:$AA,3,FALSE)</f>
        <v>Zhubei 2 S</v>
      </c>
      <c r="G24" s="4" t="str">
        <f>VLOOKUP($B24,COMP_LIST!$A:$AA,4,FALSE)</f>
        <v>竹北 2 姐妹</v>
      </c>
      <c r="H24" s="10">
        <f>IFERROR(INDEX(REPORT_DATA_BY_COMP!$A:$AH,$D24,MATCH(H$8,REPORT_DATA_BY_COMP!$A$1:$AH$1,0)), "")</f>
        <v>0</v>
      </c>
      <c r="I24" s="10">
        <f>IFERROR(INDEX(REPORT_DATA_BY_COMP!$A:$AH,$D24,MATCH(I$8,REPORT_DATA_BY_COMP!$A$1:$AH$1,0)), "")</f>
        <v>0</v>
      </c>
      <c r="J24" s="10">
        <f>IFERROR(INDEX(REPORT_DATA_BY_COMP!$A:$AH,$D24,MATCH(J$8,REPORT_DATA_BY_COMP!$A$1:$AH$1,0)), "")</f>
        <v>2</v>
      </c>
      <c r="K24" s="10">
        <f>IFERROR(INDEX(REPORT_DATA_BY_COMP!$A:$AH,$D24,MATCH(K$8,REPORT_DATA_BY_COMP!$A$1:$AH$1,0)), "")</f>
        <v>0</v>
      </c>
      <c r="L24" s="47">
        <f>IFERROR(INDEX(REPORT_DATA_BY_COMP!$A:$AH,$D24,MATCH(L$8,REPORT_DATA_BY_COMP!$A$1:$AH$1,0)), "")</f>
        <v>0</v>
      </c>
      <c r="M24" s="56">
        <f>IFERROR(INDEX(REPORT_DATA_BY_COMP!$A:$AH,$D24,MATCH(M$8,REPORT_DATA_BY_COMP!$A$1:$AH$1,0)), "")</f>
        <v>0</v>
      </c>
      <c r="N24" s="50">
        <f>IFERROR(INDEX(REPORT_DATA_BY_COMP!$A:$AH,$D24,MATCH(N$8,REPORT_DATA_BY_COMP!$A$1:$AH$1,0)), "")</f>
        <v>2</v>
      </c>
      <c r="O24" s="10">
        <f>IFERROR(INDEX(REPORT_DATA_BY_COMP!$A:$AH,$D24,MATCH(O$8,REPORT_DATA_BY_COMP!$A$1:$AH$1,0)), "")</f>
        <v>2</v>
      </c>
      <c r="P24" s="10">
        <f>IFERROR(INDEX(REPORT_DATA_BY_COMP!$A:$AH,$D24,MATCH(P$8,REPORT_DATA_BY_COMP!$A$1:$AH$1,0)), "")</f>
        <v>4</v>
      </c>
      <c r="Q24" s="10">
        <f>IFERROR(INDEX(REPORT_DATA_BY_COMP!$A:$AH,$D24,MATCH(Q$8,REPORT_DATA_BY_COMP!$A$1:$AH$1,0)), "")</f>
        <v>5</v>
      </c>
      <c r="R24" s="10">
        <f>IFERROR(INDEX(REPORT_DATA_BY_COMP!$A:$AH,$D24,MATCH(R$8,REPORT_DATA_BY_COMP!$A$1:$AH$1,0)), "")</f>
        <v>0</v>
      </c>
      <c r="S24" s="10">
        <f>IFERROR(INDEX(REPORT_DATA_BY_COMP!$A:$AH,$D24,MATCH(S$8,REPORT_DATA_BY_COMP!$A$1:$AH$1,0)), "")</f>
        <v>5</v>
      </c>
    </row>
    <row r="25" spans="1:19" ht="15" customHeight="1">
      <c r="A25" s="1"/>
      <c r="B25" s="1" t="s">
        <v>2291</v>
      </c>
      <c r="C25" s="64" t="str">
        <f>CONCATENATE(YEAR,":",MONTH,":",WEEK,":",WEEKDAY,":",$B25)</f>
        <v>2016:3:3:7:ZHUBEI_3_E</v>
      </c>
      <c r="D25" s="64">
        <f>MATCH($C25,REPORT_DATA_BY_COMP!$A:$A,0)</f>
        <v>977</v>
      </c>
      <c r="E25" s="65" t="str">
        <f>SUBSTITUTE(VLOOKUP($B25,COMP_LIST!$A:$AA,5,FALSE),"EL","")</f>
        <v>E. Seely DL / Hsiao</v>
      </c>
      <c r="F25" s="4" t="str">
        <f>VLOOKUP($B25,COMP_LIST!$A:$AA,3,FALSE)</f>
        <v>Zhubei 3 E</v>
      </c>
      <c r="G25" s="4" t="str">
        <f>VLOOKUP($B25,COMP_LIST!$A:$AA,4,FALSE)</f>
        <v>竹北 3 長老</v>
      </c>
      <c r="H25" s="10">
        <f>IFERROR(INDEX(REPORT_DATA_BY_COMP!$A:$AH,$D25,MATCH(H$8,REPORT_DATA_BY_COMP!$A$1:$AH$1,0)), "")</f>
        <v>0</v>
      </c>
      <c r="I25" s="10">
        <f>IFERROR(INDEX(REPORT_DATA_BY_COMP!$A:$AH,$D25,MATCH(I$8,REPORT_DATA_BY_COMP!$A$1:$AH$1,0)), "")</f>
        <v>0</v>
      </c>
      <c r="J25" s="10">
        <f>IFERROR(INDEX(REPORT_DATA_BY_COMP!$A:$AH,$D25,MATCH(J$8,REPORT_DATA_BY_COMP!$A$1:$AH$1,0)), "")</f>
        <v>0</v>
      </c>
      <c r="K25" s="10">
        <f>IFERROR(INDEX(REPORT_DATA_BY_COMP!$A:$AH,$D25,MATCH(K$8,REPORT_DATA_BY_COMP!$A$1:$AH$1,0)), "")</f>
        <v>0</v>
      </c>
      <c r="L25" s="47">
        <f>IFERROR(INDEX(REPORT_DATA_BY_COMP!$A:$AH,$D25,MATCH(L$8,REPORT_DATA_BY_COMP!$A$1:$AH$1,0)), "")</f>
        <v>0</v>
      </c>
      <c r="M25" s="56">
        <f>IFERROR(INDEX(REPORT_DATA_BY_COMP!$A:$AH,$D25,MATCH(M$8,REPORT_DATA_BY_COMP!$A$1:$AH$1,0)), "")</f>
        <v>0</v>
      </c>
      <c r="N25" s="50">
        <f>IFERROR(INDEX(REPORT_DATA_BY_COMP!$A:$AH,$D25,MATCH(N$8,REPORT_DATA_BY_COMP!$A$1:$AH$1,0)), "")</f>
        <v>0</v>
      </c>
      <c r="O25" s="10">
        <f>IFERROR(INDEX(REPORT_DATA_BY_COMP!$A:$AH,$D25,MATCH(O$8,REPORT_DATA_BY_COMP!$A$1:$AH$1,0)), "")</f>
        <v>2</v>
      </c>
      <c r="P25" s="10">
        <f>IFERROR(INDEX(REPORT_DATA_BY_COMP!$A:$AH,$D25,MATCH(P$8,REPORT_DATA_BY_COMP!$A$1:$AH$1,0)), "")</f>
        <v>6</v>
      </c>
      <c r="Q25" s="10">
        <f>IFERROR(INDEX(REPORT_DATA_BY_COMP!$A:$AH,$D25,MATCH(Q$8,REPORT_DATA_BY_COMP!$A$1:$AH$1,0)), "")</f>
        <v>4</v>
      </c>
      <c r="R25" s="10">
        <f>IFERROR(INDEX(REPORT_DATA_BY_COMP!$A:$AH,$D25,MATCH(R$8,REPORT_DATA_BY_COMP!$A$1:$AH$1,0)), "")</f>
        <v>0</v>
      </c>
      <c r="S25" s="10">
        <f>IFERROR(INDEX(REPORT_DATA_BY_COMP!$A:$AH,$D25,MATCH(S$8,REPORT_DATA_BY_COMP!$A$1:$AH$1,0)), "")</f>
        <v>5</v>
      </c>
    </row>
    <row r="26" spans="1:19" ht="15" customHeight="1" thickBot="1">
      <c r="A26" s="1"/>
      <c r="B26" s="1"/>
      <c r="E26" s="8" t="s">
        <v>819</v>
      </c>
      <c r="F26" s="9"/>
      <c r="G26" s="9"/>
      <c r="H26" s="11">
        <f t="shared" ref="H26:S26" si="2">SUM(H22:H25)</f>
        <v>0</v>
      </c>
      <c r="I26" s="11">
        <f t="shared" si="2"/>
        <v>2</v>
      </c>
      <c r="J26" s="11">
        <f t="shared" si="2"/>
        <v>4</v>
      </c>
      <c r="K26" s="11">
        <f t="shared" si="2"/>
        <v>4</v>
      </c>
      <c r="L26" s="48">
        <f t="shared" si="2"/>
        <v>1</v>
      </c>
      <c r="M26" s="69">
        <f t="shared" si="2"/>
        <v>0</v>
      </c>
      <c r="N26" s="51">
        <f t="shared" si="2"/>
        <v>10</v>
      </c>
      <c r="O26" s="11">
        <f t="shared" si="2"/>
        <v>8</v>
      </c>
      <c r="P26" s="11">
        <f t="shared" si="2"/>
        <v>28</v>
      </c>
      <c r="Q26" s="11">
        <f t="shared" si="2"/>
        <v>18</v>
      </c>
      <c r="R26" s="11">
        <f t="shared" si="2"/>
        <v>1</v>
      </c>
      <c r="S26" s="11">
        <f t="shared" si="2"/>
        <v>24</v>
      </c>
    </row>
    <row r="27" spans="1:19" ht="15" customHeight="1" thickTop="1">
      <c r="E27" s="31"/>
      <c r="F27" s="22"/>
      <c r="G27" s="22"/>
      <c r="H27" s="22"/>
      <c r="I27" s="22"/>
      <c r="J27" s="22"/>
      <c r="K27" s="22"/>
      <c r="L27" s="22"/>
      <c r="M27" s="70"/>
      <c r="N27" s="22"/>
      <c r="O27" s="22"/>
      <c r="P27" s="22"/>
      <c r="Q27" s="22"/>
      <c r="R27" s="22"/>
      <c r="S27" s="22"/>
    </row>
    <row r="28" spans="1:19" ht="15" customHeight="1">
      <c r="E28" s="12" t="s">
        <v>818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</row>
    <row r="29" spans="1:19" ht="15" customHeight="1">
      <c r="C29" s="64" t="str">
        <f>CONCATENATE(YEAR,":",MONTH,":1:",WEEKLY_REPORT_DAY,":", $A$1)</f>
        <v>2016:3:1:7:XINZHU</v>
      </c>
      <c r="D29" s="64">
        <f>MATCH($C29,REPORT_DATA_BY_ZONE!$A:$A, 0)</f>
        <v>88</v>
      </c>
      <c r="E29" s="19" t="s">
        <v>796</v>
      </c>
      <c r="F29" s="13"/>
      <c r="G29" s="13"/>
      <c r="H29" s="10">
        <f>IFERROR(INDEX(REPORT_DATA_BY_ZONE!$A:$AH,$D29,MATCH(H$8,REPORT_DATA_BY_ZONE!$A$1:$AH$1,0)), "")</f>
        <v>1</v>
      </c>
      <c r="I29" s="10">
        <f>IFERROR(INDEX(REPORT_DATA_BY_ZONE!$A:$AH,$D29,MATCH(I$8,REPORT_DATA_BY_ZONE!$A$1:$AH$1,0)), "")</f>
        <v>1</v>
      </c>
      <c r="J29" s="10">
        <f>IFERROR(INDEX(REPORT_DATA_BY_ZONE!$A:$AH,$D29,MATCH(J$8,REPORT_DATA_BY_ZONE!$A$1:$AH$1,0)), "")</f>
        <v>12</v>
      </c>
      <c r="K29" s="10">
        <f>IFERROR(INDEX(REPORT_DATA_BY_ZONE!$A:$AH,$D29,MATCH(K$8,REPORT_DATA_BY_ZONE!$A$1:$AH$1,0)), "")</f>
        <v>10</v>
      </c>
      <c r="L29" s="47">
        <f>IFERROR(INDEX(REPORT_DATA_BY_ZONE!$A:$AH,$D29,MATCH(L$8,REPORT_DATA_BY_ZONE!$A$1:$AH$1,0)), "")</f>
        <v>1</v>
      </c>
      <c r="M29" s="10">
        <f>IFERROR(INDEX(REPORT_DATA_BY_ZONE!$A:$AH,$D29,MATCH(M$8,REPORT_DATA_BY_ZONE!$A$1:$AH$1,0)), "")</f>
        <v>0</v>
      </c>
      <c r="N29" s="50">
        <f>IFERROR(INDEX(REPORT_DATA_BY_ZONE!$A:$AH,$D29,MATCH(N$8,REPORT_DATA_BY_ZONE!$A$1:$AH$1,0)), "")</f>
        <v>31</v>
      </c>
      <c r="O29" s="10">
        <f>IFERROR(INDEX(REPORT_DATA_BY_ZONE!$A:$AH,$D29,MATCH(O$8,REPORT_DATA_BY_ZONE!$A$1:$AH$1,0)), "")</f>
        <v>20</v>
      </c>
      <c r="P29" s="10">
        <f>IFERROR(INDEX(REPORT_DATA_BY_ZONE!$A:$AH,$D29,MATCH(P$8,REPORT_DATA_BY_ZONE!$A$1:$AH$1,0)), "")</f>
        <v>67</v>
      </c>
      <c r="Q29" s="10">
        <f>IFERROR(INDEX(REPORT_DATA_BY_ZONE!$A:$AH,$D29,MATCH(Q$8,REPORT_DATA_BY_ZONE!$A$1:$AH$1,0)), "")</f>
        <v>45</v>
      </c>
      <c r="R29" s="10">
        <f>IFERROR(INDEX(REPORT_DATA_BY_ZONE!$A:$AH,$D29,MATCH(R$8,REPORT_DATA_BY_ZONE!$A$1:$AH$1,0)), "")</f>
        <v>1</v>
      </c>
      <c r="S29" s="10">
        <f>IFERROR(INDEX(REPORT_DATA_BY_ZONE!$A:$AH,$D29,MATCH(S$8,REPORT_DATA_BY_ZONE!$A$1:$AH$1,0)), "")</f>
        <v>97</v>
      </c>
    </row>
    <row r="30" spans="1:19" ht="15" customHeight="1">
      <c r="C30" s="64" t="str">
        <f>CONCATENATE(YEAR,":",MONTH,":2:",WEEKLY_REPORT_DAY,":", $A$1)</f>
        <v>2016:3:2:7:XINZHU</v>
      </c>
      <c r="D30" s="64">
        <f>MATCH($C30,REPORT_DATA_BY_ZONE!$A:$A, 0)</f>
        <v>98</v>
      </c>
      <c r="E30" s="19" t="s">
        <v>795</v>
      </c>
      <c r="F30" s="13"/>
      <c r="G30" s="13"/>
      <c r="H30" s="10">
        <f>IFERROR(INDEX(REPORT_DATA_BY_ZONE!$A:$AH,$D30,MATCH(H$8,REPORT_DATA_BY_ZONE!$A$1:$AH$1,0)), "")</f>
        <v>0</v>
      </c>
      <c r="I30" s="10">
        <f>IFERROR(INDEX(REPORT_DATA_BY_ZONE!$A:$AH,$D30,MATCH(I$8,REPORT_DATA_BY_ZONE!$A$1:$AH$1,0)), "")</f>
        <v>2</v>
      </c>
      <c r="J30" s="10">
        <f>IFERROR(INDEX(REPORT_DATA_BY_ZONE!$A:$AH,$D30,MATCH(J$8,REPORT_DATA_BY_ZONE!$A$1:$AH$1,0)), "")</f>
        <v>13</v>
      </c>
      <c r="K30" s="10">
        <f>IFERROR(INDEX(REPORT_DATA_BY_ZONE!$A:$AH,$D30,MATCH(K$8,REPORT_DATA_BY_ZONE!$A$1:$AH$1,0)), "")</f>
        <v>11</v>
      </c>
      <c r="L30" s="47">
        <f>IFERROR(INDEX(REPORT_DATA_BY_ZONE!$A:$AH,$D30,MATCH(L$8,REPORT_DATA_BY_ZONE!$A$1:$AH$1,0)), "")</f>
        <v>0</v>
      </c>
      <c r="M30" s="10">
        <f>IFERROR(INDEX(REPORT_DATA_BY_ZONE!$A:$AH,$D30,MATCH(M$8,REPORT_DATA_BY_ZONE!$A$1:$AH$1,0)), "")</f>
        <v>1</v>
      </c>
      <c r="N30" s="50">
        <f>IFERROR(INDEX(REPORT_DATA_BY_ZONE!$A:$AH,$D30,MATCH(N$8,REPORT_DATA_BY_ZONE!$A$1:$AH$1,0)), "")</f>
        <v>30</v>
      </c>
      <c r="O30" s="10">
        <f>IFERROR(INDEX(REPORT_DATA_BY_ZONE!$A:$AH,$D30,MATCH(O$8,REPORT_DATA_BY_ZONE!$A$1:$AH$1,0)), "")</f>
        <v>14</v>
      </c>
      <c r="P30" s="10">
        <f>IFERROR(INDEX(REPORT_DATA_BY_ZONE!$A:$AH,$D30,MATCH(P$8,REPORT_DATA_BY_ZONE!$A$1:$AH$1,0)), "")</f>
        <v>54</v>
      </c>
      <c r="Q30" s="10">
        <f>IFERROR(INDEX(REPORT_DATA_BY_ZONE!$A:$AH,$D30,MATCH(Q$8,REPORT_DATA_BY_ZONE!$A$1:$AH$1,0)), "")</f>
        <v>30</v>
      </c>
      <c r="R30" s="10">
        <f>IFERROR(INDEX(REPORT_DATA_BY_ZONE!$A:$AH,$D30,MATCH(R$8,REPORT_DATA_BY_ZONE!$A$1:$AH$1,0)), "")</f>
        <v>0</v>
      </c>
      <c r="S30" s="10">
        <f>IFERROR(INDEX(REPORT_DATA_BY_ZONE!$A:$AH,$D30,MATCH(S$8,REPORT_DATA_BY_ZONE!$A$1:$AH$1,0)), "")</f>
        <v>73</v>
      </c>
    </row>
    <row r="31" spans="1:19" ht="15" customHeight="1">
      <c r="C31" s="64" t="str">
        <f>CONCATENATE(YEAR,":",MONTH,":3:",WEEKLY_REPORT_DAY,":", $A$1)</f>
        <v>2016:3:3:7:XINZHU</v>
      </c>
      <c r="D31" s="64">
        <f>MATCH($C31,REPORT_DATA_BY_ZONE!$A:$A, 0)</f>
        <v>109</v>
      </c>
      <c r="E31" s="19" t="s">
        <v>797</v>
      </c>
      <c r="F31" s="13"/>
      <c r="G31" s="13"/>
      <c r="H31" s="10">
        <f>IFERROR(INDEX(REPORT_DATA_BY_ZONE!$A:$AH,$D31,MATCH(H$8,REPORT_DATA_BY_ZONE!$A$1:$AH$1,0)), "")</f>
        <v>1</v>
      </c>
      <c r="I31" s="10">
        <f>IFERROR(INDEX(REPORT_DATA_BY_ZONE!$A:$AH,$D31,MATCH(I$8,REPORT_DATA_BY_ZONE!$A$1:$AH$1,0)), "")</f>
        <v>4</v>
      </c>
      <c r="J31" s="10">
        <f>IFERROR(INDEX(REPORT_DATA_BY_ZONE!$A:$AH,$D31,MATCH(J$8,REPORT_DATA_BY_ZONE!$A$1:$AH$1,0)), "")</f>
        <v>10</v>
      </c>
      <c r="K31" s="10">
        <f>IFERROR(INDEX(REPORT_DATA_BY_ZONE!$A:$AH,$D31,MATCH(K$8,REPORT_DATA_BY_ZONE!$A$1:$AH$1,0)), "")</f>
        <v>16</v>
      </c>
      <c r="L31" s="47">
        <f>IFERROR(INDEX(REPORT_DATA_BY_ZONE!$A:$AH,$D31,MATCH(L$8,REPORT_DATA_BY_ZONE!$A$1:$AH$1,0)), "")</f>
        <v>2</v>
      </c>
      <c r="M31" s="10">
        <f>IFERROR(INDEX(REPORT_DATA_BY_ZONE!$A:$AH,$D31,MATCH(M$8,REPORT_DATA_BY_ZONE!$A$1:$AH$1,0)), "")</f>
        <v>0</v>
      </c>
      <c r="N31" s="50">
        <f>IFERROR(INDEX(REPORT_DATA_BY_ZONE!$A:$AH,$D31,MATCH(N$8,REPORT_DATA_BY_ZONE!$A$1:$AH$1,0)), "")</f>
        <v>35</v>
      </c>
      <c r="O31" s="10">
        <f>IFERROR(INDEX(REPORT_DATA_BY_ZONE!$A:$AH,$D31,MATCH(O$8,REPORT_DATA_BY_ZONE!$A$1:$AH$1,0)), "")</f>
        <v>25</v>
      </c>
      <c r="P31" s="10">
        <f>IFERROR(INDEX(REPORT_DATA_BY_ZONE!$A:$AH,$D31,MATCH(P$8,REPORT_DATA_BY_ZONE!$A$1:$AH$1,0)), "")</f>
        <v>61</v>
      </c>
      <c r="Q31" s="10">
        <f>IFERROR(INDEX(REPORT_DATA_BY_ZONE!$A:$AH,$D31,MATCH(Q$8,REPORT_DATA_BY_ZONE!$A$1:$AH$1,0)), "")</f>
        <v>53</v>
      </c>
      <c r="R31" s="10">
        <f>IFERROR(INDEX(REPORT_DATA_BY_ZONE!$A:$AH,$D31,MATCH(R$8,REPORT_DATA_BY_ZONE!$A$1:$AH$1,0)), "")</f>
        <v>2</v>
      </c>
      <c r="S31" s="10">
        <f>IFERROR(INDEX(REPORT_DATA_BY_ZONE!$A:$AH,$D31,MATCH(S$8,REPORT_DATA_BY_ZONE!$A$1:$AH$1,0)), "")</f>
        <v>98</v>
      </c>
    </row>
    <row r="32" spans="1:19" ht="15" customHeight="1">
      <c r="C32" s="64" t="str">
        <f>CONCATENATE(YEAR,":",MONTH,":4:",WEEKLY_REPORT_DAY,":", $A$1)</f>
        <v>2016:3:4:7:XINZHU</v>
      </c>
      <c r="D32" s="64" t="e">
        <f>MATCH($C32,REPORT_DATA_BY_ZONE!$A:$A, 0)</f>
        <v>#N/A</v>
      </c>
      <c r="E32" s="19" t="s">
        <v>798</v>
      </c>
      <c r="F32" s="13"/>
      <c r="G32" s="13"/>
      <c r="H32" s="10" t="str">
        <f>IFERROR(INDEX(REPORT_DATA_BY_ZONE!$A:$AH,$D32,MATCH(H$8,REPORT_DATA_BY_ZONE!$A$1:$AH$1,0)), "")</f>
        <v/>
      </c>
      <c r="I32" s="10" t="str">
        <f>IFERROR(INDEX(REPORT_DATA_BY_ZONE!$A:$AH,$D32,MATCH(I$8,REPORT_DATA_BY_ZONE!$A$1:$AH$1,0)), "")</f>
        <v/>
      </c>
      <c r="J32" s="10" t="str">
        <f>IFERROR(INDEX(REPORT_DATA_BY_ZONE!$A:$AH,$D32,MATCH(J$8,REPORT_DATA_BY_ZONE!$A$1:$AH$1,0)), "")</f>
        <v/>
      </c>
      <c r="K32" s="10" t="str">
        <f>IFERROR(INDEX(REPORT_DATA_BY_ZONE!$A:$AH,$D32,MATCH(K$8,REPORT_DATA_BY_ZONE!$A$1:$AH$1,0)), "")</f>
        <v/>
      </c>
      <c r="L32" s="47" t="str">
        <f>IFERROR(INDEX(REPORT_DATA_BY_ZONE!$A:$AH,$D32,MATCH(L$8,REPORT_DATA_BY_ZONE!$A$1:$AH$1,0)), "")</f>
        <v/>
      </c>
      <c r="M32" s="10" t="str">
        <f>IFERROR(INDEX(REPORT_DATA_BY_ZONE!$A:$AH,$D32,MATCH(M$8,REPORT_DATA_BY_ZONE!$A$1:$AH$1,0)), "")</f>
        <v/>
      </c>
      <c r="N32" s="50" t="str">
        <f>IFERROR(INDEX(REPORT_DATA_BY_ZONE!$A:$AH,$D32,MATCH(N$8,REPORT_DATA_BY_ZONE!$A$1:$AH$1,0)), "")</f>
        <v/>
      </c>
      <c r="O32" s="10" t="str">
        <f>IFERROR(INDEX(REPORT_DATA_BY_ZONE!$A:$AH,$D32,MATCH(O$8,REPORT_DATA_BY_ZONE!$A$1:$AH$1,0)), "")</f>
        <v/>
      </c>
      <c r="P32" s="10" t="str">
        <f>IFERROR(INDEX(REPORT_DATA_BY_ZONE!$A:$AH,$D32,MATCH(P$8,REPORT_DATA_BY_ZONE!$A$1:$AH$1,0)), "")</f>
        <v/>
      </c>
      <c r="Q32" s="10" t="str">
        <f>IFERROR(INDEX(REPORT_DATA_BY_ZONE!$A:$AH,$D32,MATCH(Q$8,REPORT_DATA_BY_ZONE!$A$1:$AH$1,0)), "")</f>
        <v/>
      </c>
      <c r="R32" s="10" t="str">
        <f>IFERROR(INDEX(REPORT_DATA_BY_ZONE!$A:$AH,$D32,MATCH(R$8,REPORT_DATA_BY_ZONE!$A$1:$AH$1,0)), "")</f>
        <v/>
      </c>
      <c r="S32" s="10" t="str">
        <f>IFERROR(INDEX(REPORT_DATA_BY_ZONE!$A:$AH,$D32,MATCH(S$8,REPORT_DATA_BY_ZONE!$A$1:$AH$1,0)), "")</f>
        <v/>
      </c>
    </row>
    <row r="33" spans="3:19" ht="15" customHeight="1">
      <c r="C33" s="64" t="str">
        <f>CONCATENATE(YEAR,":",MONTH,":5:",WEEKLY_REPORT_DAY,":", $A$1)</f>
        <v>2016:3:5:7:XINZHU</v>
      </c>
      <c r="D33" s="64" t="e">
        <f>MATCH($C33,REPORT_DATA_BY_ZONE!$A:$A, 0)</f>
        <v>#N/A</v>
      </c>
      <c r="E33" s="19" t="s">
        <v>799</v>
      </c>
      <c r="F33" s="13"/>
      <c r="G33" s="13"/>
      <c r="H33" s="10" t="str">
        <f>IFERROR(INDEX(REPORT_DATA_BY_ZONE!$A:$AH,$D33,MATCH(H$8,REPORT_DATA_BY_ZONE!$A$1:$AH$1,0)), "")</f>
        <v/>
      </c>
      <c r="I33" s="10" t="str">
        <f>IFERROR(INDEX(REPORT_DATA_BY_ZONE!$A:$AH,$D33,MATCH(I$8,REPORT_DATA_BY_ZONE!$A$1:$AH$1,0)), "")</f>
        <v/>
      </c>
      <c r="J33" s="10" t="str">
        <f>IFERROR(INDEX(REPORT_DATA_BY_ZONE!$A:$AH,$D33,MATCH(J$8,REPORT_DATA_BY_ZONE!$A$1:$AH$1,0)), "")</f>
        <v/>
      </c>
      <c r="K33" s="10" t="str">
        <f>IFERROR(INDEX(REPORT_DATA_BY_ZONE!$A:$AH,$D33,MATCH(K$8,REPORT_DATA_BY_ZONE!$A$1:$AH$1,0)), "")</f>
        <v/>
      </c>
      <c r="L33" s="47" t="str">
        <f>IFERROR(INDEX(REPORT_DATA_BY_ZONE!$A:$AH,$D33,MATCH(L$8,REPORT_DATA_BY_ZONE!$A$1:$AH$1,0)), "")</f>
        <v/>
      </c>
      <c r="M33" s="10" t="str">
        <f>IFERROR(INDEX(REPORT_DATA_BY_ZONE!$A:$AH,$D33,MATCH(M$8,REPORT_DATA_BY_ZONE!$A$1:$AH$1,0)), "")</f>
        <v/>
      </c>
      <c r="N33" s="50" t="str">
        <f>IFERROR(INDEX(REPORT_DATA_BY_ZONE!$A:$AH,$D33,MATCH(N$8,REPORT_DATA_BY_ZONE!$A$1:$AH$1,0)), "")</f>
        <v/>
      </c>
      <c r="O33" s="10" t="str">
        <f>IFERROR(INDEX(REPORT_DATA_BY_ZONE!$A:$AH,$D33,MATCH(O$8,REPORT_DATA_BY_ZONE!$A$1:$AH$1,0)), "")</f>
        <v/>
      </c>
      <c r="P33" s="10" t="str">
        <f>IFERROR(INDEX(REPORT_DATA_BY_ZONE!$A:$AH,$D33,MATCH(P$8,REPORT_DATA_BY_ZONE!$A$1:$AH$1,0)), "")</f>
        <v/>
      </c>
      <c r="Q33" s="10" t="str">
        <f>IFERROR(INDEX(REPORT_DATA_BY_ZONE!$A:$AH,$D33,MATCH(Q$8,REPORT_DATA_BY_ZONE!$A$1:$AH$1,0)), "")</f>
        <v/>
      </c>
      <c r="R33" s="10" t="str">
        <f>IFERROR(INDEX(REPORT_DATA_BY_ZONE!$A:$AH,$D33,MATCH(R$8,REPORT_DATA_BY_ZONE!$A$1:$AH$1,0)), "")</f>
        <v/>
      </c>
      <c r="S33" s="10" t="str">
        <f>IFERROR(INDEX(REPORT_DATA_BY_ZONE!$A:$AH,$D33,MATCH(S$8,REPORT_DATA_BY_ZONE!$A$1:$AH$1,0)), "")</f>
        <v/>
      </c>
    </row>
    <row r="34" spans="3:19" ht="15" customHeight="1">
      <c r="E34" s="16" t="s">
        <v>819</v>
      </c>
      <c r="F34" s="14"/>
      <c r="G34" s="14"/>
      <c r="H34" s="17">
        <f>SUM(H29:H33)</f>
        <v>2</v>
      </c>
      <c r="I34" s="17">
        <f t="shared" ref="I34:R34" si="3">SUM(I29:I33)</f>
        <v>7</v>
      </c>
      <c r="J34" s="17">
        <f t="shared" si="3"/>
        <v>35</v>
      </c>
      <c r="K34" s="17">
        <f t="shared" si="3"/>
        <v>37</v>
      </c>
      <c r="L34" s="49">
        <f t="shared" si="3"/>
        <v>3</v>
      </c>
      <c r="M34" s="17">
        <f t="shared" si="3"/>
        <v>1</v>
      </c>
      <c r="N34" s="52">
        <f t="shared" si="3"/>
        <v>96</v>
      </c>
      <c r="O34" s="17">
        <f t="shared" si="3"/>
        <v>59</v>
      </c>
      <c r="P34" s="17">
        <f t="shared" si="3"/>
        <v>182</v>
      </c>
      <c r="Q34" s="17">
        <f t="shared" si="3"/>
        <v>128</v>
      </c>
      <c r="R34" s="17">
        <f t="shared" si="3"/>
        <v>3</v>
      </c>
      <c r="S34" s="17">
        <f>SUM(S29:S33)</f>
        <v>268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8:S18 M12:S12 M15:S15">
    <cfRule type="expression" dxfId="343" priority="26">
      <formula>AND(M$9&lt;&gt;"",M12&gt;=M$9)</formula>
    </cfRule>
  </conditionalFormatting>
  <conditionalFormatting sqref="M12:S12 M18:S18 M15:S15">
    <cfRule type="expression" dxfId="342" priority="25">
      <formula>J12=""</formula>
    </cfRule>
    <cfRule type="expression" dxfId="341" priority="27">
      <formula>AND(M$10&lt;&gt;"",M12&lt;M$10)</formula>
    </cfRule>
    <cfRule type="expression" dxfId="340" priority="28">
      <formula>AND(M$10&lt;&gt;"",M12&gt;=M$10)</formula>
    </cfRule>
  </conditionalFormatting>
  <conditionalFormatting sqref="M19:S19">
    <cfRule type="expression" dxfId="339" priority="22">
      <formula>AND(M$9&lt;&gt;"",M19&gt;=M$9)</formula>
    </cfRule>
  </conditionalFormatting>
  <conditionalFormatting sqref="M19:S19">
    <cfRule type="expression" dxfId="338" priority="21">
      <formula>J19=""</formula>
    </cfRule>
    <cfRule type="expression" dxfId="337" priority="23">
      <formula>AND(M$10&lt;&gt;"",M19&lt;M$10)</formula>
    </cfRule>
    <cfRule type="expression" dxfId="336" priority="24">
      <formula>AND(M$10&lt;&gt;"",M19&gt;=M$10)</formula>
    </cfRule>
  </conditionalFormatting>
  <conditionalFormatting sqref="M13:S13">
    <cfRule type="expression" dxfId="335" priority="18">
      <formula>AND(M$9&lt;&gt;"",M13&gt;=M$9)</formula>
    </cfRule>
  </conditionalFormatting>
  <conditionalFormatting sqref="M13:S13">
    <cfRule type="expression" dxfId="334" priority="17">
      <formula>J13=""</formula>
    </cfRule>
    <cfRule type="expression" dxfId="333" priority="19">
      <formula>AND(M$10&lt;&gt;"",M13&lt;M$10)</formula>
    </cfRule>
    <cfRule type="expression" dxfId="332" priority="20">
      <formula>AND(M$10&lt;&gt;"",M13&gt;=M$10)</formula>
    </cfRule>
  </conditionalFormatting>
  <conditionalFormatting sqref="M14:S14">
    <cfRule type="expression" dxfId="331" priority="14">
      <formula>AND(M$9&lt;&gt;"",M14&gt;=M$9)</formula>
    </cfRule>
  </conditionalFormatting>
  <conditionalFormatting sqref="M14:S14">
    <cfRule type="expression" dxfId="330" priority="13">
      <formula>J14=""</formula>
    </cfRule>
    <cfRule type="expression" dxfId="329" priority="15">
      <formula>AND(M$10&lt;&gt;"",M14&lt;M$10)</formula>
    </cfRule>
    <cfRule type="expression" dxfId="328" priority="16">
      <formula>AND(M$10&lt;&gt;"",M14&gt;=M$10)</formula>
    </cfRule>
  </conditionalFormatting>
  <conditionalFormatting sqref="M22:S22 M25:S25">
    <cfRule type="expression" dxfId="327" priority="10">
      <formula>AND(M$9&lt;&gt;"",M22&gt;=M$9)</formula>
    </cfRule>
  </conditionalFormatting>
  <conditionalFormatting sqref="M22:S22 M25:S25">
    <cfRule type="expression" dxfId="326" priority="9">
      <formula>J22=""</formula>
    </cfRule>
    <cfRule type="expression" dxfId="325" priority="11">
      <formula>AND(M$10&lt;&gt;"",M22&lt;M$10)</formula>
    </cfRule>
    <cfRule type="expression" dxfId="324" priority="12">
      <formula>AND(M$10&lt;&gt;"",M22&gt;=M$10)</formula>
    </cfRule>
  </conditionalFormatting>
  <conditionalFormatting sqref="M23:S23">
    <cfRule type="expression" dxfId="323" priority="6">
      <formula>AND(M$9&lt;&gt;"",M23&gt;=M$9)</formula>
    </cfRule>
  </conditionalFormatting>
  <conditionalFormatting sqref="M23:S23">
    <cfRule type="expression" dxfId="322" priority="5">
      <formula>J23=""</formula>
    </cfRule>
    <cfRule type="expression" dxfId="321" priority="7">
      <formula>AND(M$10&lt;&gt;"",M23&lt;M$10)</formula>
    </cfRule>
    <cfRule type="expression" dxfId="320" priority="8">
      <formula>AND(M$10&lt;&gt;"",M23&gt;=M$10)</formula>
    </cfRule>
  </conditionalFormatting>
  <conditionalFormatting sqref="M24:S24">
    <cfRule type="expression" dxfId="319" priority="2">
      <formula>AND(M$9&lt;&gt;"",M24&gt;=M$9)</formula>
    </cfRule>
  </conditionalFormatting>
  <conditionalFormatting sqref="M24:S24">
    <cfRule type="expression" dxfId="318" priority="1">
      <formula>J24=""</formula>
    </cfRule>
    <cfRule type="expression" dxfId="317" priority="3">
      <formula>AND(M$10&lt;&gt;"",M24&lt;M$10)</formula>
    </cfRule>
    <cfRule type="expression" dxfId="316" priority="4">
      <formula>AND(M$10&lt;&gt;"",M24&gt;=M$10)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3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opLeftCell="T76" zoomScale="85" zoomScaleNormal="85" workbookViewId="0">
      <selection activeCell="C15" sqref="C15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2014:1:0:0:XINZHU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2014:2:0:0:XINZHU</v>
      </c>
      <c r="AB54" s="27">
        <f t="shared" ca="1" si="3"/>
        <v>36</v>
      </c>
      <c r="AC54" s="21">
        <f t="shared" ca="1" si="4"/>
        <v>6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2014:3:0:0:XINZHU</v>
      </c>
      <c r="AB55" s="27">
        <f t="shared" ca="1" si="3"/>
        <v>44</v>
      </c>
      <c r="AC55" s="21">
        <f t="shared" ca="1" si="4"/>
        <v>14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2014:4:0:0:XINZHU</v>
      </c>
      <c r="AB56" s="27">
        <f t="shared" ca="1" si="3"/>
        <v>52</v>
      </c>
      <c r="AC56" s="21">
        <f t="shared" ca="1" si="4"/>
        <v>16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2014:5:0:0:XINZHU</v>
      </c>
      <c r="AB57" s="27">
        <f t="shared" ca="1" si="3"/>
        <v>60</v>
      </c>
      <c r="AC57" s="21">
        <f t="shared" ca="1" si="4"/>
        <v>7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2014:6:0:0:XINZHU</v>
      </c>
      <c r="AB58" s="27">
        <f t="shared" ca="1" si="3"/>
        <v>68</v>
      </c>
      <c r="AC58" s="21">
        <f t="shared" ca="1" si="4"/>
        <v>13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2014:7:0:0:XINZHU</v>
      </c>
      <c r="AB59" s="27">
        <f t="shared" ca="1" si="3"/>
        <v>76</v>
      </c>
      <c r="AC59" s="21">
        <f t="shared" ca="1" si="4"/>
        <v>8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2014:8:0:0:XINZHU</v>
      </c>
      <c r="AB60" s="27">
        <f t="shared" ca="1" si="3"/>
        <v>84</v>
      </c>
      <c r="AC60" s="21">
        <f t="shared" ca="1" si="4"/>
        <v>5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2014:9:0:0:XINZHU</v>
      </c>
      <c r="AB61" s="27">
        <f t="shared" ca="1" si="3"/>
        <v>92</v>
      </c>
      <c r="AC61" s="21">
        <f t="shared" ca="1" si="4"/>
        <v>5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2014:10:0:0:XINZHU</v>
      </c>
      <c r="AB62" s="27">
        <f t="shared" ca="1" si="3"/>
        <v>9</v>
      </c>
      <c r="AC62" s="21">
        <f t="shared" ca="1" si="4"/>
        <v>7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2014:11:0:0:XINZHU</v>
      </c>
      <c r="AB63" s="27">
        <f t="shared" ca="1" si="3"/>
        <v>18</v>
      </c>
      <c r="AC63" s="21">
        <f t="shared" ca="1" si="4"/>
        <v>1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2014:12:0:0:XINZHU</v>
      </c>
      <c r="AB64" s="27">
        <f t="shared" ca="1" si="3"/>
        <v>27</v>
      </c>
      <c r="AC64" s="21">
        <f t="shared" ca="1" si="4"/>
        <v>4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2015:1:0:0:XINZHU</v>
      </c>
      <c r="AB65" s="27">
        <f t="shared" ca="1" si="3"/>
        <v>131</v>
      </c>
      <c r="AC65" s="21">
        <f t="shared" ca="1" si="4"/>
        <v>4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2015:2:0:0:XINZHU</v>
      </c>
      <c r="AB66" s="27">
        <f t="shared" ca="1" si="3"/>
        <v>141</v>
      </c>
      <c r="AC66" s="21">
        <f t="shared" ca="1" si="4"/>
        <v>3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2015:3:0:0:XINZHU</v>
      </c>
      <c r="AB67" s="27">
        <f t="shared" ca="1" si="3"/>
        <v>151</v>
      </c>
      <c r="AC67" s="21">
        <f t="shared" ca="1" si="4"/>
        <v>1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2015:4:0:0:XINZHU</v>
      </c>
      <c r="AB68" s="27">
        <f t="shared" ca="1" si="3"/>
        <v>161</v>
      </c>
      <c r="AC68" s="21">
        <f t="shared" ca="1" si="4"/>
        <v>3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2015:5:0:0:XINZHU</v>
      </c>
      <c r="AB69" s="27">
        <f t="shared" ca="1" si="3"/>
        <v>171</v>
      </c>
      <c r="AC69" s="21">
        <f t="shared" ca="1" si="4"/>
        <v>3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2015:6:0:0:XINZHU</v>
      </c>
      <c r="AB70" s="27">
        <f t="shared" ca="1" si="3"/>
        <v>181</v>
      </c>
      <c r="AC70" s="21">
        <f t="shared" ca="1" si="4"/>
        <v>2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2015:7:0:0:XINZHU</v>
      </c>
      <c r="AB71" s="27">
        <f t="shared" ca="1" si="3"/>
        <v>191</v>
      </c>
      <c r="AC71" s="21">
        <f t="shared" ca="1" si="4"/>
        <v>5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2015:8:0:0:XINZHU</v>
      </c>
      <c r="AB72" s="27">
        <f t="shared" ca="1" si="3"/>
        <v>201</v>
      </c>
      <c r="AC72" s="21">
        <f t="shared" ca="1" si="4"/>
        <v>2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2015:9:0:0:XINZHU</v>
      </c>
      <c r="AB73" s="27">
        <f t="shared" ca="1" si="3"/>
        <v>211</v>
      </c>
      <c r="AC73" s="21">
        <f t="shared" ca="1" si="4"/>
        <v>3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2015:10:0:0:XINZHU</v>
      </c>
      <c r="AB74" s="27">
        <f t="shared" ca="1" si="3"/>
        <v>101</v>
      </c>
      <c r="AC74" s="21">
        <f t="shared" ca="1" si="4"/>
        <v>3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2015:11:0:0:XINZHU</v>
      </c>
      <c r="AB75" s="27">
        <f t="shared" ca="1" si="3"/>
        <v>111</v>
      </c>
      <c r="AC75" s="21">
        <f t="shared" ca="1" si="4"/>
        <v>4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2015:12:0:0:XINZHU</v>
      </c>
      <c r="AB76" s="27">
        <f t="shared" ca="1" si="3"/>
        <v>122</v>
      </c>
      <c r="AC76" s="21">
        <f t="shared" ca="1" si="4"/>
        <v>4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2016:1:0:0:XINZHU</v>
      </c>
      <c r="AB77" s="27">
        <f t="shared" ca="1" si="3"/>
        <v>222</v>
      </c>
      <c r="AC77" s="21">
        <f t="shared" ca="1" si="4"/>
        <v>6</v>
      </c>
      <c r="AD77" s="21">
        <f t="shared" si="5"/>
        <v>5</v>
      </c>
      <c r="AE77" s="27">
        <f t="shared" ca="1" si="6"/>
        <v>11</v>
      </c>
      <c r="AF77" s="10">
        <f t="shared" ca="1" si="9"/>
        <v>4</v>
      </c>
      <c r="AG77" s="10">
        <f t="shared" ca="1" si="9"/>
        <v>0</v>
      </c>
      <c r="AH77" s="10">
        <f t="shared" ca="1" si="9"/>
        <v>0</v>
      </c>
      <c r="AI77" s="10">
        <f t="shared" ca="1" si="9"/>
        <v>5</v>
      </c>
      <c r="AJ77" s="10">
        <f t="shared" ca="1" si="9"/>
        <v>2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42372</v>
      </c>
      <c r="AN77" s="27">
        <f t="shared" ref="AN77:AN88" si="11">WEEKNUM(AM77,2)-WEEKNUM(DATE(YEAR(AM77),MONTH(AM77),1),2)+1</f>
        <v>1</v>
      </c>
      <c r="AO77" s="28" t="str">
        <f t="shared" ref="AO77:AO88" si="12">CONCATENATE(YEAR(AM77),":",MONTH(AM77),":",AN77,":",WEEKLY_REPORT_DAY,":", $X$90)</f>
        <v>2016:1:1:7:XINZHU</v>
      </c>
      <c r="AP77" s="27" t="e">
        <f t="shared" ref="AP77:AP88" ca="1" si="13">MATCH(AO77,INDIRECT(CONCATENATE($X$93,"$A:$A")),0)</f>
        <v>#N/A</v>
      </c>
      <c r="AQ77" s="21" t="e">
        <f t="shared" ref="AQ77:AU88" ca="1" si="14">INDEX(INDIRECT(CONCATENATE($X$93,"$A:$AG")),$AP77,MATCH(AQ$52,INDIRECT(CONCATENATE($X$93,"$A1:$AG1")),0))</f>
        <v>#N/A</v>
      </c>
      <c r="AR77" s="21" t="e">
        <f t="shared" ca="1" si="14"/>
        <v>#N/A</v>
      </c>
      <c r="AS77" s="21" t="e">
        <f t="shared" ca="1" si="14"/>
        <v>#N/A</v>
      </c>
      <c r="AT77" s="21" t="e">
        <f t="shared" ca="1" si="14"/>
        <v>#N/A</v>
      </c>
      <c r="AU77" s="21" t="e">
        <f t="shared" ca="1" si="14"/>
        <v>#N/A</v>
      </c>
      <c r="AV77" s="21">
        <f t="shared" ref="AV77:AV88" si="15">ROUND(1*$X$97/$X$99,0)</f>
        <v>3</v>
      </c>
      <c r="AW77" s="21">
        <f t="shared" ref="AW77:AW88" si="16">6*$X$97</f>
        <v>60</v>
      </c>
      <c r="AX77" s="21">
        <f t="shared" ref="AX77:AX88" si="17">3*$X$97</f>
        <v>30</v>
      </c>
      <c r="AY77" s="21">
        <f t="shared" ref="AY77:AY88" si="18">5*$X$97</f>
        <v>50</v>
      </c>
      <c r="AZ77" s="21">
        <f t="shared" ref="AZ77:AZ88" si="19">1*$X$97</f>
        <v>10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2016:2:0:0:XINZHU</v>
      </c>
      <c r="AB78" s="27">
        <f t="shared" ca="1" si="3"/>
        <v>233</v>
      </c>
      <c r="AC78" s="21">
        <f t="shared" ca="1" si="4"/>
        <v>5</v>
      </c>
      <c r="AD78" s="21">
        <f t="shared" si="5"/>
        <v>5</v>
      </c>
      <c r="AE78" s="27">
        <f t="shared" ca="1" si="6"/>
        <v>21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2</v>
      </c>
      <c r="AJ78" s="10">
        <f t="shared" ca="1" si="9"/>
        <v>1</v>
      </c>
      <c r="AK78" s="10">
        <f t="shared" ca="1" si="9"/>
        <v>0</v>
      </c>
      <c r="AL78" s="7">
        <v>-10</v>
      </c>
      <c r="AM78" s="28">
        <f t="shared" si="10"/>
        <v>42379</v>
      </c>
      <c r="AN78" s="27">
        <f t="shared" si="11"/>
        <v>2</v>
      </c>
      <c r="AO78" s="28" t="str">
        <f t="shared" si="12"/>
        <v>2016:1:2:7:XINZHU</v>
      </c>
      <c r="AP78" s="27">
        <f t="shared" ca="1" si="13"/>
        <v>11</v>
      </c>
      <c r="AQ78" s="21">
        <f t="shared" ca="1" si="14"/>
        <v>0</v>
      </c>
      <c r="AR78" s="21">
        <f t="shared" ca="1" si="14"/>
        <v>53</v>
      </c>
      <c r="AS78" s="21">
        <f t="shared" ca="1" si="14"/>
        <v>0</v>
      </c>
      <c r="AT78" s="21">
        <f t="shared" ca="1" si="14"/>
        <v>29</v>
      </c>
      <c r="AU78" s="21">
        <f t="shared" ca="1" si="14"/>
        <v>0</v>
      </c>
      <c r="AV78" s="21">
        <f t="shared" si="15"/>
        <v>3</v>
      </c>
      <c r="AW78" s="21">
        <f t="shared" si="16"/>
        <v>60</v>
      </c>
      <c r="AX78" s="21">
        <f t="shared" si="17"/>
        <v>30</v>
      </c>
      <c r="AY78" s="21">
        <f t="shared" si="18"/>
        <v>50</v>
      </c>
      <c r="AZ78" s="21">
        <f t="shared" si="19"/>
        <v>10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2016:3:0:0:XINZHU</v>
      </c>
      <c r="AB79" s="27">
        <f t="shared" ca="1" si="3"/>
        <v>245</v>
      </c>
      <c r="AC79" s="21">
        <f t="shared" ca="1" si="4"/>
        <v>1</v>
      </c>
      <c r="AD79" s="21">
        <f t="shared" si="5"/>
        <v>5</v>
      </c>
      <c r="AE79" s="27">
        <f t="shared" ca="1" si="6"/>
        <v>33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0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42386</v>
      </c>
      <c r="AN79" s="27">
        <f t="shared" si="11"/>
        <v>3</v>
      </c>
      <c r="AO79" s="28" t="str">
        <f t="shared" si="12"/>
        <v>2016:1:3:7:XINZHU</v>
      </c>
      <c r="AP79" s="27" t="e">
        <f t="shared" ca="1" si="13"/>
        <v>#N/A</v>
      </c>
      <c r="AQ79" s="21" t="e">
        <f t="shared" ca="1" si="14"/>
        <v>#N/A</v>
      </c>
      <c r="AR79" s="21" t="e">
        <f t="shared" ca="1" si="14"/>
        <v>#N/A</v>
      </c>
      <c r="AS79" s="21" t="e">
        <f t="shared" ca="1" si="14"/>
        <v>#N/A</v>
      </c>
      <c r="AT79" s="21" t="e">
        <f t="shared" ca="1" si="14"/>
        <v>#N/A</v>
      </c>
      <c r="AU79" s="21" t="e">
        <f t="shared" ca="1" si="14"/>
        <v>#N/A</v>
      </c>
      <c r="AV79" s="21">
        <f t="shared" si="15"/>
        <v>3</v>
      </c>
      <c r="AW79" s="21">
        <f t="shared" si="16"/>
        <v>60</v>
      </c>
      <c r="AX79" s="21">
        <f t="shared" si="17"/>
        <v>30</v>
      </c>
      <c r="AY79" s="21">
        <f t="shared" si="18"/>
        <v>50</v>
      </c>
      <c r="AZ79" s="21">
        <f t="shared" si="19"/>
        <v>10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2016:4:0:0:XINZHU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5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42393</v>
      </c>
      <c r="AN80" s="27">
        <f t="shared" si="11"/>
        <v>4</v>
      </c>
      <c r="AO80" s="28" t="str">
        <f t="shared" si="12"/>
        <v>2016:1:4:7:XINZHU</v>
      </c>
      <c r="AP80" s="27">
        <f t="shared" ca="1" si="13"/>
        <v>22</v>
      </c>
      <c r="AQ80" s="21">
        <f t="shared" ca="1" si="14"/>
        <v>3</v>
      </c>
      <c r="AR80" s="21">
        <f t="shared" ca="1" si="14"/>
        <v>49</v>
      </c>
      <c r="AS80" s="21">
        <f t="shared" ca="1" si="14"/>
        <v>12</v>
      </c>
      <c r="AT80" s="21">
        <f t="shared" ca="1" si="14"/>
        <v>36</v>
      </c>
      <c r="AU80" s="21">
        <f t="shared" ca="1" si="14"/>
        <v>0</v>
      </c>
      <c r="AV80" s="21">
        <f t="shared" si="15"/>
        <v>3</v>
      </c>
      <c r="AW80" s="21">
        <f t="shared" si="16"/>
        <v>60</v>
      </c>
      <c r="AX80" s="21">
        <f t="shared" si="17"/>
        <v>30</v>
      </c>
      <c r="AY80" s="21">
        <f t="shared" si="18"/>
        <v>50</v>
      </c>
      <c r="AZ80" s="21">
        <f t="shared" si="19"/>
        <v>10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2016:5:0:0:XINZHU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5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42400</v>
      </c>
      <c r="AN81" s="27">
        <f t="shared" si="11"/>
        <v>5</v>
      </c>
      <c r="AO81" s="28" t="str">
        <f t="shared" si="12"/>
        <v>2016:1:5:7:XINZHU</v>
      </c>
      <c r="AP81" s="27">
        <f t="shared" ca="1" si="13"/>
        <v>33</v>
      </c>
      <c r="AQ81" s="21">
        <f t="shared" ca="1" si="14"/>
        <v>2</v>
      </c>
      <c r="AR81" s="21">
        <f t="shared" ca="1" si="14"/>
        <v>53</v>
      </c>
      <c r="AS81" s="21">
        <f t="shared" ca="1" si="14"/>
        <v>20</v>
      </c>
      <c r="AT81" s="21">
        <f t="shared" ca="1" si="14"/>
        <v>35</v>
      </c>
      <c r="AU81" s="21">
        <f t="shared" ca="1" si="14"/>
        <v>0</v>
      </c>
      <c r="AV81" s="21">
        <f t="shared" si="15"/>
        <v>3</v>
      </c>
      <c r="AW81" s="21">
        <f t="shared" si="16"/>
        <v>60</v>
      </c>
      <c r="AX81" s="21">
        <f t="shared" si="17"/>
        <v>30</v>
      </c>
      <c r="AY81" s="21">
        <f t="shared" si="18"/>
        <v>50</v>
      </c>
      <c r="AZ81" s="21">
        <f t="shared" si="19"/>
        <v>10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2016:6:0:0:XINZHU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42407</v>
      </c>
      <c r="AN82" s="27">
        <f t="shared" si="11"/>
        <v>1</v>
      </c>
      <c r="AO82" s="28" t="str">
        <f t="shared" si="12"/>
        <v>2016:2:1:7:XINZHU</v>
      </c>
      <c r="AP82" s="27">
        <f t="shared" ca="1" si="13"/>
        <v>44</v>
      </c>
      <c r="AQ82" s="21">
        <f t="shared" ca="1" si="14"/>
        <v>0</v>
      </c>
      <c r="AR82" s="21">
        <f t="shared" ca="1" si="14"/>
        <v>51</v>
      </c>
      <c r="AS82" s="21">
        <f t="shared" ca="1" si="14"/>
        <v>12</v>
      </c>
      <c r="AT82" s="21">
        <f t="shared" ca="1" si="14"/>
        <v>51</v>
      </c>
      <c r="AU82" s="21">
        <f t="shared" ca="1" si="14"/>
        <v>0</v>
      </c>
      <c r="AV82" s="21">
        <f t="shared" si="15"/>
        <v>3</v>
      </c>
      <c r="AW82" s="21">
        <f t="shared" si="16"/>
        <v>60</v>
      </c>
      <c r="AX82" s="21">
        <f t="shared" si="17"/>
        <v>30</v>
      </c>
      <c r="AY82" s="21">
        <f t="shared" si="18"/>
        <v>50</v>
      </c>
      <c r="AZ82" s="21">
        <f t="shared" si="19"/>
        <v>10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2016:7:0:0:XINZHU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42414</v>
      </c>
      <c r="AN83" s="27">
        <f t="shared" si="11"/>
        <v>2</v>
      </c>
      <c r="AO83" s="28" t="str">
        <f t="shared" si="12"/>
        <v>2016:2:2:7:XINZHU</v>
      </c>
      <c r="AP83" s="27">
        <f t="shared" ca="1" si="13"/>
        <v>55</v>
      </c>
      <c r="AQ83" s="21">
        <f t="shared" ca="1" si="14"/>
        <v>0</v>
      </c>
      <c r="AR83" s="21">
        <f t="shared" ca="1" si="14"/>
        <v>44</v>
      </c>
      <c r="AS83" s="21">
        <f t="shared" ca="1" si="14"/>
        <v>18</v>
      </c>
      <c r="AT83" s="21">
        <f t="shared" ca="1" si="14"/>
        <v>34</v>
      </c>
      <c r="AU83" s="21">
        <f t="shared" ca="1" si="14"/>
        <v>4</v>
      </c>
      <c r="AV83" s="21">
        <f t="shared" si="15"/>
        <v>3</v>
      </c>
      <c r="AW83" s="21">
        <f t="shared" si="16"/>
        <v>60</v>
      </c>
      <c r="AX83" s="21">
        <f t="shared" si="17"/>
        <v>30</v>
      </c>
      <c r="AY83" s="21">
        <f t="shared" si="18"/>
        <v>50</v>
      </c>
      <c r="AZ83" s="21">
        <f t="shared" si="19"/>
        <v>10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2016:8:0:0:XINZHU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42421</v>
      </c>
      <c r="AN84" s="27">
        <f t="shared" si="11"/>
        <v>3</v>
      </c>
      <c r="AO84" s="28" t="str">
        <f t="shared" si="12"/>
        <v>2016:2:3:7:XINZHU</v>
      </c>
      <c r="AP84" s="27">
        <f t="shared" ca="1" si="13"/>
        <v>66</v>
      </c>
      <c r="AQ84" s="21">
        <f t="shared" ca="1" si="14"/>
        <v>2</v>
      </c>
      <c r="AR84" s="21">
        <f t="shared" ca="1" si="14"/>
        <v>46</v>
      </c>
      <c r="AS84" s="21">
        <f t="shared" ca="1" si="14"/>
        <v>20</v>
      </c>
      <c r="AT84" s="21">
        <f t="shared" ca="1" si="14"/>
        <v>46</v>
      </c>
      <c r="AU84" s="21">
        <f t="shared" ca="1" si="14"/>
        <v>1</v>
      </c>
      <c r="AV84" s="21">
        <f t="shared" si="15"/>
        <v>3</v>
      </c>
      <c r="AW84" s="21">
        <f t="shared" si="16"/>
        <v>60</v>
      </c>
      <c r="AX84" s="21">
        <f t="shared" si="17"/>
        <v>30</v>
      </c>
      <c r="AY84" s="21">
        <f t="shared" si="18"/>
        <v>50</v>
      </c>
      <c r="AZ84" s="21">
        <f t="shared" si="19"/>
        <v>10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2016:9:0:0:XINZHU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42428</v>
      </c>
      <c r="AN85" s="27">
        <f t="shared" si="11"/>
        <v>4</v>
      </c>
      <c r="AO85" s="28" t="str">
        <f t="shared" si="12"/>
        <v>2016:2:4:7:XINZHU</v>
      </c>
      <c r="AP85" s="27">
        <f t="shared" ca="1" si="13"/>
        <v>77</v>
      </c>
      <c r="AQ85" s="21">
        <f t="shared" ca="1" si="14"/>
        <v>3</v>
      </c>
      <c r="AR85" s="21">
        <f t="shared" ca="1" si="14"/>
        <v>32</v>
      </c>
      <c r="AS85" s="21">
        <f t="shared" ca="1" si="14"/>
        <v>16</v>
      </c>
      <c r="AT85" s="21">
        <f t="shared" ca="1" si="14"/>
        <v>50</v>
      </c>
      <c r="AU85" s="21">
        <f t="shared" ca="1" si="14"/>
        <v>2</v>
      </c>
      <c r="AV85" s="21">
        <f t="shared" si="15"/>
        <v>3</v>
      </c>
      <c r="AW85" s="21">
        <f t="shared" si="16"/>
        <v>60</v>
      </c>
      <c r="AX85" s="21">
        <f t="shared" si="17"/>
        <v>30</v>
      </c>
      <c r="AY85" s="21">
        <f t="shared" si="18"/>
        <v>50</v>
      </c>
      <c r="AZ85" s="21">
        <f t="shared" si="19"/>
        <v>10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2016:10:0:0:XINZHU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42435</v>
      </c>
      <c r="AN86" s="27">
        <f t="shared" si="11"/>
        <v>1</v>
      </c>
      <c r="AO86" s="28" t="str">
        <f t="shared" si="12"/>
        <v>2016:3:1:7:XINZHU</v>
      </c>
      <c r="AP86" s="27">
        <f t="shared" ca="1" si="13"/>
        <v>88</v>
      </c>
      <c r="AQ86" s="21">
        <f t="shared" ca="1" si="14"/>
        <v>0</v>
      </c>
      <c r="AR86" s="21">
        <f t="shared" ca="1" si="14"/>
        <v>31</v>
      </c>
      <c r="AS86" s="21">
        <f t="shared" ca="1" si="14"/>
        <v>20</v>
      </c>
      <c r="AT86" s="21">
        <f t="shared" ca="1" si="14"/>
        <v>45</v>
      </c>
      <c r="AU86" s="21">
        <f t="shared" ca="1" si="14"/>
        <v>1</v>
      </c>
      <c r="AV86" s="21">
        <f t="shared" si="15"/>
        <v>3</v>
      </c>
      <c r="AW86" s="21">
        <f t="shared" si="16"/>
        <v>60</v>
      </c>
      <c r="AX86" s="21">
        <f t="shared" si="17"/>
        <v>30</v>
      </c>
      <c r="AY86" s="21">
        <f t="shared" si="18"/>
        <v>50</v>
      </c>
      <c r="AZ86" s="21">
        <f t="shared" si="19"/>
        <v>10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2016:11:0:0:XINZHU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42442</v>
      </c>
      <c r="AN87" s="27">
        <f t="shared" si="11"/>
        <v>2</v>
      </c>
      <c r="AO87" s="28" t="str">
        <f t="shared" si="12"/>
        <v>2016:3:2:7:XINZHU</v>
      </c>
      <c r="AP87" s="27">
        <f t="shared" ca="1" si="13"/>
        <v>98</v>
      </c>
      <c r="AQ87" s="21">
        <f t="shared" ca="1" si="14"/>
        <v>1</v>
      </c>
      <c r="AR87" s="21">
        <f t="shared" ca="1" si="14"/>
        <v>30</v>
      </c>
      <c r="AS87" s="21">
        <f t="shared" ca="1" si="14"/>
        <v>14</v>
      </c>
      <c r="AT87" s="21">
        <f t="shared" ca="1" si="14"/>
        <v>30</v>
      </c>
      <c r="AU87" s="21">
        <f t="shared" ca="1" si="14"/>
        <v>0</v>
      </c>
      <c r="AV87" s="21">
        <f t="shared" si="15"/>
        <v>3</v>
      </c>
      <c r="AW87" s="21">
        <f t="shared" si="16"/>
        <v>60</v>
      </c>
      <c r="AX87" s="21">
        <f t="shared" si="17"/>
        <v>30</v>
      </c>
      <c r="AY87" s="21">
        <f t="shared" si="18"/>
        <v>50</v>
      </c>
      <c r="AZ87" s="21">
        <f t="shared" si="19"/>
        <v>10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2016:12:0:0:XINZHU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42449</v>
      </c>
      <c r="AN88" s="27">
        <f t="shared" si="11"/>
        <v>3</v>
      </c>
      <c r="AO88" s="28" t="str">
        <f t="shared" si="12"/>
        <v>2016:3:3:7:XINZHU</v>
      </c>
      <c r="AP88" s="27">
        <f t="shared" ca="1" si="13"/>
        <v>109</v>
      </c>
      <c r="AQ88" s="21">
        <f t="shared" ca="1" si="14"/>
        <v>0</v>
      </c>
      <c r="AR88" s="21">
        <f t="shared" ca="1" si="14"/>
        <v>35</v>
      </c>
      <c r="AS88" s="21">
        <f t="shared" ca="1" si="14"/>
        <v>25</v>
      </c>
      <c r="AT88" s="21">
        <f t="shared" ca="1" si="14"/>
        <v>53</v>
      </c>
      <c r="AU88" s="21">
        <f t="shared" ca="1" si="14"/>
        <v>2</v>
      </c>
      <c r="AV88" s="21">
        <f t="shared" si="15"/>
        <v>3</v>
      </c>
      <c r="AW88" s="21">
        <f t="shared" si="16"/>
        <v>60</v>
      </c>
      <c r="AX88" s="21">
        <f t="shared" si="17"/>
        <v>30</v>
      </c>
      <c r="AY88" s="21">
        <f t="shared" si="18"/>
        <v>50</v>
      </c>
      <c r="AZ88" s="21">
        <f t="shared" si="19"/>
        <v>10</v>
      </c>
    </row>
    <row r="89" spans="23:52">
      <c r="AC89" s="7">
        <f ca="1">SUMIFS(AC53:AC88, $X53:$X88,YEAR,AC53:AC88,"&lt;&gt;#N/A")</f>
        <v>12</v>
      </c>
      <c r="AD89" s="27"/>
      <c r="AF89" s="7">
        <f t="shared" ref="AF89:AK89" ca="1" si="21">SUM(AF53:AF88)</f>
        <v>4</v>
      </c>
      <c r="AG89" s="7">
        <f t="shared" ca="1" si="21"/>
        <v>0</v>
      </c>
      <c r="AH89" s="7">
        <f t="shared" ca="1" si="21"/>
        <v>0</v>
      </c>
      <c r="AI89" s="7">
        <f t="shared" ca="1" si="21"/>
        <v>7</v>
      </c>
      <c r="AJ89" s="7">
        <f t="shared" ca="1" si="21"/>
        <v>3</v>
      </c>
      <c r="AK89" s="7">
        <f t="shared" ca="1" si="21"/>
        <v>0</v>
      </c>
      <c r="AN89" s="27"/>
    </row>
    <row r="90" spans="23:52">
      <c r="W90" s="7" t="s">
        <v>1484</v>
      </c>
      <c r="X90" s="2" t="s">
        <v>2203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2349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2350</v>
      </c>
      <c r="AD92" s="27"/>
      <c r="AN92" s="27"/>
    </row>
    <row r="93" spans="23:52">
      <c r="W93" s="7" t="s">
        <v>828</v>
      </c>
      <c r="X93" s="2" t="s">
        <v>831</v>
      </c>
      <c r="Y93" s="27"/>
      <c r="Z93" s="27"/>
      <c r="AD93" s="27"/>
      <c r="AN93" s="27"/>
    </row>
    <row r="94" spans="23:52">
      <c r="W94" s="7" t="s">
        <v>829</v>
      </c>
      <c r="X94" s="2" t="s">
        <v>830</v>
      </c>
      <c r="Y94" s="27"/>
      <c r="Z94" s="27"/>
      <c r="AD94" s="27"/>
      <c r="AN94" s="27"/>
    </row>
    <row r="95" spans="23:52">
      <c r="W95" s="39" t="s">
        <v>832</v>
      </c>
      <c r="X95" s="2" t="s">
        <v>833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>
        <v>59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10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5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10</v>
      </c>
      <c r="AN100" s="27"/>
    </row>
    <row r="101" spans="23:50">
      <c r="W101" s="7" t="s">
        <v>449</v>
      </c>
      <c r="X101" s="7">
        <f ca="1">SUM($AF$89:$AH$89)</f>
        <v>4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29%</v>
      </c>
      <c r="Y102" s="30">
        <f ca="1">IFERROR(X101/SUM(X100:X101),"0")</f>
        <v>0.2857142857142857</v>
      </c>
      <c r="Z102" s="7" t="str">
        <f ca="1">TEXT(Y102,"00%")</f>
        <v>29%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59
Actual YTD 年度實際:    5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2014  86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2015  37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2016  12</v>
      </c>
    </row>
    <row r="107" spans="23:50" ht="23.25">
      <c r="W107" s="7" t="s">
        <v>1479</v>
      </c>
      <c r="X107" s="42" t="str">
        <f>$X$91</f>
        <v>Xinzhu Zone</v>
      </c>
    </row>
    <row r="108" spans="23:50">
      <c r="X108" s="40" t="str">
        <f>$X$92</f>
        <v>新竹地帶</v>
      </c>
    </row>
    <row r="109" spans="23:50">
      <c r="X109" s="41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zoomScaleNormal="100" zoomScaleSheetLayoutView="115" workbookViewId="0">
      <selection activeCell="B18" sqref="B18"/>
    </sheetView>
  </sheetViews>
  <sheetFormatPr defaultRowHeight="15"/>
  <cols>
    <col min="1" max="1" width="22.7109375" style="64" customWidth="1"/>
    <col min="2" max="3" width="22.85546875" style="64" customWidth="1"/>
    <col min="4" max="4" width="11.28515625" style="64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2203</v>
      </c>
      <c r="E1" s="36" t="str">
        <f>$A$2</f>
        <v>Xinzhu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2739</v>
      </c>
      <c r="E2" s="75" t="str">
        <f>$A$3</f>
        <v>新竹地區</v>
      </c>
      <c r="F2" s="26" t="s">
        <v>806</v>
      </c>
      <c r="G2" s="77">
        <f>$A$6</f>
        <v>0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2740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72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2345</v>
      </c>
      <c r="E4" s="82">
        <f>DATE</f>
        <v>42449</v>
      </c>
      <c r="F4" s="23" t="s">
        <v>804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2346</v>
      </c>
      <c r="E5" s="83"/>
      <c r="F5" s="5" t="s">
        <v>805</v>
      </c>
      <c r="G5" s="6"/>
      <c r="H5" s="87">
        <f ca="1">XINZHU_DISTRICT_GRAPH!$AC$89</f>
        <v>3</v>
      </c>
      <c r="I5" s="88"/>
      <c r="J5" s="88"/>
      <c r="K5" s="89"/>
      <c r="L5" s="45">
        <f>$M$24</f>
        <v>1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Hsinchu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2351</v>
      </c>
      <c r="B11" s="1"/>
      <c r="E11" s="5" t="str">
        <f>$A11</f>
        <v>Xinzhu 新竹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2210</v>
      </c>
      <c r="C12" s="64" t="str">
        <f>CONCATENATE(YEAR,":",MONTH,":",WEEK,":",WEEKDAY,":",$B12)</f>
        <v>2016:3:3:7:XINZHU_3_ZL</v>
      </c>
      <c r="D12" s="64">
        <f>MATCH($C12,REPORT_DATA_BY_COMP!$A:$A,0)</f>
        <v>959</v>
      </c>
      <c r="E12" s="65" t="str">
        <f>SUBSTITUTE(VLOOKUP($B12,COMP_LIST!$A:$AA,5,FALSE),"EL","")</f>
        <v>E. Jensen ZL / Davidson ZL</v>
      </c>
      <c r="F12" s="4" t="str">
        <f>VLOOKUP($B12,COMP_LIST!$A:$AA,3,FALSE)</f>
        <v>Xinzhu 3 ZL</v>
      </c>
      <c r="G12" s="4" t="str">
        <f>VLOOKUP($B12,COMP_LIST!$A:$AA,4,FALSE)</f>
        <v>新竹 3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1</v>
      </c>
      <c r="J12" s="10">
        <f>IFERROR(INDEX(REPORT_DATA_BY_COMP!$A:$AH,$D12,MATCH(J$8,REPORT_DATA_BY_COMP!$A$1:$AH$1,0)), "")</f>
        <v>1</v>
      </c>
      <c r="K12" s="10">
        <f>IFERROR(INDEX(REPORT_DATA_BY_COMP!$A:$AH,$D12,MATCH(K$8,REPORT_DATA_BY_COMP!$A$1:$AH$1,0)), "")</f>
        <v>4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6</v>
      </c>
      <c r="O12" s="10">
        <f>IFERROR(INDEX(REPORT_DATA_BY_COMP!$A:$AH,$D12,MATCH(O$8,REPORT_DATA_BY_COMP!$A$1:$AH$1,0)), "")</f>
        <v>4</v>
      </c>
      <c r="P12" s="10">
        <f>IFERROR(INDEX(REPORT_DATA_BY_COMP!$A:$AH,$D12,MATCH(P$8,REPORT_DATA_BY_COMP!$A$1:$AH$1,0)), "")</f>
        <v>12</v>
      </c>
      <c r="Q12" s="10">
        <f>IFERROR(INDEX(REPORT_DATA_BY_COMP!$A:$AH,$D12,MATCH(Q$8,REPORT_DATA_BY_COMP!$A$1:$AH$1,0)), "")</f>
        <v>5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6</v>
      </c>
    </row>
    <row r="13" spans="1:19" ht="15" customHeight="1">
      <c r="A13" s="1"/>
      <c r="B13" s="1" t="s">
        <v>2201</v>
      </c>
      <c r="C13" s="64" t="str">
        <f>CONCATENATE(YEAR,":",MONTH,":",WEEK,":",WEEKDAY,":",$B13)</f>
        <v>2016:3:3:7:XINZHU_1_E</v>
      </c>
      <c r="D13" s="64">
        <f>MATCH($C13,REPORT_DATA_BY_COMP!$A:$A,0)</f>
        <v>956</v>
      </c>
      <c r="E13" s="65" t="str">
        <f>SUBSTITUTE(VLOOKUP($B13,COMP_LIST!$A:$AA,5,FALSE),"EL","")</f>
        <v>E. Stephens DL  / Leonhardt</v>
      </c>
      <c r="F13" s="4" t="str">
        <f>VLOOKUP($B13,COMP_LIST!$A:$AA,3,FALSE)</f>
        <v>Xinzhu 1 E</v>
      </c>
      <c r="G13" s="4" t="str">
        <f>VLOOKUP($B13,COMP_LIST!$A:$AA,4,FALSE)</f>
        <v>新竹 1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2</v>
      </c>
      <c r="K13" s="10">
        <f>IFERROR(INDEX(REPORT_DATA_BY_COMP!$A:$AH,$D13,MATCH(K$8,REPORT_DATA_BY_COMP!$A$1:$AH$1,0)), "")</f>
        <v>3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7</v>
      </c>
      <c r="O13" s="10">
        <f>IFERROR(INDEX(REPORT_DATA_BY_COMP!$A:$AH,$D13,MATCH(O$8,REPORT_DATA_BY_COMP!$A$1:$AH$1,0)), "")</f>
        <v>1</v>
      </c>
      <c r="P13" s="10">
        <f>IFERROR(INDEX(REPORT_DATA_BY_COMP!$A:$AH,$D13,MATCH(P$8,REPORT_DATA_BY_COMP!$A$1:$AH$1,0)), "")</f>
        <v>1</v>
      </c>
      <c r="Q13" s="10">
        <f>IFERROR(INDEX(REPORT_DATA_BY_COMP!$A:$AH,$D13,MATCH(Q$8,REPORT_DATA_BY_COMP!$A$1:$AH$1,0)), "")</f>
        <v>4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9</v>
      </c>
    </row>
    <row r="14" spans="1:19" ht="15" customHeight="1">
      <c r="A14" s="1"/>
      <c r="B14" s="1" t="s">
        <v>2207</v>
      </c>
      <c r="C14" s="64" t="str">
        <f>CONCATENATE(YEAR,":",MONTH,":",WEEK,":",WEEKDAY,":",$B14)</f>
        <v>2016:3:3:7:XINZHU_1_S</v>
      </c>
      <c r="D14" s="64">
        <f>MATCH($C14,REPORT_DATA_BY_COMP!$A:$A,0)</f>
        <v>957</v>
      </c>
      <c r="E14" s="65" t="str">
        <f>SUBSTITUTE(VLOOKUP($B14,COMP_LIST!$A:$AA,5,FALSE),"EL","")</f>
        <v>S. Kirkham STL / Johnson STL</v>
      </c>
      <c r="F14" s="4" t="str">
        <f>VLOOKUP($B14,COMP_LIST!$A:$AA,3,FALSE)</f>
        <v>Xinzhu 1 S</v>
      </c>
      <c r="G14" s="4" t="str">
        <f>VLOOKUP($B14,COMP_LIST!$A:$AA,4,FALSE)</f>
        <v>新竹 1 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3</v>
      </c>
      <c r="K14" s="10">
        <f>IFERROR(INDEX(REPORT_DATA_BY_COMP!$A:$AH,$D14,MATCH(K$8,REPORT_DATA_BY_COMP!$A$1:$AH$1,0)), "")</f>
        <v>0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4</v>
      </c>
      <c r="O14" s="10">
        <f>IFERROR(INDEX(REPORT_DATA_BY_COMP!$A:$AH,$D14,MATCH(O$8,REPORT_DATA_BY_COMP!$A$1:$AH$1,0)), "")</f>
        <v>1</v>
      </c>
      <c r="P14" s="10">
        <f>IFERROR(INDEX(REPORT_DATA_BY_COMP!$A:$AH,$D14,MATCH(P$8,REPORT_DATA_BY_COMP!$A$1:$AH$1,0)), "")</f>
        <v>8</v>
      </c>
      <c r="Q14" s="10">
        <f>IFERROR(INDEX(REPORT_DATA_BY_COMP!$A:$AH,$D14,MATCH(Q$8,REPORT_DATA_BY_COMP!$A$1:$AH$1,0)), "")</f>
        <v>10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20</v>
      </c>
    </row>
    <row r="15" spans="1:19" ht="15" customHeight="1">
      <c r="A15" s="1"/>
      <c r="B15" s="1" t="s">
        <v>2215</v>
      </c>
      <c r="C15" s="64" t="str">
        <f>CONCATENATE(YEAR,":",MONTH,":",WEEK,":",WEEKDAY,":",$B15)</f>
        <v>2016:3:3:7:XINZHU_3_S</v>
      </c>
      <c r="D15" s="64">
        <f>MATCH($C15,REPORT_DATA_BY_COMP!$A:$A,0)</f>
        <v>958</v>
      </c>
      <c r="E15" s="65" t="str">
        <f>SUBSTITUTE(VLOOKUP($B15,COMP_LIST!$A:$AA,5,FALSE),"EL","")</f>
        <v>S. Pierson / Shek</v>
      </c>
      <c r="F15" s="4" t="str">
        <f>VLOOKUP($B15,COMP_LIST!$A:$AA,3,FALSE)</f>
        <v>Xinzhu 3 S</v>
      </c>
      <c r="G15" s="4" t="str">
        <f>VLOOKUP($B15,COMP_LIST!$A:$AA,4,FALSE)</f>
        <v>新竹 3 姐妹</v>
      </c>
      <c r="H15" s="10">
        <f>IFERROR(INDEX(REPORT_DATA_BY_COMP!$A:$AH,$D15,MATCH(H$8,REPORT_DATA_BY_COMP!$A$1:$AH$1,0)), "")</f>
        <v>1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0</v>
      </c>
      <c r="K15" s="10">
        <f>IFERROR(INDEX(REPORT_DATA_BY_COMP!$A:$AH,$D15,MATCH(K$8,REPORT_DATA_BY_COMP!$A$1:$AH$1,0)), "")</f>
        <v>1</v>
      </c>
      <c r="L15" s="47">
        <f>IFERROR(INDEX(REPORT_DATA_BY_COMP!$A:$AH,$D15,MATCH(L$8,REPORT_DATA_BY_COMP!$A$1:$AH$1,0)), "")</f>
        <v>1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2</v>
      </c>
      <c r="O15" s="10">
        <f>IFERROR(INDEX(REPORT_DATA_BY_COMP!$A:$AH,$D15,MATCH(O$8,REPORT_DATA_BY_COMP!$A$1:$AH$1,0)), "")</f>
        <v>1</v>
      </c>
      <c r="P15" s="10">
        <f>IFERROR(INDEX(REPORT_DATA_BY_COMP!$A:$AH,$D15,MATCH(P$8,REPORT_DATA_BY_COMP!$A$1:$AH$1,0)), "")</f>
        <v>3</v>
      </c>
      <c r="Q15" s="10">
        <f>IFERROR(INDEX(REPORT_DATA_BY_COMP!$A:$AH,$D15,MATCH(Q$8,REPORT_DATA_BY_COMP!$A$1:$AH$1,0)), "")</f>
        <v>8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22</v>
      </c>
    </row>
    <row r="16" spans="1:19" ht="15" customHeight="1">
      <c r="A16" s="1"/>
      <c r="B16" s="1"/>
      <c r="E16" s="8" t="s">
        <v>819</v>
      </c>
      <c r="F16" s="9"/>
      <c r="G16" s="9"/>
      <c r="H16" s="11">
        <f>SUM(H12:H15)</f>
        <v>1</v>
      </c>
      <c r="I16" s="11">
        <f>SUM(I12:I15)</f>
        <v>1</v>
      </c>
      <c r="J16" s="11">
        <f>SUM(J12:J15)</f>
        <v>6</v>
      </c>
      <c r="K16" s="11">
        <f>SUM(K12:K15)</f>
        <v>8</v>
      </c>
      <c r="L16" s="48">
        <f>SUM(L12:L15)</f>
        <v>1</v>
      </c>
      <c r="M16" s="57">
        <f>SUM(M12:M15)</f>
        <v>0</v>
      </c>
      <c r="N16" s="51">
        <f>SUM(N12:N15)</f>
        <v>19</v>
      </c>
      <c r="O16" s="11">
        <f>SUM(O12:O15)</f>
        <v>7</v>
      </c>
      <c r="P16" s="11">
        <f>SUM(P12:P15)</f>
        <v>24</v>
      </c>
      <c r="Q16" s="11">
        <f>SUM(Q12:Q15)</f>
        <v>27</v>
      </c>
      <c r="R16" s="11">
        <f>SUM(R12:R15)</f>
        <v>1</v>
      </c>
      <c r="S16" s="11">
        <f>SUM(S12:S15)</f>
        <v>57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2703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2016:3:1:7:XINZHU</v>
      </c>
      <c r="D19" s="64">
        <f>MATCH($C19,REPORT_DATA_BY_DISTRICT!$A:$A, 0)</f>
        <v>247</v>
      </c>
      <c r="E19" s="19" t="s">
        <v>796</v>
      </c>
      <c r="F19" s="13"/>
      <c r="G19" s="13"/>
      <c r="H19" s="10">
        <f>IFERROR(INDEX(REPORT_DATA_BY_DISTRICT!$A:$AH,$D19,MATCH(H$8,REPORT_DATA_BY_DISTRICT!$A$1:$AH$1,0)), "")</f>
        <v>1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8</v>
      </c>
      <c r="K19" s="10">
        <f>IFERROR(INDEX(REPORT_DATA_BY_DISTRICT!$A:$AH,$D19,MATCH(K$8,REPORT_DATA_BY_DISTRICT!$A$1:$AH$1,0)), "")</f>
        <v>3</v>
      </c>
      <c r="L19" s="10">
        <f>IFERROR(INDEX(REPORT_DATA_BY_DISTRICT!$A:$AH,$D19,MATCH(L$8,REPORT_DATA_BY_DISTRICT!$A$1:$AH$1,0)), "")</f>
        <v>1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20</v>
      </c>
      <c r="O19" s="10">
        <f>IFERROR(INDEX(REPORT_DATA_BY_DISTRICT!$A:$AH,$D19,MATCH(O$8,REPORT_DATA_BY_DISTRICT!$A$1:$AH$1,0)), "")</f>
        <v>8</v>
      </c>
      <c r="P19" s="10">
        <f>IFERROR(INDEX(REPORT_DATA_BY_DISTRICT!$A:$AH,$D19,MATCH(P$8,REPORT_DATA_BY_DISTRICT!$A$1:$AH$1,0)), "")</f>
        <v>30</v>
      </c>
      <c r="Q19" s="10">
        <f>IFERROR(INDEX(REPORT_DATA_BY_DISTRICT!$A:$AH,$D19,MATCH(Q$8,REPORT_DATA_BY_DISTRICT!$A$1:$AH$1,0)), "")</f>
        <v>26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52</v>
      </c>
    </row>
    <row r="20" spans="3:19" ht="15" customHeight="1">
      <c r="C20" s="64" t="str">
        <f>CONCATENATE(YEAR,":",MONTH,":2:",WEEKLY_REPORT_DAY,":", $A$1)</f>
        <v>2016:3:2:7:XINZHU</v>
      </c>
      <c r="D20" s="64">
        <f>MATCH($C20,REPORT_DATA_BY_DISTRICT!$A:$A, 0)</f>
        <v>276</v>
      </c>
      <c r="E20" s="19" t="s">
        <v>795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2</v>
      </c>
      <c r="J20" s="10">
        <f>IFERROR(INDEX(REPORT_DATA_BY_DISTRICT!$A:$AH,$D20,MATCH(J$8,REPORT_DATA_BY_DISTRICT!$A$1:$AH$1,0)), "")</f>
        <v>7</v>
      </c>
      <c r="K20" s="10">
        <f>IFERROR(INDEX(REPORT_DATA_BY_DISTRICT!$A:$AH,$D20,MATCH(K$8,REPORT_DATA_BY_DISTRICT!$A$1:$AH$1,0)), "")</f>
        <v>7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1</v>
      </c>
      <c r="N20" s="10">
        <f>IFERROR(INDEX(REPORT_DATA_BY_DISTRICT!$A:$AH,$D20,MATCH(N$8,REPORT_DATA_BY_DISTRICT!$A$1:$AH$1,0)), "")</f>
        <v>18</v>
      </c>
      <c r="O20" s="10">
        <f>IFERROR(INDEX(REPORT_DATA_BY_DISTRICT!$A:$AH,$D20,MATCH(O$8,REPORT_DATA_BY_DISTRICT!$A$1:$AH$1,0)), "")</f>
        <v>11</v>
      </c>
      <c r="P20" s="10">
        <f>IFERROR(INDEX(REPORT_DATA_BY_DISTRICT!$A:$AH,$D20,MATCH(P$8,REPORT_DATA_BY_DISTRICT!$A$1:$AH$1,0)), "")</f>
        <v>24</v>
      </c>
      <c r="Q20" s="10">
        <f>IFERROR(INDEX(REPORT_DATA_BY_DISTRICT!$A:$AH,$D20,MATCH(Q$8,REPORT_DATA_BY_DISTRICT!$A$1:$AH$1,0)), "")</f>
        <v>16</v>
      </c>
      <c r="R20" s="10">
        <f>IFERROR(INDEX(REPORT_DATA_BY_DISTRICT!$A:$AH,$D20,MATCH(R$8,REPORT_DATA_BY_DISTRICT!$A$1:$AH$1,0)), "")</f>
        <v>0</v>
      </c>
      <c r="S20" s="10">
        <f>IFERROR(INDEX(REPORT_DATA_BY_DISTRICT!$A:$AH,$D20,MATCH(S$8,REPORT_DATA_BY_DISTRICT!$A$1:$AH$1,0)), "")</f>
        <v>37</v>
      </c>
    </row>
    <row r="21" spans="3:19" ht="15" customHeight="1">
      <c r="C21" s="64" t="str">
        <f>CONCATENATE(YEAR,":",MONTH,":3:",WEEKLY_REPORT_DAY,":", $A$1)</f>
        <v>2016:3:3:7:XINZHU</v>
      </c>
      <c r="D21" s="64">
        <f>MATCH($C21,REPORT_DATA_BY_DISTRICT!$A:$A, 0)</f>
        <v>306</v>
      </c>
      <c r="E21" s="19" t="s">
        <v>797</v>
      </c>
      <c r="F21" s="13"/>
      <c r="G21" s="13"/>
      <c r="H21" s="10">
        <f>IFERROR(INDEX(REPORT_DATA_BY_DISTRICT!$A:$AH,$D21,MATCH(H$8,REPORT_DATA_BY_DISTRICT!$A$1:$AH$1,0)), "")</f>
        <v>1</v>
      </c>
      <c r="I21" s="10">
        <f>IFERROR(INDEX(REPORT_DATA_BY_DISTRICT!$A:$AH,$D21,MATCH(I$8,REPORT_DATA_BY_DISTRICT!$A$1:$AH$1,0)), "")</f>
        <v>1</v>
      </c>
      <c r="J21" s="10">
        <f>IFERROR(INDEX(REPORT_DATA_BY_DISTRICT!$A:$AH,$D21,MATCH(J$8,REPORT_DATA_BY_DISTRICT!$A$1:$AH$1,0)), "")</f>
        <v>6</v>
      </c>
      <c r="K21" s="10">
        <f>IFERROR(INDEX(REPORT_DATA_BY_DISTRICT!$A:$AH,$D21,MATCH(K$8,REPORT_DATA_BY_DISTRICT!$A$1:$AH$1,0)), "")</f>
        <v>8</v>
      </c>
      <c r="L21" s="10">
        <f>IFERROR(INDEX(REPORT_DATA_BY_DISTRICT!$A:$AH,$D21,MATCH(L$8,REPORT_DATA_BY_DISTRICT!$A$1:$AH$1,0)), "")</f>
        <v>1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19</v>
      </c>
      <c r="O21" s="10">
        <f>IFERROR(INDEX(REPORT_DATA_BY_DISTRICT!$A:$AH,$D21,MATCH(O$8,REPORT_DATA_BY_DISTRICT!$A$1:$AH$1,0)), "")</f>
        <v>7</v>
      </c>
      <c r="P21" s="10">
        <f>IFERROR(INDEX(REPORT_DATA_BY_DISTRICT!$A:$AH,$D21,MATCH(P$8,REPORT_DATA_BY_DISTRICT!$A$1:$AH$1,0)), "")</f>
        <v>24</v>
      </c>
      <c r="Q21" s="10">
        <f>IFERROR(INDEX(REPORT_DATA_BY_DISTRICT!$A:$AH,$D21,MATCH(Q$8,REPORT_DATA_BY_DISTRICT!$A$1:$AH$1,0)), "")</f>
        <v>27</v>
      </c>
      <c r="R21" s="10">
        <f>IFERROR(INDEX(REPORT_DATA_BY_DISTRICT!$A:$AH,$D21,MATCH(R$8,REPORT_DATA_BY_DISTRICT!$A$1:$AH$1,0)), "")</f>
        <v>1</v>
      </c>
      <c r="S21" s="10">
        <f>IFERROR(INDEX(REPORT_DATA_BY_DISTRICT!$A:$AH,$D21,MATCH(S$8,REPORT_DATA_BY_DISTRICT!$A$1:$AH$1,0)), "")</f>
        <v>57</v>
      </c>
    </row>
    <row r="22" spans="3:19" ht="15" customHeight="1">
      <c r="C22" s="64" t="str">
        <f>CONCATENATE(YEAR,":",MONTH,":4:",WEEKLY_REPORT_DAY,":", $A$1)</f>
        <v>2016:3:4:7:XINZHU</v>
      </c>
      <c r="D22" s="64" t="e">
        <f>MATCH($C22,REPORT_DATA_BY_DISTRICT!$A:$A, 0)</f>
        <v>#N/A</v>
      </c>
      <c r="E22" s="19" t="s">
        <v>798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2016:3:5:7:XINZHU</v>
      </c>
      <c r="D23" s="64" t="e">
        <f>MATCH($C23,REPORT_DATA_BY_DISTRICT!$A:$A, 0)</f>
        <v>#N/A</v>
      </c>
      <c r="E23" s="19" t="s">
        <v>799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819</v>
      </c>
      <c r="F24" s="14"/>
      <c r="G24" s="14"/>
      <c r="H24" s="17">
        <f>SUM(H19:H23)</f>
        <v>2</v>
      </c>
      <c r="I24" s="17">
        <f t="shared" ref="I24:R24" si="0">SUM(I19:I23)</f>
        <v>4</v>
      </c>
      <c r="J24" s="17">
        <f t="shared" si="0"/>
        <v>21</v>
      </c>
      <c r="K24" s="17">
        <f t="shared" si="0"/>
        <v>18</v>
      </c>
      <c r="L24" s="49">
        <f t="shared" si="0"/>
        <v>2</v>
      </c>
      <c r="M24" s="17">
        <f t="shared" si="0"/>
        <v>1</v>
      </c>
      <c r="N24" s="52">
        <f t="shared" si="0"/>
        <v>57</v>
      </c>
      <c r="O24" s="17">
        <f t="shared" si="0"/>
        <v>26</v>
      </c>
      <c r="P24" s="17">
        <f t="shared" si="0"/>
        <v>78</v>
      </c>
      <c r="Q24" s="17">
        <f t="shared" si="0"/>
        <v>69</v>
      </c>
      <c r="R24" s="17">
        <f t="shared" si="0"/>
        <v>1</v>
      </c>
      <c r="S24" s="17">
        <f>SUM(S19:S23)</f>
        <v>146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5:S15">
    <cfRule type="expression" dxfId="315" priority="14">
      <formula>AND(M$9&lt;&gt;"",M15&gt;=M$9)</formula>
    </cfRule>
  </conditionalFormatting>
  <conditionalFormatting sqref="M13:S13 M15:S15">
    <cfRule type="expression" dxfId="314" priority="13">
      <formula>J13=""</formula>
    </cfRule>
    <cfRule type="expression" dxfId="313" priority="15">
      <formula>AND(M$10&lt;&gt;"",M13&lt;M$10)</formula>
    </cfRule>
    <cfRule type="expression" dxfId="312" priority="16">
      <formula>AND(M$10&lt;&gt;"",M13&gt;=M$10)</formula>
    </cfRule>
  </conditionalFormatting>
  <conditionalFormatting sqref="M12:S12">
    <cfRule type="expression" dxfId="311" priority="10">
      <formula>AND(M$9&lt;&gt;"",M12&gt;=M$9)</formula>
    </cfRule>
  </conditionalFormatting>
  <conditionalFormatting sqref="M12:S12">
    <cfRule type="expression" dxfId="310" priority="9">
      <formula>J12=""</formula>
    </cfRule>
    <cfRule type="expression" dxfId="309" priority="11">
      <formula>AND(M$10&lt;&gt;"",M12&lt;M$10)</formula>
    </cfRule>
    <cfRule type="expression" dxfId="308" priority="12">
      <formula>AND(M$10&lt;&gt;"",M12&gt;=M$10)</formula>
    </cfRule>
  </conditionalFormatting>
  <conditionalFormatting sqref="M13:S13">
    <cfRule type="expression" dxfId="307" priority="6">
      <formula>AND(M$9&lt;&gt;"",M13&gt;=M$9)</formula>
    </cfRule>
  </conditionalFormatting>
  <conditionalFormatting sqref="M14:S14">
    <cfRule type="expression" dxfId="306" priority="2">
      <formula>AND(M$9&lt;&gt;"",M14&gt;=M$9)</formula>
    </cfRule>
  </conditionalFormatting>
  <conditionalFormatting sqref="M14:S14">
    <cfRule type="expression" dxfId="305" priority="1">
      <formula>J14=""</formula>
    </cfRule>
    <cfRule type="expression" dxfId="304" priority="3">
      <formula>AND(M$10&lt;&gt;"",M14&lt;M$10)</formula>
    </cfRule>
    <cfRule type="expression" dxfId="303" priority="4">
      <formula>AND(M$10&lt;&gt;"",M14&gt;=M$10)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65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opLeftCell="I76" zoomScale="85" zoomScaleNormal="85" workbookViewId="0">
      <selection activeCell="X98" sqref="X9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2014:1:0:0:XINZHU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2014:2:0:0:XINZHU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2014:3:0:0:XINZHU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2014:4:0:0:XINZHU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2014:5:0:0:XINZHU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2014:6:0:0:XINZHU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2014:7:0:0:XINZHU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2014:8:0:0:XINZHU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2014:9:0:0:XINZHU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2014:10:0:0:XINZHU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2014:11:0:0:XINZHU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2014:12:0:0:XINZHU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2015:1:0:0:XINZHU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2015:2:0:0:XINZHU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2015:3:0:0:XINZHU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2015:4:0:0:XINZHU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2015:5:0:0:XINZHU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2015:6:0:0:XINZHU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2015:7:0:0:XINZHU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2015:8:0:0:XINZHU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2015:9:0:0:XINZHU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2015:10:0:0:XINZHU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2015:11:0:0:XINZHU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2015:12:0:0:XINZHU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2016:1:0:0:XINZHU</v>
      </c>
      <c r="AB77" s="27">
        <f t="shared" ca="1" si="3"/>
        <v>29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42372</v>
      </c>
      <c r="AN77" s="27">
        <f t="shared" ref="AN77:AN88" si="10">WEEKNUM(AM77,2)-WEEKNUM(DATE(YEAR(AM77),MONTH(AM77),1),2)+1</f>
        <v>1</v>
      </c>
      <c r="AO77" s="28" t="str">
        <f t="shared" ref="AO77:AO88" si="11">CONCATENATE(YEAR(AM77),":",MONTH(AM77),":",AN77,":",WEEKLY_REPORT_DAY,":", $X$90)</f>
        <v>2016:1:1:7:XINZHU</v>
      </c>
      <c r="AP77" s="27" t="e">
        <f t="shared" ref="AP77:AP88" ca="1" si="12">MATCH(AO77,INDIRECT(CONCATENATE($X$93,"$A:$A")),0)</f>
        <v>#N/A</v>
      </c>
      <c r="AQ77" s="21" t="e">
        <f t="shared" ref="AQ77:AU88" ca="1" si="13">INDEX(INDIRECT(CONCATENATE($X$93,"$A:$AG")),$AP77,MATCH(AQ$52,INDIRECT(CONCATENATE($X$93,"$A1:$AG1")),0))</f>
        <v>#N/A</v>
      </c>
      <c r="AR77" s="21" t="e">
        <f t="shared" ca="1" si="13"/>
        <v>#N/A</v>
      </c>
      <c r="AS77" s="21" t="e">
        <f t="shared" ca="1" si="13"/>
        <v>#N/A</v>
      </c>
      <c r="AT77" s="21" t="e">
        <f t="shared" ca="1" si="13"/>
        <v>#N/A</v>
      </c>
      <c r="AU77" s="21" t="e">
        <f t="shared" ca="1" si="13"/>
        <v>#N/A</v>
      </c>
      <c r="AV77" s="21">
        <f t="shared" ref="AV77:AV88" si="14">ROUND(1*$X$97/$X$99,0)</f>
        <v>1</v>
      </c>
      <c r="AW77" s="21">
        <f t="shared" ref="AW77:AW88" si="15">6*$X$97</f>
        <v>24</v>
      </c>
      <c r="AX77" s="21">
        <f t="shared" ref="AX77:AX88" si="16">3*$X$97</f>
        <v>12</v>
      </c>
      <c r="AY77" s="21">
        <f t="shared" ref="AY77:AY88" si="17">5*$X$97</f>
        <v>20</v>
      </c>
      <c r="AZ77" s="21">
        <f t="shared" ref="AZ77:AZ88" si="18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2016:2:0:0:XINZHU</v>
      </c>
      <c r="AB78" s="27">
        <f t="shared" ca="1" si="3"/>
        <v>62</v>
      </c>
      <c r="AC78" s="21">
        <f t="shared" ca="1" si="4"/>
        <v>1</v>
      </c>
      <c r="AD78" s="21">
        <f t="shared" si="5"/>
        <v>0</v>
      </c>
      <c r="AE78" s="27">
        <f t="shared" ca="1" si="6"/>
        <v>13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42379</v>
      </c>
      <c r="AN78" s="27">
        <f t="shared" si="10"/>
        <v>2</v>
      </c>
      <c r="AO78" s="28" t="str">
        <f t="shared" si="11"/>
        <v>2016:1:2:7:XINZHU</v>
      </c>
      <c r="AP78" s="27">
        <f t="shared" ca="1" si="12"/>
        <v>25</v>
      </c>
      <c r="AQ78" s="21">
        <f t="shared" ca="1" si="13"/>
        <v>0</v>
      </c>
      <c r="AR78" s="21">
        <f t="shared" ca="1" si="13"/>
        <v>27</v>
      </c>
      <c r="AS78" s="21">
        <f t="shared" ca="1" si="13"/>
        <v>0</v>
      </c>
      <c r="AT78" s="21">
        <f t="shared" ca="1" si="13"/>
        <v>12</v>
      </c>
      <c r="AU78" s="21">
        <f t="shared" ca="1" si="13"/>
        <v>0</v>
      </c>
      <c r="AV78" s="21">
        <f t="shared" si="14"/>
        <v>1</v>
      </c>
      <c r="AW78" s="21">
        <f t="shared" si="15"/>
        <v>24</v>
      </c>
      <c r="AX78" s="21">
        <f t="shared" si="16"/>
        <v>12</v>
      </c>
      <c r="AY78" s="21">
        <f t="shared" si="17"/>
        <v>20</v>
      </c>
      <c r="AZ78" s="21">
        <f t="shared" si="18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2016:3:0:0:XINZHU</v>
      </c>
      <c r="AB79" s="27">
        <f t="shared" ca="1" si="3"/>
        <v>94</v>
      </c>
      <c r="AC79" s="21">
        <f t="shared" ca="1" si="4"/>
        <v>1</v>
      </c>
      <c r="AD79" s="21">
        <f t="shared" si="5"/>
        <v>0</v>
      </c>
      <c r="AE79" s="27">
        <f t="shared" ca="1" si="6"/>
        <v>29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42386</v>
      </c>
      <c r="AN79" s="27">
        <f t="shared" si="10"/>
        <v>3</v>
      </c>
      <c r="AO79" s="28" t="str">
        <f t="shared" si="11"/>
        <v>2016:1:3:7:XINZHU</v>
      </c>
      <c r="AP79" s="27" t="e">
        <f t="shared" ca="1" si="12"/>
        <v>#N/A</v>
      </c>
      <c r="AQ79" s="21" t="e">
        <f t="shared" ca="1" si="13"/>
        <v>#N/A</v>
      </c>
      <c r="AR79" s="21" t="e">
        <f t="shared" ca="1" si="13"/>
        <v>#N/A</v>
      </c>
      <c r="AS79" s="21" t="e">
        <f t="shared" ca="1" si="13"/>
        <v>#N/A</v>
      </c>
      <c r="AT79" s="21" t="e">
        <f t="shared" ca="1" si="13"/>
        <v>#N/A</v>
      </c>
      <c r="AU79" s="21" t="e">
        <f t="shared" ca="1" si="13"/>
        <v>#N/A</v>
      </c>
      <c r="AV79" s="21">
        <f t="shared" si="14"/>
        <v>1</v>
      </c>
      <c r="AW79" s="21">
        <f t="shared" si="15"/>
        <v>24</v>
      </c>
      <c r="AX79" s="21">
        <f t="shared" si="16"/>
        <v>12</v>
      </c>
      <c r="AY79" s="21">
        <f t="shared" si="17"/>
        <v>20</v>
      </c>
      <c r="AZ79" s="21">
        <f t="shared" si="18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2016:4:0:0:XINZHU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42393</v>
      </c>
      <c r="AN80" s="27">
        <f t="shared" si="10"/>
        <v>4</v>
      </c>
      <c r="AO80" s="28" t="str">
        <f t="shared" si="11"/>
        <v>2016:1:4:7:XINZHU</v>
      </c>
      <c r="AP80" s="27">
        <f t="shared" ca="1" si="12"/>
        <v>57</v>
      </c>
      <c r="AQ80" s="21">
        <f t="shared" ca="1" si="13"/>
        <v>0</v>
      </c>
      <c r="AR80" s="21">
        <f t="shared" ca="1" si="13"/>
        <v>28</v>
      </c>
      <c r="AS80" s="21">
        <f t="shared" ca="1" si="13"/>
        <v>6</v>
      </c>
      <c r="AT80" s="21">
        <f t="shared" ca="1" si="13"/>
        <v>17</v>
      </c>
      <c r="AU80" s="21">
        <f t="shared" ca="1" si="13"/>
        <v>0</v>
      </c>
      <c r="AV80" s="21">
        <f t="shared" si="14"/>
        <v>1</v>
      </c>
      <c r="AW80" s="21">
        <f t="shared" si="15"/>
        <v>24</v>
      </c>
      <c r="AX80" s="21">
        <f t="shared" si="16"/>
        <v>12</v>
      </c>
      <c r="AY80" s="21">
        <f t="shared" si="17"/>
        <v>20</v>
      </c>
      <c r="AZ80" s="21">
        <f t="shared" si="18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2016:5:0:0:XINZHU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42400</v>
      </c>
      <c r="AN81" s="27">
        <f t="shared" si="10"/>
        <v>5</v>
      </c>
      <c r="AO81" s="28" t="str">
        <f t="shared" si="11"/>
        <v>2016:1:5:7:XINZHU</v>
      </c>
      <c r="AP81" s="27">
        <f t="shared" ca="1" si="12"/>
        <v>89</v>
      </c>
      <c r="AQ81" s="21">
        <f t="shared" ca="1" si="13"/>
        <v>1</v>
      </c>
      <c r="AR81" s="21">
        <f t="shared" ca="1" si="13"/>
        <v>29</v>
      </c>
      <c r="AS81" s="21">
        <f t="shared" ca="1" si="13"/>
        <v>12</v>
      </c>
      <c r="AT81" s="21">
        <f t="shared" ca="1" si="13"/>
        <v>21</v>
      </c>
      <c r="AU81" s="21">
        <f t="shared" ca="1" si="13"/>
        <v>0</v>
      </c>
      <c r="AV81" s="21">
        <f t="shared" si="14"/>
        <v>1</v>
      </c>
      <c r="AW81" s="21">
        <f t="shared" si="15"/>
        <v>24</v>
      </c>
      <c r="AX81" s="21">
        <f t="shared" si="16"/>
        <v>12</v>
      </c>
      <c r="AY81" s="21">
        <f t="shared" si="17"/>
        <v>20</v>
      </c>
      <c r="AZ81" s="21">
        <f t="shared" si="18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2016:6:0:0:XINZHU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42407</v>
      </c>
      <c r="AN82" s="27">
        <f t="shared" si="10"/>
        <v>1</v>
      </c>
      <c r="AO82" s="28" t="str">
        <f t="shared" si="11"/>
        <v>2016:2:1:7:XINZHU</v>
      </c>
      <c r="AP82" s="27">
        <f t="shared" ca="1" si="12"/>
        <v>121</v>
      </c>
      <c r="AQ82" s="21">
        <f t="shared" ca="1" si="13"/>
        <v>0</v>
      </c>
      <c r="AR82" s="21">
        <f t="shared" ca="1" si="13"/>
        <v>25</v>
      </c>
      <c r="AS82" s="21">
        <f t="shared" ca="1" si="13"/>
        <v>6</v>
      </c>
      <c r="AT82" s="21">
        <f t="shared" ca="1" si="13"/>
        <v>32</v>
      </c>
      <c r="AU82" s="21">
        <f t="shared" ca="1" si="13"/>
        <v>0</v>
      </c>
      <c r="AV82" s="21">
        <f t="shared" si="14"/>
        <v>1</v>
      </c>
      <c r="AW82" s="21">
        <f t="shared" si="15"/>
        <v>24</v>
      </c>
      <c r="AX82" s="21">
        <f t="shared" si="16"/>
        <v>12</v>
      </c>
      <c r="AY82" s="21">
        <f t="shared" si="17"/>
        <v>20</v>
      </c>
      <c r="AZ82" s="21">
        <f t="shared" si="18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2016:7:0:0:XINZHU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42414</v>
      </c>
      <c r="AN83" s="27">
        <f t="shared" si="10"/>
        <v>2</v>
      </c>
      <c r="AO83" s="28" t="str">
        <f t="shared" si="11"/>
        <v>2016:2:2:7:XINZHU</v>
      </c>
      <c r="AP83" s="27">
        <f t="shared" ca="1" si="12"/>
        <v>153</v>
      </c>
      <c r="AQ83" s="21">
        <f t="shared" ca="1" si="13"/>
        <v>0</v>
      </c>
      <c r="AR83" s="21">
        <f t="shared" ca="1" si="13"/>
        <v>20</v>
      </c>
      <c r="AS83" s="21">
        <f t="shared" ca="1" si="13"/>
        <v>9</v>
      </c>
      <c r="AT83" s="21">
        <f t="shared" ca="1" si="13"/>
        <v>20</v>
      </c>
      <c r="AU83" s="21">
        <f t="shared" ca="1" si="13"/>
        <v>1</v>
      </c>
      <c r="AV83" s="21">
        <f t="shared" si="14"/>
        <v>1</v>
      </c>
      <c r="AW83" s="21">
        <f t="shared" si="15"/>
        <v>24</v>
      </c>
      <c r="AX83" s="21">
        <f t="shared" si="16"/>
        <v>12</v>
      </c>
      <c r="AY83" s="21">
        <f t="shared" si="17"/>
        <v>20</v>
      </c>
      <c r="AZ83" s="21">
        <f t="shared" si="18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2016:8:0:0:XINZHU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42421</v>
      </c>
      <c r="AN84" s="27">
        <f t="shared" si="10"/>
        <v>3</v>
      </c>
      <c r="AO84" s="28" t="str">
        <f t="shared" si="11"/>
        <v>2016:2:3:7:XINZHU</v>
      </c>
      <c r="AP84" s="27">
        <f t="shared" ca="1" si="12"/>
        <v>185</v>
      </c>
      <c r="AQ84" s="21">
        <f t="shared" ca="1" si="13"/>
        <v>1</v>
      </c>
      <c r="AR84" s="21">
        <f t="shared" ca="1" si="13"/>
        <v>24</v>
      </c>
      <c r="AS84" s="21">
        <f t="shared" ca="1" si="13"/>
        <v>10</v>
      </c>
      <c r="AT84" s="21">
        <f t="shared" ca="1" si="13"/>
        <v>25</v>
      </c>
      <c r="AU84" s="21">
        <f t="shared" ca="1" si="13"/>
        <v>0</v>
      </c>
      <c r="AV84" s="21">
        <f t="shared" si="14"/>
        <v>1</v>
      </c>
      <c r="AW84" s="21">
        <f t="shared" si="15"/>
        <v>24</v>
      </c>
      <c r="AX84" s="21">
        <f t="shared" si="16"/>
        <v>12</v>
      </c>
      <c r="AY84" s="21">
        <f t="shared" si="17"/>
        <v>20</v>
      </c>
      <c r="AZ84" s="21">
        <f t="shared" si="18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2016:9:0:0:XINZHU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90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42428</v>
      </c>
      <c r="AN85" s="27">
        <f t="shared" si="10"/>
        <v>4</v>
      </c>
      <c r="AO85" s="28" t="str">
        <f t="shared" si="11"/>
        <v>2016:2:4:7:XINZHU</v>
      </c>
      <c r="AP85" s="27">
        <f t="shared" ca="1" si="12"/>
        <v>216</v>
      </c>
      <c r="AQ85" s="21">
        <f t="shared" ca="1" si="13"/>
        <v>0</v>
      </c>
      <c r="AR85" s="21">
        <f t="shared" ca="1" si="13"/>
        <v>19</v>
      </c>
      <c r="AS85" s="21">
        <f t="shared" ca="1" si="13"/>
        <v>3</v>
      </c>
      <c r="AT85" s="21">
        <f t="shared" ca="1" si="13"/>
        <v>25</v>
      </c>
      <c r="AU85" s="21">
        <f t="shared" ca="1" si="13"/>
        <v>1</v>
      </c>
      <c r="AV85" s="21">
        <f t="shared" si="14"/>
        <v>1</v>
      </c>
      <c r="AW85" s="21">
        <f t="shared" si="15"/>
        <v>24</v>
      </c>
      <c r="AX85" s="21">
        <f t="shared" si="16"/>
        <v>12</v>
      </c>
      <c r="AY85" s="21">
        <f t="shared" si="17"/>
        <v>20</v>
      </c>
      <c r="AZ85" s="21">
        <f t="shared" si="18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2016:10:0:0:XINZHU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42435</v>
      </c>
      <c r="AN86" s="27">
        <f t="shared" si="10"/>
        <v>1</v>
      </c>
      <c r="AO86" s="28" t="str">
        <f t="shared" si="11"/>
        <v>2016:3:1:7:XINZHU</v>
      </c>
      <c r="AP86" s="27">
        <f t="shared" ca="1" si="12"/>
        <v>247</v>
      </c>
      <c r="AQ86" s="21">
        <f t="shared" ca="1" si="13"/>
        <v>0</v>
      </c>
      <c r="AR86" s="21">
        <f t="shared" ca="1" si="13"/>
        <v>20</v>
      </c>
      <c r="AS86" s="21">
        <f t="shared" ca="1" si="13"/>
        <v>8</v>
      </c>
      <c r="AT86" s="21">
        <f t="shared" ca="1" si="13"/>
        <v>26</v>
      </c>
      <c r="AU86" s="21">
        <f t="shared" ca="1" si="13"/>
        <v>0</v>
      </c>
      <c r="AV86" s="21">
        <f t="shared" si="14"/>
        <v>1</v>
      </c>
      <c r="AW86" s="21">
        <f t="shared" si="15"/>
        <v>24</v>
      </c>
      <c r="AX86" s="21">
        <f t="shared" si="16"/>
        <v>12</v>
      </c>
      <c r="AY86" s="21">
        <f t="shared" si="17"/>
        <v>20</v>
      </c>
      <c r="AZ86" s="21">
        <f t="shared" si="18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2016:11:0:0:XINZHU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42442</v>
      </c>
      <c r="AN87" s="27">
        <f t="shared" si="10"/>
        <v>2</v>
      </c>
      <c r="AO87" s="28" t="str">
        <f t="shared" si="11"/>
        <v>2016:3:2:7:XINZHU</v>
      </c>
      <c r="AP87" s="27">
        <f t="shared" ca="1" si="12"/>
        <v>276</v>
      </c>
      <c r="AQ87" s="21">
        <f t="shared" ca="1" si="13"/>
        <v>1</v>
      </c>
      <c r="AR87" s="21">
        <f t="shared" ca="1" si="13"/>
        <v>18</v>
      </c>
      <c r="AS87" s="21">
        <f t="shared" ca="1" si="13"/>
        <v>11</v>
      </c>
      <c r="AT87" s="21">
        <f t="shared" ca="1" si="13"/>
        <v>16</v>
      </c>
      <c r="AU87" s="21">
        <f t="shared" ca="1" si="13"/>
        <v>0</v>
      </c>
      <c r="AV87" s="21">
        <f t="shared" si="14"/>
        <v>1</v>
      </c>
      <c r="AW87" s="21">
        <f t="shared" si="15"/>
        <v>24</v>
      </c>
      <c r="AX87" s="21">
        <f t="shared" si="16"/>
        <v>12</v>
      </c>
      <c r="AY87" s="21">
        <f t="shared" si="17"/>
        <v>20</v>
      </c>
      <c r="AZ87" s="21">
        <f t="shared" si="18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2016:12:0:0:XINZHU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42449</v>
      </c>
      <c r="AN88" s="27">
        <f t="shared" si="10"/>
        <v>3</v>
      </c>
      <c r="AO88" s="28" t="str">
        <f t="shared" si="11"/>
        <v>2016:3:3:7:XINZHU</v>
      </c>
      <c r="AP88" s="27">
        <f t="shared" ca="1" si="12"/>
        <v>306</v>
      </c>
      <c r="AQ88" s="21">
        <f t="shared" ca="1" si="13"/>
        <v>0</v>
      </c>
      <c r="AR88" s="21">
        <f t="shared" ca="1" si="13"/>
        <v>19</v>
      </c>
      <c r="AS88" s="21">
        <f t="shared" ca="1" si="13"/>
        <v>7</v>
      </c>
      <c r="AT88" s="21">
        <f t="shared" ca="1" si="13"/>
        <v>27</v>
      </c>
      <c r="AU88" s="21">
        <f t="shared" ca="1" si="13"/>
        <v>1</v>
      </c>
      <c r="AV88" s="21">
        <f t="shared" si="14"/>
        <v>1</v>
      </c>
      <c r="AW88" s="21">
        <f t="shared" si="15"/>
        <v>24</v>
      </c>
      <c r="AX88" s="21">
        <f t="shared" si="16"/>
        <v>12</v>
      </c>
      <c r="AY88" s="21">
        <f t="shared" si="17"/>
        <v>20</v>
      </c>
      <c r="AZ88" s="21">
        <f t="shared" si="18"/>
        <v>4</v>
      </c>
    </row>
    <row r="89" spans="23:52">
      <c r="AC89" s="7">
        <f ca="1">SUMIFS(AC53:AC88, $X53:$X88,YEAR,AC53:AC88,"&lt;&gt;#N/A")</f>
        <v>3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1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1484</v>
      </c>
      <c r="X90" s="2" t="s">
        <v>2203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2739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2740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1</v>
      </c>
      <c r="AN100" s="27"/>
    </row>
    <row r="101" spans="23:50">
      <c r="W101" s="7" t="s">
        <v>449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2016  3</v>
      </c>
    </row>
    <row r="107" spans="23:50" ht="23.25">
      <c r="W107" s="7" t="s">
        <v>1479</v>
      </c>
      <c r="X107" s="42" t="str">
        <f>$X$91</f>
        <v>Xinzhu District</v>
      </c>
    </row>
    <row r="108" spans="23:50">
      <c r="X108" s="40" t="str">
        <f>$X$92</f>
        <v>新竹地區</v>
      </c>
    </row>
    <row r="109" spans="23:50">
      <c r="X109" s="41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2"/>
  <sheetViews>
    <sheetView zoomScaleNormal="100" zoomScaleSheetLayoutView="115" workbookViewId="0">
      <selection activeCell="A4" sqref="A4:A5"/>
    </sheetView>
  </sheetViews>
  <sheetFormatPr defaultRowHeight="15"/>
  <cols>
    <col min="1" max="1" width="22.7109375" style="64" customWidth="1"/>
    <col min="2" max="3" width="22.85546875" style="64" customWidth="1"/>
    <col min="4" max="4" width="11.28515625" style="64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2298</v>
      </c>
      <c r="E1" s="36" t="str">
        <f>$A$2</f>
        <v>Zhudong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2741</v>
      </c>
      <c r="E2" s="75" t="str">
        <f>$A$3</f>
        <v>竹東地區</v>
      </c>
      <c r="F2" s="26" t="s">
        <v>806</v>
      </c>
      <c r="G2" s="77">
        <f>$A$6</f>
        <v>0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2742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72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2345</v>
      </c>
      <c r="E4" s="82">
        <f>DATE</f>
        <v>42449</v>
      </c>
      <c r="F4" s="23" t="s">
        <v>804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2346</v>
      </c>
      <c r="E5" s="83"/>
      <c r="F5" s="5" t="s">
        <v>805</v>
      </c>
      <c r="G5" s="6"/>
      <c r="H5" s="87">
        <f ca="1">ZHUDONG_DISTRICT_GRAPH!$AC$89</f>
        <v>2</v>
      </c>
      <c r="I5" s="88"/>
      <c r="J5" s="88"/>
      <c r="K5" s="89"/>
      <c r="L5" s="45">
        <f>$M$22</f>
        <v>0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Hsinchu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2352</v>
      </c>
      <c r="B11" s="1"/>
      <c r="E11" s="5" t="str">
        <f>$A11</f>
        <v>Zhudong 竹東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2296</v>
      </c>
      <c r="C12" s="64" t="str">
        <f>CONCATENATE(YEAR,":",MONTH,":",WEEK,":",WEEKDAY,":",$B12)</f>
        <v>2016:3:3:7:ZHUDONG_E</v>
      </c>
      <c r="D12" s="64">
        <f>MATCH($C12,REPORT_DATA_BY_COMP!$A:$A,0)</f>
        <v>978</v>
      </c>
      <c r="E12" s="65" t="str">
        <f>SUBSTITUTE(VLOOKUP($B12,COMP_LIST!$A:$AA,5,FALSE),"EL","")</f>
        <v>E. Wadsworth DL / Sumsion</v>
      </c>
      <c r="F12" s="4" t="str">
        <f>VLOOKUP($B12,COMP_LIST!$A:$AA,3,FALSE)</f>
        <v>Zhudong E</v>
      </c>
      <c r="G12" s="4" t="str">
        <f>VLOOKUP($B12,COMP_LIST!$A:$AA,4,FALSE)</f>
        <v>竹東長老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0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4</v>
      </c>
      <c r="O12" s="10">
        <f>IFERROR(INDEX(REPORT_DATA_BY_COMP!$A:$AH,$D12,MATCH(O$8,REPORT_DATA_BY_COMP!$A$1:$AH$1,0)), "")</f>
        <v>9</v>
      </c>
      <c r="P12" s="10">
        <f>IFERROR(INDEX(REPORT_DATA_BY_COMP!$A:$AH,$D12,MATCH(P$8,REPORT_DATA_BY_COMP!$A$1:$AH$1,0)), "")</f>
        <v>5</v>
      </c>
      <c r="Q12" s="10">
        <f>IFERROR(INDEX(REPORT_DATA_BY_COMP!$A:$AH,$D12,MATCH(Q$8,REPORT_DATA_BY_COMP!$A$1:$AH$1,0)), "")</f>
        <v>4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10</v>
      </c>
    </row>
    <row r="13" spans="1:19" ht="15" customHeight="1">
      <c r="A13" s="1"/>
      <c r="B13" s="1" t="s">
        <v>2301</v>
      </c>
      <c r="C13" s="64" t="str">
        <f>CONCATENATE(YEAR,":",MONTH,":",WEEK,":",WEEKDAY,":",$B13)</f>
        <v>2016:3:3:7:ZHUDONG_S</v>
      </c>
      <c r="D13" s="64">
        <f>MATCH($C13,REPORT_DATA_BY_COMP!$A:$A,0)</f>
        <v>979</v>
      </c>
      <c r="E13" s="65" t="str">
        <f>SUBSTITUTE(VLOOKUP($B13,COMP_LIST!$A:$AA,5,FALSE),"EL","")</f>
        <v>S. Oviatt  / Hsiao</v>
      </c>
      <c r="F13" s="4" t="str">
        <f>VLOOKUP($B13,COMP_LIST!$A:$AA,3,FALSE)</f>
        <v>Zhudong S</v>
      </c>
      <c r="G13" s="4" t="str">
        <f>VLOOKUP($B13,COMP_LIST!$A:$AA,4,FALSE)</f>
        <v>竹東姐妹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1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1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2</v>
      </c>
      <c r="O13" s="10">
        <f>IFERROR(INDEX(REPORT_DATA_BY_COMP!$A:$AH,$D13,MATCH(O$8,REPORT_DATA_BY_COMP!$A$1:$AH$1,0)), "")</f>
        <v>1</v>
      </c>
      <c r="P13" s="10">
        <f>IFERROR(INDEX(REPORT_DATA_BY_COMP!$A:$AH,$D13,MATCH(P$8,REPORT_DATA_BY_COMP!$A$1:$AH$1,0)), "")</f>
        <v>4</v>
      </c>
      <c r="Q13" s="10">
        <f>IFERROR(INDEX(REPORT_DATA_BY_COMP!$A:$AH,$D13,MATCH(Q$8,REPORT_DATA_BY_COMP!$A$1:$AH$1,0)), "")</f>
        <v>4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7</v>
      </c>
    </row>
    <row r="14" spans="1:19" ht="15" customHeight="1">
      <c r="A14" s="1"/>
      <c r="B14" s="1"/>
      <c r="E14" s="8" t="s">
        <v>819</v>
      </c>
      <c r="F14" s="9"/>
      <c r="G14" s="9"/>
      <c r="H14" s="11">
        <f>SUM(H12:H13)</f>
        <v>0</v>
      </c>
      <c r="I14" s="11">
        <f>SUM(I12:I13)</f>
        <v>1</v>
      </c>
      <c r="J14" s="11">
        <f>SUM(J12:J13)</f>
        <v>0</v>
      </c>
      <c r="K14" s="11">
        <f>SUM(K12:K13)</f>
        <v>4</v>
      </c>
      <c r="L14" s="48">
        <f>SUM(L12:L13)</f>
        <v>0</v>
      </c>
      <c r="M14" s="57">
        <f>SUM(M12:M13)</f>
        <v>0</v>
      </c>
      <c r="N14" s="51">
        <f>SUM(N12:N13)</f>
        <v>6</v>
      </c>
      <c r="O14" s="11">
        <f>SUM(O12:O13)</f>
        <v>10</v>
      </c>
      <c r="P14" s="11">
        <f>SUM(P12:P13)</f>
        <v>9</v>
      </c>
      <c r="Q14" s="11">
        <f>SUM(Q12:Q13)</f>
        <v>8</v>
      </c>
      <c r="R14" s="11">
        <f>SUM(R12:R13)</f>
        <v>0</v>
      </c>
      <c r="S14" s="11">
        <f>SUM(S12:S13)</f>
        <v>17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2703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2016:3:1:7:ZHUDONG</v>
      </c>
      <c r="D17" s="64">
        <f>MATCH($C17,REPORT_DATA_BY_DISTRICT!$A:$A, 0)</f>
        <v>254</v>
      </c>
      <c r="E17" s="19" t="s">
        <v>796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0</v>
      </c>
      <c r="J17" s="10">
        <f>IFERROR(INDEX(REPORT_DATA_BY_DISTRICT!$A:$AH,$D17,MATCH(J$8,REPORT_DATA_BY_DISTRICT!$A$1:$AH$1,0)), "")</f>
        <v>2</v>
      </c>
      <c r="K17" s="10">
        <f>IFERROR(INDEX(REPORT_DATA_BY_DISTRICT!$A:$AH,$D17,MATCH(K$8,REPORT_DATA_BY_DISTRICT!$A$1:$AH$1,0)), "")</f>
        <v>3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0</v>
      </c>
      <c r="N17" s="10">
        <f>IFERROR(INDEX(REPORT_DATA_BY_DISTRICT!$A:$AH,$D17,MATCH(N$8,REPORT_DATA_BY_DISTRICT!$A$1:$AH$1,0)), "")</f>
        <v>5</v>
      </c>
      <c r="O17" s="10">
        <f>IFERROR(INDEX(REPORT_DATA_BY_DISTRICT!$A:$AH,$D17,MATCH(O$8,REPORT_DATA_BY_DISTRICT!$A$1:$AH$1,0)), "")</f>
        <v>5</v>
      </c>
      <c r="P17" s="10">
        <f>IFERROR(INDEX(REPORT_DATA_BY_DISTRICT!$A:$AH,$D17,MATCH(P$8,REPORT_DATA_BY_DISTRICT!$A$1:$AH$1,0)), "")</f>
        <v>14</v>
      </c>
      <c r="Q17" s="10">
        <f>IFERROR(INDEX(REPORT_DATA_BY_DISTRICT!$A:$AH,$D17,MATCH(Q$8,REPORT_DATA_BY_DISTRICT!$A$1:$AH$1,0)), "")</f>
        <v>8</v>
      </c>
      <c r="R17" s="10">
        <f>IFERROR(INDEX(REPORT_DATA_BY_DISTRICT!$A:$AH,$D17,MATCH(R$8,REPORT_DATA_BY_DISTRICT!$A$1:$AH$1,0)), "")</f>
        <v>0</v>
      </c>
      <c r="S17" s="10">
        <f>IFERROR(INDEX(REPORT_DATA_BY_DISTRICT!$A:$AH,$D17,MATCH(S$8,REPORT_DATA_BY_DISTRICT!$A$1:$AH$1,0)), "")</f>
        <v>14</v>
      </c>
    </row>
    <row r="18" spans="3:19" ht="15" customHeight="1">
      <c r="C18" s="64" t="str">
        <f>CONCATENATE(YEAR,":",MONTH,":2:",WEEKLY_REPORT_DAY,":", $A$1)</f>
        <v>2016:3:2:7:ZHUDONG</v>
      </c>
      <c r="D18" s="64">
        <f>MATCH($C18,REPORT_DATA_BY_DISTRICT!$A:$A, 0)</f>
        <v>283</v>
      </c>
      <c r="E18" s="19" t="s">
        <v>795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0</v>
      </c>
      <c r="J18" s="10">
        <f>IFERROR(INDEX(REPORT_DATA_BY_DISTRICT!$A:$AH,$D18,MATCH(J$8,REPORT_DATA_BY_DISTRICT!$A$1:$AH$1,0)), "")</f>
        <v>3</v>
      </c>
      <c r="K18" s="10">
        <f>IFERROR(INDEX(REPORT_DATA_BY_DISTRICT!$A:$AH,$D18,MATCH(K$8,REPORT_DATA_BY_DISTRICT!$A$1:$AH$1,0)), "")</f>
        <v>3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6</v>
      </c>
      <c r="O18" s="10">
        <f>IFERROR(INDEX(REPORT_DATA_BY_DISTRICT!$A:$AH,$D18,MATCH(O$8,REPORT_DATA_BY_DISTRICT!$A$1:$AH$1,0)), "")</f>
        <v>0</v>
      </c>
      <c r="P18" s="10">
        <f>IFERROR(INDEX(REPORT_DATA_BY_DISTRICT!$A:$AH,$D18,MATCH(P$8,REPORT_DATA_BY_DISTRICT!$A$1:$AH$1,0)), "")</f>
        <v>9</v>
      </c>
      <c r="Q18" s="10">
        <f>IFERROR(INDEX(REPORT_DATA_BY_DISTRICT!$A:$AH,$D18,MATCH(Q$8,REPORT_DATA_BY_DISTRICT!$A$1:$AH$1,0)), "")</f>
        <v>4</v>
      </c>
      <c r="R18" s="10">
        <f>IFERROR(INDEX(REPORT_DATA_BY_DISTRICT!$A:$AH,$D18,MATCH(R$8,REPORT_DATA_BY_DISTRICT!$A$1:$AH$1,0)), "")</f>
        <v>0</v>
      </c>
      <c r="S18" s="10">
        <f>IFERROR(INDEX(REPORT_DATA_BY_DISTRICT!$A:$AH,$D18,MATCH(S$8,REPORT_DATA_BY_DISTRICT!$A$1:$AH$1,0)), "")</f>
        <v>12</v>
      </c>
    </row>
    <row r="19" spans="3:19" ht="15" customHeight="1">
      <c r="C19" s="64" t="str">
        <f>CONCATENATE(YEAR,":",MONTH,":3:",WEEKLY_REPORT_DAY,":", $A$1)</f>
        <v>2016:3:3:7:ZHUDONG</v>
      </c>
      <c r="D19" s="64">
        <f>MATCH($C19,REPORT_DATA_BY_DISTRICT!$A:$A, 0)</f>
        <v>313</v>
      </c>
      <c r="E19" s="19" t="s">
        <v>797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0</v>
      </c>
      <c r="K19" s="10">
        <f>IFERROR(INDEX(REPORT_DATA_BY_DISTRICT!$A:$AH,$D19,MATCH(K$8,REPORT_DATA_BY_DISTRICT!$A$1:$AH$1,0)), "")</f>
        <v>4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6</v>
      </c>
      <c r="O19" s="10">
        <f>IFERROR(INDEX(REPORT_DATA_BY_DISTRICT!$A:$AH,$D19,MATCH(O$8,REPORT_DATA_BY_DISTRICT!$A$1:$AH$1,0)), "")</f>
        <v>10</v>
      </c>
      <c r="P19" s="10">
        <f>IFERROR(INDEX(REPORT_DATA_BY_DISTRICT!$A:$AH,$D19,MATCH(P$8,REPORT_DATA_BY_DISTRICT!$A$1:$AH$1,0)), "")</f>
        <v>9</v>
      </c>
      <c r="Q19" s="10">
        <f>IFERROR(INDEX(REPORT_DATA_BY_DISTRICT!$A:$AH,$D19,MATCH(Q$8,REPORT_DATA_BY_DISTRICT!$A$1:$AH$1,0)), "")</f>
        <v>8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17</v>
      </c>
    </row>
    <row r="20" spans="3:19" ht="15" customHeight="1">
      <c r="C20" s="64" t="str">
        <f>CONCATENATE(YEAR,":",MONTH,":4:",WEEKLY_REPORT_DAY,":", $A$1)</f>
        <v>2016:3:4:7:ZHUDONG</v>
      </c>
      <c r="D20" s="64" t="e">
        <f>MATCH($C20,REPORT_DATA_BY_DISTRICT!$A:$A, 0)</f>
        <v>#N/A</v>
      </c>
      <c r="E20" s="19" t="s">
        <v>798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CONCATENATE(YEAR,":",MONTH,":5:",WEEKLY_REPORT_DAY,":", $A$1)</f>
        <v>2016:3:5:7:ZHUDONG</v>
      </c>
      <c r="D21" s="64" t="e">
        <f>MATCH($C21,REPORT_DATA_BY_DISTRICT!$A:$A, 0)</f>
        <v>#N/A</v>
      </c>
      <c r="E21" s="19" t="s">
        <v>799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819</v>
      </c>
      <c r="F22" s="14"/>
      <c r="G22" s="14"/>
      <c r="H22" s="17">
        <f>SUM(H17:H21)</f>
        <v>0</v>
      </c>
      <c r="I22" s="17">
        <f t="shared" ref="I22:R22" si="0">SUM(I17:I21)</f>
        <v>1</v>
      </c>
      <c r="J22" s="17">
        <f t="shared" si="0"/>
        <v>5</v>
      </c>
      <c r="K22" s="17">
        <f t="shared" si="0"/>
        <v>10</v>
      </c>
      <c r="L22" s="49">
        <f t="shared" si="0"/>
        <v>0</v>
      </c>
      <c r="M22" s="17">
        <f t="shared" si="0"/>
        <v>0</v>
      </c>
      <c r="N22" s="52">
        <f t="shared" si="0"/>
        <v>17</v>
      </c>
      <c r="O22" s="17">
        <f t="shared" si="0"/>
        <v>15</v>
      </c>
      <c r="P22" s="17">
        <f t="shared" si="0"/>
        <v>32</v>
      </c>
      <c r="Q22" s="17">
        <f t="shared" si="0"/>
        <v>20</v>
      </c>
      <c r="R22" s="17">
        <f t="shared" si="0"/>
        <v>0</v>
      </c>
      <c r="S22" s="17">
        <f>SUM(S17:S21)</f>
        <v>43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3:S13">
    <cfRule type="expression" dxfId="302" priority="10">
      <formula>J13=""</formula>
    </cfRule>
    <cfRule type="expression" dxfId="301" priority="12">
      <formula>AND(M$10&lt;&gt;"",M13&lt;M$10)</formula>
    </cfRule>
    <cfRule type="expression" dxfId="300" priority="13">
      <formula>AND(M$10&lt;&gt;"",M13&gt;=M$10)</formula>
    </cfRule>
  </conditionalFormatting>
  <conditionalFormatting sqref="M12:S12">
    <cfRule type="expression" dxfId="299" priority="7">
      <formula>AND(M$9&lt;&gt;"",M12&gt;=M$9)</formula>
    </cfRule>
  </conditionalFormatting>
  <conditionalFormatting sqref="M12:S12">
    <cfRule type="expression" dxfId="298" priority="6">
      <formula>J12=""</formula>
    </cfRule>
    <cfRule type="expression" dxfId="297" priority="8">
      <formula>AND(M$10&lt;&gt;"",M12&lt;M$10)</formula>
    </cfRule>
    <cfRule type="expression" dxfId="296" priority="9">
      <formula>AND(M$10&lt;&gt;"",M12&gt;=M$10)</formula>
    </cfRule>
  </conditionalFormatting>
  <conditionalFormatting sqref="M13:S13">
    <cfRule type="expression" dxfId="295" priority="5">
      <formula>AND(M$9&lt;&gt;"",M13&gt;=M$9)</formula>
    </cfRule>
  </conditionalFormatting>
  <pageMargins left="0.70866141732283472" right="0.70866141732283472" top="0.74803149606299213" bottom="0.74803149606299213" header="0.31496062992125984" footer="0.31496062992125984"/>
  <pageSetup paperSize="9" scale="65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opLeftCell="I76" zoomScale="85" zoomScaleNormal="85" workbookViewId="0">
      <selection activeCell="B4" sqref="B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2014:1:0:0:ZHUDONG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2014:2:0:0:ZHUDONG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2014:3:0:0:ZHUDONG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2014:4:0:0:ZHUDONG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2014:5:0:0:ZHUDONG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2014:6:0:0:ZHUDONG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2014:7:0:0:ZHUDONG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2014:8:0:0:ZHUDONG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2014:9:0:0:ZHUDONG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2014:10:0:0:ZHUDONG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2014:11:0:0:ZHUDONG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2014:12:0:0:ZHUDONG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2015:1:0:0:ZHUDONG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2015:2:0:0:ZHUDONG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2015:3:0:0:ZHUDONG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2015:4:0:0:ZHUDONG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2015:5:0:0:ZHUDONG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2015:6:0:0:ZHUDONG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2015:7:0:0:ZHUDONG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2015:8:0:0:ZHUDONG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2015:9:0:0:ZHUDONG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2015:10:0:0:ZHUDONG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2015:11:0:0:ZHUDONG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2015:12:0:0:ZHUDONG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2016:1:0:0:ZHUDONG</v>
      </c>
      <c r="AB77" s="27">
        <f t="shared" ca="1" si="3"/>
        <v>36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42372</v>
      </c>
      <c r="AN77" s="27">
        <f t="shared" ref="AN77:AN88" si="10">WEEKNUM(AM77,2)-WEEKNUM(DATE(YEAR(AM77),MONTH(AM77),1),2)+1</f>
        <v>1</v>
      </c>
      <c r="AO77" s="28" t="str">
        <f t="shared" ref="AO77:AO88" si="11">CONCATENATE(YEAR(AM77),":",MONTH(AM77),":",AN77,":",WEEKLY_REPORT_DAY,":", $X$90)</f>
        <v>2016:1:1:7:ZHUDONG</v>
      </c>
      <c r="AP77" s="27" t="e">
        <f t="shared" ref="AP77:AP88" ca="1" si="12">MATCH(AO77,INDIRECT(CONCATENATE($X$93,"$A:$A")),0)</f>
        <v>#N/A</v>
      </c>
      <c r="AQ77" s="21" t="e">
        <f t="shared" ref="AQ77:AU88" ca="1" si="13">INDEX(INDIRECT(CONCATENATE($X$93,"$A:$AG")),$AP77,MATCH(AQ$52,INDIRECT(CONCATENATE($X$93,"$A1:$AG1")),0))</f>
        <v>#N/A</v>
      </c>
      <c r="AR77" s="21" t="e">
        <f t="shared" ca="1" si="13"/>
        <v>#N/A</v>
      </c>
      <c r="AS77" s="21" t="e">
        <f t="shared" ca="1" si="13"/>
        <v>#N/A</v>
      </c>
      <c r="AT77" s="21" t="e">
        <f t="shared" ca="1" si="13"/>
        <v>#N/A</v>
      </c>
      <c r="AU77" s="21" t="e">
        <f t="shared" ca="1" si="13"/>
        <v>#N/A</v>
      </c>
      <c r="AV77" s="21">
        <f t="shared" ref="AV77:AV88" si="14">ROUND(1*$X$97/$X$99,0)</f>
        <v>1</v>
      </c>
      <c r="AW77" s="21">
        <f t="shared" ref="AW77:AW88" si="15">6*$X$97</f>
        <v>12</v>
      </c>
      <c r="AX77" s="21">
        <f t="shared" ref="AX77:AX88" si="16">3*$X$97</f>
        <v>6</v>
      </c>
      <c r="AY77" s="21">
        <f t="shared" ref="AY77:AY88" si="17">5*$X$97</f>
        <v>10</v>
      </c>
      <c r="AZ77" s="21">
        <f t="shared" ref="AZ77:AZ88" si="18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2016:2:0:0:ZHUDONG</v>
      </c>
      <c r="AB78" s="27">
        <f t="shared" ca="1" si="3"/>
        <v>69</v>
      </c>
      <c r="AC78" s="21">
        <f t="shared" ca="1" si="4"/>
        <v>1</v>
      </c>
      <c r="AD78" s="21">
        <f t="shared" si="5"/>
        <v>0</v>
      </c>
      <c r="AE78" s="27">
        <f t="shared" ca="1" si="6"/>
        <v>16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0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42379</v>
      </c>
      <c r="AN78" s="27">
        <f t="shared" si="10"/>
        <v>2</v>
      </c>
      <c r="AO78" s="28" t="str">
        <f t="shared" si="11"/>
        <v>2016:1:2:7:ZHUDONG</v>
      </c>
      <c r="AP78" s="27">
        <f t="shared" ca="1" si="12"/>
        <v>32</v>
      </c>
      <c r="AQ78" s="21">
        <f t="shared" ca="1" si="13"/>
        <v>0</v>
      </c>
      <c r="AR78" s="21">
        <f t="shared" ca="1" si="13"/>
        <v>8</v>
      </c>
      <c r="AS78" s="21">
        <f t="shared" ca="1" si="13"/>
        <v>0</v>
      </c>
      <c r="AT78" s="21">
        <f t="shared" ca="1" si="13"/>
        <v>2</v>
      </c>
      <c r="AU78" s="21">
        <f t="shared" ca="1" si="13"/>
        <v>0</v>
      </c>
      <c r="AV78" s="21">
        <f t="shared" si="14"/>
        <v>1</v>
      </c>
      <c r="AW78" s="21">
        <f t="shared" si="15"/>
        <v>12</v>
      </c>
      <c r="AX78" s="21">
        <f t="shared" si="16"/>
        <v>6</v>
      </c>
      <c r="AY78" s="21">
        <f t="shared" si="17"/>
        <v>10</v>
      </c>
      <c r="AZ78" s="21">
        <f t="shared" si="18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2016:3:0:0:ZHUDONG</v>
      </c>
      <c r="AB79" s="27">
        <f t="shared" ca="1" si="3"/>
        <v>101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42386</v>
      </c>
      <c r="AN79" s="27">
        <f t="shared" si="10"/>
        <v>3</v>
      </c>
      <c r="AO79" s="28" t="str">
        <f t="shared" si="11"/>
        <v>2016:1:3:7:ZHUDONG</v>
      </c>
      <c r="AP79" s="27" t="e">
        <f t="shared" ca="1" si="12"/>
        <v>#N/A</v>
      </c>
      <c r="AQ79" s="21" t="e">
        <f t="shared" ca="1" si="13"/>
        <v>#N/A</v>
      </c>
      <c r="AR79" s="21" t="e">
        <f t="shared" ca="1" si="13"/>
        <v>#N/A</v>
      </c>
      <c r="AS79" s="21" t="e">
        <f t="shared" ca="1" si="13"/>
        <v>#N/A</v>
      </c>
      <c r="AT79" s="21" t="e">
        <f t="shared" ca="1" si="13"/>
        <v>#N/A</v>
      </c>
      <c r="AU79" s="21" t="e">
        <f t="shared" ca="1" si="13"/>
        <v>#N/A</v>
      </c>
      <c r="AV79" s="21">
        <f t="shared" si="14"/>
        <v>1</v>
      </c>
      <c r="AW79" s="21">
        <f t="shared" si="15"/>
        <v>12</v>
      </c>
      <c r="AX79" s="21">
        <f t="shared" si="16"/>
        <v>6</v>
      </c>
      <c r="AY79" s="21">
        <f t="shared" si="17"/>
        <v>10</v>
      </c>
      <c r="AZ79" s="21">
        <f t="shared" si="18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2016:4:0:0:ZHUDONG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42393</v>
      </c>
      <c r="AN80" s="27">
        <f t="shared" si="10"/>
        <v>4</v>
      </c>
      <c r="AO80" s="28" t="str">
        <f t="shared" si="11"/>
        <v>2016:1:4:7:ZHUDONG</v>
      </c>
      <c r="AP80" s="27">
        <f t="shared" ca="1" si="12"/>
        <v>64</v>
      </c>
      <c r="AQ80" s="21">
        <f t="shared" ca="1" si="13"/>
        <v>1</v>
      </c>
      <c r="AR80" s="21">
        <f t="shared" ca="1" si="13"/>
        <v>9</v>
      </c>
      <c r="AS80" s="21">
        <f t="shared" ca="1" si="13"/>
        <v>2</v>
      </c>
      <c r="AT80" s="21">
        <f t="shared" ca="1" si="13"/>
        <v>3</v>
      </c>
      <c r="AU80" s="21">
        <f t="shared" ca="1" si="13"/>
        <v>0</v>
      </c>
      <c r="AV80" s="21">
        <f t="shared" si="14"/>
        <v>1</v>
      </c>
      <c r="AW80" s="21">
        <f t="shared" si="15"/>
        <v>12</v>
      </c>
      <c r="AX80" s="21">
        <f t="shared" si="16"/>
        <v>6</v>
      </c>
      <c r="AY80" s="21">
        <f t="shared" si="17"/>
        <v>10</v>
      </c>
      <c r="AZ80" s="21">
        <f t="shared" si="18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2016:5:0:0:ZHUDONG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42400</v>
      </c>
      <c r="AN81" s="27">
        <f t="shared" si="10"/>
        <v>5</v>
      </c>
      <c r="AO81" s="28" t="str">
        <f t="shared" si="11"/>
        <v>2016:1:5:7:ZHUDONG</v>
      </c>
      <c r="AP81" s="27">
        <f t="shared" ca="1" si="12"/>
        <v>96</v>
      </c>
      <c r="AQ81" s="21">
        <f t="shared" ca="1" si="13"/>
        <v>0</v>
      </c>
      <c r="AR81" s="21">
        <f t="shared" ca="1" si="13"/>
        <v>9</v>
      </c>
      <c r="AS81" s="21">
        <f t="shared" ca="1" si="13"/>
        <v>3</v>
      </c>
      <c r="AT81" s="21">
        <f t="shared" ca="1" si="13"/>
        <v>3</v>
      </c>
      <c r="AU81" s="21">
        <f t="shared" ca="1" si="13"/>
        <v>0</v>
      </c>
      <c r="AV81" s="21">
        <f t="shared" si="14"/>
        <v>1</v>
      </c>
      <c r="AW81" s="21">
        <f t="shared" si="15"/>
        <v>12</v>
      </c>
      <c r="AX81" s="21">
        <f t="shared" si="16"/>
        <v>6</v>
      </c>
      <c r="AY81" s="21">
        <f t="shared" si="17"/>
        <v>10</v>
      </c>
      <c r="AZ81" s="21">
        <f t="shared" si="18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2016:6:0:0:ZHUDONG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42407</v>
      </c>
      <c r="AN82" s="27">
        <f t="shared" si="10"/>
        <v>1</v>
      </c>
      <c r="AO82" s="28" t="str">
        <f t="shared" si="11"/>
        <v>2016:2:1:7:ZHUDONG</v>
      </c>
      <c r="AP82" s="27">
        <f t="shared" ca="1" si="12"/>
        <v>128</v>
      </c>
      <c r="AQ82" s="21">
        <f t="shared" ca="1" si="13"/>
        <v>0</v>
      </c>
      <c r="AR82" s="21">
        <f t="shared" ca="1" si="13"/>
        <v>8</v>
      </c>
      <c r="AS82" s="21">
        <f t="shared" ca="1" si="13"/>
        <v>3</v>
      </c>
      <c r="AT82" s="21">
        <f t="shared" ca="1" si="13"/>
        <v>4</v>
      </c>
      <c r="AU82" s="21">
        <f t="shared" ca="1" si="13"/>
        <v>0</v>
      </c>
      <c r="AV82" s="21">
        <f t="shared" si="14"/>
        <v>1</v>
      </c>
      <c r="AW82" s="21">
        <f t="shared" si="15"/>
        <v>12</v>
      </c>
      <c r="AX82" s="21">
        <f t="shared" si="16"/>
        <v>6</v>
      </c>
      <c r="AY82" s="21">
        <f t="shared" si="17"/>
        <v>10</v>
      </c>
      <c r="AZ82" s="21">
        <f t="shared" si="18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2016:7:0:0:ZHUDONG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42414</v>
      </c>
      <c r="AN83" s="27">
        <f t="shared" si="10"/>
        <v>2</v>
      </c>
      <c r="AO83" s="28" t="str">
        <f t="shared" si="11"/>
        <v>2016:2:2:7:ZHUDONG</v>
      </c>
      <c r="AP83" s="27">
        <f t="shared" ca="1" si="12"/>
        <v>160</v>
      </c>
      <c r="AQ83" s="21">
        <f t="shared" ca="1" si="13"/>
        <v>0</v>
      </c>
      <c r="AR83" s="21">
        <f t="shared" ca="1" si="13"/>
        <v>7</v>
      </c>
      <c r="AS83" s="21">
        <f t="shared" ca="1" si="13"/>
        <v>3</v>
      </c>
      <c r="AT83" s="21">
        <f t="shared" ca="1" si="13"/>
        <v>3</v>
      </c>
      <c r="AU83" s="21">
        <f t="shared" ca="1" si="13"/>
        <v>2</v>
      </c>
      <c r="AV83" s="21">
        <f t="shared" si="14"/>
        <v>1</v>
      </c>
      <c r="AW83" s="21">
        <f t="shared" si="15"/>
        <v>12</v>
      </c>
      <c r="AX83" s="21">
        <f t="shared" si="16"/>
        <v>6</v>
      </c>
      <c r="AY83" s="21">
        <f t="shared" si="17"/>
        <v>10</v>
      </c>
      <c r="AZ83" s="21">
        <f t="shared" si="18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2016:8:0:0:ZHUDONG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42421</v>
      </c>
      <c r="AN84" s="27">
        <f t="shared" si="10"/>
        <v>3</v>
      </c>
      <c r="AO84" s="28" t="str">
        <f t="shared" si="11"/>
        <v>2016:2:3:7:ZHUDONG</v>
      </c>
      <c r="AP84" s="27">
        <f t="shared" ca="1" si="12"/>
        <v>192</v>
      </c>
      <c r="AQ84" s="21">
        <f t="shared" ca="1" si="13"/>
        <v>1</v>
      </c>
      <c r="AR84" s="21">
        <f t="shared" ca="1" si="13"/>
        <v>7</v>
      </c>
      <c r="AS84" s="21">
        <f t="shared" ca="1" si="13"/>
        <v>2</v>
      </c>
      <c r="AT84" s="21">
        <f t="shared" ca="1" si="13"/>
        <v>4</v>
      </c>
      <c r="AU84" s="21">
        <f t="shared" ca="1" si="13"/>
        <v>1</v>
      </c>
      <c r="AV84" s="21">
        <f t="shared" si="14"/>
        <v>1</v>
      </c>
      <c r="AW84" s="21">
        <f t="shared" si="15"/>
        <v>12</v>
      </c>
      <c r="AX84" s="21">
        <f t="shared" si="16"/>
        <v>6</v>
      </c>
      <c r="AY84" s="21">
        <f t="shared" si="17"/>
        <v>10</v>
      </c>
      <c r="AZ84" s="21">
        <f t="shared" si="18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2016:9:0:0:ZHUDONG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90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42428</v>
      </c>
      <c r="AN85" s="27">
        <f t="shared" si="10"/>
        <v>4</v>
      </c>
      <c r="AO85" s="28" t="str">
        <f t="shared" si="11"/>
        <v>2016:2:4:7:ZHUDONG</v>
      </c>
      <c r="AP85" s="27">
        <f t="shared" ca="1" si="12"/>
        <v>223</v>
      </c>
      <c r="AQ85" s="21">
        <f t="shared" ca="1" si="13"/>
        <v>0</v>
      </c>
      <c r="AR85" s="21">
        <f t="shared" ca="1" si="13"/>
        <v>4</v>
      </c>
      <c r="AS85" s="21">
        <f t="shared" ca="1" si="13"/>
        <v>5</v>
      </c>
      <c r="AT85" s="21">
        <f t="shared" ca="1" si="13"/>
        <v>8</v>
      </c>
      <c r="AU85" s="21">
        <f t="shared" ca="1" si="13"/>
        <v>0</v>
      </c>
      <c r="AV85" s="21">
        <f t="shared" si="14"/>
        <v>1</v>
      </c>
      <c r="AW85" s="21">
        <f t="shared" si="15"/>
        <v>12</v>
      </c>
      <c r="AX85" s="21">
        <f t="shared" si="16"/>
        <v>6</v>
      </c>
      <c r="AY85" s="21">
        <f t="shared" si="17"/>
        <v>10</v>
      </c>
      <c r="AZ85" s="21">
        <f t="shared" si="18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2016:10:0:0:ZHUDONG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42435</v>
      </c>
      <c r="AN86" s="27">
        <f t="shared" si="10"/>
        <v>1</v>
      </c>
      <c r="AO86" s="28" t="str">
        <f t="shared" si="11"/>
        <v>2016:3:1:7:ZHUDONG</v>
      </c>
      <c r="AP86" s="27">
        <f t="shared" ca="1" si="12"/>
        <v>254</v>
      </c>
      <c r="AQ86" s="21">
        <f t="shared" ca="1" si="13"/>
        <v>0</v>
      </c>
      <c r="AR86" s="21">
        <f t="shared" ca="1" si="13"/>
        <v>5</v>
      </c>
      <c r="AS86" s="21">
        <f t="shared" ca="1" si="13"/>
        <v>5</v>
      </c>
      <c r="AT86" s="21">
        <f t="shared" ca="1" si="13"/>
        <v>8</v>
      </c>
      <c r="AU86" s="21">
        <f t="shared" ca="1" si="13"/>
        <v>0</v>
      </c>
      <c r="AV86" s="21">
        <f t="shared" si="14"/>
        <v>1</v>
      </c>
      <c r="AW86" s="21">
        <f t="shared" si="15"/>
        <v>12</v>
      </c>
      <c r="AX86" s="21">
        <f t="shared" si="16"/>
        <v>6</v>
      </c>
      <c r="AY86" s="21">
        <f t="shared" si="17"/>
        <v>10</v>
      </c>
      <c r="AZ86" s="21">
        <f t="shared" si="18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2016:11:0:0:ZHUDONG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42442</v>
      </c>
      <c r="AN87" s="27">
        <f t="shared" si="10"/>
        <v>2</v>
      </c>
      <c r="AO87" s="28" t="str">
        <f t="shared" si="11"/>
        <v>2016:3:2:7:ZHUDONG</v>
      </c>
      <c r="AP87" s="27">
        <f t="shared" ca="1" si="12"/>
        <v>283</v>
      </c>
      <c r="AQ87" s="21">
        <f t="shared" ca="1" si="13"/>
        <v>0</v>
      </c>
      <c r="AR87" s="21">
        <f t="shared" ca="1" si="13"/>
        <v>6</v>
      </c>
      <c r="AS87" s="21">
        <f t="shared" ca="1" si="13"/>
        <v>0</v>
      </c>
      <c r="AT87" s="21">
        <f t="shared" ca="1" si="13"/>
        <v>4</v>
      </c>
      <c r="AU87" s="21">
        <f t="shared" ca="1" si="13"/>
        <v>0</v>
      </c>
      <c r="AV87" s="21">
        <f t="shared" si="14"/>
        <v>1</v>
      </c>
      <c r="AW87" s="21">
        <f t="shared" si="15"/>
        <v>12</v>
      </c>
      <c r="AX87" s="21">
        <f t="shared" si="16"/>
        <v>6</v>
      </c>
      <c r="AY87" s="21">
        <f t="shared" si="17"/>
        <v>10</v>
      </c>
      <c r="AZ87" s="21">
        <f t="shared" si="18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2016:12:0:0:ZHUDONG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42449</v>
      </c>
      <c r="AN88" s="27">
        <f t="shared" si="10"/>
        <v>3</v>
      </c>
      <c r="AO88" s="28" t="str">
        <f t="shared" si="11"/>
        <v>2016:3:3:7:ZHUDONG</v>
      </c>
      <c r="AP88" s="27">
        <f t="shared" ca="1" si="12"/>
        <v>313</v>
      </c>
      <c r="AQ88" s="21">
        <f t="shared" ca="1" si="13"/>
        <v>0</v>
      </c>
      <c r="AR88" s="21">
        <f t="shared" ca="1" si="13"/>
        <v>6</v>
      </c>
      <c r="AS88" s="21">
        <f t="shared" ca="1" si="13"/>
        <v>10</v>
      </c>
      <c r="AT88" s="21">
        <f t="shared" ca="1" si="13"/>
        <v>8</v>
      </c>
      <c r="AU88" s="21">
        <f t="shared" ca="1" si="13"/>
        <v>0</v>
      </c>
      <c r="AV88" s="21">
        <f t="shared" si="14"/>
        <v>1</v>
      </c>
      <c r="AW88" s="21">
        <f t="shared" si="15"/>
        <v>12</v>
      </c>
      <c r="AX88" s="21">
        <f t="shared" si="16"/>
        <v>6</v>
      </c>
      <c r="AY88" s="21">
        <f t="shared" si="17"/>
        <v>10</v>
      </c>
      <c r="AZ88" s="21">
        <f t="shared" si="18"/>
        <v>2</v>
      </c>
    </row>
    <row r="89" spans="23:52">
      <c r="AC89" s="7">
        <f ca="1">SUMIFS(AC53:AC88, $X53:$X88,YEAR,AC53:AC88,"&lt;&gt;#N/A")</f>
        <v>2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1484</v>
      </c>
      <c r="X90" s="2" t="s">
        <v>2298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2741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2742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0</v>
      </c>
      <c r="AN100" s="27"/>
    </row>
    <row r="101" spans="23:50">
      <c r="W101" s="7" t="s">
        <v>449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2016  2</v>
      </c>
    </row>
    <row r="107" spans="23:50" ht="23.25">
      <c r="W107" s="7" t="s">
        <v>1479</v>
      </c>
      <c r="X107" s="42" t="str">
        <f>$X$91</f>
        <v>Zhudong District</v>
      </c>
    </row>
    <row r="108" spans="23:50">
      <c r="X108" s="40" t="str">
        <f>$X$92</f>
        <v>竹東地區</v>
      </c>
    </row>
    <row r="109" spans="23:50">
      <c r="X109" s="41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zoomScaleNormal="100" zoomScaleSheetLayoutView="115" workbookViewId="0">
      <selection activeCell="A4" sqref="A4:A5"/>
    </sheetView>
  </sheetViews>
  <sheetFormatPr defaultRowHeight="15"/>
  <cols>
    <col min="1" max="1" width="22.7109375" style="64" customWidth="1"/>
    <col min="2" max="3" width="22.85546875" style="64" customWidth="1"/>
    <col min="4" max="4" width="11.28515625" style="64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2278</v>
      </c>
      <c r="E1" s="36" t="str">
        <f>$A$2</f>
        <v>Zhubei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2743</v>
      </c>
      <c r="E2" s="75" t="str">
        <f>$A$3</f>
        <v>竹北地區</v>
      </c>
      <c r="F2" s="26" t="s">
        <v>806</v>
      </c>
      <c r="G2" s="77">
        <f>$A$6</f>
        <v>0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2744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72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2345</v>
      </c>
      <c r="E4" s="82">
        <f>DATE</f>
        <v>42449</v>
      </c>
      <c r="F4" s="23" t="s">
        <v>804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2346</v>
      </c>
      <c r="E5" s="83"/>
      <c r="F5" s="5" t="s">
        <v>805</v>
      </c>
      <c r="G5" s="6"/>
      <c r="H5" s="87">
        <f ca="1">ZHUBEI_DISTRICT_GRAPH!$AC$89</f>
        <v>6</v>
      </c>
      <c r="I5" s="88"/>
      <c r="J5" s="88"/>
      <c r="K5" s="89"/>
      <c r="L5" s="45">
        <f>$M$24</f>
        <v>0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Hsinchu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2353</v>
      </c>
      <c r="B11" s="1"/>
      <c r="E11" s="5" t="str">
        <f>$A11</f>
        <v>Zhubei 竹北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2276</v>
      </c>
      <c r="C12" s="64" t="str">
        <f>CONCATENATE(YEAR,":",MONTH,":",WEEK,":",WEEKDAY,":",$B12)</f>
        <v>2016:3:3:7:ZHUBEI_1_S</v>
      </c>
      <c r="D12" s="64">
        <f>MATCH($C12,REPORT_DATA_BY_COMP!$A:$A,0)</f>
        <v>974</v>
      </c>
      <c r="E12" s="65" t="str">
        <f>SUBSTITUTE(VLOOKUP($B12,COMP_LIST!$A:$AA,5,FALSE),"EL","")</f>
        <v>S. Harvey / Hughes</v>
      </c>
      <c r="F12" s="4" t="str">
        <f>VLOOKUP($B12,COMP_LIST!$A:$AA,3,FALSE)</f>
        <v>Zhubei 1 S</v>
      </c>
      <c r="G12" s="4" t="str">
        <f>VLOOKUP($B12,COMP_LIST!$A:$AA,4,FALSE)</f>
        <v>竹北 1 姐妹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1</v>
      </c>
      <c r="J12" s="10">
        <f>IFERROR(INDEX(REPORT_DATA_BY_COMP!$A:$AH,$D12,MATCH(J$8,REPORT_DATA_BY_COMP!$A$1:$AH$1,0)), "")</f>
        <v>2</v>
      </c>
      <c r="K12" s="10">
        <f>IFERROR(INDEX(REPORT_DATA_BY_COMP!$A:$AH,$D12,MATCH(K$8,REPORT_DATA_BY_COMP!$A$1:$AH$1,0)), "")</f>
        <v>1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4</v>
      </c>
      <c r="O12" s="10">
        <f>IFERROR(INDEX(REPORT_DATA_BY_COMP!$A:$AH,$D12,MATCH(O$8,REPORT_DATA_BY_COMP!$A$1:$AH$1,0)), "")</f>
        <v>3</v>
      </c>
      <c r="P12" s="10">
        <f>IFERROR(INDEX(REPORT_DATA_BY_COMP!$A:$AH,$D12,MATCH(P$8,REPORT_DATA_BY_COMP!$A$1:$AH$1,0)), "")</f>
        <v>7</v>
      </c>
      <c r="Q12" s="10">
        <f>IFERROR(INDEX(REPORT_DATA_BY_COMP!$A:$AH,$D12,MATCH(Q$8,REPORT_DATA_BY_COMP!$A$1:$AH$1,0)), "")</f>
        <v>6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7</v>
      </c>
    </row>
    <row r="13" spans="1:19" ht="15" customHeight="1">
      <c r="A13" s="1"/>
      <c r="B13" s="1" t="s">
        <v>2282</v>
      </c>
      <c r="C13" s="64" t="str">
        <f>CONCATENATE(YEAR,":",MONTH,":",WEEK,":",WEEKDAY,":",$B13)</f>
        <v>2016:3:3:7:ZHUBEI_2_E</v>
      </c>
      <c r="D13" s="64">
        <f>MATCH($C13,REPORT_DATA_BY_COMP!$A:$A,0)</f>
        <v>975</v>
      </c>
      <c r="E13" s="65" t="str">
        <f>SUBSTITUTE(VLOOKUP($B13,COMP_LIST!$A:$AA,5,FALSE),"EL","")</f>
        <v>E. Karlinsey / Hawkes</v>
      </c>
      <c r="F13" s="4" t="str">
        <f>VLOOKUP($B13,COMP_LIST!$A:$AA,3,FALSE)</f>
        <v>Zhubei 2 E</v>
      </c>
      <c r="G13" s="4" t="str">
        <f>VLOOKUP($B13,COMP_LIST!$A:$AA,4,FALSE)</f>
        <v>竹北 2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1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3</v>
      </c>
      <c r="L13" s="47">
        <f>IFERROR(INDEX(REPORT_DATA_BY_COMP!$A:$AH,$D13,MATCH(L$8,REPORT_DATA_BY_COMP!$A$1:$AH$1,0)), "")</f>
        <v>1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4</v>
      </c>
      <c r="O13" s="10">
        <f>IFERROR(INDEX(REPORT_DATA_BY_COMP!$A:$AH,$D13,MATCH(O$8,REPORT_DATA_BY_COMP!$A$1:$AH$1,0)), "")</f>
        <v>1</v>
      </c>
      <c r="P13" s="10">
        <f>IFERROR(INDEX(REPORT_DATA_BY_COMP!$A:$AH,$D13,MATCH(P$8,REPORT_DATA_BY_COMP!$A$1:$AH$1,0)), "")</f>
        <v>11</v>
      </c>
      <c r="Q13" s="10">
        <f>IFERROR(INDEX(REPORT_DATA_BY_COMP!$A:$AH,$D13,MATCH(Q$8,REPORT_DATA_BY_COMP!$A$1:$AH$1,0)), "")</f>
        <v>3</v>
      </c>
      <c r="R13" s="10">
        <f>IFERROR(INDEX(REPORT_DATA_BY_COMP!$A:$AH,$D13,MATCH(R$8,REPORT_DATA_BY_COMP!$A$1:$AH$1,0)), "")</f>
        <v>1</v>
      </c>
      <c r="S13" s="10">
        <f>IFERROR(INDEX(REPORT_DATA_BY_COMP!$A:$AH,$D13,MATCH(S$8,REPORT_DATA_BY_COMP!$A$1:$AH$1,0)), "")</f>
        <v>7</v>
      </c>
    </row>
    <row r="14" spans="1:19" ht="15" customHeight="1">
      <c r="A14" s="1"/>
      <c r="B14" s="1" t="s">
        <v>2287</v>
      </c>
      <c r="C14" s="64" t="str">
        <f>CONCATENATE(YEAR,":",MONTH,":",WEEK,":",WEEKDAY,":",$B14)</f>
        <v>2016:3:3:7:ZHUBEI_2_S</v>
      </c>
      <c r="D14" s="64">
        <f>MATCH($C14,REPORT_DATA_BY_COMP!$A:$A,0)</f>
        <v>976</v>
      </c>
      <c r="E14" s="65" t="str">
        <f>SUBSTITUTE(VLOOKUP($B14,COMP_LIST!$A:$AA,5,FALSE),"EL","")</f>
        <v>S. Fenlaw  / Toronto</v>
      </c>
      <c r="F14" s="4" t="str">
        <f>VLOOKUP($B14,COMP_LIST!$A:$AA,3,FALSE)</f>
        <v>Zhubei 2 S</v>
      </c>
      <c r="G14" s="4" t="str">
        <f>VLOOKUP($B14,COMP_LIST!$A:$AA,4,FALSE)</f>
        <v>竹北 2 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2</v>
      </c>
      <c r="K14" s="10">
        <f>IFERROR(INDEX(REPORT_DATA_BY_COMP!$A:$AH,$D14,MATCH(K$8,REPORT_DATA_BY_COMP!$A$1:$AH$1,0)), "")</f>
        <v>0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2</v>
      </c>
      <c r="O14" s="10">
        <f>IFERROR(INDEX(REPORT_DATA_BY_COMP!$A:$AH,$D14,MATCH(O$8,REPORT_DATA_BY_COMP!$A$1:$AH$1,0)), "")</f>
        <v>2</v>
      </c>
      <c r="P14" s="10">
        <f>IFERROR(INDEX(REPORT_DATA_BY_COMP!$A:$AH,$D14,MATCH(P$8,REPORT_DATA_BY_COMP!$A$1:$AH$1,0)), "")</f>
        <v>4</v>
      </c>
      <c r="Q14" s="10">
        <f>IFERROR(INDEX(REPORT_DATA_BY_COMP!$A:$AH,$D14,MATCH(Q$8,REPORT_DATA_BY_COMP!$A$1:$AH$1,0)), "")</f>
        <v>5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5</v>
      </c>
    </row>
    <row r="15" spans="1:19" ht="15" customHeight="1">
      <c r="A15" s="1"/>
      <c r="B15" s="1" t="s">
        <v>2291</v>
      </c>
      <c r="C15" s="64" t="str">
        <f>CONCATENATE(YEAR,":",MONTH,":",WEEK,":",WEEKDAY,":",$B15)</f>
        <v>2016:3:3:7:ZHUBEI_3_E</v>
      </c>
      <c r="D15" s="64">
        <f>MATCH($C15,REPORT_DATA_BY_COMP!$A:$A,0)</f>
        <v>977</v>
      </c>
      <c r="E15" s="65" t="str">
        <f>SUBSTITUTE(VLOOKUP($B15,COMP_LIST!$A:$AA,5,FALSE),"EL","")</f>
        <v>E. Seely DL / Hsiao</v>
      </c>
      <c r="F15" s="4" t="str">
        <f>VLOOKUP($B15,COMP_LIST!$A:$AA,3,FALSE)</f>
        <v>Zhubei 3 E</v>
      </c>
      <c r="G15" s="4" t="str">
        <f>VLOOKUP($B15,COMP_LIST!$A:$AA,4,FALSE)</f>
        <v>竹北 3 長老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0</v>
      </c>
      <c r="K15" s="10">
        <f>IFERROR(INDEX(REPORT_DATA_BY_COMP!$A:$AH,$D15,MATCH(K$8,REPORT_DATA_BY_COMP!$A$1:$AH$1,0)), "")</f>
        <v>0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0</v>
      </c>
      <c r="O15" s="10">
        <f>IFERROR(INDEX(REPORT_DATA_BY_COMP!$A:$AH,$D15,MATCH(O$8,REPORT_DATA_BY_COMP!$A$1:$AH$1,0)), "")</f>
        <v>2</v>
      </c>
      <c r="P15" s="10">
        <f>IFERROR(INDEX(REPORT_DATA_BY_COMP!$A:$AH,$D15,MATCH(P$8,REPORT_DATA_BY_COMP!$A$1:$AH$1,0)), "")</f>
        <v>6</v>
      </c>
      <c r="Q15" s="10">
        <f>IFERROR(INDEX(REPORT_DATA_BY_COMP!$A:$AH,$D15,MATCH(Q$8,REPORT_DATA_BY_COMP!$A$1:$AH$1,0)), "")</f>
        <v>4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5</v>
      </c>
    </row>
    <row r="16" spans="1:19" ht="15" customHeight="1">
      <c r="A16" s="1"/>
      <c r="B16" s="1"/>
      <c r="E16" s="8" t="s">
        <v>819</v>
      </c>
      <c r="F16" s="9"/>
      <c r="G16" s="9"/>
      <c r="H16" s="11">
        <f>SUM(H12:H15)</f>
        <v>0</v>
      </c>
      <c r="I16" s="11">
        <f>SUM(I12:I15)</f>
        <v>2</v>
      </c>
      <c r="J16" s="11">
        <f>SUM(J12:J15)</f>
        <v>4</v>
      </c>
      <c r="K16" s="11">
        <f>SUM(K12:K15)</f>
        <v>4</v>
      </c>
      <c r="L16" s="48">
        <f>SUM(L12:L15)</f>
        <v>1</v>
      </c>
      <c r="M16" s="57">
        <f>SUM(M12:M15)</f>
        <v>0</v>
      </c>
      <c r="N16" s="51">
        <f>SUM(N12:N15)</f>
        <v>10</v>
      </c>
      <c r="O16" s="11">
        <f>SUM(O12:O15)</f>
        <v>8</v>
      </c>
      <c r="P16" s="11">
        <f>SUM(P12:P15)</f>
        <v>28</v>
      </c>
      <c r="Q16" s="11">
        <f>SUM(Q12:Q15)</f>
        <v>18</v>
      </c>
      <c r="R16" s="11">
        <f>SUM(R12:R15)</f>
        <v>1</v>
      </c>
      <c r="S16" s="11">
        <f>SUM(S12:S15)</f>
        <v>24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2703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2016:3:1:7:ZHUBEI</v>
      </c>
      <c r="D19" s="64">
        <f>MATCH($C19,REPORT_DATA_BY_DISTRICT!$A:$A, 0)</f>
        <v>253</v>
      </c>
      <c r="E19" s="19" t="s">
        <v>796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2</v>
      </c>
      <c r="K19" s="10">
        <f>IFERROR(INDEX(REPORT_DATA_BY_DISTRICT!$A:$AH,$D19,MATCH(K$8,REPORT_DATA_BY_DISTRICT!$A$1:$AH$1,0)), "")</f>
        <v>4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6</v>
      </c>
      <c r="O19" s="10">
        <f>IFERROR(INDEX(REPORT_DATA_BY_DISTRICT!$A:$AH,$D19,MATCH(O$8,REPORT_DATA_BY_DISTRICT!$A$1:$AH$1,0)), "")</f>
        <v>7</v>
      </c>
      <c r="P19" s="10">
        <f>IFERROR(INDEX(REPORT_DATA_BY_DISTRICT!$A:$AH,$D19,MATCH(P$8,REPORT_DATA_BY_DISTRICT!$A$1:$AH$1,0)), "")</f>
        <v>23</v>
      </c>
      <c r="Q19" s="10">
        <f>IFERROR(INDEX(REPORT_DATA_BY_DISTRICT!$A:$AH,$D19,MATCH(Q$8,REPORT_DATA_BY_DISTRICT!$A$1:$AH$1,0)), "")</f>
        <v>11</v>
      </c>
      <c r="R19" s="10">
        <f>IFERROR(INDEX(REPORT_DATA_BY_DISTRICT!$A:$AH,$D19,MATCH(R$8,REPORT_DATA_BY_DISTRICT!$A$1:$AH$1,0)), "")</f>
        <v>1</v>
      </c>
      <c r="S19" s="10">
        <f>IFERROR(INDEX(REPORT_DATA_BY_DISTRICT!$A:$AH,$D19,MATCH(S$8,REPORT_DATA_BY_DISTRICT!$A$1:$AH$1,0)), "")</f>
        <v>31</v>
      </c>
    </row>
    <row r="20" spans="3:19" ht="15" customHeight="1">
      <c r="C20" s="64" t="str">
        <f>CONCATENATE(YEAR,":",MONTH,":2:",WEEKLY_REPORT_DAY,":", $A$1)</f>
        <v>2016:3:2:7:ZHUBEI</v>
      </c>
      <c r="D20" s="64">
        <f>MATCH($C20,REPORT_DATA_BY_DISTRICT!$A:$A, 0)</f>
        <v>282</v>
      </c>
      <c r="E20" s="19" t="s">
        <v>795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3</v>
      </c>
      <c r="K20" s="10">
        <f>IFERROR(INDEX(REPORT_DATA_BY_DISTRICT!$A:$AH,$D20,MATCH(K$8,REPORT_DATA_BY_DISTRICT!$A$1:$AH$1,0)), "")</f>
        <v>1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6</v>
      </c>
      <c r="O20" s="10">
        <f>IFERROR(INDEX(REPORT_DATA_BY_DISTRICT!$A:$AH,$D20,MATCH(O$8,REPORT_DATA_BY_DISTRICT!$A$1:$AH$1,0)), "")</f>
        <v>3</v>
      </c>
      <c r="P20" s="10">
        <f>IFERROR(INDEX(REPORT_DATA_BY_DISTRICT!$A:$AH,$D20,MATCH(P$8,REPORT_DATA_BY_DISTRICT!$A$1:$AH$1,0)), "")</f>
        <v>21</v>
      </c>
      <c r="Q20" s="10">
        <f>IFERROR(INDEX(REPORT_DATA_BY_DISTRICT!$A:$AH,$D20,MATCH(Q$8,REPORT_DATA_BY_DISTRICT!$A$1:$AH$1,0)), "")</f>
        <v>10</v>
      </c>
      <c r="R20" s="10">
        <f>IFERROR(INDEX(REPORT_DATA_BY_DISTRICT!$A:$AH,$D20,MATCH(R$8,REPORT_DATA_BY_DISTRICT!$A$1:$AH$1,0)), "")</f>
        <v>0</v>
      </c>
      <c r="S20" s="10">
        <f>IFERROR(INDEX(REPORT_DATA_BY_DISTRICT!$A:$AH,$D20,MATCH(S$8,REPORT_DATA_BY_DISTRICT!$A$1:$AH$1,0)), "")</f>
        <v>24</v>
      </c>
    </row>
    <row r="21" spans="3:19" ht="15" customHeight="1">
      <c r="C21" s="64" t="str">
        <f>CONCATENATE(YEAR,":",MONTH,":3:",WEEKLY_REPORT_DAY,":", $A$1)</f>
        <v>2016:3:3:7:ZHUBEI</v>
      </c>
      <c r="D21" s="64">
        <f>MATCH($C21,REPORT_DATA_BY_DISTRICT!$A:$A, 0)</f>
        <v>312</v>
      </c>
      <c r="E21" s="19" t="s">
        <v>797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2</v>
      </c>
      <c r="J21" s="10">
        <f>IFERROR(INDEX(REPORT_DATA_BY_DISTRICT!$A:$AH,$D21,MATCH(J$8,REPORT_DATA_BY_DISTRICT!$A$1:$AH$1,0)), "")</f>
        <v>4</v>
      </c>
      <c r="K21" s="10">
        <f>IFERROR(INDEX(REPORT_DATA_BY_DISTRICT!$A:$AH,$D21,MATCH(K$8,REPORT_DATA_BY_DISTRICT!$A$1:$AH$1,0)), "")</f>
        <v>4</v>
      </c>
      <c r="L21" s="10">
        <f>IFERROR(INDEX(REPORT_DATA_BY_DISTRICT!$A:$AH,$D21,MATCH(L$8,REPORT_DATA_BY_DISTRICT!$A$1:$AH$1,0)), "")</f>
        <v>1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10</v>
      </c>
      <c r="O21" s="10">
        <f>IFERROR(INDEX(REPORT_DATA_BY_DISTRICT!$A:$AH,$D21,MATCH(O$8,REPORT_DATA_BY_DISTRICT!$A$1:$AH$1,0)), "")</f>
        <v>8</v>
      </c>
      <c r="P21" s="10">
        <f>IFERROR(INDEX(REPORT_DATA_BY_DISTRICT!$A:$AH,$D21,MATCH(P$8,REPORT_DATA_BY_DISTRICT!$A$1:$AH$1,0)), "")</f>
        <v>28</v>
      </c>
      <c r="Q21" s="10">
        <f>IFERROR(INDEX(REPORT_DATA_BY_DISTRICT!$A:$AH,$D21,MATCH(Q$8,REPORT_DATA_BY_DISTRICT!$A$1:$AH$1,0)), "")</f>
        <v>18</v>
      </c>
      <c r="R21" s="10">
        <f>IFERROR(INDEX(REPORT_DATA_BY_DISTRICT!$A:$AH,$D21,MATCH(R$8,REPORT_DATA_BY_DISTRICT!$A$1:$AH$1,0)), "")</f>
        <v>1</v>
      </c>
      <c r="S21" s="10">
        <f>IFERROR(INDEX(REPORT_DATA_BY_DISTRICT!$A:$AH,$D21,MATCH(S$8,REPORT_DATA_BY_DISTRICT!$A$1:$AH$1,0)), "")</f>
        <v>24</v>
      </c>
    </row>
    <row r="22" spans="3:19" ht="15" customHeight="1">
      <c r="C22" s="64" t="str">
        <f>CONCATENATE(YEAR,":",MONTH,":4:",WEEKLY_REPORT_DAY,":", $A$1)</f>
        <v>2016:3:4:7:ZHUBEI</v>
      </c>
      <c r="D22" s="64" t="e">
        <f>MATCH($C22,REPORT_DATA_BY_DISTRICT!$A:$A, 0)</f>
        <v>#N/A</v>
      </c>
      <c r="E22" s="19" t="s">
        <v>798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2016:3:5:7:ZHUBEI</v>
      </c>
      <c r="D23" s="64" t="e">
        <f>MATCH($C23,REPORT_DATA_BY_DISTRICT!$A:$A, 0)</f>
        <v>#N/A</v>
      </c>
      <c r="E23" s="19" t="s">
        <v>799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819</v>
      </c>
      <c r="F24" s="14"/>
      <c r="G24" s="14"/>
      <c r="H24" s="17">
        <f>SUM(H19:H23)</f>
        <v>0</v>
      </c>
      <c r="I24" s="17">
        <f t="shared" ref="I24:R24" si="0">SUM(I19:I23)</f>
        <v>2</v>
      </c>
      <c r="J24" s="17">
        <f t="shared" si="0"/>
        <v>9</v>
      </c>
      <c r="K24" s="17">
        <f t="shared" si="0"/>
        <v>9</v>
      </c>
      <c r="L24" s="49">
        <f t="shared" si="0"/>
        <v>1</v>
      </c>
      <c r="M24" s="17">
        <f t="shared" si="0"/>
        <v>0</v>
      </c>
      <c r="N24" s="52">
        <f t="shared" si="0"/>
        <v>22</v>
      </c>
      <c r="O24" s="17">
        <f t="shared" si="0"/>
        <v>18</v>
      </c>
      <c r="P24" s="17">
        <f t="shared" si="0"/>
        <v>72</v>
      </c>
      <c r="Q24" s="17">
        <f t="shared" si="0"/>
        <v>39</v>
      </c>
      <c r="R24" s="17">
        <f t="shared" si="0"/>
        <v>2</v>
      </c>
      <c r="S24" s="17">
        <f>SUM(S19:S23)</f>
        <v>79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5:S15">
    <cfRule type="expression" dxfId="294" priority="14">
      <formula>J15=""</formula>
    </cfRule>
    <cfRule type="expression" dxfId="293" priority="15">
      <formula>AND(M$10&lt;&gt;"",M15&lt;M$10)</formula>
    </cfRule>
    <cfRule type="expression" dxfId="292" priority="16">
      <formula>AND(M$10&lt;&gt;"",M15&gt;=M$10)</formula>
    </cfRule>
  </conditionalFormatting>
  <conditionalFormatting sqref="M12:S12">
    <cfRule type="expression" dxfId="291" priority="11">
      <formula>AND(M$9&lt;&gt;"",M12&gt;=M$9)</formula>
    </cfRule>
  </conditionalFormatting>
  <conditionalFormatting sqref="M12:S12">
    <cfRule type="expression" dxfId="290" priority="10">
      <formula>J12=""</formula>
    </cfRule>
    <cfRule type="expression" dxfId="289" priority="12">
      <formula>AND(M$10&lt;&gt;"",M12&lt;M$10)</formula>
    </cfRule>
    <cfRule type="expression" dxfId="288" priority="13">
      <formula>AND(M$10&lt;&gt;"",M12&gt;=M$10)</formula>
    </cfRule>
  </conditionalFormatting>
  <conditionalFormatting sqref="M15:S15">
    <cfRule type="expression" dxfId="287" priority="9">
      <formula>AND(M$9&lt;&gt;"",M15&gt;=M$9)</formula>
    </cfRule>
  </conditionalFormatting>
  <conditionalFormatting sqref="M14:S14">
    <cfRule type="expression" dxfId="286" priority="6">
      <formula>J14=""</formula>
    </cfRule>
    <cfRule type="expression" dxfId="285" priority="7">
      <formula>AND(M$10&lt;&gt;"",M14&lt;M$10)</formula>
    </cfRule>
    <cfRule type="expression" dxfId="284" priority="8">
      <formula>AND(M$10&lt;&gt;"",M14&gt;=M$10)</formula>
    </cfRule>
  </conditionalFormatting>
  <conditionalFormatting sqref="M14:S14">
    <cfRule type="expression" dxfId="283" priority="5">
      <formula>AND(M$9&lt;&gt;"",M14&gt;=M$9)</formula>
    </cfRule>
  </conditionalFormatting>
  <conditionalFormatting sqref="M13:S13">
    <cfRule type="expression" dxfId="282" priority="2">
      <formula>J13=""</formula>
    </cfRule>
    <cfRule type="expression" dxfId="281" priority="3">
      <formula>AND(M$10&lt;&gt;"",M13&lt;M$10)</formula>
    </cfRule>
    <cfRule type="expression" dxfId="280" priority="4">
      <formula>AND(M$10&lt;&gt;"",M13&gt;=M$10)</formula>
    </cfRule>
  </conditionalFormatting>
  <conditionalFormatting sqref="M13:S13">
    <cfRule type="expression" dxfId="279" priority="1">
      <formula>AND(M$9&lt;&gt;"",M13&gt;=M$9)</formula>
    </cfRule>
  </conditionalFormatting>
  <pageMargins left="0.70866141732283472" right="0.70866141732283472" top="0.74803149606299213" bottom="0.74803149606299213" header="0.31496062992125984" footer="0.31496062992125984"/>
  <pageSetup paperSize="9" scale="65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opLeftCell="I79" zoomScale="85" zoomScaleNormal="85" workbookViewId="0">
      <selection activeCell="A4" sqref="A4:A5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2014:1:0:0:ZHUBEI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2014:2:0:0:ZHUBEI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2014:3:0:0:ZHUBEI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2014:4:0:0:ZHUBEI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2014:5:0:0:ZHUBEI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2014:6:0:0:ZHUBEI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2014:7:0:0:ZHUBEI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2014:8:0:0:ZHUBEI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2014:9:0:0:ZHUBEI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2014:10:0:0:ZHUBEI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2014:11:0:0:ZHUBEI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2014:12:0:0:ZHUBEI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2015:1:0:0:ZHUBEI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2015:2:0:0:ZHUBEI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2015:3:0:0:ZHUBEI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2015:4:0:0:ZHUBEI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2015:5:0:0:ZHUBEI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2015:6:0:0:ZHUBEI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2015:7:0:0:ZHUBEI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2015:8:0:0:ZHUBEI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2015:9:0:0:ZHUBEI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2015:10:0:0:ZHUBEI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2015:11:0:0:ZHUBEI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2015:12:0:0:ZHUBEI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2016:1:0:0:ZHUBEI</v>
      </c>
      <c r="AB77" s="27">
        <f t="shared" ca="1" si="3"/>
        <v>35</v>
      </c>
      <c r="AC77" s="21">
        <f t="shared" ca="1" si="4"/>
        <v>3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42372</v>
      </c>
      <c r="AN77" s="27">
        <f t="shared" ref="AN77:AN88" si="10">WEEKNUM(AM77,2)-WEEKNUM(DATE(YEAR(AM77),MONTH(AM77),1),2)+1</f>
        <v>1</v>
      </c>
      <c r="AO77" s="28" t="str">
        <f t="shared" ref="AO77:AO88" si="11">CONCATENATE(YEAR(AM77),":",MONTH(AM77),":",AN77,":",WEEKLY_REPORT_DAY,":", $X$90)</f>
        <v>2016:1:1:7:ZHUBEI</v>
      </c>
      <c r="AP77" s="27" t="e">
        <f t="shared" ref="AP77:AP88" ca="1" si="12">MATCH(AO77,INDIRECT(CONCATENATE($X$93,"$A:$A")),0)</f>
        <v>#N/A</v>
      </c>
      <c r="AQ77" s="21" t="e">
        <f t="shared" ref="AQ77:AU88" ca="1" si="13">INDEX(INDIRECT(CONCATENATE($X$93,"$A:$AG")),$AP77,MATCH(AQ$52,INDIRECT(CONCATENATE($X$93,"$A1:$AG1")),0))</f>
        <v>#N/A</v>
      </c>
      <c r="AR77" s="21" t="e">
        <f t="shared" ca="1" si="13"/>
        <v>#N/A</v>
      </c>
      <c r="AS77" s="21" t="e">
        <f t="shared" ca="1" si="13"/>
        <v>#N/A</v>
      </c>
      <c r="AT77" s="21" t="e">
        <f t="shared" ca="1" si="13"/>
        <v>#N/A</v>
      </c>
      <c r="AU77" s="21" t="e">
        <f t="shared" ca="1" si="13"/>
        <v>#N/A</v>
      </c>
      <c r="AV77" s="21">
        <f t="shared" ref="AV77:AV88" si="14">ROUND(1*$X$97/$X$99,0)</f>
        <v>1</v>
      </c>
      <c r="AW77" s="21">
        <f t="shared" ref="AW77:AW88" si="15">6*$X$97</f>
        <v>24</v>
      </c>
      <c r="AX77" s="21">
        <f t="shared" ref="AX77:AX88" si="16">3*$X$97</f>
        <v>12</v>
      </c>
      <c r="AY77" s="21">
        <f t="shared" ref="AY77:AY88" si="17">5*$X$97</f>
        <v>20</v>
      </c>
      <c r="AZ77" s="21">
        <f t="shared" ref="AZ77:AZ88" si="18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2016:2:0:0:ZHUBEI</v>
      </c>
      <c r="AB78" s="27">
        <f t="shared" ca="1" si="3"/>
        <v>68</v>
      </c>
      <c r="AC78" s="21">
        <f t="shared" ca="1" si="4"/>
        <v>3</v>
      </c>
      <c r="AD78" s="21">
        <f t="shared" si="5"/>
        <v>0</v>
      </c>
      <c r="AE78" s="27">
        <f t="shared" ca="1" si="6"/>
        <v>15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1</v>
      </c>
      <c r="AK78" s="10">
        <f t="shared" ca="1" si="8"/>
        <v>0</v>
      </c>
      <c r="AL78" s="7">
        <v>-10</v>
      </c>
      <c r="AM78" s="28">
        <f t="shared" si="9"/>
        <v>42379</v>
      </c>
      <c r="AN78" s="27">
        <f t="shared" si="10"/>
        <v>2</v>
      </c>
      <c r="AO78" s="28" t="str">
        <f t="shared" si="11"/>
        <v>2016:1:2:7:ZHUBEI</v>
      </c>
      <c r="AP78" s="27">
        <f t="shared" ca="1" si="12"/>
        <v>31</v>
      </c>
      <c r="AQ78" s="21">
        <f t="shared" ca="1" si="13"/>
        <v>0</v>
      </c>
      <c r="AR78" s="21">
        <f t="shared" ca="1" si="13"/>
        <v>18</v>
      </c>
      <c r="AS78" s="21">
        <f t="shared" ca="1" si="13"/>
        <v>0</v>
      </c>
      <c r="AT78" s="21">
        <f t="shared" ca="1" si="13"/>
        <v>15</v>
      </c>
      <c r="AU78" s="21">
        <f t="shared" ca="1" si="13"/>
        <v>0</v>
      </c>
      <c r="AV78" s="21">
        <f t="shared" si="14"/>
        <v>1</v>
      </c>
      <c r="AW78" s="21">
        <f t="shared" si="15"/>
        <v>24</v>
      </c>
      <c r="AX78" s="21">
        <f t="shared" si="16"/>
        <v>12</v>
      </c>
      <c r="AY78" s="21">
        <f t="shared" si="17"/>
        <v>20</v>
      </c>
      <c r="AZ78" s="21">
        <f t="shared" si="18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2016:3:0:0:ZHUBEI</v>
      </c>
      <c r="AB79" s="27">
        <f t="shared" ca="1" si="3"/>
        <v>100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42386</v>
      </c>
      <c r="AN79" s="27">
        <f t="shared" si="10"/>
        <v>3</v>
      </c>
      <c r="AO79" s="28" t="str">
        <f t="shared" si="11"/>
        <v>2016:1:3:7:ZHUBEI</v>
      </c>
      <c r="AP79" s="27" t="e">
        <f t="shared" ca="1" si="12"/>
        <v>#N/A</v>
      </c>
      <c r="AQ79" s="21" t="e">
        <f t="shared" ca="1" si="13"/>
        <v>#N/A</v>
      </c>
      <c r="AR79" s="21" t="e">
        <f t="shared" ca="1" si="13"/>
        <v>#N/A</v>
      </c>
      <c r="AS79" s="21" t="e">
        <f t="shared" ca="1" si="13"/>
        <v>#N/A</v>
      </c>
      <c r="AT79" s="21" t="e">
        <f t="shared" ca="1" si="13"/>
        <v>#N/A</v>
      </c>
      <c r="AU79" s="21" t="e">
        <f t="shared" ca="1" si="13"/>
        <v>#N/A</v>
      </c>
      <c r="AV79" s="21">
        <f t="shared" si="14"/>
        <v>1</v>
      </c>
      <c r="AW79" s="21">
        <f t="shared" si="15"/>
        <v>24</v>
      </c>
      <c r="AX79" s="21">
        <f t="shared" si="16"/>
        <v>12</v>
      </c>
      <c r="AY79" s="21">
        <f t="shared" si="17"/>
        <v>20</v>
      </c>
      <c r="AZ79" s="21">
        <f t="shared" si="18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2016:4:0:0:ZHUBEI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42393</v>
      </c>
      <c r="AN80" s="27">
        <f t="shared" si="10"/>
        <v>4</v>
      </c>
      <c r="AO80" s="28" t="str">
        <f t="shared" si="11"/>
        <v>2016:1:4:7:ZHUBEI</v>
      </c>
      <c r="AP80" s="27">
        <f t="shared" ca="1" si="12"/>
        <v>63</v>
      </c>
      <c r="AQ80" s="21">
        <f t="shared" ca="1" si="13"/>
        <v>2</v>
      </c>
      <c r="AR80" s="21">
        <f t="shared" ca="1" si="13"/>
        <v>12</v>
      </c>
      <c r="AS80" s="21">
        <f t="shared" ca="1" si="13"/>
        <v>4</v>
      </c>
      <c r="AT80" s="21">
        <f t="shared" ca="1" si="13"/>
        <v>16</v>
      </c>
      <c r="AU80" s="21">
        <f t="shared" ca="1" si="13"/>
        <v>0</v>
      </c>
      <c r="AV80" s="21">
        <f t="shared" si="14"/>
        <v>1</v>
      </c>
      <c r="AW80" s="21">
        <f t="shared" si="15"/>
        <v>24</v>
      </c>
      <c r="AX80" s="21">
        <f t="shared" si="16"/>
        <v>12</v>
      </c>
      <c r="AY80" s="21">
        <f t="shared" si="17"/>
        <v>20</v>
      </c>
      <c r="AZ80" s="21">
        <f t="shared" si="18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2016:5:0:0:ZHUBEI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42400</v>
      </c>
      <c r="AN81" s="27">
        <f t="shared" si="10"/>
        <v>5</v>
      </c>
      <c r="AO81" s="28" t="str">
        <f t="shared" si="11"/>
        <v>2016:1:5:7:ZHUBEI</v>
      </c>
      <c r="AP81" s="27">
        <f t="shared" ca="1" si="12"/>
        <v>95</v>
      </c>
      <c r="AQ81" s="21">
        <f t="shared" ca="1" si="13"/>
        <v>1</v>
      </c>
      <c r="AR81" s="21">
        <f t="shared" ca="1" si="13"/>
        <v>15</v>
      </c>
      <c r="AS81" s="21">
        <f t="shared" ca="1" si="13"/>
        <v>5</v>
      </c>
      <c r="AT81" s="21">
        <f t="shared" ca="1" si="13"/>
        <v>11</v>
      </c>
      <c r="AU81" s="21">
        <f t="shared" ca="1" si="13"/>
        <v>0</v>
      </c>
      <c r="AV81" s="21">
        <f t="shared" si="14"/>
        <v>1</v>
      </c>
      <c r="AW81" s="21">
        <f t="shared" si="15"/>
        <v>24</v>
      </c>
      <c r="AX81" s="21">
        <f t="shared" si="16"/>
        <v>12</v>
      </c>
      <c r="AY81" s="21">
        <f t="shared" si="17"/>
        <v>20</v>
      </c>
      <c r="AZ81" s="21">
        <f t="shared" si="18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2016:6:0:0:ZHUBEI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42407</v>
      </c>
      <c r="AN82" s="27">
        <f t="shared" si="10"/>
        <v>1</v>
      </c>
      <c r="AO82" s="28" t="str">
        <f t="shared" si="11"/>
        <v>2016:2:1:7:ZHUBEI</v>
      </c>
      <c r="AP82" s="27">
        <f t="shared" ca="1" si="12"/>
        <v>127</v>
      </c>
      <c r="AQ82" s="21">
        <f t="shared" ca="1" si="13"/>
        <v>0</v>
      </c>
      <c r="AR82" s="21">
        <f t="shared" ca="1" si="13"/>
        <v>18</v>
      </c>
      <c r="AS82" s="21">
        <f t="shared" ca="1" si="13"/>
        <v>3</v>
      </c>
      <c r="AT82" s="21">
        <f t="shared" ca="1" si="13"/>
        <v>15</v>
      </c>
      <c r="AU82" s="21">
        <f t="shared" ca="1" si="13"/>
        <v>0</v>
      </c>
      <c r="AV82" s="21">
        <f t="shared" si="14"/>
        <v>1</v>
      </c>
      <c r="AW82" s="21">
        <f t="shared" si="15"/>
        <v>24</v>
      </c>
      <c r="AX82" s="21">
        <f t="shared" si="16"/>
        <v>12</v>
      </c>
      <c r="AY82" s="21">
        <f t="shared" si="17"/>
        <v>20</v>
      </c>
      <c r="AZ82" s="21">
        <f t="shared" si="18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2016:7:0:0:ZHUBEI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42414</v>
      </c>
      <c r="AN83" s="27">
        <f t="shared" si="10"/>
        <v>2</v>
      </c>
      <c r="AO83" s="28" t="str">
        <f t="shared" si="11"/>
        <v>2016:2:2:7:ZHUBEI</v>
      </c>
      <c r="AP83" s="27">
        <f t="shared" ca="1" si="12"/>
        <v>159</v>
      </c>
      <c r="AQ83" s="21">
        <f t="shared" ca="1" si="13"/>
        <v>0</v>
      </c>
      <c r="AR83" s="21">
        <f t="shared" ca="1" si="13"/>
        <v>17</v>
      </c>
      <c r="AS83" s="21">
        <f t="shared" ca="1" si="13"/>
        <v>6</v>
      </c>
      <c r="AT83" s="21">
        <f t="shared" ca="1" si="13"/>
        <v>11</v>
      </c>
      <c r="AU83" s="21">
        <f t="shared" ca="1" si="13"/>
        <v>1</v>
      </c>
      <c r="AV83" s="21">
        <f t="shared" si="14"/>
        <v>1</v>
      </c>
      <c r="AW83" s="21">
        <f t="shared" si="15"/>
        <v>24</v>
      </c>
      <c r="AX83" s="21">
        <f t="shared" si="16"/>
        <v>12</v>
      </c>
      <c r="AY83" s="21">
        <f t="shared" si="17"/>
        <v>20</v>
      </c>
      <c r="AZ83" s="21">
        <f t="shared" si="18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2016:8:0:0:ZHUBEI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42421</v>
      </c>
      <c r="AN84" s="27">
        <f t="shared" si="10"/>
        <v>3</v>
      </c>
      <c r="AO84" s="28" t="str">
        <f t="shared" si="11"/>
        <v>2016:2:3:7:ZHUBEI</v>
      </c>
      <c r="AP84" s="27">
        <f t="shared" ca="1" si="12"/>
        <v>191</v>
      </c>
      <c r="AQ84" s="21">
        <f t="shared" ca="1" si="13"/>
        <v>0</v>
      </c>
      <c r="AR84" s="21">
        <f t="shared" ca="1" si="13"/>
        <v>15</v>
      </c>
      <c r="AS84" s="21">
        <f t="shared" ca="1" si="13"/>
        <v>8</v>
      </c>
      <c r="AT84" s="21">
        <f t="shared" ca="1" si="13"/>
        <v>17</v>
      </c>
      <c r="AU84" s="21">
        <f t="shared" ca="1" si="13"/>
        <v>0</v>
      </c>
      <c r="AV84" s="21">
        <f t="shared" si="14"/>
        <v>1</v>
      </c>
      <c r="AW84" s="21">
        <f t="shared" si="15"/>
        <v>24</v>
      </c>
      <c r="AX84" s="21">
        <f t="shared" si="16"/>
        <v>12</v>
      </c>
      <c r="AY84" s="21">
        <f t="shared" si="17"/>
        <v>20</v>
      </c>
      <c r="AZ84" s="21">
        <f t="shared" si="18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2016:9:0:0:ZHUBEI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90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42428</v>
      </c>
      <c r="AN85" s="27">
        <f t="shared" si="10"/>
        <v>4</v>
      </c>
      <c r="AO85" s="28" t="str">
        <f t="shared" si="11"/>
        <v>2016:2:4:7:ZHUBEI</v>
      </c>
      <c r="AP85" s="27">
        <f t="shared" ca="1" si="12"/>
        <v>222</v>
      </c>
      <c r="AQ85" s="21">
        <f t="shared" ca="1" si="13"/>
        <v>3</v>
      </c>
      <c r="AR85" s="21">
        <f t="shared" ca="1" si="13"/>
        <v>9</v>
      </c>
      <c r="AS85" s="21">
        <f t="shared" ca="1" si="13"/>
        <v>8</v>
      </c>
      <c r="AT85" s="21">
        <f t="shared" ca="1" si="13"/>
        <v>17</v>
      </c>
      <c r="AU85" s="21">
        <f t="shared" ca="1" si="13"/>
        <v>1</v>
      </c>
      <c r="AV85" s="21">
        <f t="shared" si="14"/>
        <v>1</v>
      </c>
      <c r="AW85" s="21">
        <f t="shared" si="15"/>
        <v>24</v>
      </c>
      <c r="AX85" s="21">
        <f t="shared" si="16"/>
        <v>12</v>
      </c>
      <c r="AY85" s="21">
        <f t="shared" si="17"/>
        <v>20</v>
      </c>
      <c r="AZ85" s="21">
        <f t="shared" si="18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2016:10:0:0:ZHUBEI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42435</v>
      </c>
      <c r="AN86" s="27">
        <f t="shared" si="10"/>
        <v>1</v>
      </c>
      <c r="AO86" s="28" t="str">
        <f t="shared" si="11"/>
        <v>2016:3:1:7:ZHUBEI</v>
      </c>
      <c r="AP86" s="27">
        <f t="shared" ca="1" si="12"/>
        <v>253</v>
      </c>
      <c r="AQ86" s="21">
        <f t="shared" ca="1" si="13"/>
        <v>0</v>
      </c>
      <c r="AR86" s="21">
        <f t="shared" ca="1" si="13"/>
        <v>6</v>
      </c>
      <c r="AS86" s="21">
        <f t="shared" ca="1" si="13"/>
        <v>7</v>
      </c>
      <c r="AT86" s="21">
        <f t="shared" ca="1" si="13"/>
        <v>11</v>
      </c>
      <c r="AU86" s="21">
        <f t="shared" ca="1" si="13"/>
        <v>1</v>
      </c>
      <c r="AV86" s="21">
        <f t="shared" si="14"/>
        <v>1</v>
      </c>
      <c r="AW86" s="21">
        <f t="shared" si="15"/>
        <v>24</v>
      </c>
      <c r="AX86" s="21">
        <f t="shared" si="16"/>
        <v>12</v>
      </c>
      <c r="AY86" s="21">
        <f t="shared" si="17"/>
        <v>20</v>
      </c>
      <c r="AZ86" s="21">
        <f t="shared" si="18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2016:11:0:0:ZHUBEI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42442</v>
      </c>
      <c r="AN87" s="27">
        <f t="shared" si="10"/>
        <v>2</v>
      </c>
      <c r="AO87" s="28" t="str">
        <f t="shared" si="11"/>
        <v>2016:3:2:7:ZHUBEI</v>
      </c>
      <c r="AP87" s="27">
        <f t="shared" ca="1" si="12"/>
        <v>282</v>
      </c>
      <c r="AQ87" s="21">
        <f t="shared" ca="1" si="13"/>
        <v>0</v>
      </c>
      <c r="AR87" s="21">
        <f t="shared" ca="1" si="13"/>
        <v>6</v>
      </c>
      <c r="AS87" s="21">
        <f t="shared" ca="1" si="13"/>
        <v>3</v>
      </c>
      <c r="AT87" s="21">
        <f t="shared" ca="1" si="13"/>
        <v>10</v>
      </c>
      <c r="AU87" s="21">
        <f t="shared" ca="1" si="13"/>
        <v>0</v>
      </c>
      <c r="AV87" s="21">
        <f t="shared" si="14"/>
        <v>1</v>
      </c>
      <c r="AW87" s="21">
        <f t="shared" si="15"/>
        <v>24</v>
      </c>
      <c r="AX87" s="21">
        <f t="shared" si="16"/>
        <v>12</v>
      </c>
      <c r="AY87" s="21">
        <f t="shared" si="17"/>
        <v>20</v>
      </c>
      <c r="AZ87" s="21">
        <f t="shared" si="18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2016:12:0:0:ZHUBEI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42449</v>
      </c>
      <c r="AN88" s="27">
        <f t="shared" si="10"/>
        <v>3</v>
      </c>
      <c r="AO88" s="28" t="str">
        <f t="shared" si="11"/>
        <v>2016:3:3:7:ZHUBEI</v>
      </c>
      <c r="AP88" s="27">
        <f t="shared" ca="1" si="12"/>
        <v>312</v>
      </c>
      <c r="AQ88" s="21">
        <f t="shared" ca="1" si="13"/>
        <v>0</v>
      </c>
      <c r="AR88" s="21">
        <f t="shared" ca="1" si="13"/>
        <v>10</v>
      </c>
      <c r="AS88" s="21">
        <f t="shared" ca="1" si="13"/>
        <v>8</v>
      </c>
      <c r="AT88" s="21">
        <f t="shared" ca="1" si="13"/>
        <v>18</v>
      </c>
      <c r="AU88" s="21">
        <f t="shared" ca="1" si="13"/>
        <v>1</v>
      </c>
      <c r="AV88" s="21">
        <f t="shared" si="14"/>
        <v>1</v>
      </c>
      <c r="AW88" s="21">
        <f t="shared" si="15"/>
        <v>24</v>
      </c>
      <c r="AX88" s="21">
        <f t="shared" si="16"/>
        <v>12</v>
      </c>
      <c r="AY88" s="21">
        <f t="shared" si="17"/>
        <v>20</v>
      </c>
      <c r="AZ88" s="21">
        <f t="shared" si="18"/>
        <v>4</v>
      </c>
    </row>
    <row r="89" spans="23:52">
      <c r="AC89" s="7">
        <f ca="1">SUMIFS(AC53:AC88, $X53:$X88,YEAR,AC53:AC88,"&lt;&gt;#N/A")</f>
        <v>6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1</v>
      </c>
      <c r="AJ89" s="7">
        <f t="shared" ca="1" si="20"/>
        <v>1</v>
      </c>
      <c r="AK89" s="7">
        <f t="shared" ca="1" si="20"/>
        <v>0</v>
      </c>
      <c r="AN89" s="27"/>
    </row>
    <row r="90" spans="23:52">
      <c r="W90" s="7" t="s">
        <v>1484</v>
      </c>
      <c r="X90" s="2" t="s">
        <v>2278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2743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2744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2</v>
      </c>
      <c r="AN100" s="27"/>
    </row>
    <row r="101" spans="23:50">
      <c r="W101" s="7" t="s">
        <v>449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2016  6</v>
      </c>
    </row>
    <row r="107" spans="23:50" ht="23.25">
      <c r="W107" s="7" t="s">
        <v>1479</v>
      </c>
      <c r="X107" s="42" t="str">
        <f>$X$91</f>
        <v>Zhubei District</v>
      </c>
    </row>
    <row r="108" spans="23:50">
      <c r="X108" s="40" t="str">
        <f>$X$92</f>
        <v>竹北地區</v>
      </c>
    </row>
    <row r="109" spans="23:50">
      <c r="X109" s="41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6"/>
  <sheetViews>
    <sheetView zoomScaleNormal="100" zoomScaleSheetLayoutView="115" workbookViewId="0">
      <selection activeCell="A23" sqref="A23:B27"/>
    </sheetView>
  </sheetViews>
  <sheetFormatPr defaultRowHeight="15"/>
  <cols>
    <col min="1" max="1" width="22.7109375" style="64" customWidth="1"/>
    <col min="2" max="3" width="22.85546875" style="64" customWidth="1"/>
    <col min="4" max="4" width="11.28515625" style="64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1897</v>
      </c>
      <c r="E1" s="36" t="str">
        <f>$A$2</f>
        <v>Central Zone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2354</v>
      </c>
      <c r="E2" s="75" t="str">
        <f>$A$3</f>
        <v>中臺北地帶</v>
      </c>
      <c r="F2" s="26" t="s">
        <v>806</v>
      </c>
      <c r="G2" s="77">
        <f>$A$6</f>
        <v>89</v>
      </c>
      <c r="H2" s="79" t="s">
        <v>35</v>
      </c>
      <c r="I2" s="80"/>
      <c r="J2" s="80"/>
      <c r="K2" s="81"/>
      <c r="L2" s="66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2355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66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2356</v>
      </c>
      <c r="E4" s="82">
        <f>DATE</f>
        <v>42449</v>
      </c>
      <c r="F4" s="23" t="s">
        <v>804</v>
      </c>
      <c r="G4" s="24"/>
      <c r="H4" s="84">
        <f>ROUND($G$2/12*MONTH,0)</f>
        <v>22</v>
      </c>
      <c r="I4" s="85"/>
      <c r="J4" s="85"/>
      <c r="K4" s="86"/>
      <c r="L4" s="44">
        <f>ROUND($G$2/12,0)</f>
        <v>7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2357</v>
      </c>
      <c r="E5" s="83"/>
      <c r="F5" s="5" t="s">
        <v>805</v>
      </c>
      <c r="G5" s="6"/>
      <c r="H5" s="87">
        <f ca="1">CENTRAL_ZONE_GRAPH!$AC$89</f>
        <v>13</v>
      </c>
      <c r="I5" s="88"/>
      <c r="J5" s="88"/>
      <c r="K5" s="89"/>
      <c r="L5" s="45">
        <f>$M$36</f>
        <v>3</v>
      </c>
      <c r="M5" s="92"/>
      <c r="N5" s="94"/>
      <c r="O5" s="74"/>
      <c r="P5" s="74"/>
      <c r="Q5" s="74"/>
      <c r="R5" s="74"/>
      <c r="S5" s="74"/>
    </row>
    <row r="6" spans="1:19" ht="15" customHeight="1">
      <c r="A6" s="1">
        <v>89</v>
      </c>
      <c r="E6" s="34" t="str">
        <f>$A$4</f>
        <v>Central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中臺北支聯會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2358</v>
      </c>
      <c r="B11" s="1"/>
      <c r="E11" s="5" t="str">
        <f>$A11</f>
        <v>Jinhua 金華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2047</v>
      </c>
      <c r="C12" s="64" t="str">
        <f>CONCATENATE(YEAR,":",MONTH,":",WEEK,":",WEEKDAY,":",$B12)</f>
        <v>2016:3:3:7:JINHUA_ZL</v>
      </c>
      <c r="D12" s="64">
        <f>MATCH($C12,REPORT_DATA_BY_COMP!$A:$A,0)</f>
        <v>908</v>
      </c>
      <c r="E12" s="65" t="str">
        <f>SUBSTITUTE(VLOOKUP($B12,COMP_LIST!$A:$AA,5,FALSE),"EL","")</f>
        <v>E. McNeil ZL / Hansen ZL</v>
      </c>
      <c r="F12" s="4" t="str">
        <f>VLOOKUP($B12,COMP_LIST!$A:$AA,3,FALSE)</f>
        <v>Jinhua ZL</v>
      </c>
      <c r="G12" s="4" t="str">
        <f>VLOOKUP($B12,COMP_LIST!$A:$AA,4,FALSE)</f>
        <v>金華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8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12</v>
      </c>
      <c r="O12" s="10">
        <f>IFERROR(INDEX(REPORT_DATA_BY_COMP!$A:$AH,$D12,MATCH(O$8,REPORT_DATA_BY_COMP!$A$1:$AH$1,0)), "")</f>
        <v>1</v>
      </c>
      <c r="P12" s="10">
        <f>IFERROR(INDEX(REPORT_DATA_BY_COMP!$A:$AH,$D12,MATCH(P$8,REPORT_DATA_BY_COMP!$A$1:$AH$1,0)), "")</f>
        <v>7</v>
      </c>
      <c r="Q12" s="10">
        <f>IFERROR(INDEX(REPORT_DATA_BY_COMP!$A:$AH,$D12,MATCH(Q$8,REPORT_DATA_BY_COMP!$A$1:$AH$1,0)), "")</f>
        <v>8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14</v>
      </c>
    </row>
    <row r="13" spans="1:19" ht="15" customHeight="1">
      <c r="A13" s="1"/>
      <c r="B13" s="1" t="s">
        <v>1993</v>
      </c>
      <c r="C13" s="64" t="str">
        <f>CONCATENATE(YEAR,":",MONTH,":",WEEK,":",WEEKDAY,":",$B13)</f>
        <v>2016:3:3:7:JINHUA_S</v>
      </c>
      <c r="D13" s="64">
        <f>MATCH($C13,REPORT_DATA_BY_COMP!$A:$A,0)</f>
        <v>907</v>
      </c>
      <c r="E13" s="65" t="str">
        <f>SUBSTITUTE(VLOOKUP($B13,COMP_LIST!$A:$AA,5,FALSE),"EL","")</f>
        <v>S. Wang / Menzie</v>
      </c>
      <c r="F13" s="4" t="str">
        <f>VLOOKUP($B13,COMP_LIST!$A:$AA,3,FALSE)</f>
        <v>Jinhua S</v>
      </c>
      <c r="G13" s="4" t="str">
        <f>VLOOKUP($B13,COMP_LIST!$A:$AA,4,FALSE)</f>
        <v>金華姐妹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0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1</v>
      </c>
      <c r="O13" s="10">
        <f>IFERROR(INDEX(REPORT_DATA_BY_COMP!$A:$AH,$D13,MATCH(O$8,REPORT_DATA_BY_COMP!$A$1:$AH$1,0)), "")</f>
        <v>0</v>
      </c>
      <c r="P13" s="10">
        <f>IFERROR(INDEX(REPORT_DATA_BY_COMP!$A:$AH,$D13,MATCH(P$8,REPORT_DATA_BY_COMP!$A$1:$AH$1,0)), "")</f>
        <v>0</v>
      </c>
      <c r="Q13" s="10">
        <f>IFERROR(INDEX(REPORT_DATA_BY_COMP!$A:$AH,$D13,MATCH(Q$8,REPORT_DATA_BY_COMP!$A$1:$AH$1,0)), "")</f>
        <v>10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28</v>
      </c>
    </row>
    <row r="14" spans="1:19" ht="15" customHeight="1">
      <c r="A14" s="1"/>
      <c r="B14" s="1" t="s">
        <v>2152</v>
      </c>
      <c r="C14" s="64" t="str">
        <f>CONCATENATE(YEAR,":",MONTH,":",WEEK,":",WEEKDAY,":",$B14)</f>
        <v>2016:3:3:7:TOUR_S</v>
      </c>
      <c r="D14" s="64">
        <f>MATCH($C14,REPORT_DATA_BY_COMP!$A:$A,0)</f>
        <v>945</v>
      </c>
      <c r="E14" s="65" t="str">
        <f>SUBSTITUTE(VLOOKUP($B14,COMP_LIST!$A:$AA,5,FALSE),"EL","")</f>
        <v>S. Guan / Lindsay</v>
      </c>
      <c r="F14" s="4" t="str">
        <f>VLOOKUP($B14,COMP_LIST!$A:$AA,3,FALSE)</f>
        <v>Tour S</v>
      </c>
      <c r="G14" s="4" t="str">
        <f>VLOOKUP($B14,COMP_LIST!$A:$AA,4,FALSE)</f>
        <v>導覽姐妹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0</v>
      </c>
      <c r="K14" s="10">
        <f>IFERROR(INDEX(REPORT_DATA_BY_COMP!$A:$AH,$D14,MATCH(K$8,REPORT_DATA_BY_COMP!$A$1:$AH$1,0)), "")</f>
        <v>0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1</v>
      </c>
      <c r="O14" s="10">
        <f>IFERROR(INDEX(REPORT_DATA_BY_COMP!$A:$AH,$D14,MATCH(O$8,REPORT_DATA_BY_COMP!$A$1:$AH$1,0)), "")</f>
        <v>0</v>
      </c>
      <c r="P14" s="10">
        <f>IFERROR(INDEX(REPORT_DATA_BY_COMP!$A:$AH,$D14,MATCH(P$8,REPORT_DATA_BY_COMP!$A$1:$AH$1,0)), "")</f>
        <v>7</v>
      </c>
      <c r="Q14" s="10">
        <f>IFERROR(INDEX(REPORT_DATA_BY_COMP!$A:$AH,$D14,MATCH(Q$8,REPORT_DATA_BY_COMP!$A$1:$AH$1,0)), "")</f>
        <v>1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15</v>
      </c>
    </row>
    <row r="15" spans="1:19" ht="15" customHeight="1">
      <c r="A15" s="1"/>
      <c r="B15" s="1" t="s">
        <v>2051</v>
      </c>
      <c r="C15" s="64" t="str">
        <f>CONCATENATE(YEAR,":",MONTH,":",WEEK,":",WEEKDAY,":",$B15)</f>
        <v>2016:3:3:7:OFFICE_E</v>
      </c>
      <c r="D15" s="64">
        <f>MATCH($C15,REPORT_DATA_BY_COMP!$A:$A,0)</f>
        <v>222</v>
      </c>
      <c r="E15" s="65" t="str">
        <f>SUBSTITUTE(VLOOKUP($B15,COMP_LIST!$A:$AA,5,FALSE),"EL","")</f>
        <v>E. Elliott Operations Assistant</v>
      </c>
      <c r="F15" s="4" t="str">
        <f>VLOOKUP($B15,COMP_LIST!$A:$AA,3,FALSE)</f>
        <v>Office E</v>
      </c>
      <c r="G15" s="4" t="str">
        <f>VLOOKUP($B15,COMP_LIST!$A:$AA,4,FALSE)</f>
        <v>辦公室長老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0</v>
      </c>
      <c r="K15" s="10">
        <f>IFERROR(INDEX(REPORT_DATA_BY_COMP!$A:$AH,$D15,MATCH(K$8,REPORT_DATA_BY_COMP!$A$1:$AH$1,0)), "")</f>
        <v>0</v>
      </c>
      <c r="L15" s="47">
        <f>IFERROR(INDEX(REPORT_DATA_BY_COMP!$A:$AH,$D15,MATCH(L$8,REPORT_DATA_BY_COMP!$A$1:$AH$1,0)), "")</f>
        <v>0</v>
      </c>
      <c r="M15" s="56">
        <f>IFERROR(INDEX(REPORT_DATA_BY_COMP!$A:$AH,$D15,MATCH(M$8,REPORT_DATA_BY_COMP!$A$1:$AH$1,0)), "")</f>
        <v>1</v>
      </c>
      <c r="N15" s="50">
        <f>IFERROR(INDEX(REPORT_DATA_BY_COMP!$A:$AH,$D15,MATCH(N$8,REPORT_DATA_BY_COMP!$A$1:$AH$1,0)), "")</f>
        <v>0</v>
      </c>
      <c r="O15" s="10">
        <f>IFERROR(INDEX(REPORT_DATA_BY_COMP!$A:$AH,$D15,MATCH(O$8,REPORT_DATA_BY_COMP!$A$1:$AH$1,0)), "")</f>
        <v>1</v>
      </c>
      <c r="P15" s="10">
        <f>IFERROR(INDEX(REPORT_DATA_BY_COMP!$A:$AH,$D15,MATCH(P$8,REPORT_DATA_BY_COMP!$A$1:$AH$1,0)), "")</f>
        <v>2</v>
      </c>
      <c r="Q15" s="10">
        <f>IFERROR(INDEX(REPORT_DATA_BY_COMP!$A:$AH,$D15,MATCH(Q$8,REPORT_DATA_BY_COMP!$A$1:$AH$1,0)), "")</f>
        <v>1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5</v>
      </c>
    </row>
    <row r="16" spans="1:19" ht="15" customHeight="1">
      <c r="A16" s="1"/>
      <c r="B16" s="1"/>
      <c r="E16" s="8" t="s">
        <v>819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3</v>
      </c>
      <c r="K16" s="11">
        <f t="shared" si="0"/>
        <v>8</v>
      </c>
      <c r="L16" s="48">
        <f t="shared" si="0"/>
        <v>0</v>
      </c>
      <c r="M16" s="57">
        <f t="shared" si="0"/>
        <v>1</v>
      </c>
      <c r="N16" s="51">
        <f t="shared" si="0"/>
        <v>14</v>
      </c>
      <c r="O16" s="11">
        <f t="shared" si="0"/>
        <v>2</v>
      </c>
      <c r="P16" s="11">
        <f t="shared" si="0"/>
        <v>16</v>
      </c>
      <c r="Q16" s="11">
        <f t="shared" si="0"/>
        <v>20</v>
      </c>
      <c r="R16" s="11">
        <f t="shared" si="0"/>
        <v>0</v>
      </c>
      <c r="S16" s="11">
        <f t="shared" si="0"/>
        <v>62</v>
      </c>
    </row>
    <row r="17" spans="1:19" ht="15" customHeight="1">
      <c r="A17" s="1" t="s">
        <v>2359</v>
      </c>
      <c r="B17" s="1"/>
      <c r="E17" s="5" t="str">
        <f>$A17</f>
        <v>Xin'an 信安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1894</v>
      </c>
      <c r="C18" s="64" t="str">
        <f>CONCATENATE(YEAR,":",MONTH,":",WEEK,":",WEEKDAY,":",$B18)</f>
        <v>2016:3:3:7:ASSISTANTS</v>
      </c>
      <c r="D18" s="64">
        <f>MATCH($C18,REPORT_DATA_BY_COMP!$A:$A,0)</f>
        <v>886</v>
      </c>
      <c r="E18" s="65" t="str">
        <f>SUBSTITUTE(VLOOKUP($B18,COMP_LIST!$A:$AA,5,FALSE),"EL","")</f>
        <v>E. Johnson AP</v>
      </c>
      <c r="F18" s="4" t="str">
        <f>VLOOKUP($B18,COMP_LIST!$A:$AA,3,FALSE)</f>
        <v>Assistants</v>
      </c>
      <c r="G18" s="4" t="str">
        <f>VLOOKUP($B18,COMP_LIST!$A:$AA,4,FALSE)</f>
        <v>助理</v>
      </c>
      <c r="H18" s="10">
        <f>IFERROR(INDEX(REPORT_DATA_BY_COMP!$A:$AH,$D18,MATCH(H$8,REPORT_DATA_BY_COMP!$A$1:$AH$1,0)), "")</f>
        <v>1</v>
      </c>
      <c r="I18" s="10">
        <f>IFERROR(INDEX(REPORT_DATA_BY_COMP!$A:$AH,$D18,MATCH(I$8,REPORT_DATA_BY_COMP!$A$1:$AH$1,0)), "")</f>
        <v>3</v>
      </c>
      <c r="J18" s="10">
        <f>IFERROR(INDEX(REPORT_DATA_BY_COMP!$A:$AH,$D18,MATCH(J$8,REPORT_DATA_BY_COMP!$A$1:$AH$1,0)), "")</f>
        <v>4</v>
      </c>
      <c r="K18" s="10">
        <f>IFERROR(INDEX(REPORT_DATA_BY_COMP!$A:$AH,$D18,MATCH(K$8,REPORT_DATA_BY_COMP!$A$1:$AH$1,0)), "")</f>
        <v>0</v>
      </c>
      <c r="L18" s="47">
        <f>IFERROR(INDEX(REPORT_DATA_BY_COMP!$A:$AH,$D18,MATCH(L$8,REPORT_DATA_BY_COMP!$A$1:$AH$1,0)), "")</f>
        <v>1</v>
      </c>
      <c r="M18" s="56">
        <f>IFERROR(INDEX(REPORT_DATA_BY_COMP!$A:$AH,$D18,MATCH(M$8,REPORT_DATA_BY_COMP!$A$1:$AH$1,0)), "")</f>
        <v>0</v>
      </c>
      <c r="N18" s="50">
        <f>IFERROR(INDEX(REPORT_DATA_BY_COMP!$A:$AH,$D18,MATCH(N$8,REPORT_DATA_BY_COMP!$A$1:$AH$1,0)), "")</f>
        <v>14</v>
      </c>
      <c r="O18" s="10">
        <f>IFERROR(INDEX(REPORT_DATA_BY_COMP!$A:$AH,$D18,MATCH(O$8,REPORT_DATA_BY_COMP!$A$1:$AH$1,0)), "")</f>
        <v>14</v>
      </c>
      <c r="P18" s="10">
        <f>IFERROR(INDEX(REPORT_DATA_BY_COMP!$A:$AH,$D18,MATCH(P$8,REPORT_DATA_BY_COMP!$A$1:$AH$1,0)), "")</f>
        <v>15</v>
      </c>
      <c r="Q18" s="10">
        <f>IFERROR(INDEX(REPORT_DATA_BY_COMP!$A:$AH,$D18,MATCH(Q$8,REPORT_DATA_BY_COMP!$A$1:$AH$1,0)), "")</f>
        <v>7</v>
      </c>
      <c r="R18" s="10">
        <f>IFERROR(INDEX(REPORT_DATA_BY_COMP!$A:$AH,$D18,MATCH(R$8,REPORT_DATA_BY_COMP!$A$1:$AH$1,0)), "")</f>
        <v>5</v>
      </c>
      <c r="S18" s="10">
        <f>IFERROR(INDEX(REPORT_DATA_BY_COMP!$A:$AH,$D18,MATCH(S$8,REPORT_DATA_BY_COMP!$A$1:$AH$1,0)), "")</f>
        <v>6</v>
      </c>
    </row>
    <row r="19" spans="1:19" ht="15" customHeight="1">
      <c r="A19" s="1"/>
      <c r="B19" s="1" t="s">
        <v>2167</v>
      </c>
      <c r="C19" s="64" t="str">
        <f>CONCATENATE(YEAR,":",MONTH,":",WEEK,":",WEEKDAY,":",$B19)</f>
        <v>2016:3:3:7:WANDA_E</v>
      </c>
      <c r="D19" s="64">
        <f>MATCH($C19,REPORT_DATA_BY_COMP!$A:$A,0)</f>
        <v>948</v>
      </c>
      <c r="E19" s="65" t="str">
        <f>SUBSTITUTE(VLOOKUP($B19,COMP_LIST!$A:$AA,5,FALSE),"EL","")</f>
        <v>E. Taylor DL / Holloway</v>
      </c>
      <c r="F19" s="4" t="str">
        <f>VLOOKUP($B19,COMP_LIST!$A:$AA,3,FALSE)</f>
        <v>Wanda E</v>
      </c>
      <c r="G19" s="4" t="str">
        <f>VLOOKUP($B19,COMP_LIST!$A:$AA,4,FALSE)</f>
        <v>萬大長老</v>
      </c>
      <c r="H19" s="10">
        <f>IFERROR(INDEX(REPORT_DATA_BY_COMP!$A:$AH,$D19,MATCH(H$8,REPORT_DATA_BY_COMP!$A$1:$AH$1,0)), "")</f>
        <v>0</v>
      </c>
      <c r="I19" s="10">
        <f>IFERROR(INDEX(REPORT_DATA_BY_COMP!$A:$AH,$D19,MATCH(I$8,REPORT_DATA_BY_COMP!$A$1:$AH$1,0)), "")</f>
        <v>0</v>
      </c>
      <c r="J19" s="10">
        <f>IFERROR(INDEX(REPORT_DATA_BY_COMP!$A:$AH,$D19,MATCH(J$8,REPORT_DATA_BY_COMP!$A$1:$AH$1,0)), "")</f>
        <v>2</v>
      </c>
      <c r="K19" s="10">
        <f>IFERROR(INDEX(REPORT_DATA_BY_COMP!$A:$AH,$D19,MATCH(K$8,REPORT_DATA_BY_COMP!$A$1:$AH$1,0)), "")</f>
        <v>2</v>
      </c>
      <c r="L19" s="47">
        <f>IFERROR(INDEX(REPORT_DATA_BY_COMP!$A:$AH,$D19,MATCH(L$8,REPORT_DATA_BY_COMP!$A$1:$AH$1,0)), "")</f>
        <v>0</v>
      </c>
      <c r="M19" s="56">
        <f>IFERROR(INDEX(REPORT_DATA_BY_COMP!$A:$AH,$D19,MATCH(M$8,REPORT_DATA_BY_COMP!$A$1:$AH$1,0)), "")</f>
        <v>0</v>
      </c>
      <c r="N19" s="50">
        <f>IFERROR(INDEX(REPORT_DATA_BY_COMP!$A:$AH,$D19,MATCH(N$8,REPORT_DATA_BY_COMP!$A$1:$AH$1,0)), "")</f>
        <v>8</v>
      </c>
      <c r="O19" s="10">
        <f>IFERROR(INDEX(REPORT_DATA_BY_COMP!$A:$AH,$D19,MATCH(O$8,REPORT_DATA_BY_COMP!$A$1:$AH$1,0)), "")</f>
        <v>0</v>
      </c>
      <c r="P19" s="10">
        <f>IFERROR(INDEX(REPORT_DATA_BY_COMP!$A:$AH,$D19,MATCH(P$8,REPORT_DATA_BY_COMP!$A$1:$AH$1,0)), "")</f>
        <v>8</v>
      </c>
      <c r="Q19" s="10">
        <f>IFERROR(INDEX(REPORT_DATA_BY_COMP!$A:$AH,$D19,MATCH(Q$8,REPORT_DATA_BY_COMP!$A$1:$AH$1,0)), "")</f>
        <v>9</v>
      </c>
      <c r="R19" s="10">
        <f>IFERROR(INDEX(REPORT_DATA_BY_COMP!$A:$AH,$D19,MATCH(R$8,REPORT_DATA_BY_COMP!$A$1:$AH$1,0)), "")</f>
        <v>0</v>
      </c>
      <c r="S19" s="10">
        <f>IFERROR(INDEX(REPORT_DATA_BY_COMP!$A:$AH,$D19,MATCH(S$8,REPORT_DATA_BY_COMP!$A$1:$AH$1,0)), "")</f>
        <v>17</v>
      </c>
    </row>
    <row r="20" spans="1:19" ht="15" customHeight="1">
      <c r="A20" s="1"/>
      <c r="B20" s="1" t="s">
        <v>2171</v>
      </c>
      <c r="C20" s="64" t="str">
        <f>CONCATENATE(YEAR,":",MONTH,":",WEEK,":",WEEKDAY,":",$B20)</f>
        <v>2016:3:3:7:WANDA_S</v>
      </c>
      <c r="D20" s="64">
        <f>MATCH($C20,REPORT_DATA_BY_COMP!$A:$A,0)</f>
        <v>949</v>
      </c>
      <c r="E20" s="65" t="str">
        <f>SUBSTITUTE(VLOOKUP($B20,COMP_LIST!$A:$AA,5,FALSE),"EL","")</f>
        <v>S. Knapp / Scharman</v>
      </c>
      <c r="F20" s="4" t="str">
        <f>VLOOKUP($B20,COMP_LIST!$A:$AA,3,FALSE)</f>
        <v>Wanda S</v>
      </c>
      <c r="G20" s="4" t="str">
        <f>VLOOKUP($B20,COMP_LIST!$A:$AA,4,FALSE)</f>
        <v>萬大姐妹</v>
      </c>
      <c r="H20" s="10">
        <f>IFERROR(INDEX(REPORT_DATA_BY_COMP!$A:$AH,$D20,MATCH(H$8,REPORT_DATA_BY_COMP!$A$1:$AH$1,0)), "")</f>
        <v>1</v>
      </c>
      <c r="I20" s="10">
        <f>IFERROR(INDEX(REPORT_DATA_BY_COMP!$A:$AH,$D20,MATCH(I$8,REPORT_DATA_BY_COMP!$A$1:$AH$1,0)), "")</f>
        <v>0</v>
      </c>
      <c r="J20" s="10">
        <f>IFERROR(INDEX(REPORT_DATA_BY_COMP!$A:$AH,$D20,MATCH(J$8,REPORT_DATA_BY_COMP!$A$1:$AH$1,0)), "")</f>
        <v>0</v>
      </c>
      <c r="K20" s="10">
        <f>IFERROR(INDEX(REPORT_DATA_BY_COMP!$A:$AH,$D20,MATCH(K$8,REPORT_DATA_BY_COMP!$A$1:$AH$1,0)), "")</f>
        <v>1</v>
      </c>
      <c r="L20" s="47">
        <f>IFERROR(INDEX(REPORT_DATA_BY_COMP!$A:$AH,$D20,MATCH(L$8,REPORT_DATA_BY_COMP!$A$1:$AH$1,0)), "")</f>
        <v>0</v>
      </c>
      <c r="M20" s="56">
        <f>IFERROR(INDEX(REPORT_DATA_BY_COMP!$A:$AH,$D20,MATCH(M$8,REPORT_DATA_BY_COMP!$A$1:$AH$1,0)), "")</f>
        <v>1</v>
      </c>
      <c r="N20" s="50">
        <f>IFERROR(INDEX(REPORT_DATA_BY_COMP!$A:$AH,$D20,MATCH(N$8,REPORT_DATA_BY_COMP!$A$1:$AH$1,0)), "")</f>
        <v>1</v>
      </c>
      <c r="O20" s="10">
        <f>IFERROR(INDEX(REPORT_DATA_BY_COMP!$A:$AH,$D20,MATCH(O$8,REPORT_DATA_BY_COMP!$A$1:$AH$1,0)), "")</f>
        <v>0</v>
      </c>
      <c r="P20" s="10">
        <f>IFERROR(INDEX(REPORT_DATA_BY_COMP!$A:$AH,$D20,MATCH(P$8,REPORT_DATA_BY_COMP!$A$1:$AH$1,0)), "")</f>
        <v>1</v>
      </c>
      <c r="Q20" s="10">
        <f>IFERROR(INDEX(REPORT_DATA_BY_COMP!$A:$AH,$D20,MATCH(Q$8,REPORT_DATA_BY_COMP!$A$1:$AH$1,0)), "")</f>
        <v>4</v>
      </c>
      <c r="R20" s="10">
        <f>IFERROR(INDEX(REPORT_DATA_BY_COMP!$A:$AH,$D20,MATCH(R$8,REPORT_DATA_BY_COMP!$A$1:$AH$1,0)), "")</f>
        <v>1</v>
      </c>
      <c r="S20" s="10">
        <f>IFERROR(INDEX(REPORT_DATA_BY_COMP!$A:$AH,$D20,MATCH(S$8,REPORT_DATA_BY_COMP!$A$1:$AH$1,0)), "")</f>
        <v>11</v>
      </c>
    </row>
    <row r="21" spans="1:19" ht="15" customHeight="1">
      <c r="A21" s="1"/>
      <c r="B21" s="1" t="s">
        <v>2182</v>
      </c>
      <c r="C21" s="64" t="str">
        <f>CONCATENATE(YEAR,":",MONTH,":",WEEK,":",WEEKDAY,":",$B21)</f>
        <v>2016:3:3:7:XINAN_S</v>
      </c>
      <c r="D21" s="64">
        <f>MATCH($C21,REPORT_DATA_BY_COMP!$A:$A,0)</f>
        <v>951</v>
      </c>
      <c r="E21" s="65" t="str">
        <f>SUBSTITUTE(VLOOKUP($B21,COMP_LIST!$A:$AA,5,FALSE),"EL","")</f>
        <v>S. Sylvester / Erickson</v>
      </c>
      <c r="F21" s="4" t="str">
        <f>VLOOKUP($B21,COMP_LIST!$A:$AA,3,FALSE)</f>
        <v>Xinan S</v>
      </c>
      <c r="G21" s="4" t="str">
        <f>VLOOKUP($B21,COMP_LIST!$A:$AA,4,FALSE)</f>
        <v>信安姐妹</v>
      </c>
      <c r="H21" s="10">
        <f>IFERROR(INDEX(REPORT_DATA_BY_COMP!$A:$AH,$D21,MATCH(H$8,REPORT_DATA_BY_COMP!$A$1:$AH$1,0)), "")</f>
        <v>0</v>
      </c>
      <c r="I21" s="10">
        <f>IFERROR(INDEX(REPORT_DATA_BY_COMP!$A:$AH,$D21,MATCH(I$8,REPORT_DATA_BY_COMP!$A$1:$AH$1,0)), "")</f>
        <v>0</v>
      </c>
      <c r="J21" s="10">
        <f>IFERROR(INDEX(REPORT_DATA_BY_COMP!$A:$AH,$D21,MATCH(J$8,REPORT_DATA_BY_COMP!$A$1:$AH$1,0)), "")</f>
        <v>1</v>
      </c>
      <c r="K21" s="10">
        <f>IFERROR(INDEX(REPORT_DATA_BY_COMP!$A:$AH,$D21,MATCH(K$8,REPORT_DATA_BY_COMP!$A$1:$AH$1,0)), "")</f>
        <v>6</v>
      </c>
      <c r="L21" s="47">
        <f>IFERROR(INDEX(REPORT_DATA_BY_COMP!$A:$AH,$D21,MATCH(L$8,REPORT_DATA_BY_COMP!$A$1:$AH$1,0)), "")</f>
        <v>0</v>
      </c>
      <c r="M21" s="56">
        <f>IFERROR(INDEX(REPORT_DATA_BY_COMP!$A:$AH,$D21,MATCH(M$8,REPORT_DATA_BY_COMP!$A$1:$AH$1,0)), "")</f>
        <v>0</v>
      </c>
      <c r="N21" s="50">
        <f>IFERROR(INDEX(REPORT_DATA_BY_COMP!$A:$AH,$D21,MATCH(N$8,REPORT_DATA_BY_COMP!$A$1:$AH$1,0)), "")</f>
        <v>13</v>
      </c>
      <c r="O21" s="10">
        <f>IFERROR(INDEX(REPORT_DATA_BY_COMP!$A:$AH,$D21,MATCH(O$8,REPORT_DATA_BY_COMP!$A$1:$AH$1,0)), "")</f>
        <v>0</v>
      </c>
      <c r="P21" s="10">
        <f>IFERROR(INDEX(REPORT_DATA_BY_COMP!$A:$AH,$D21,MATCH(P$8,REPORT_DATA_BY_COMP!$A$1:$AH$1,0)), "")</f>
        <v>8</v>
      </c>
      <c r="Q21" s="10">
        <f>IFERROR(INDEX(REPORT_DATA_BY_COMP!$A:$AH,$D21,MATCH(Q$8,REPORT_DATA_BY_COMP!$A$1:$AH$1,0)), "")</f>
        <v>8</v>
      </c>
      <c r="R21" s="10">
        <f>IFERROR(INDEX(REPORT_DATA_BY_COMP!$A:$AH,$D21,MATCH(R$8,REPORT_DATA_BY_COMP!$A$1:$AH$1,0)), "")</f>
        <v>0</v>
      </c>
      <c r="S21" s="10">
        <f>IFERROR(INDEX(REPORT_DATA_BY_COMP!$A:$AH,$D21,MATCH(S$8,REPORT_DATA_BY_COMP!$A$1:$AH$1,0)), "")</f>
        <v>18</v>
      </c>
    </row>
    <row r="22" spans="1:19" ht="15" customHeight="1">
      <c r="A22" s="1"/>
      <c r="B22" s="1"/>
      <c r="E22" s="8" t="s">
        <v>819</v>
      </c>
      <c r="F22" s="9"/>
      <c r="G22" s="9"/>
      <c r="H22" s="11">
        <f t="shared" ref="H22:R22" si="1">SUM(H18:H21)</f>
        <v>2</v>
      </c>
      <c r="I22" s="11">
        <f t="shared" si="1"/>
        <v>3</v>
      </c>
      <c r="J22" s="11">
        <f t="shared" si="1"/>
        <v>7</v>
      </c>
      <c r="K22" s="11">
        <f t="shared" si="1"/>
        <v>9</v>
      </c>
      <c r="L22" s="48">
        <f t="shared" si="1"/>
        <v>1</v>
      </c>
      <c r="M22" s="71">
        <f t="shared" si="1"/>
        <v>1</v>
      </c>
      <c r="N22" s="51">
        <f t="shared" si="1"/>
        <v>36</v>
      </c>
      <c r="O22" s="11">
        <f t="shared" si="1"/>
        <v>14</v>
      </c>
      <c r="P22" s="11">
        <f t="shared" si="1"/>
        <v>32</v>
      </c>
      <c r="Q22" s="11">
        <f t="shared" si="1"/>
        <v>28</v>
      </c>
      <c r="R22" s="11">
        <f t="shared" si="1"/>
        <v>6</v>
      </c>
      <c r="S22" s="11">
        <f>SUM(S18:S21)</f>
        <v>52</v>
      </c>
    </row>
    <row r="23" spans="1:19" ht="15" customHeight="1">
      <c r="A23" s="1" t="s">
        <v>2360</v>
      </c>
      <c r="B23" s="1"/>
      <c r="E23" s="5" t="str">
        <f>$A23</f>
        <v>Sanchong 三重</v>
      </c>
      <c r="F23" s="6"/>
      <c r="G23" s="6"/>
      <c r="H23" s="6"/>
      <c r="I23" s="6"/>
      <c r="J23" s="6"/>
      <c r="K23" s="6"/>
      <c r="L23" s="6"/>
      <c r="M23" s="60"/>
      <c r="N23" s="6"/>
      <c r="O23" s="6"/>
      <c r="P23" s="6"/>
      <c r="Q23" s="6"/>
      <c r="R23" s="6"/>
      <c r="S23" s="6"/>
    </row>
    <row r="24" spans="1:19" ht="15" customHeight="1">
      <c r="A24" s="1"/>
      <c r="B24" s="1" t="s">
        <v>2056</v>
      </c>
      <c r="C24" s="64" t="str">
        <f>CONCATENATE(YEAR,":",MONTH,":",WEEK,":",WEEKDAY,":",$B24)</f>
        <v>2016:3:3:7:SANCHONG_E</v>
      </c>
      <c r="D24" s="64">
        <f>MATCH($C24,REPORT_DATA_BY_COMP!$A:$A,0)</f>
        <v>920</v>
      </c>
      <c r="E24" s="65" t="str">
        <f>SUBSTITUTE(VLOOKUP($B24,COMP_LIST!$A:$AA,5,FALSE),"EL","")</f>
        <v>E. Luther DL / Smith</v>
      </c>
      <c r="F24" s="4" t="str">
        <f>VLOOKUP($B24,COMP_LIST!$A:$AA,3,FALSE)</f>
        <v>Sanchong E</v>
      </c>
      <c r="G24" s="4" t="str">
        <f>VLOOKUP($B24,COMP_LIST!$A:$AA,4,FALSE)</f>
        <v>三重長老</v>
      </c>
      <c r="H24" s="10">
        <f>IFERROR(INDEX(REPORT_DATA_BY_COMP!$A:$AH,$D24,MATCH(H$8,REPORT_DATA_BY_COMP!$A$1:$AH$1,0)), "")</f>
        <v>0</v>
      </c>
      <c r="I24" s="10">
        <f>IFERROR(INDEX(REPORT_DATA_BY_COMP!$A:$AH,$D24,MATCH(I$8,REPORT_DATA_BY_COMP!$A$1:$AH$1,0)), "")</f>
        <v>0</v>
      </c>
      <c r="J24" s="10">
        <f>IFERROR(INDEX(REPORT_DATA_BY_COMP!$A:$AH,$D24,MATCH(J$8,REPORT_DATA_BY_COMP!$A$1:$AH$1,0)), "")</f>
        <v>2</v>
      </c>
      <c r="K24" s="10">
        <f>IFERROR(INDEX(REPORT_DATA_BY_COMP!$A:$AH,$D24,MATCH(K$8,REPORT_DATA_BY_COMP!$A$1:$AH$1,0)), "")</f>
        <v>3</v>
      </c>
      <c r="L24" s="47">
        <f>IFERROR(INDEX(REPORT_DATA_BY_COMP!$A:$AH,$D24,MATCH(L$8,REPORT_DATA_BY_COMP!$A$1:$AH$1,0)), "")</f>
        <v>0</v>
      </c>
      <c r="M24" s="59">
        <f>IFERROR(INDEX(REPORT_DATA_BY_COMP!$A:$AH,$D24,MATCH(M$8,REPORT_DATA_BY_COMP!$A$1:$AH$1,0)), "")</f>
        <v>0</v>
      </c>
      <c r="N24" s="50">
        <f>IFERROR(INDEX(REPORT_DATA_BY_COMP!$A:$AH,$D24,MATCH(N$8,REPORT_DATA_BY_COMP!$A$1:$AH$1,0)), "")</f>
        <v>5</v>
      </c>
      <c r="O24" s="10">
        <f>IFERROR(INDEX(REPORT_DATA_BY_COMP!$A:$AH,$D24,MATCH(O$8,REPORT_DATA_BY_COMP!$A$1:$AH$1,0)), "")</f>
        <v>2</v>
      </c>
      <c r="P24" s="10">
        <f>IFERROR(INDEX(REPORT_DATA_BY_COMP!$A:$AH,$D24,MATCH(P$8,REPORT_DATA_BY_COMP!$A$1:$AH$1,0)), "")</f>
        <v>10</v>
      </c>
      <c r="Q24" s="10">
        <f>IFERROR(INDEX(REPORT_DATA_BY_COMP!$A:$AH,$D24,MATCH(Q$8,REPORT_DATA_BY_COMP!$A$1:$AH$1,0)), "")</f>
        <v>5</v>
      </c>
      <c r="R24" s="10">
        <f>IFERROR(INDEX(REPORT_DATA_BY_COMP!$A:$AH,$D24,MATCH(R$8,REPORT_DATA_BY_COMP!$A$1:$AH$1,0)), "")</f>
        <v>0</v>
      </c>
      <c r="S24" s="10">
        <f>IFERROR(INDEX(REPORT_DATA_BY_COMP!$A:$AH,$D24,MATCH(S$8,REPORT_DATA_BY_COMP!$A$1:$AH$1,0)), "")</f>
        <v>7</v>
      </c>
    </row>
    <row r="25" spans="1:19" ht="15" customHeight="1">
      <c r="A25" s="1"/>
      <c r="B25" s="1" t="s">
        <v>2060</v>
      </c>
      <c r="C25" s="64" t="str">
        <f>CONCATENATE(YEAR,":",MONTH,":",WEEK,":",WEEKDAY,":",$B25)</f>
        <v>2016:3:3:7:SANCHONG_S</v>
      </c>
      <c r="D25" s="64">
        <f>MATCH($C25,REPORT_DATA_BY_COMP!$A:$A,0)</f>
        <v>921</v>
      </c>
      <c r="E25" s="65" t="str">
        <f>SUBSTITUTE(VLOOKUP($B25,COMP_LIST!$A:$AA,5,FALSE),"EL","")</f>
        <v>E. Haacke / Wong</v>
      </c>
      <c r="F25" s="4" t="str">
        <f>VLOOKUP($B25,COMP_LIST!$A:$AA,3,FALSE)</f>
        <v>Sanchong S</v>
      </c>
      <c r="G25" s="4" t="str">
        <f>VLOOKUP($B25,COMP_LIST!$A:$AA,4,FALSE)</f>
        <v>三重姐妹</v>
      </c>
      <c r="H25" s="10">
        <f>IFERROR(INDEX(REPORT_DATA_BY_COMP!$A:$AH,$D25,MATCH(H$8,REPORT_DATA_BY_COMP!$A$1:$AH$1,0)), "")</f>
        <v>0</v>
      </c>
      <c r="I25" s="10">
        <f>IFERROR(INDEX(REPORT_DATA_BY_COMP!$A:$AH,$D25,MATCH(I$8,REPORT_DATA_BY_COMP!$A$1:$AH$1,0)), "")</f>
        <v>0</v>
      </c>
      <c r="J25" s="10">
        <f>IFERROR(INDEX(REPORT_DATA_BY_COMP!$A:$AH,$D25,MATCH(J$8,REPORT_DATA_BY_COMP!$A$1:$AH$1,0)), "")</f>
        <v>2</v>
      </c>
      <c r="K25" s="10">
        <f>IFERROR(INDEX(REPORT_DATA_BY_COMP!$A:$AH,$D25,MATCH(K$8,REPORT_DATA_BY_COMP!$A$1:$AH$1,0)), "")</f>
        <v>2</v>
      </c>
      <c r="L25" s="47">
        <f>IFERROR(INDEX(REPORT_DATA_BY_COMP!$A:$AH,$D25,MATCH(L$8,REPORT_DATA_BY_COMP!$A$1:$AH$1,0)), "")</f>
        <v>0</v>
      </c>
      <c r="M25" s="56">
        <f>IFERROR(INDEX(REPORT_DATA_BY_COMP!$A:$AH,$D25,MATCH(M$8,REPORT_DATA_BY_COMP!$A$1:$AH$1,0)), "")</f>
        <v>0</v>
      </c>
      <c r="N25" s="50">
        <f>IFERROR(INDEX(REPORT_DATA_BY_COMP!$A:$AH,$D25,MATCH(N$8,REPORT_DATA_BY_COMP!$A$1:$AH$1,0)), "")</f>
        <v>6</v>
      </c>
      <c r="O25" s="10">
        <f>IFERROR(INDEX(REPORT_DATA_BY_COMP!$A:$AH,$D25,MATCH(O$8,REPORT_DATA_BY_COMP!$A$1:$AH$1,0)), "")</f>
        <v>4</v>
      </c>
      <c r="P25" s="10">
        <f>IFERROR(INDEX(REPORT_DATA_BY_COMP!$A:$AH,$D25,MATCH(P$8,REPORT_DATA_BY_COMP!$A$1:$AH$1,0)), "")</f>
        <v>8</v>
      </c>
      <c r="Q25" s="10">
        <f>IFERROR(INDEX(REPORT_DATA_BY_COMP!$A:$AH,$D25,MATCH(Q$8,REPORT_DATA_BY_COMP!$A$1:$AH$1,0)), "")</f>
        <v>2</v>
      </c>
      <c r="R25" s="10">
        <f>IFERROR(INDEX(REPORT_DATA_BY_COMP!$A:$AH,$D25,MATCH(R$8,REPORT_DATA_BY_COMP!$A$1:$AH$1,0)), "")</f>
        <v>0</v>
      </c>
      <c r="S25" s="10">
        <f>IFERROR(INDEX(REPORT_DATA_BY_COMP!$A:$AH,$D25,MATCH(S$8,REPORT_DATA_BY_COMP!$A$1:$AH$1,0)), "")</f>
        <v>5</v>
      </c>
    </row>
    <row r="26" spans="1:19" ht="15" customHeight="1">
      <c r="A26" s="1"/>
      <c r="B26" s="1" t="s">
        <v>2011</v>
      </c>
      <c r="C26" s="64" t="str">
        <f>CONCATENATE(YEAR,":",MONTH,":",WEEK,":",WEEKDAY,":",$B26)</f>
        <v>2016:3:3:7:LUZHOU_A_E</v>
      </c>
      <c r="D26" s="64">
        <f>MATCH($C26,REPORT_DATA_BY_COMP!$A:$A,0)</f>
        <v>912</v>
      </c>
      <c r="E26" s="65" t="str">
        <f>SUBSTITUTE(VLOOKUP($B26,COMP_LIST!$A:$AA,5,FALSE),"EL","")</f>
        <v>E. Loke / McPherson</v>
      </c>
      <c r="F26" s="4" t="str">
        <f>VLOOKUP($B26,COMP_LIST!$A:$AA,3,FALSE)</f>
        <v>Luzhou A E</v>
      </c>
      <c r="G26" s="4" t="str">
        <f>VLOOKUP($B26,COMP_LIST!$A:$AA,4,FALSE)</f>
        <v>蘆洲 A 長老</v>
      </c>
      <c r="H26" s="10">
        <f>IFERROR(INDEX(REPORT_DATA_BY_COMP!$A:$AH,$D26,MATCH(H$8,REPORT_DATA_BY_COMP!$A$1:$AH$1,0)), "")</f>
        <v>0</v>
      </c>
      <c r="I26" s="10">
        <f>IFERROR(INDEX(REPORT_DATA_BY_COMP!$A:$AH,$D26,MATCH(I$8,REPORT_DATA_BY_COMP!$A$1:$AH$1,0)), "")</f>
        <v>0</v>
      </c>
      <c r="J26" s="10">
        <f>IFERROR(INDEX(REPORT_DATA_BY_COMP!$A:$AH,$D26,MATCH(J$8,REPORT_DATA_BY_COMP!$A$1:$AH$1,0)), "")</f>
        <v>0</v>
      </c>
      <c r="K26" s="10">
        <f>IFERROR(INDEX(REPORT_DATA_BY_COMP!$A:$AH,$D26,MATCH(K$8,REPORT_DATA_BY_COMP!$A$1:$AH$1,0)), "")</f>
        <v>5</v>
      </c>
      <c r="L26" s="47">
        <f>IFERROR(INDEX(REPORT_DATA_BY_COMP!$A:$AH,$D26,MATCH(L$8,REPORT_DATA_BY_COMP!$A$1:$AH$1,0)), "")</f>
        <v>0</v>
      </c>
      <c r="M26" s="56">
        <f>IFERROR(INDEX(REPORT_DATA_BY_COMP!$A:$AH,$D26,MATCH(M$8,REPORT_DATA_BY_COMP!$A$1:$AH$1,0)), "")</f>
        <v>0</v>
      </c>
      <c r="N26" s="50">
        <f>IFERROR(INDEX(REPORT_DATA_BY_COMP!$A:$AH,$D26,MATCH(N$8,REPORT_DATA_BY_COMP!$A$1:$AH$1,0)), "")</f>
        <v>5</v>
      </c>
      <c r="O26" s="10">
        <f>IFERROR(INDEX(REPORT_DATA_BY_COMP!$A:$AH,$D26,MATCH(O$8,REPORT_DATA_BY_COMP!$A$1:$AH$1,0)), "")</f>
        <v>0</v>
      </c>
      <c r="P26" s="10">
        <f>IFERROR(INDEX(REPORT_DATA_BY_COMP!$A:$AH,$D26,MATCH(P$8,REPORT_DATA_BY_COMP!$A$1:$AH$1,0)), "")</f>
        <v>10</v>
      </c>
      <c r="Q26" s="10">
        <f>IFERROR(INDEX(REPORT_DATA_BY_COMP!$A:$AH,$D26,MATCH(Q$8,REPORT_DATA_BY_COMP!$A$1:$AH$1,0)), "")</f>
        <v>4</v>
      </c>
      <c r="R26" s="10">
        <f>IFERROR(INDEX(REPORT_DATA_BY_COMP!$A:$AH,$D26,MATCH(R$8,REPORT_DATA_BY_COMP!$A$1:$AH$1,0)), "")</f>
        <v>1</v>
      </c>
      <c r="S26" s="10">
        <f>IFERROR(INDEX(REPORT_DATA_BY_COMP!$A:$AH,$D26,MATCH(S$8,REPORT_DATA_BY_COMP!$A$1:$AH$1,0)), "")</f>
        <v>6</v>
      </c>
    </row>
    <row r="27" spans="1:19" ht="15" customHeight="1">
      <c r="A27" s="1"/>
      <c r="B27" s="1" t="s">
        <v>2017</v>
      </c>
      <c r="C27" s="64" t="str">
        <f>CONCATENATE(YEAR,":",MONTH,":",WEEK,":",WEEKDAY,":",$B27)</f>
        <v>2016:3:3:7:LUZHOU_B_E</v>
      </c>
      <c r="D27" s="64">
        <f>MATCH($C27,REPORT_DATA_BY_COMP!$A:$A,0)</f>
        <v>913</v>
      </c>
      <c r="E27" s="65" t="str">
        <f>SUBSTITUTE(VLOOKUP($B27,COMP_LIST!$A:$AA,5,FALSE),"EL","")</f>
        <v>E. Anderton  / Simonson</v>
      </c>
      <c r="F27" s="4" t="str">
        <f>VLOOKUP($B27,COMP_LIST!$A:$AA,3,FALSE)</f>
        <v>Luzhou B E</v>
      </c>
      <c r="G27" s="4" t="str">
        <f>VLOOKUP($B27,COMP_LIST!$A:$AA,4,FALSE)</f>
        <v>蘆洲 B 長老</v>
      </c>
      <c r="H27" s="10">
        <f>IFERROR(INDEX(REPORT_DATA_BY_COMP!$A:$AH,$D27,MATCH(H$8,REPORT_DATA_BY_COMP!$A$1:$AH$1,0)), "")</f>
        <v>0</v>
      </c>
      <c r="I27" s="10">
        <f>IFERROR(INDEX(REPORT_DATA_BY_COMP!$A:$AH,$D27,MATCH(I$8,REPORT_DATA_BY_COMP!$A$1:$AH$1,0)), "")</f>
        <v>0</v>
      </c>
      <c r="J27" s="10">
        <f>IFERROR(INDEX(REPORT_DATA_BY_COMP!$A:$AH,$D27,MATCH(J$8,REPORT_DATA_BY_COMP!$A$1:$AH$1,0)), "")</f>
        <v>3</v>
      </c>
      <c r="K27" s="10">
        <f>IFERROR(INDEX(REPORT_DATA_BY_COMP!$A:$AH,$D27,MATCH(K$8,REPORT_DATA_BY_COMP!$A$1:$AH$1,0)), "")</f>
        <v>1</v>
      </c>
      <c r="L27" s="47">
        <f>IFERROR(INDEX(REPORT_DATA_BY_COMP!$A:$AH,$D27,MATCH(L$8,REPORT_DATA_BY_COMP!$A$1:$AH$1,0)), "")</f>
        <v>0</v>
      </c>
      <c r="M27" s="56">
        <f>IFERROR(INDEX(REPORT_DATA_BY_COMP!$A:$AH,$D27,MATCH(M$8,REPORT_DATA_BY_COMP!$A$1:$AH$1,0)), "")</f>
        <v>0</v>
      </c>
      <c r="N27" s="50">
        <f>IFERROR(INDEX(REPORT_DATA_BY_COMP!$A:$AH,$D27,MATCH(N$8,REPORT_DATA_BY_COMP!$A$1:$AH$1,0)), "")</f>
        <v>9</v>
      </c>
      <c r="O27" s="10">
        <f>IFERROR(INDEX(REPORT_DATA_BY_COMP!$A:$AH,$D27,MATCH(O$8,REPORT_DATA_BY_COMP!$A$1:$AH$1,0)), "")</f>
        <v>1</v>
      </c>
      <c r="P27" s="10">
        <f>IFERROR(INDEX(REPORT_DATA_BY_COMP!$A:$AH,$D27,MATCH(P$8,REPORT_DATA_BY_COMP!$A$1:$AH$1,0)), "")</f>
        <v>9</v>
      </c>
      <c r="Q27" s="10">
        <f>IFERROR(INDEX(REPORT_DATA_BY_COMP!$A:$AH,$D27,MATCH(Q$8,REPORT_DATA_BY_COMP!$A$1:$AH$1,0)), "")</f>
        <v>5</v>
      </c>
      <c r="R27" s="10">
        <f>IFERROR(INDEX(REPORT_DATA_BY_COMP!$A:$AH,$D27,MATCH(R$8,REPORT_DATA_BY_COMP!$A$1:$AH$1,0)), "")</f>
        <v>0</v>
      </c>
      <c r="S27" s="10">
        <f>IFERROR(INDEX(REPORT_DATA_BY_COMP!$A:$AH,$D27,MATCH(S$8,REPORT_DATA_BY_COMP!$A$1:$AH$1,0)), "")</f>
        <v>12</v>
      </c>
    </row>
    <row r="28" spans="1:19" ht="15" customHeight="1" thickBot="1">
      <c r="A28" s="1"/>
      <c r="B28" s="1"/>
      <c r="E28" s="8" t="s">
        <v>819</v>
      </c>
      <c r="F28" s="9"/>
      <c r="G28" s="9"/>
      <c r="H28" s="11">
        <f t="shared" ref="H28:S28" si="2">SUM(H24:H27)</f>
        <v>0</v>
      </c>
      <c r="I28" s="11">
        <f t="shared" si="2"/>
        <v>0</v>
      </c>
      <c r="J28" s="11">
        <f t="shared" si="2"/>
        <v>7</v>
      </c>
      <c r="K28" s="11">
        <f t="shared" si="2"/>
        <v>11</v>
      </c>
      <c r="L28" s="48">
        <f t="shared" si="2"/>
        <v>0</v>
      </c>
      <c r="M28" s="69">
        <f t="shared" si="2"/>
        <v>0</v>
      </c>
      <c r="N28" s="51">
        <f t="shared" si="2"/>
        <v>25</v>
      </c>
      <c r="O28" s="11">
        <f t="shared" si="2"/>
        <v>7</v>
      </c>
      <c r="P28" s="11">
        <f t="shared" si="2"/>
        <v>37</v>
      </c>
      <c r="Q28" s="11">
        <f t="shared" si="2"/>
        <v>16</v>
      </c>
      <c r="R28" s="11">
        <f t="shared" si="2"/>
        <v>1</v>
      </c>
      <c r="S28" s="11">
        <f t="shared" si="2"/>
        <v>30</v>
      </c>
    </row>
    <row r="29" spans="1:19" ht="15" customHeight="1" thickTop="1">
      <c r="E29" s="31"/>
      <c r="F29" s="22"/>
      <c r="G29" s="22"/>
      <c r="H29" s="22"/>
      <c r="I29" s="22"/>
      <c r="J29" s="22"/>
      <c r="K29" s="22"/>
      <c r="L29" s="22"/>
      <c r="M29" s="70"/>
      <c r="N29" s="22"/>
      <c r="O29" s="22"/>
      <c r="P29" s="22"/>
      <c r="Q29" s="22"/>
      <c r="R29" s="22"/>
      <c r="S29" s="22"/>
    </row>
    <row r="30" spans="1:19" ht="15" customHeight="1">
      <c r="E30" s="12" t="s">
        <v>818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</row>
    <row r="31" spans="1:19" ht="15" customHeight="1">
      <c r="C31" s="64" t="str">
        <f>CONCATENATE(YEAR,":",MONTH,":1:",WEEKLY_REPORT_DAY,":", $A$1)</f>
        <v>2016:3:1:7:CENTRAL</v>
      </c>
      <c r="D31" s="64">
        <f>MATCH($C31,REPORT_DATA_BY_ZONE!$A:$A, 0)</f>
        <v>79</v>
      </c>
      <c r="E31" s="19" t="s">
        <v>796</v>
      </c>
      <c r="F31" s="13"/>
      <c r="G31" s="13"/>
      <c r="H31" s="10">
        <f>IFERROR(INDEX(REPORT_DATA_BY_ZONE!$A:$AH,$D31,MATCH(H$8,REPORT_DATA_BY_ZONE!$A$1:$AH$1,0)), "")</f>
        <v>2</v>
      </c>
      <c r="I31" s="10">
        <f>IFERROR(INDEX(REPORT_DATA_BY_ZONE!$A:$AH,$D31,MATCH(I$8,REPORT_DATA_BY_ZONE!$A$1:$AH$1,0)), "")</f>
        <v>2</v>
      </c>
      <c r="J31" s="10">
        <f>IFERROR(INDEX(REPORT_DATA_BY_ZONE!$A:$AH,$D31,MATCH(J$8,REPORT_DATA_BY_ZONE!$A$1:$AH$1,0)), "")</f>
        <v>21</v>
      </c>
      <c r="K31" s="10">
        <f>IFERROR(INDEX(REPORT_DATA_BY_ZONE!$A:$AH,$D31,MATCH(K$8,REPORT_DATA_BY_ZONE!$A$1:$AH$1,0)), "")</f>
        <v>22</v>
      </c>
      <c r="L31" s="47">
        <f>IFERROR(INDEX(REPORT_DATA_BY_ZONE!$A:$AH,$D31,MATCH(L$8,REPORT_DATA_BY_ZONE!$A$1:$AH$1,0)), "")</f>
        <v>4</v>
      </c>
      <c r="M31" s="10">
        <f>IFERROR(INDEX(REPORT_DATA_BY_ZONE!$A:$AH,$D31,MATCH(M$8,REPORT_DATA_BY_ZONE!$A$1:$AH$1,0)), "")</f>
        <v>0</v>
      </c>
      <c r="N31" s="50">
        <f>IFERROR(INDEX(REPORT_DATA_BY_ZONE!$A:$AH,$D31,MATCH(N$8,REPORT_DATA_BY_ZONE!$A$1:$AH$1,0)), "")</f>
        <v>58</v>
      </c>
      <c r="O31" s="10">
        <f>IFERROR(INDEX(REPORT_DATA_BY_ZONE!$A:$AH,$D31,MATCH(O$8,REPORT_DATA_BY_ZONE!$A$1:$AH$1,0)), "")</f>
        <v>30</v>
      </c>
      <c r="P31" s="10">
        <f>IFERROR(INDEX(REPORT_DATA_BY_ZONE!$A:$AH,$D31,MATCH(P$8,REPORT_DATA_BY_ZONE!$A$1:$AH$1,0)), "")</f>
        <v>87</v>
      </c>
      <c r="Q31" s="10">
        <f>IFERROR(INDEX(REPORT_DATA_BY_ZONE!$A:$AH,$D31,MATCH(Q$8,REPORT_DATA_BY_ZONE!$A$1:$AH$1,0)), "")</f>
        <v>45</v>
      </c>
      <c r="R31" s="10">
        <f>IFERROR(INDEX(REPORT_DATA_BY_ZONE!$A:$AH,$D31,MATCH(R$8,REPORT_DATA_BY_ZONE!$A$1:$AH$1,0)), "")</f>
        <v>6</v>
      </c>
      <c r="S31" s="10">
        <f>IFERROR(INDEX(REPORT_DATA_BY_ZONE!$A:$AH,$D31,MATCH(S$8,REPORT_DATA_BY_ZONE!$A$1:$AH$1,0)), "")</f>
        <v>109</v>
      </c>
    </row>
    <row r="32" spans="1:19" ht="15" customHeight="1">
      <c r="C32" s="64" t="str">
        <f>CONCATENATE(YEAR,":",MONTH,":2:",WEEKLY_REPORT_DAY,":", $A$1)</f>
        <v>2016:3:2:7:CENTRAL</v>
      </c>
      <c r="D32" s="64">
        <f>MATCH($C32,REPORT_DATA_BY_ZONE!$A:$A, 0)</f>
        <v>90</v>
      </c>
      <c r="E32" s="19" t="s">
        <v>795</v>
      </c>
      <c r="F32" s="13"/>
      <c r="G32" s="13"/>
      <c r="H32" s="10">
        <f>IFERROR(INDEX(REPORT_DATA_BY_ZONE!$A:$AH,$D32,MATCH(H$8,REPORT_DATA_BY_ZONE!$A$1:$AH$1,0)), "")</f>
        <v>1</v>
      </c>
      <c r="I32" s="10">
        <f>IFERROR(INDEX(REPORT_DATA_BY_ZONE!$A:$AH,$D32,MATCH(I$8,REPORT_DATA_BY_ZONE!$A$1:$AH$1,0)), "")</f>
        <v>6</v>
      </c>
      <c r="J32" s="10">
        <f>IFERROR(INDEX(REPORT_DATA_BY_ZONE!$A:$AH,$D32,MATCH(J$8,REPORT_DATA_BY_ZONE!$A$1:$AH$1,0)), "")</f>
        <v>28</v>
      </c>
      <c r="K32" s="10">
        <f>IFERROR(INDEX(REPORT_DATA_BY_ZONE!$A:$AH,$D32,MATCH(K$8,REPORT_DATA_BY_ZONE!$A$1:$AH$1,0)), "")</f>
        <v>29</v>
      </c>
      <c r="L32" s="47">
        <f>IFERROR(INDEX(REPORT_DATA_BY_ZONE!$A:$AH,$D32,MATCH(L$8,REPORT_DATA_BY_ZONE!$A$1:$AH$1,0)), "")</f>
        <v>4</v>
      </c>
      <c r="M32" s="10">
        <f>IFERROR(INDEX(REPORT_DATA_BY_ZONE!$A:$AH,$D32,MATCH(M$8,REPORT_DATA_BY_ZONE!$A$1:$AH$1,0)), "")</f>
        <v>1</v>
      </c>
      <c r="N32" s="50">
        <f>IFERROR(INDEX(REPORT_DATA_BY_ZONE!$A:$AH,$D32,MATCH(N$8,REPORT_DATA_BY_ZONE!$A$1:$AH$1,0)), "")</f>
        <v>78</v>
      </c>
      <c r="O32" s="10">
        <f>IFERROR(INDEX(REPORT_DATA_BY_ZONE!$A:$AH,$D32,MATCH(O$8,REPORT_DATA_BY_ZONE!$A$1:$AH$1,0)), "")</f>
        <v>21</v>
      </c>
      <c r="P32" s="10">
        <f>IFERROR(INDEX(REPORT_DATA_BY_ZONE!$A:$AH,$D32,MATCH(P$8,REPORT_DATA_BY_ZONE!$A$1:$AH$1,0)), "")</f>
        <v>79</v>
      </c>
      <c r="Q32" s="10">
        <f>IFERROR(INDEX(REPORT_DATA_BY_ZONE!$A:$AH,$D32,MATCH(Q$8,REPORT_DATA_BY_ZONE!$A$1:$AH$1,0)), "")</f>
        <v>71</v>
      </c>
      <c r="R32" s="10">
        <f>IFERROR(INDEX(REPORT_DATA_BY_ZONE!$A:$AH,$D32,MATCH(R$8,REPORT_DATA_BY_ZONE!$A$1:$AH$1,0)), "")</f>
        <v>4</v>
      </c>
      <c r="S32" s="10">
        <f>IFERROR(INDEX(REPORT_DATA_BY_ZONE!$A:$AH,$D32,MATCH(S$8,REPORT_DATA_BY_ZONE!$A$1:$AH$1,0)), "")</f>
        <v>180</v>
      </c>
    </row>
    <row r="33" spans="3:19" ht="15" customHeight="1">
      <c r="C33" s="64" t="str">
        <f>CONCATENATE(YEAR,":",MONTH,":3:",WEEKLY_REPORT_DAY,":", $A$1)</f>
        <v>2016:3:3:7:CENTRAL</v>
      </c>
      <c r="D33" s="64">
        <f>MATCH($C33,REPORT_DATA_BY_ZONE!$A:$A, 0)</f>
        <v>100</v>
      </c>
      <c r="E33" s="19" t="s">
        <v>797</v>
      </c>
      <c r="F33" s="13"/>
      <c r="G33" s="13"/>
      <c r="H33" s="10">
        <f>IFERROR(INDEX(REPORT_DATA_BY_ZONE!$A:$AH,$D33,MATCH(H$8,REPORT_DATA_BY_ZONE!$A$1:$AH$1,0)), "")</f>
        <v>2</v>
      </c>
      <c r="I33" s="10">
        <f>IFERROR(INDEX(REPORT_DATA_BY_ZONE!$A:$AH,$D33,MATCH(I$8,REPORT_DATA_BY_ZONE!$A$1:$AH$1,0)), "")</f>
        <v>3</v>
      </c>
      <c r="J33" s="10">
        <f>IFERROR(INDEX(REPORT_DATA_BY_ZONE!$A:$AH,$D33,MATCH(J$8,REPORT_DATA_BY_ZONE!$A$1:$AH$1,0)), "")</f>
        <v>17</v>
      </c>
      <c r="K33" s="10">
        <f>IFERROR(INDEX(REPORT_DATA_BY_ZONE!$A:$AH,$D33,MATCH(K$8,REPORT_DATA_BY_ZONE!$A$1:$AH$1,0)), "")</f>
        <v>28</v>
      </c>
      <c r="L33" s="47">
        <f>IFERROR(INDEX(REPORT_DATA_BY_ZONE!$A:$AH,$D33,MATCH(L$8,REPORT_DATA_BY_ZONE!$A$1:$AH$1,0)), "")</f>
        <v>1</v>
      </c>
      <c r="M33" s="10">
        <f>IFERROR(INDEX(REPORT_DATA_BY_ZONE!$A:$AH,$D33,MATCH(M$8,REPORT_DATA_BY_ZONE!$A$1:$AH$1,0)), "")</f>
        <v>2</v>
      </c>
      <c r="N33" s="50">
        <f>IFERROR(INDEX(REPORT_DATA_BY_ZONE!$A:$AH,$D33,MATCH(N$8,REPORT_DATA_BY_ZONE!$A$1:$AH$1,0)), "")</f>
        <v>75</v>
      </c>
      <c r="O33" s="10">
        <f>IFERROR(INDEX(REPORT_DATA_BY_ZONE!$A:$AH,$D33,MATCH(O$8,REPORT_DATA_BY_ZONE!$A$1:$AH$1,0)), "")</f>
        <v>23</v>
      </c>
      <c r="P33" s="10">
        <f>IFERROR(INDEX(REPORT_DATA_BY_ZONE!$A:$AH,$D33,MATCH(P$8,REPORT_DATA_BY_ZONE!$A$1:$AH$1,0)), "")</f>
        <v>85</v>
      </c>
      <c r="Q33" s="10">
        <f>IFERROR(INDEX(REPORT_DATA_BY_ZONE!$A:$AH,$D33,MATCH(Q$8,REPORT_DATA_BY_ZONE!$A$1:$AH$1,0)), "")</f>
        <v>64</v>
      </c>
      <c r="R33" s="10">
        <f>IFERROR(INDEX(REPORT_DATA_BY_ZONE!$A:$AH,$D33,MATCH(R$8,REPORT_DATA_BY_ZONE!$A$1:$AH$1,0)), "")</f>
        <v>7</v>
      </c>
      <c r="S33" s="10">
        <f>IFERROR(INDEX(REPORT_DATA_BY_ZONE!$A:$AH,$D33,MATCH(S$8,REPORT_DATA_BY_ZONE!$A$1:$AH$1,0)), "")</f>
        <v>144</v>
      </c>
    </row>
    <row r="34" spans="3:19" ht="15" customHeight="1">
      <c r="C34" s="64" t="str">
        <f>CONCATENATE(YEAR,":",MONTH,":4:",WEEKLY_REPORT_DAY,":", $A$1)</f>
        <v>2016:3:4:7:CENTRAL</v>
      </c>
      <c r="D34" s="64" t="e">
        <f>MATCH($C34,REPORT_DATA_BY_ZONE!$A:$A, 0)</f>
        <v>#N/A</v>
      </c>
      <c r="E34" s="19" t="s">
        <v>798</v>
      </c>
      <c r="F34" s="13"/>
      <c r="G34" s="13"/>
      <c r="H34" s="10" t="str">
        <f>IFERROR(INDEX(REPORT_DATA_BY_ZONE!$A:$AH,$D34,MATCH(H$8,REPORT_DATA_BY_ZONE!$A$1:$AH$1,0)), "")</f>
        <v/>
      </c>
      <c r="I34" s="10" t="str">
        <f>IFERROR(INDEX(REPORT_DATA_BY_ZONE!$A:$AH,$D34,MATCH(I$8,REPORT_DATA_BY_ZONE!$A$1:$AH$1,0)), "")</f>
        <v/>
      </c>
      <c r="J34" s="10" t="str">
        <f>IFERROR(INDEX(REPORT_DATA_BY_ZONE!$A:$AH,$D34,MATCH(J$8,REPORT_DATA_BY_ZONE!$A$1:$AH$1,0)), "")</f>
        <v/>
      </c>
      <c r="K34" s="10" t="str">
        <f>IFERROR(INDEX(REPORT_DATA_BY_ZONE!$A:$AH,$D34,MATCH(K$8,REPORT_DATA_BY_ZONE!$A$1:$AH$1,0)), "")</f>
        <v/>
      </c>
      <c r="L34" s="47" t="str">
        <f>IFERROR(INDEX(REPORT_DATA_BY_ZONE!$A:$AH,$D34,MATCH(L$8,REPORT_DATA_BY_ZONE!$A$1:$AH$1,0)), "")</f>
        <v/>
      </c>
      <c r="M34" s="10" t="str">
        <f>IFERROR(INDEX(REPORT_DATA_BY_ZONE!$A:$AH,$D34,MATCH(M$8,REPORT_DATA_BY_ZONE!$A$1:$AH$1,0)), "")</f>
        <v/>
      </c>
      <c r="N34" s="50" t="str">
        <f>IFERROR(INDEX(REPORT_DATA_BY_ZONE!$A:$AH,$D34,MATCH(N$8,REPORT_DATA_BY_ZONE!$A$1:$AH$1,0)), "")</f>
        <v/>
      </c>
      <c r="O34" s="10" t="str">
        <f>IFERROR(INDEX(REPORT_DATA_BY_ZONE!$A:$AH,$D34,MATCH(O$8,REPORT_DATA_BY_ZONE!$A$1:$AH$1,0)), "")</f>
        <v/>
      </c>
      <c r="P34" s="10" t="str">
        <f>IFERROR(INDEX(REPORT_DATA_BY_ZONE!$A:$AH,$D34,MATCH(P$8,REPORT_DATA_BY_ZONE!$A$1:$AH$1,0)), "")</f>
        <v/>
      </c>
      <c r="Q34" s="10" t="str">
        <f>IFERROR(INDEX(REPORT_DATA_BY_ZONE!$A:$AH,$D34,MATCH(Q$8,REPORT_DATA_BY_ZONE!$A$1:$AH$1,0)), "")</f>
        <v/>
      </c>
      <c r="R34" s="10" t="str">
        <f>IFERROR(INDEX(REPORT_DATA_BY_ZONE!$A:$AH,$D34,MATCH(R$8,REPORT_DATA_BY_ZONE!$A$1:$AH$1,0)), "")</f>
        <v/>
      </c>
      <c r="S34" s="10" t="str">
        <f>IFERROR(INDEX(REPORT_DATA_BY_ZONE!$A:$AH,$D34,MATCH(S$8,REPORT_DATA_BY_ZONE!$A$1:$AH$1,0)), "")</f>
        <v/>
      </c>
    </row>
    <row r="35" spans="3:19" ht="15" customHeight="1">
      <c r="C35" s="64" t="str">
        <f>CONCATENATE(YEAR,":",MONTH,":5:",WEEKLY_REPORT_DAY,":", $A$1)</f>
        <v>2016:3:5:7:CENTRAL</v>
      </c>
      <c r="D35" s="64" t="e">
        <f>MATCH($C35,REPORT_DATA_BY_ZONE!$A:$A, 0)</f>
        <v>#N/A</v>
      </c>
      <c r="E35" s="19" t="s">
        <v>799</v>
      </c>
      <c r="F35" s="13"/>
      <c r="G35" s="13"/>
      <c r="H35" s="10" t="str">
        <f>IFERROR(INDEX(REPORT_DATA_BY_ZONE!$A:$AH,$D35,MATCH(H$8,REPORT_DATA_BY_ZONE!$A$1:$AH$1,0)), "")</f>
        <v/>
      </c>
      <c r="I35" s="10" t="str">
        <f>IFERROR(INDEX(REPORT_DATA_BY_ZONE!$A:$AH,$D35,MATCH(I$8,REPORT_DATA_BY_ZONE!$A$1:$AH$1,0)), "")</f>
        <v/>
      </c>
      <c r="J35" s="10" t="str">
        <f>IFERROR(INDEX(REPORT_DATA_BY_ZONE!$A:$AH,$D35,MATCH(J$8,REPORT_DATA_BY_ZONE!$A$1:$AH$1,0)), "")</f>
        <v/>
      </c>
      <c r="K35" s="10" t="str">
        <f>IFERROR(INDEX(REPORT_DATA_BY_ZONE!$A:$AH,$D35,MATCH(K$8,REPORT_DATA_BY_ZONE!$A$1:$AH$1,0)), "")</f>
        <v/>
      </c>
      <c r="L35" s="47" t="str">
        <f>IFERROR(INDEX(REPORT_DATA_BY_ZONE!$A:$AH,$D35,MATCH(L$8,REPORT_DATA_BY_ZONE!$A$1:$AH$1,0)), "")</f>
        <v/>
      </c>
      <c r="M35" s="10" t="str">
        <f>IFERROR(INDEX(REPORT_DATA_BY_ZONE!$A:$AH,$D35,MATCH(M$8,REPORT_DATA_BY_ZONE!$A$1:$AH$1,0)), "")</f>
        <v/>
      </c>
      <c r="N35" s="50" t="str">
        <f>IFERROR(INDEX(REPORT_DATA_BY_ZONE!$A:$AH,$D35,MATCH(N$8,REPORT_DATA_BY_ZONE!$A$1:$AH$1,0)), "")</f>
        <v/>
      </c>
      <c r="O35" s="10" t="str">
        <f>IFERROR(INDEX(REPORT_DATA_BY_ZONE!$A:$AH,$D35,MATCH(O$8,REPORT_DATA_BY_ZONE!$A$1:$AH$1,0)), "")</f>
        <v/>
      </c>
      <c r="P35" s="10" t="str">
        <f>IFERROR(INDEX(REPORT_DATA_BY_ZONE!$A:$AH,$D35,MATCH(P$8,REPORT_DATA_BY_ZONE!$A$1:$AH$1,0)), "")</f>
        <v/>
      </c>
      <c r="Q35" s="10" t="str">
        <f>IFERROR(INDEX(REPORT_DATA_BY_ZONE!$A:$AH,$D35,MATCH(Q$8,REPORT_DATA_BY_ZONE!$A$1:$AH$1,0)), "")</f>
        <v/>
      </c>
      <c r="R35" s="10" t="str">
        <f>IFERROR(INDEX(REPORT_DATA_BY_ZONE!$A:$AH,$D35,MATCH(R$8,REPORT_DATA_BY_ZONE!$A$1:$AH$1,0)), "")</f>
        <v/>
      </c>
      <c r="S35" s="10" t="str">
        <f>IFERROR(INDEX(REPORT_DATA_BY_ZONE!$A:$AH,$D35,MATCH(S$8,REPORT_DATA_BY_ZONE!$A$1:$AH$1,0)), "")</f>
        <v/>
      </c>
    </row>
    <row r="36" spans="3:19" ht="15" customHeight="1">
      <c r="E36" s="16" t="s">
        <v>819</v>
      </c>
      <c r="F36" s="14"/>
      <c r="G36" s="14"/>
      <c r="H36" s="17">
        <f>SUM(H31:H35)</f>
        <v>5</v>
      </c>
      <c r="I36" s="17">
        <f t="shared" ref="I36:R36" si="3">SUM(I31:I35)</f>
        <v>11</v>
      </c>
      <c r="J36" s="17">
        <f t="shared" si="3"/>
        <v>66</v>
      </c>
      <c r="K36" s="17">
        <f t="shared" si="3"/>
        <v>79</v>
      </c>
      <c r="L36" s="49">
        <f t="shared" si="3"/>
        <v>9</v>
      </c>
      <c r="M36" s="17">
        <f t="shared" si="3"/>
        <v>3</v>
      </c>
      <c r="N36" s="52">
        <f t="shared" si="3"/>
        <v>211</v>
      </c>
      <c r="O36" s="17">
        <f t="shared" si="3"/>
        <v>74</v>
      </c>
      <c r="P36" s="17">
        <f t="shared" si="3"/>
        <v>251</v>
      </c>
      <c r="Q36" s="17">
        <f t="shared" si="3"/>
        <v>180</v>
      </c>
      <c r="R36" s="17">
        <f t="shared" si="3"/>
        <v>17</v>
      </c>
      <c r="S36" s="17">
        <f>SUM(S31:S35)</f>
        <v>433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20:S20 M12:S12 M15:S15">
    <cfRule type="expression" dxfId="278" priority="34">
      <formula>AND(M$9&lt;&gt;"",M12&gt;=M$9)</formula>
    </cfRule>
  </conditionalFormatting>
  <conditionalFormatting sqref="M12:S12 M20:S20 M15:S15">
    <cfRule type="expression" dxfId="277" priority="33">
      <formula>J12=""</formula>
    </cfRule>
    <cfRule type="expression" dxfId="276" priority="35">
      <formula>AND(M$10&lt;&gt;"",M12&lt;M$10)</formula>
    </cfRule>
    <cfRule type="expression" dxfId="275" priority="36">
      <formula>AND(M$10&lt;&gt;"",M12&gt;=M$10)</formula>
    </cfRule>
  </conditionalFormatting>
  <conditionalFormatting sqref="M21:S21">
    <cfRule type="expression" dxfId="274" priority="30">
      <formula>AND(M$9&lt;&gt;"",M21&gt;=M$9)</formula>
    </cfRule>
  </conditionalFormatting>
  <conditionalFormatting sqref="M21:S21">
    <cfRule type="expression" dxfId="273" priority="29">
      <formula>J21=""</formula>
    </cfRule>
    <cfRule type="expression" dxfId="272" priority="31">
      <formula>AND(M$10&lt;&gt;"",M21&lt;M$10)</formula>
    </cfRule>
    <cfRule type="expression" dxfId="271" priority="32">
      <formula>AND(M$10&lt;&gt;"",M21&gt;=M$10)</formula>
    </cfRule>
  </conditionalFormatting>
  <conditionalFormatting sqref="M13:S13">
    <cfRule type="expression" dxfId="270" priority="26">
      <formula>AND(M$9&lt;&gt;"",M13&gt;=M$9)</formula>
    </cfRule>
  </conditionalFormatting>
  <conditionalFormatting sqref="M13:S13">
    <cfRule type="expression" dxfId="269" priority="25">
      <formula>J13=""</formula>
    </cfRule>
    <cfRule type="expression" dxfId="268" priority="27">
      <formula>AND(M$10&lt;&gt;"",M13&lt;M$10)</formula>
    </cfRule>
    <cfRule type="expression" dxfId="267" priority="28">
      <formula>AND(M$10&lt;&gt;"",M13&gt;=M$10)</formula>
    </cfRule>
  </conditionalFormatting>
  <conditionalFormatting sqref="M14:S14">
    <cfRule type="expression" dxfId="266" priority="22">
      <formula>AND(M$9&lt;&gt;"",M14&gt;=M$9)</formula>
    </cfRule>
  </conditionalFormatting>
  <conditionalFormatting sqref="M14:S14">
    <cfRule type="expression" dxfId="265" priority="21">
      <formula>J14=""</formula>
    </cfRule>
    <cfRule type="expression" dxfId="264" priority="23">
      <formula>AND(M$10&lt;&gt;"",M14&lt;M$10)</formula>
    </cfRule>
    <cfRule type="expression" dxfId="263" priority="24">
      <formula>AND(M$10&lt;&gt;"",M14&gt;=M$10)</formula>
    </cfRule>
  </conditionalFormatting>
  <conditionalFormatting sqref="M24:S24 M27:S27">
    <cfRule type="expression" dxfId="262" priority="18">
      <formula>AND(M$9&lt;&gt;"",M24&gt;=M$9)</formula>
    </cfRule>
  </conditionalFormatting>
  <conditionalFormatting sqref="M24:S24 M27:S27">
    <cfRule type="expression" dxfId="261" priority="17">
      <formula>J24=""</formula>
    </cfRule>
    <cfRule type="expression" dxfId="260" priority="19">
      <formula>AND(M$10&lt;&gt;"",M24&lt;M$10)</formula>
    </cfRule>
    <cfRule type="expression" dxfId="259" priority="20">
      <formula>AND(M$10&lt;&gt;"",M24&gt;=M$10)</formula>
    </cfRule>
  </conditionalFormatting>
  <conditionalFormatting sqref="M25:S25">
    <cfRule type="expression" dxfId="258" priority="14">
      <formula>AND(M$9&lt;&gt;"",M25&gt;=M$9)</formula>
    </cfRule>
  </conditionalFormatting>
  <conditionalFormatting sqref="M25:S25">
    <cfRule type="expression" dxfId="257" priority="13">
      <formula>J25=""</formula>
    </cfRule>
    <cfRule type="expression" dxfId="256" priority="15">
      <formula>AND(M$10&lt;&gt;"",M25&lt;M$10)</formula>
    </cfRule>
    <cfRule type="expression" dxfId="255" priority="16">
      <formula>AND(M$10&lt;&gt;"",M25&gt;=M$10)</formula>
    </cfRule>
  </conditionalFormatting>
  <conditionalFormatting sqref="M26:S26">
    <cfRule type="expression" dxfId="254" priority="10">
      <formula>AND(M$9&lt;&gt;"",M26&gt;=M$9)</formula>
    </cfRule>
  </conditionalFormatting>
  <conditionalFormatting sqref="M26:S26">
    <cfRule type="expression" dxfId="253" priority="9">
      <formula>J26=""</formula>
    </cfRule>
    <cfRule type="expression" dxfId="252" priority="11">
      <formula>AND(M$10&lt;&gt;"",M26&lt;M$10)</formula>
    </cfRule>
    <cfRule type="expression" dxfId="251" priority="12">
      <formula>AND(M$10&lt;&gt;"",M26&gt;=M$10)</formula>
    </cfRule>
  </conditionalFormatting>
  <conditionalFormatting sqref="M18:S18">
    <cfRule type="expression" dxfId="250" priority="6">
      <formula>AND(M$9&lt;&gt;"",M18&gt;=M$9)</formula>
    </cfRule>
  </conditionalFormatting>
  <conditionalFormatting sqref="M18:S18">
    <cfRule type="expression" dxfId="249" priority="5">
      <formula>J18=""</formula>
    </cfRule>
    <cfRule type="expression" dxfId="248" priority="7">
      <formula>AND(M$10&lt;&gt;"",M18&lt;M$10)</formula>
    </cfRule>
    <cfRule type="expression" dxfId="247" priority="8">
      <formula>AND(M$10&lt;&gt;"",M18&gt;=M$10)</formula>
    </cfRule>
  </conditionalFormatting>
  <conditionalFormatting sqref="M19:S19">
    <cfRule type="expression" dxfId="246" priority="2">
      <formula>AND(M$9&lt;&gt;"",M19&gt;=M$9)</formula>
    </cfRule>
  </conditionalFormatting>
  <conditionalFormatting sqref="M19:S19">
    <cfRule type="expression" dxfId="245" priority="1">
      <formula>J19=""</formula>
    </cfRule>
    <cfRule type="expression" dxfId="244" priority="3">
      <formula>AND(M$10&lt;&gt;"",M19&lt;M$10)</formula>
    </cfRule>
    <cfRule type="expression" dxfId="243" priority="4">
      <formula>AND(M$10&lt;&gt;"",M19&gt;=M$10)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79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opLeftCell="S76" zoomScale="85" zoomScaleNormal="85" workbookViewId="0">
      <selection activeCell="C15" sqref="C15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2014:1:0:0:CENTRAL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7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2014:2:0:0:CENTRAL</v>
      </c>
      <c r="AB54" s="27">
        <f t="shared" ca="1" si="3"/>
        <v>29</v>
      </c>
      <c r="AC54" s="21">
        <f t="shared" ca="1" si="4"/>
        <v>2</v>
      </c>
      <c r="AD54" s="21">
        <f t="shared" si="5"/>
        <v>7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2014:3:0:0:CENTRAL</v>
      </c>
      <c r="AB55" s="27">
        <f t="shared" ca="1" si="3"/>
        <v>37</v>
      </c>
      <c r="AC55" s="21">
        <f t="shared" ca="1" si="4"/>
        <v>11</v>
      </c>
      <c r="AD55" s="21">
        <f t="shared" si="5"/>
        <v>7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2014:4:0:0:CENTRAL</v>
      </c>
      <c r="AB56" s="27">
        <f t="shared" ca="1" si="3"/>
        <v>45</v>
      </c>
      <c r="AC56" s="21">
        <f t="shared" ca="1" si="4"/>
        <v>8</v>
      </c>
      <c r="AD56" s="21">
        <f t="shared" si="5"/>
        <v>7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2014:5:0:0:CENTRAL</v>
      </c>
      <c r="AB57" s="27">
        <f t="shared" ca="1" si="3"/>
        <v>53</v>
      </c>
      <c r="AC57" s="21">
        <f t="shared" ca="1" si="4"/>
        <v>10</v>
      </c>
      <c r="AD57" s="21">
        <f t="shared" si="5"/>
        <v>7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2014:6:0:0:CENTRAL</v>
      </c>
      <c r="AB58" s="27">
        <f t="shared" ca="1" si="3"/>
        <v>61</v>
      </c>
      <c r="AC58" s="21">
        <f t="shared" ca="1" si="4"/>
        <v>8</v>
      </c>
      <c r="AD58" s="21">
        <f t="shared" si="5"/>
        <v>7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2014:7:0:0:CENTRAL</v>
      </c>
      <c r="AB59" s="27">
        <f t="shared" ca="1" si="3"/>
        <v>69</v>
      </c>
      <c r="AC59" s="21">
        <f t="shared" ca="1" si="4"/>
        <v>7</v>
      </c>
      <c r="AD59" s="21">
        <f t="shared" si="5"/>
        <v>7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2014:8:0:0:CENTRAL</v>
      </c>
      <c r="AB60" s="27">
        <f t="shared" ca="1" si="3"/>
        <v>77</v>
      </c>
      <c r="AC60" s="21">
        <f t="shared" ca="1" si="4"/>
        <v>4</v>
      </c>
      <c r="AD60" s="21">
        <f t="shared" si="5"/>
        <v>7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2014:9:0:0:CENTRAL</v>
      </c>
      <c r="AB61" s="27">
        <f t="shared" ca="1" si="3"/>
        <v>85</v>
      </c>
      <c r="AC61" s="21">
        <f t="shared" ca="1" si="4"/>
        <v>3</v>
      </c>
      <c r="AD61" s="21">
        <f t="shared" si="5"/>
        <v>7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2014:10:0:0:CENTRAL</v>
      </c>
      <c r="AB62" s="27">
        <f t="shared" ca="1" si="3"/>
        <v>2</v>
      </c>
      <c r="AC62" s="21">
        <f t="shared" ca="1" si="4"/>
        <v>5</v>
      </c>
      <c r="AD62" s="21">
        <f t="shared" si="5"/>
        <v>7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2014:11:0:0:CENTRAL</v>
      </c>
      <c r="AB63" s="27">
        <f t="shared" ca="1" si="3"/>
        <v>11</v>
      </c>
      <c r="AC63" s="21">
        <f t="shared" ca="1" si="4"/>
        <v>3</v>
      </c>
      <c r="AD63" s="21">
        <f t="shared" si="5"/>
        <v>7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2014:12:0:0:CENTRAL</v>
      </c>
      <c r="AB64" s="27">
        <f t="shared" ca="1" si="3"/>
        <v>20</v>
      </c>
      <c r="AC64" s="21">
        <f t="shared" ca="1" si="4"/>
        <v>7</v>
      </c>
      <c r="AD64" s="21">
        <f t="shared" si="5"/>
        <v>7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2015:1:0:0:CENTRAL</v>
      </c>
      <c r="AB65" s="27">
        <f t="shared" ca="1" si="3"/>
        <v>124</v>
      </c>
      <c r="AC65" s="21">
        <f t="shared" ca="1" si="4"/>
        <v>4</v>
      </c>
      <c r="AD65" s="21">
        <f t="shared" si="5"/>
        <v>7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2015:2:0:0:CENTRAL</v>
      </c>
      <c r="AB66" s="27">
        <f t="shared" ca="1" si="3"/>
        <v>133</v>
      </c>
      <c r="AC66" s="21">
        <f t="shared" ca="1" si="4"/>
        <v>10</v>
      </c>
      <c r="AD66" s="21">
        <f t="shared" si="5"/>
        <v>7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2015:3:0:0:CENTRAL</v>
      </c>
      <c r="AB67" s="27">
        <f t="shared" ca="1" si="3"/>
        <v>143</v>
      </c>
      <c r="AC67" s="21">
        <f t="shared" ca="1" si="4"/>
        <v>3</v>
      </c>
      <c r="AD67" s="21">
        <f t="shared" si="5"/>
        <v>7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2015:4:0:0:CENTRAL</v>
      </c>
      <c r="AB68" s="27">
        <f t="shared" ca="1" si="3"/>
        <v>153</v>
      </c>
      <c r="AC68" s="21">
        <f t="shared" ca="1" si="4"/>
        <v>10</v>
      </c>
      <c r="AD68" s="21">
        <f t="shared" si="5"/>
        <v>7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2015:5:0:0:CENTRAL</v>
      </c>
      <c r="AB69" s="27">
        <f t="shared" ca="1" si="3"/>
        <v>163</v>
      </c>
      <c r="AC69" s="21">
        <f t="shared" ca="1" si="4"/>
        <v>10</v>
      </c>
      <c r="AD69" s="21">
        <f t="shared" si="5"/>
        <v>7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2015:6:0:0:CENTRAL</v>
      </c>
      <c r="AB70" s="27">
        <f t="shared" ca="1" si="3"/>
        <v>173</v>
      </c>
      <c r="AC70" s="21">
        <f t="shared" ca="1" si="4"/>
        <v>5</v>
      </c>
      <c r="AD70" s="21">
        <f t="shared" si="5"/>
        <v>7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2015:7:0:0:CENTRAL</v>
      </c>
      <c r="AB71" s="27">
        <f t="shared" ca="1" si="3"/>
        <v>183</v>
      </c>
      <c r="AC71" s="21">
        <f t="shared" ca="1" si="4"/>
        <v>4</v>
      </c>
      <c r="AD71" s="21">
        <f t="shared" si="5"/>
        <v>7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2015:8:0:0:CENTRAL</v>
      </c>
      <c r="AB72" s="27">
        <f t="shared" ca="1" si="3"/>
        <v>193</v>
      </c>
      <c r="AC72" s="21">
        <f t="shared" ca="1" si="4"/>
        <v>6</v>
      </c>
      <c r="AD72" s="21">
        <f t="shared" si="5"/>
        <v>7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2015:9:0:0:CENTRAL</v>
      </c>
      <c r="AB73" s="27">
        <f t="shared" ca="1" si="3"/>
        <v>203</v>
      </c>
      <c r="AC73" s="21">
        <f t="shared" ca="1" si="4"/>
        <v>8</v>
      </c>
      <c r="AD73" s="21">
        <f t="shared" si="5"/>
        <v>7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2015:10:0:0:CENTRAL</v>
      </c>
      <c r="AB74" s="27">
        <f t="shared" ca="1" si="3"/>
        <v>93</v>
      </c>
      <c r="AC74" s="21">
        <f t="shared" ca="1" si="4"/>
        <v>4</v>
      </c>
      <c r="AD74" s="21">
        <f t="shared" si="5"/>
        <v>7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2015:11:0:0:CENTRAL</v>
      </c>
      <c r="AB75" s="27">
        <f t="shared" ca="1" si="3"/>
        <v>103</v>
      </c>
      <c r="AC75" s="21">
        <f t="shared" ca="1" si="4"/>
        <v>6</v>
      </c>
      <c r="AD75" s="21">
        <f t="shared" si="5"/>
        <v>7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2015:12:0:0:CENTRAL</v>
      </c>
      <c r="AB76" s="27">
        <f t="shared" ca="1" si="3"/>
        <v>113</v>
      </c>
      <c r="AC76" s="21">
        <f t="shared" ca="1" si="4"/>
        <v>10</v>
      </c>
      <c r="AD76" s="21">
        <f t="shared" si="5"/>
        <v>7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2016:1:0:0:CENTRAL</v>
      </c>
      <c r="AB77" s="27">
        <f t="shared" ca="1" si="3"/>
        <v>213</v>
      </c>
      <c r="AC77" s="21">
        <f t="shared" ca="1" si="4"/>
        <v>8</v>
      </c>
      <c r="AD77" s="21">
        <f t="shared" si="5"/>
        <v>7</v>
      </c>
      <c r="AE77" s="27">
        <f t="shared" ca="1" si="6"/>
        <v>2</v>
      </c>
      <c r="AF77" s="10">
        <f t="shared" ca="1" si="9"/>
        <v>8</v>
      </c>
      <c r="AG77" s="10">
        <f t="shared" ca="1" si="9"/>
        <v>0</v>
      </c>
      <c r="AH77" s="10">
        <f t="shared" ca="1" si="9"/>
        <v>0</v>
      </c>
      <c r="AI77" s="10">
        <f t="shared" ca="1" si="9"/>
        <v>8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42372</v>
      </c>
      <c r="AN77" s="27">
        <f t="shared" ref="AN77:AN88" si="11">WEEKNUM(AM77,2)-WEEKNUM(DATE(YEAR(AM77),MONTH(AM77),1),2)+1</f>
        <v>1</v>
      </c>
      <c r="AO77" s="28" t="str">
        <f t="shared" ref="AO77:AO88" si="12">CONCATENATE(YEAR(AM77),":",MONTH(AM77),":",AN77,":",WEEKLY_REPORT_DAY,":", $X$90)</f>
        <v>2016:1:1:7:CENTRAL</v>
      </c>
      <c r="AP77" s="27" t="e">
        <f t="shared" ref="AP77:AP88" ca="1" si="13">MATCH(AO77,INDIRECT(CONCATENATE($X$93,"$A:$A")),0)</f>
        <v>#N/A</v>
      </c>
      <c r="AQ77" s="21" t="e">
        <f t="shared" ref="AQ77:AU88" ca="1" si="14">INDEX(INDIRECT(CONCATENATE($X$93,"$A:$AG")),$AP77,MATCH(AQ$52,INDIRECT(CONCATENATE($X$93,"$A1:$AG1")),0))</f>
        <v>#N/A</v>
      </c>
      <c r="AR77" s="21" t="e">
        <f t="shared" ca="1" si="14"/>
        <v>#N/A</v>
      </c>
      <c r="AS77" s="21" t="e">
        <f t="shared" ca="1" si="14"/>
        <v>#N/A</v>
      </c>
      <c r="AT77" s="21" t="e">
        <f t="shared" ca="1" si="14"/>
        <v>#N/A</v>
      </c>
      <c r="AU77" s="21" t="e">
        <f t="shared" ca="1" si="14"/>
        <v>#N/A</v>
      </c>
      <c r="AV77" s="21">
        <f t="shared" ref="AV77:AV88" si="15">ROUND(1*$X$97/$X$99,0)</f>
        <v>3</v>
      </c>
      <c r="AW77" s="21">
        <f t="shared" ref="AW77:AW88" si="16">6*$X$97</f>
        <v>72</v>
      </c>
      <c r="AX77" s="21">
        <f t="shared" ref="AX77:AX88" si="17">3*$X$97</f>
        <v>36</v>
      </c>
      <c r="AY77" s="21">
        <f t="shared" ref="AY77:AY88" si="18">5*$X$97</f>
        <v>60</v>
      </c>
      <c r="AZ77" s="21">
        <f t="shared" ref="AZ77:AZ88" si="19">1*$X$97</f>
        <v>12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2016:2:0:0:CENTRAL</v>
      </c>
      <c r="AB78" s="27">
        <f t="shared" ca="1" si="3"/>
        <v>224</v>
      </c>
      <c r="AC78" s="21">
        <f t="shared" ca="1" si="4"/>
        <v>2</v>
      </c>
      <c r="AD78" s="21">
        <f t="shared" si="5"/>
        <v>7</v>
      </c>
      <c r="AE78" s="27">
        <f t="shared" ca="1" si="6"/>
        <v>13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1</v>
      </c>
      <c r="AL78" s="7">
        <v>-10</v>
      </c>
      <c r="AM78" s="28">
        <f t="shared" si="10"/>
        <v>42379</v>
      </c>
      <c r="AN78" s="27">
        <f t="shared" si="11"/>
        <v>2</v>
      </c>
      <c r="AO78" s="28" t="str">
        <f t="shared" si="12"/>
        <v>2016:1:2:7:CENTRAL</v>
      </c>
      <c r="AP78" s="27">
        <f t="shared" ca="1" si="13"/>
        <v>2</v>
      </c>
      <c r="AQ78" s="21">
        <f t="shared" ca="1" si="14"/>
        <v>0</v>
      </c>
      <c r="AR78" s="21">
        <f t="shared" ca="1" si="14"/>
        <v>50</v>
      </c>
      <c r="AS78" s="21">
        <f t="shared" ca="1" si="14"/>
        <v>0</v>
      </c>
      <c r="AT78" s="21">
        <f t="shared" ca="1" si="14"/>
        <v>21</v>
      </c>
      <c r="AU78" s="21">
        <f t="shared" ca="1" si="14"/>
        <v>0</v>
      </c>
      <c r="AV78" s="21">
        <f t="shared" si="15"/>
        <v>3</v>
      </c>
      <c r="AW78" s="21">
        <f t="shared" si="16"/>
        <v>72</v>
      </c>
      <c r="AX78" s="21">
        <f t="shared" si="17"/>
        <v>36</v>
      </c>
      <c r="AY78" s="21">
        <f t="shared" si="18"/>
        <v>60</v>
      </c>
      <c r="AZ78" s="21">
        <f t="shared" si="19"/>
        <v>12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2016:3:0:0:CENTRAL</v>
      </c>
      <c r="AB79" s="27">
        <f t="shared" ca="1" si="3"/>
        <v>235</v>
      </c>
      <c r="AC79" s="21">
        <f t="shared" ca="1" si="4"/>
        <v>3</v>
      </c>
      <c r="AD79" s="21">
        <f t="shared" si="5"/>
        <v>7</v>
      </c>
      <c r="AE79" s="27">
        <f t="shared" ca="1" si="6"/>
        <v>26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42386</v>
      </c>
      <c r="AN79" s="27">
        <f t="shared" si="11"/>
        <v>3</v>
      </c>
      <c r="AO79" s="28" t="str">
        <f t="shared" si="12"/>
        <v>2016:1:3:7:CENTRAL</v>
      </c>
      <c r="AP79" s="27" t="e">
        <f t="shared" ca="1" si="13"/>
        <v>#N/A</v>
      </c>
      <c r="AQ79" s="21" t="e">
        <f t="shared" ca="1" si="14"/>
        <v>#N/A</v>
      </c>
      <c r="AR79" s="21" t="e">
        <f t="shared" ca="1" si="14"/>
        <v>#N/A</v>
      </c>
      <c r="AS79" s="21" t="e">
        <f t="shared" ca="1" si="14"/>
        <v>#N/A</v>
      </c>
      <c r="AT79" s="21" t="e">
        <f t="shared" ca="1" si="14"/>
        <v>#N/A</v>
      </c>
      <c r="AU79" s="21" t="e">
        <f t="shared" ca="1" si="14"/>
        <v>#N/A</v>
      </c>
      <c r="AV79" s="21">
        <f t="shared" si="15"/>
        <v>3</v>
      </c>
      <c r="AW79" s="21">
        <f t="shared" si="16"/>
        <v>72</v>
      </c>
      <c r="AX79" s="21">
        <f t="shared" si="17"/>
        <v>36</v>
      </c>
      <c r="AY79" s="21">
        <f t="shared" si="18"/>
        <v>60</v>
      </c>
      <c r="AZ79" s="21">
        <f t="shared" si="19"/>
        <v>12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2016:4:0:0:CENTRAL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7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42393</v>
      </c>
      <c r="AN80" s="27">
        <f t="shared" si="11"/>
        <v>4</v>
      </c>
      <c r="AO80" s="28" t="str">
        <f t="shared" si="12"/>
        <v>2016:1:4:7:CENTRAL</v>
      </c>
      <c r="AP80" s="27">
        <f t="shared" ca="1" si="13"/>
        <v>13</v>
      </c>
      <c r="AQ80" s="21">
        <f t="shared" ca="1" si="14"/>
        <v>0</v>
      </c>
      <c r="AR80" s="21">
        <f t="shared" ca="1" si="14"/>
        <v>47</v>
      </c>
      <c r="AS80" s="21">
        <f t="shared" ca="1" si="14"/>
        <v>8</v>
      </c>
      <c r="AT80" s="21">
        <f t="shared" ca="1" si="14"/>
        <v>40</v>
      </c>
      <c r="AU80" s="21">
        <f t="shared" ca="1" si="14"/>
        <v>0</v>
      </c>
      <c r="AV80" s="21">
        <f t="shared" si="15"/>
        <v>3</v>
      </c>
      <c r="AW80" s="21">
        <f t="shared" si="16"/>
        <v>72</v>
      </c>
      <c r="AX80" s="21">
        <f t="shared" si="17"/>
        <v>36</v>
      </c>
      <c r="AY80" s="21">
        <f t="shared" si="18"/>
        <v>60</v>
      </c>
      <c r="AZ80" s="21">
        <f t="shared" si="19"/>
        <v>12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2016:5:0:0:CENTRAL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7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42400</v>
      </c>
      <c r="AN81" s="27">
        <f t="shared" si="11"/>
        <v>5</v>
      </c>
      <c r="AO81" s="28" t="str">
        <f t="shared" si="12"/>
        <v>2016:1:5:7:CENTRAL</v>
      </c>
      <c r="AP81" s="27">
        <f t="shared" ca="1" si="13"/>
        <v>24</v>
      </c>
      <c r="AQ81" s="21">
        <f t="shared" ca="1" si="14"/>
        <v>4</v>
      </c>
      <c r="AR81" s="21">
        <f t="shared" ca="1" si="14"/>
        <v>42</v>
      </c>
      <c r="AS81" s="21">
        <f t="shared" ca="1" si="14"/>
        <v>9</v>
      </c>
      <c r="AT81" s="21">
        <f t="shared" ca="1" si="14"/>
        <v>38</v>
      </c>
      <c r="AU81" s="21">
        <f t="shared" ca="1" si="14"/>
        <v>0</v>
      </c>
      <c r="AV81" s="21">
        <f t="shared" si="15"/>
        <v>3</v>
      </c>
      <c r="AW81" s="21">
        <f t="shared" si="16"/>
        <v>72</v>
      </c>
      <c r="AX81" s="21">
        <f t="shared" si="17"/>
        <v>36</v>
      </c>
      <c r="AY81" s="21">
        <f t="shared" si="18"/>
        <v>60</v>
      </c>
      <c r="AZ81" s="21">
        <f t="shared" si="19"/>
        <v>12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2016:6:0:0:CENTRAL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7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42407</v>
      </c>
      <c r="AN82" s="27">
        <f t="shared" si="11"/>
        <v>1</v>
      </c>
      <c r="AO82" s="28" t="str">
        <f t="shared" si="12"/>
        <v>2016:2:1:7:CENTRAL</v>
      </c>
      <c r="AP82" s="27">
        <f t="shared" ca="1" si="13"/>
        <v>35</v>
      </c>
      <c r="AQ82" s="21">
        <f t="shared" ca="1" si="14"/>
        <v>0</v>
      </c>
      <c r="AR82" s="21">
        <f t="shared" ca="1" si="14"/>
        <v>51</v>
      </c>
      <c r="AS82" s="21">
        <f t="shared" ca="1" si="14"/>
        <v>14</v>
      </c>
      <c r="AT82" s="21">
        <f t="shared" ca="1" si="14"/>
        <v>64</v>
      </c>
      <c r="AU82" s="21">
        <f t="shared" ca="1" si="14"/>
        <v>2</v>
      </c>
      <c r="AV82" s="21">
        <f t="shared" si="15"/>
        <v>3</v>
      </c>
      <c r="AW82" s="21">
        <f t="shared" si="16"/>
        <v>72</v>
      </c>
      <c r="AX82" s="21">
        <f t="shared" si="17"/>
        <v>36</v>
      </c>
      <c r="AY82" s="21">
        <f t="shared" si="18"/>
        <v>60</v>
      </c>
      <c r="AZ82" s="21">
        <f t="shared" si="19"/>
        <v>12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2016:7:0:0:CENTRAL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7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42414</v>
      </c>
      <c r="AN83" s="27">
        <f t="shared" si="11"/>
        <v>2</v>
      </c>
      <c r="AO83" s="28" t="str">
        <f t="shared" si="12"/>
        <v>2016:2:2:7:CENTRAL</v>
      </c>
      <c r="AP83" s="27">
        <f t="shared" ca="1" si="13"/>
        <v>46</v>
      </c>
      <c r="AQ83" s="21">
        <f t="shared" ca="1" si="14"/>
        <v>0</v>
      </c>
      <c r="AR83" s="21">
        <f t="shared" ca="1" si="14"/>
        <v>61</v>
      </c>
      <c r="AS83" s="21">
        <f t="shared" ca="1" si="14"/>
        <v>16</v>
      </c>
      <c r="AT83" s="21">
        <f t="shared" ca="1" si="14"/>
        <v>56</v>
      </c>
      <c r="AU83" s="21">
        <f t="shared" ca="1" si="14"/>
        <v>5</v>
      </c>
      <c r="AV83" s="21">
        <f t="shared" si="15"/>
        <v>3</v>
      </c>
      <c r="AW83" s="21">
        <f t="shared" si="16"/>
        <v>72</v>
      </c>
      <c r="AX83" s="21">
        <f t="shared" si="17"/>
        <v>36</v>
      </c>
      <c r="AY83" s="21">
        <f t="shared" si="18"/>
        <v>60</v>
      </c>
      <c r="AZ83" s="21">
        <f t="shared" si="19"/>
        <v>12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2016:8:0:0:CENTRAL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7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42421</v>
      </c>
      <c r="AN84" s="27">
        <f t="shared" si="11"/>
        <v>3</v>
      </c>
      <c r="AO84" s="28" t="str">
        <f t="shared" si="12"/>
        <v>2016:2:3:7:CENTRAL</v>
      </c>
      <c r="AP84" s="27">
        <f t="shared" ca="1" si="13"/>
        <v>57</v>
      </c>
      <c r="AQ84" s="21">
        <f t="shared" ca="1" si="14"/>
        <v>1</v>
      </c>
      <c r="AR84" s="21">
        <f t="shared" ca="1" si="14"/>
        <v>65</v>
      </c>
      <c r="AS84" s="21">
        <f t="shared" ca="1" si="14"/>
        <v>20</v>
      </c>
      <c r="AT84" s="21">
        <f t="shared" ca="1" si="14"/>
        <v>55</v>
      </c>
      <c r="AU84" s="21">
        <f t="shared" ca="1" si="14"/>
        <v>6</v>
      </c>
      <c r="AV84" s="21">
        <f t="shared" si="15"/>
        <v>3</v>
      </c>
      <c r="AW84" s="21">
        <f t="shared" si="16"/>
        <v>72</v>
      </c>
      <c r="AX84" s="21">
        <f t="shared" si="17"/>
        <v>36</v>
      </c>
      <c r="AY84" s="21">
        <f t="shared" si="18"/>
        <v>60</v>
      </c>
      <c r="AZ84" s="21">
        <f t="shared" si="19"/>
        <v>12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2016:9:0:0:CENTRAL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7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42428</v>
      </c>
      <c r="AN85" s="27">
        <f t="shared" si="11"/>
        <v>4</v>
      </c>
      <c r="AO85" s="28" t="str">
        <f t="shared" si="12"/>
        <v>2016:2:4:7:CENTRAL</v>
      </c>
      <c r="AP85" s="27">
        <f t="shared" ca="1" si="13"/>
        <v>68</v>
      </c>
      <c r="AQ85" s="21">
        <f t="shared" ca="1" si="14"/>
        <v>1</v>
      </c>
      <c r="AR85" s="21">
        <f t="shared" ca="1" si="14"/>
        <v>63</v>
      </c>
      <c r="AS85" s="21">
        <f t="shared" ca="1" si="14"/>
        <v>24</v>
      </c>
      <c r="AT85" s="21">
        <f t="shared" ca="1" si="14"/>
        <v>45</v>
      </c>
      <c r="AU85" s="21">
        <f t="shared" ca="1" si="14"/>
        <v>5</v>
      </c>
      <c r="AV85" s="21">
        <f t="shared" si="15"/>
        <v>3</v>
      </c>
      <c r="AW85" s="21">
        <f t="shared" si="16"/>
        <v>72</v>
      </c>
      <c r="AX85" s="21">
        <f t="shared" si="17"/>
        <v>36</v>
      </c>
      <c r="AY85" s="21">
        <f t="shared" si="18"/>
        <v>60</v>
      </c>
      <c r="AZ85" s="21">
        <f t="shared" si="19"/>
        <v>12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2016:10:0:0:CENTRAL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7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42435</v>
      </c>
      <c r="AN86" s="27">
        <f t="shared" si="11"/>
        <v>1</v>
      </c>
      <c r="AO86" s="28" t="str">
        <f t="shared" si="12"/>
        <v>2016:3:1:7:CENTRAL</v>
      </c>
      <c r="AP86" s="27">
        <f t="shared" ca="1" si="13"/>
        <v>79</v>
      </c>
      <c r="AQ86" s="21">
        <f t="shared" ca="1" si="14"/>
        <v>0</v>
      </c>
      <c r="AR86" s="21">
        <f t="shared" ca="1" si="14"/>
        <v>58</v>
      </c>
      <c r="AS86" s="21">
        <f t="shared" ca="1" si="14"/>
        <v>30</v>
      </c>
      <c r="AT86" s="21">
        <f t="shared" ca="1" si="14"/>
        <v>45</v>
      </c>
      <c r="AU86" s="21">
        <f t="shared" ca="1" si="14"/>
        <v>6</v>
      </c>
      <c r="AV86" s="21">
        <f t="shared" si="15"/>
        <v>3</v>
      </c>
      <c r="AW86" s="21">
        <f t="shared" si="16"/>
        <v>72</v>
      </c>
      <c r="AX86" s="21">
        <f t="shared" si="17"/>
        <v>36</v>
      </c>
      <c r="AY86" s="21">
        <f t="shared" si="18"/>
        <v>60</v>
      </c>
      <c r="AZ86" s="21">
        <f t="shared" si="19"/>
        <v>12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2016:11:0:0:CENTRAL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7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42442</v>
      </c>
      <c r="AN87" s="27">
        <f t="shared" si="11"/>
        <v>2</v>
      </c>
      <c r="AO87" s="28" t="str">
        <f t="shared" si="12"/>
        <v>2016:3:2:7:CENTRAL</v>
      </c>
      <c r="AP87" s="27">
        <f t="shared" ca="1" si="13"/>
        <v>90</v>
      </c>
      <c r="AQ87" s="21">
        <f t="shared" ca="1" si="14"/>
        <v>1</v>
      </c>
      <c r="AR87" s="21">
        <f t="shared" ca="1" si="14"/>
        <v>78</v>
      </c>
      <c r="AS87" s="21">
        <f t="shared" ca="1" si="14"/>
        <v>21</v>
      </c>
      <c r="AT87" s="21">
        <f t="shared" ca="1" si="14"/>
        <v>71</v>
      </c>
      <c r="AU87" s="21">
        <f t="shared" ca="1" si="14"/>
        <v>4</v>
      </c>
      <c r="AV87" s="21">
        <f t="shared" si="15"/>
        <v>3</v>
      </c>
      <c r="AW87" s="21">
        <f t="shared" si="16"/>
        <v>72</v>
      </c>
      <c r="AX87" s="21">
        <f t="shared" si="17"/>
        <v>36</v>
      </c>
      <c r="AY87" s="21">
        <f t="shared" si="18"/>
        <v>60</v>
      </c>
      <c r="AZ87" s="21">
        <f t="shared" si="19"/>
        <v>12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2016:12:0:0:CENTRAL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7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42449</v>
      </c>
      <c r="AN88" s="27">
        <f t="shared" si="11"/>
        <v>3</v>
      </c>
      <c r="AO88" s="28" t="str">
        <f t="shared" si="12"/>
        <v>2016:3:3:7:CENTRAL</v>
      </c>
      <c r="AP88" s="27">
        <f t="shared" ca="1" si="13"/>
        <v>100</v>
      </c>
      <c r="AQ88" s="21">
        <f t="shared" ca="1" si="14"/>
        <v>2</v>
      </c>
      <c r="AR88" s="21">
        <f t="shared" ca="1" si="14"/>
        <v>75</v>
      </c>
      <c r="AS88" s="21">
        <f t="shared" ca="1" si="14"/>
        <v>23</v>
      </c>
      <c r="AT88" s="21">
        <f t="shared" ca="1" si="14"/>
        <v>64</v>
      </c>
      <c r="AU88" s="21">
        <f t="shared" ca="1" si="14"/>
        <v>7</v>
      </c>
      <c r="AV88" s="21">
        <f t="shared" si="15"/>
        <v>3</v>
      </c>
      <c r="AW88" s="21">
        <f t="shared" si="16"/>
        <v>72</v>
      </c>
      <c r="AX88" s="21">
        <f t="shared" si="17"/>
        <v>36</v>
      </c>
      <c r="AY88" s="21">
        <f t="shared" si="18"/>
        <v>60</v>
      </c>
      <c r="AZ88" s="21">
        <f t="shared" si="19"/>
        <v>12</v>
      </c>
    </row>
    <row r="89" spans="23:52">
      <c r="AC89" s="7">
        <f ca="1">SUMIFS(AC53:AC88, $X53:$X88,YEAR,AC53:AC88,"&lt;&gt;#N/A")</f>
        <v>13</v>
      </c>
      <c r="AD89" s="27"/>
      <c r="AF89" s="7">
        <f t="shared" ref="AF89:AK89" ca="1" si="21">SUM(AF53:AF88)</f>
        <v>8</v>
      </c>
      <c r="AG89" s="7">
        <f t="shared" ca="1" si="21"/>
        <v>0</v>
      </c>
      <c r="AH89" s="7">
        <f t="shared" ca="1" si="21"/>
        <v>0</v>
      </c>
      <c r="AI89" s="7">
        <f t="shared" ca="1" si="21"/>
        <v>9</v>
      </c>
      <c r="AJ89" s="7">
        <f t="shared" ca="1" si="21"/>
        <v>0</v>
      </c>
      <c r="AK89" s="7">
        <f t="shared" ca="1" si="21"/>
        <v>1</v>
      </c>
      <c r="AN89" s="27"/>
    </row>
    <row r="90" spans="23:52">
      <c r="W90" s="7" t="s">
        <v>1484</v>
      </c>
      <c r="X90" s="2" t="s">
        <v>1897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2354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2697</v>
      </c>
      <c r="AD92" s="27"/>
      <c r="AN92" s="27"/>
    </row>
    <row r="93" spans="23:52">
      <c r="W93" s="7" t="s">
        <v>828</v>
      </c>
      <c r="X93" s="2" t="s">
        <v>831</v>
      </c>
      <c r="Y93" s="27"/>
      <c r="Z93" s="27"/>
      <c r="AD93" s="27"/>
      <c r="AN93" s="27"/>
    </row>
    <row r="94" spans="23:52">
      <c r="W94" s="7" t="s">
        <v>829</v>
      </c>
      <c r="X94" s="2" t="s">
        <v>830</v>
      </c>
      <c r="Y94" s="27"/>
      <c r="Z94" s="27"/>
      <c r="AD94" s="27"/>
      <c r="AN94" s="27"/>
    </row>
    <row r="95" spans="23:52">
      <c r="W95" s="39" t="s">
        <v>832</v>
      </c>
      <c r="X95" s="2" t="s">
        <v>833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>
        <v>89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12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7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10</v>
      </c>
      <c r="AN100" s="27"/>
    </row>
    <row r="101" spans="23:50">
      <c r="W101" s="7" t="s">
        <v>449</v>
      </c>
      <c r="X101" s="7">
        <f ca="1">SUM($AF$89:$AH$89)</f>
        <v>8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44%</v>
      </c>
      <c r="Y102" s="30">
        <f ca="1">IFERROR(X101/SUM(X100:X101),"0")</f>
        <v>0.44444444444444442</v>
      </c>
      <c r="Z102" s="7" t="str">
        <f ca="1">TEXT(Y102,"00%")</f>
        <v>44%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89
Actual YTD 年度實際:    7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2014  68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2015  80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2016  13</v>
      </c>
    </row>
    <row r="107" spans="23:50" ht="23.25">
      <c r="W107" s="7" t="s">
        <v>1479</v>
      </c>
      <c r="X107" s="42" t="str">
        <f>$X$91</f>
        <v>Central Zone</v>
      </c>
    </row>
    <row r="108" spans="23:50">
      <c r="X108" s="40" t="str">
        <f>$X$92</f>
        <v>中台北地帶</v>
      </c>
    </row>
    <row r="109" spans="23:50">
      <c r="X109" s="41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zoomScaleNormal="100" zoomScaleSheetLayoutView="115" workbookViewId="0">
      <selection activeCell="E15" sqref="E15"/>
    </sheetView>
  </sheetViews>
  <sheetFormatPr defaultRowHeight="15"/>
  <cols>
    <col min="1" max="1" width="22.7109375" style="64" customWidth="1"/>
    <col min="2" max="3" width="22.85546875" style="64" customWidth="1"/>
    <col min="4" max="4" width="11.28515625" style="64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1995</v>
      </c>
      <c r="E1" s="36" t="str">
        <f>$A$2</f>
        <v>Jinhua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2745</v>
      </c>
      <c r="E2" s="75" t="str">
        <f>$A$3</f>
        <v>金華地區</v>
      </c>
      <c r="F2" s="26" t="s">
        <v>806</v>
      </c>
      <c r="G2" s="77">
        <f>$A$6</f>
        <v>0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2746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72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2356</v>
      </c>
      <c r="E4" s="82">
        <f>DATE</f>
        <v>42449</v>
      </c>
      <c r="F4" s="23" t="s">
        <v>804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2357</v>
      </c>
      <c r="E5" s="83"/>
      <c r="F5" s="5" t="s">
        <v>805</v>
      </c>
      <c r="G5" s="6"/>
      <c r="H5" s="87">
        <f ca="1">JINHUA_DISTRICT_GRAPH!$AC$89</f>
        <v>4</v>
      </c>
      <c r="I5" s="88"/>
      <c r="J5" s="88"/>
      <c r="K5" s="89"/>
      <c r="L5" s="45">
        <f>$M$24</f>
        <v>2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Central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中臺北支聯會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2358</v>
      </c>
      <c r="B11" s="1"/>
      <c r="E11" s="5" t="str">
        <f>$A11</f>
        <v>Jinhua 金華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2047</v>
      </c>
      <c r="C12" s="64" t="str">
        <f>CONCATENATE(YEAR,":",MONTH,":",WEEK,":",WEEKDAY,":",$B12)</f>
        <v>2016:3:3:7:JINHUA_ZL</v>
      </c>
      <c r="D12" s="64">
        <f>MATCH($C12,REPORT_DATA_BY_COMP!$A:$A,0)</f>
        <v>908</v>
      </c>
      <c r="E12" s="65" t="str">
        <f>SUBSTITUTE(VLOOKUP($B12,COMP_LIST!$A:$AA,5,FALSE),"EL","")</f>
        <v>E. McNeil ZL / Hansen ZL</v>
      </c>
      <c r="F12" s="4" t="str">
        <f>VLOOKUP($B12,COMP_LIST!$A:$AA,3,FALSE)</f>
        <v>Jinhua ZL</v>
      </c>
      <c r="G12" s="4" t="str">
        <f>VLOOKUP($B12,COMP_LIST!$A:$AA,4,FALSE)</f>
        <v>金華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8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12</v>
      </c>
      <c r="O12" s="10">
        <f>IFERROR(INDEX(REPORT_DATA_BY_COMP!$A:$AH,$D12,MATCH(O$8,REPORT_DATA_BY_COMP!$A$1:$AH$1,0)), "")</f>
        <v>1</v>
      </c>
      <c r="P12" s="10">
        <f>IFERROR(INDEX(REPORT_DATA_BY_COMP!$A:$AH,$D12,MATCH(P$8,REPORT_DATA_BY_COMP!$A$1:$AH$1,0)), "")</f>
        <v>7</v>
      </c>
      <c r="Q12" s="10">
        <f>IFERROR(INDEX(REPORT_DATA_BY_COMP!$A:$AH,$D12,MATCH(Q$8,REPORT_DATA_BY_COMP!$A$1:$AH$1,0)), "")</f>
        <v>8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14</v>
      </c>
    </row>
    <row r="13" spans="1:19" ht="15" customHeight="1">
      <c r="A13" s="1"/>
      <c r="B13" s="1" t="s">
        <v>1993</v>
      </c>
      <c r="C13" s="64" t="str">
        <f>CONCATENATE(YEAR,":",MONTH,":",WEEK,":",WEEKDAY,":",$B13)</f>
        <v>2016:3:3:7:JINHUA_S</v>
      </c>
      <c r="D13" s="64">
        <f>MATCH($C13,REPORT_DATA_BY_COMP!$A:$A,0)</f>
        <v>907</v>
      </c>
      <c r="E13" s="65" t="str">
        <f>SUBSTITUTE(VLOOKUP($B13,COMP_LIST!$A:$AA,5,FALSE),"EL","")</f>
        <v>S. Wang / Menzie</v>
      </c>
      <c r="F13" s="4" t="str">
        <f>VLOOKUP($B13,COMP_LIST!$A:$AA,3,FALSE)</f>
        <v>Jinhua S</v>
      </c>
      <c r="G13" s="4" t="str">
        <f>VLOOKUP($B13,COMP_LIST!$A:$AA,4,FALSE)</f>
        <v>金華姐妹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0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1</v>
      </c>
      <c r="O13" s="10">
        <f>IFERROR(INDEX(REPORT_DATA_BY_COMP!$A:$AH,$D13,MATCH(O$8,REPORT_DATA_BY_COMP!$A$1:$AH$1,0)), "")</f>
        <v>0</v>
      </c>
      <c r="P13" s="10">
        <f>IFERROR(INDEX(REPORT_DATA_BY_COMP!$A:$AH,$D13,MATCH(P$8,REPORT_DATA_BY_COMP!$A$1:$AH$1,0)), "")</f>
        <v>0</v>
      </c>
      <c r="Q13" s="10">
        <f>IFERROR(INDEX(REPORT_DATA_BY_COMP!$A:$AH,$D13,MATCH(Q$8,REPORT_DATA_BY_COMP!$A$1:$AH$1,0)), "")</f>
        <v>10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28</v>
      </c>
    </row>
    <row r="14" spans="1:19" ht="15" customHeight="1">
      <c r="A14" s="1"/>
      <c r="B14" s="1" t="s">
        <v>2152</v>
      </c>
      <c r="C14" s="64" t="str">
        <f>CONCATENATE(YEAR,":",MONTH,":",WEEK,":",WEEKDAY,":",$B14)</f>
        <v>2016:3:3:7:TOUR_S</v>
      </c>
      <c r="D14" s="64">
        <f>MATCH($C14,REPORT_DATA_BY_COMP!$A:$A,0)</f>
        <v>945</v>
      </c>
      <c r="E14" s="65" t="str">
        <f>SUBSTITUTE(VLOOKUP($B14,COMP_LIST!$A:$AA,5,FALSE),"EL","")</f>
        <v>S. Guan / Lindsay</v>
      </c>
      <c r="F14" s="4" t="str">
        <f>VLOOKUP($B14,COMP_LIST!$A:$AA,3,FALSE)</f>
        <v>Tour S</v>
      </c>
      <c r="G14" s="4" t="str">
        <f>VLOOKUP($B14,COMP_LIST!$A:$AA,4,FALSE)</f>
        <v>導覽姐妹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0</v>
      </c>
      <c r="K14" s="10">
        <f>IFERROR(INDEX(REPORT_DATA_BY_COMP!$A:$AH,$D14,MATCH(K$8,REPORT_DATA_BY_COMP!$A$1:$AH$1,0)), "")</f>
        <v>0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1</v>
      </c>
      <c r="O14" s="10">
        <f>IFERROR(INDEX(REPORT_DATA_BY_COMP!$A:$AH,$D14,MATCH(O$8,REPORT_DATA_BY_COMP!$A$1:$AH$1,0)), "")</f>
        <v>0</v>
      </c>
      <c r="P14" s="10">
        <f>IFERROR(INDEX(REPORT_DATA_BY_COMP!$A:$AH,$D14,MATCH(P$8,REPORT_DATA_BY_COMP!$A$1:$AH$1,0)), "")</f>
        <v>7</v>
      </c>
      <c r="Q14" s="10">
        <f>IFERROR(INDEX(REPORT_DATA_BY_COMP!$A:$AH,$D14,MATCH(Q$8,REPORT_DATA_BY_COMP!$A$1:$AH$1,0)), "")</f>
        <v>1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15</v>
      </c>
    </row>
    <row r="15" spans="1:19" ht="15" customHeight="1">
      <c r="A15" s="1"/>
      <c r="B15" s="1" t="s">
        <v>2051</v>
      </c>
      <c r="C15" s="64" t="str">
        <f>CONCATENATE(YEAR,":",MONTH,":",WEEK,":",WEEKDAY,":",$B15)</f>
        <v>2016:3:3:7:OFFICE_E</v>
      </c>
      <c r="D15" s="64">
        <f>MATCH($C15,REPORT_DATA_BY_COMP!$A:$A,0)</f>
        <v>222</v>
      </c>
      <c r="E15" s="65" t="str">
        <f>SUBSTITUTE(VLOOKUP($B15,COMP_LIST!$A:$AA,5,FALSE),"EL","")</f>
        <v>E. Elliott Operations Assistant</v>
      </c>
      <c r="F15" s="4" t="str">
        <f>VLOOKUP($B15,COMP_LIST!$A:$AA,3,FALSE)</f>
        <v>Office E</v>
      </c>
      <c r="G15" s="4" t="str">
        <f>VLOOKUP($B15,COMP_LIST!$A:$AA,4,FALSE)</f>
        <v>辦公室長老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0</v>
      </c>
      <c r="K15" s="10">
        <f>IFERROR(INDEX(REPORT_DATA_BY_COMP!$A:$AH,$D15,MATCH(K$8,REPORT_DATA_BY_COMP!$A$1:$AH$1,0)), "")</f>
        <v>0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1</v>
      </c>
      <c r="N15" s="50">
        <f>IFERROR(INDEX(REPORT_DATA_BY_COMP!$A:$AH,$D15,MATCH(N$8,REPORT_DATA_BY_COMP!$A$1:$AH$1,0)), "")</f>
        <v>0</v>
      </c>
      <c r="O15" s="10">
        <f>IFERROR(INDEX(REPORT_DATA_BY_COMP!$A:$AH,$D15,MATCH(O$8,REPORT_DATA_BY_COMP!$A$1:$AH$1,0)), "")</f>
        <v>1</v>
      </c>
      <c r="P15" s="10">
        <f>IFERROR(INDEX(REPORT_DATA_BY_COMP!$A:$AH,$D15,MATCH(P$8,REPORT_DATA_BY_COMP!$A$1:$AH$1,0)), "")</f>
        <v>2</v>
      </c>
      <c r="Q15" s="10">
        <f>IFERROR(INDEX(REPORT_DATA_BY_COMP!$A:$AH,$D15,MATCH(Q$8,REPORT_DATA_BY_COMP!$A$1:$AH$1,0)), "")</f>
        <v>1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5</v>
      </c>
    </row>
    <row r="16" spans="1:19" ht="15" customHeight="1">
      <c r="A16" s="1"/>
      <c r="B16" s="1"/>
      <c r="E16" s="8" t="s">
        <v>819</v>
      </c>
      <c r="F16" s="9"/>
      <c r="G16" s="9"/>
      <c r="H16" s="11">
        <f>SUM(H12:H15)</f>
        <v>0</v>
      </c>
      <c r="I16" s="11">
        <f>SUM(I12:I15)</f>
        <v>0</v>
      </c>
      <c r="J16" s="11">
        <f>SUM(J12:J15)</f>
        <v>3</v>
      </c>
      <c r="K16" s="11">
        <f>SUM(K12:K15)</f>
        <v>8</v>
      </c>
      <c r="L16" s="48">
        <f>SUM(L12:L15)</f>
        <v>0</v>
      </c>
      <c r="M16" s="57">
        <f>SUM(M12:M15)</f>
        <v>1</v>
      </c>
      <c r="N16" s="51">
        <f>SUM(N12:N15)</f>
        <v>14</v>
      </c>
      <c r="O16" s="11">
        <f>SUM(O12:O15)</f>
        <v>2</v>
      </c>
      <c r="P16" s="11">
        <f>SUM(P12:P15)</f>
        <v>16</v>
      </c>
      <c r="Q16" s="11">
        <f>SUM(Q12:Q15)</f>
        <v>20</v>
      </c>
      <c r="R16" s="11">
        <f>SUM(R12:R15)</f>
        <v>0</v>
      </c>
      <c r="S16" s="11">
        <f>SUM(S12:S15)</f>
        <v>62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2703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2016:3:1:7:JINHUA</v>
      </c>
      <c r="D19" s="64">
        <f>MATCH($C19,REPORT_DATA_BY_DISTRICT!$A:$A, 0)</f>
        <v>232</v>
      </c>
      <c r="E19" s="19" t="s">
        <v>796</v>
      </c>
      <c r="F19" s="13"/>
      <c r="G19" s="13"/>
      <c r="H19" s="10">
        <f>IFERROR(INDEX(REPORT_DATA_BY_DISTRICT!$A:$AH,$D19,MATCH(H$8,REPORT_DATA_BY_DISTRICT!$A$1:$AH$1,0)), "")</f>
        <v>2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3</v>
      </c>
      <c r="K19" s="10">
        <f>IFERROR(INDEX(REPORT_DATA_BY_DISTRICT!$A:$AH,$D19,MATCH(K$8,REPORT_DATA_BY_DISTRICT!$A$1:$AH$1,0)), "")</f>
        <v>10</v>
      </c>
      <c r="L19" s="10">
        <f>IFERROR(INDEX(REPORT_DATA_BY_DISTRICT!$A:$AH,$D19,MATCH(L$8,REPORT_DATA_BY_DISTRICT!$A$1:$AH$1,0)), "")</f>
        <v>2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18</v>
      </c>
      <c r="O19" s="10">
        <f>IFERROR(INDEX(REPORT_DATA_BY_DISTRICT!$A:$AH,$D19,MATCH(O$8,REPORT_DATA_BY_DISTRICT!$A$1:$AH$1,0)), "")</f>
        <v>6</v>
      </c>
      <c r="P19" s="10">
        <f>IFERROR(INDEX(REPORT_DATA_BY_DISTRICT!$A:$AH,$D19,MATCH(P$8,REPORT_DATA_BY_DISTRICT!$A$1:$AH$1,0)), "")</f>
        <v>24</v>
      </c>
      <c r="Q19" s="10">
        <f>IFERROR(INDEX(REPORT_DATA_BY_DISTRICT!$A:$AH,$D19,MATCH(Q$8,REPORT_DATA_BY_DISTRICT!$A$1:$AH$1,0)), "")</f>
        <v>17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36</v>
      </c>
    </row>
    <row r="20" spans="3:19" ht="15" customHeight="1">
      <c r="C20" s="64" t="str">
        <f>CONCATENATE(YEAR,":",MONTH,":2:",WEEKLY_REPORT_DAY,":", $A$1)</f>
        <v>2016:3:2:7:JINHUA</v>
      </c>
      <c r="D20" s="64">
        <f>MATCH($C20,REPORT_DATA_BY_DISTRICT!$A:$A, 0)</f>
        <v>263</v>
      </c>
      <c r="E20" s="19" t="s">
        <v>795</v>
      </c>
      <c r="F20" s="13"/>
      <c r="G20" s="13"/>
      <c r="H20" s="10">
        <f>IFERROR(INDEX(REPORT_DATA_BY_DISTRICT!$A:$AH,$D20,MATCH(H$8,REPORT_DATA_BY_DISTRICT!$A$1:$AH$1,0)), "")</f>
        <v>1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6</v>
      </c>
      <c r="K20" s="10">
        <f>IFERROR(INDEX(REPORT_DATA_BY_DISTRICT!$A:$AH,$D20,MATCH(K$8,REPORT_DATA_BY_DISTRICT!$A$1:$AH$1,0)), "")</f>
        <v>7</v>
      </c>
      <c r="L20" s="10">
        <f>IFERROR(INDEX(REPORT_DATA_BY_DISTRICT!$A:$AH,$D20,MATCH(L$8,REPORT_DATA_BY_DISTRICT!$A$1:$AH$1,0)), "")</f>
        <v>3</v>
      </c>
      <c r="M20" s="10">
        <f>IFERROR(INDEX(REPORT_DATA_BY_DISTRICT!$A:$AH,$D20,MATCH(M$8,REPORT_DATA_BY_DISTRICT!$A$1:$AH$1,0)), "")</f>
        <v>1</v>
      </c>
      <c r="N20" s="10">
        <f>IFERROR(INDEX(REPORT_DATA_BY_DISTRICT!$A:$AH,$D20,MATCH(N$8,REPORT_DATA_BY_DISTRICT!$A$1:$AH$1,0)), "")</f>
        <v>19</v>
      </c>
      <c r="O20" s="10">
        <f>IFERROR(INDEX(REPORT_DATA_BY_DISTRICT!$A:$AH,$D20,MATCH(O$8,REPORT_DATA_BY_DISTRICT!$A$1:$AH$1,0)), "")</f>
        <v>7</v>
      </c>
      <c r="P20" s="10">
        <f>IFERROR(INDEX(REPORT_DATA_BY_DISTRICT!$A:$AH,$D20,MATCH(P$8,REPORT_DATA_BY_DISTRICT!$A$1:$AH$1,0)), "")</f>
        <v>24</v>
      </c>
      <c r="Q20" s="10">
        <f>IFERROR(INDEX(REPORT_DATA_BY_DISTRICT!$A:$AH,$D20,MATCH(Q$8,REPORT_DATA_BY_DISTRICT!$A$1:$AH$1,0)), "")</f>
        <v>28</v>
      </c>
      <c r="R20" s="10">
        <f>IFERROR(INDEX(REPORT_DATA_BY_DISTRICT!$A:$AH,$D20,MATCH(R$8,REPORT_DATA_BY_DISTRICT!$A$1:$AH$1,0)), "")</f>
        <v>0</v>
      </c>
      <c r="S20" s="10">
        <f>IFERROR(INDEX(REPORT_DATA_BY_DISTRICT!$A:$AH,$D20,MATCH(S$8,REPORT_DATA_BY_DISTRICT!$A$1:$AH$1,0)), "")</f>
        <v>91</v>
      </c>
    </row>
    <row r="21" spans="3:19" ht="15" customHeight="1">
      <c r="C21" s="64" t="str">
        <f>CONCATENATE(YEAR,":",MONTH,":3:",WEEKLY_REPORT_DAY,":", $A$1)</f>
        <v>2016:3:3:7:JINHUA</v>
      </c>
      <c r="D21" s="64">
        <f>MATCH($C21,REPORT_DATA_BY_DISTRICT!$A:$A, 0)</f>
        <v>292</v>
      </c>
      <c r="E21" s="19" t="s">
        <v>797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0</v>
      </c>
      <c r="J21" s="10">
        <f>IFERROR(INDEX(REPORT_DATA_BY_DISTRICT!$A:$AH,$D21,MATCH(J$8,REPORT_DATA_BY_DISTRICT!$A$1:$AH$1,0)), "")</f>
        <v>3</v>
      </c>
      <c r="K21" s="10">
        <f>IFERROR(INDEX(REPORT_DATA_BY_DISTRICT!$A:$AH,$D21,MATCH(K$8,REPORT_DATA_BY_DISTRICT!$A$1:$AH$1,0)), "")</f>
        <v>8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1</v>
      </c>
      <c r="N21" s="10">
        <f>IFERROR(INDEX(REPORT_DATA_BY_DISTRICT!$A:$AH,$D21,MATCH(N$8,REPORT_DATA_BY_DISTRICT!$A$1:$AH$1,0)), "")</f>
        <v>14</v>
      </c>
      <c r="O21" s="10">
        <f>IFERROR(INDEX(REPORT_DATA_BY_DISTRICT!$A:$AH,$D21,MATCH(O$8,REPORT_DATA_BY_DISTRICT!$A$1:$AH$1,0)), "")</f>
        <v>2</v>
      </c>
      <c r="P21" s="10">
        <f>IFERROR(INDEX(REPORT_DATA_BY_DISTRICT!$A:$AH,$D21,MATCH(P$8,REPORT_DATA_BY_DISTRICT!$A$1:$AH$1,0)), "")</f>
        <v>16</v>
      </c>
      <c r="Q21" s="10">
        <f>IFERROR(INDEX(REPORT_DATA_BY_DISTRICT!$A:$AH,$D21,MATCH(Q$8,REPORT_DATA_BY_DISTRICT!$A$1:$AH$1,0)), "")</f>
        <v>20</v>
      </c>
      <c r="R21" s="10">
        <f>IFERROR(INDEX(REPORT_DATA_BY_DISTRICT!$A:$AH,$D21,MATCH(R$8,REPORT_DATA_BY_DISTRICT!$A$1:$AH$1,0)), "")</f>
        <v>0</v>
      </c>
      <c r="S21" s="10">
        <f>IFERROR(INDEX(REPORT_DATA_BY_DISTRICT!$A:$AH,$D21,MATCH(S$8,REPORT_DATA_BY_DISTRICT!$A$1:$AH$1,0)), "")</f>
        <v>62</v>
      </c>
    </row>
    <row r="22" spans="3:19" ht="15" customHeight="1">
      <c r="C22" s="64" t="str">
        <f>CONCATENATE(YEAR,":",MONTH,":4:",WEEKLY_REPORT_DAY,":", $A$1)</f>
        <v>2016:3:4:7:JINHUA</v>
      </c>
      <c r="D22" s="64" t="e">
        <f>MATCH($C22,REPORT_DATA_BY_DISTRICT!$A:$A, 0)</f>
        <v>#N/A</v>
      </c>
      <c r="E22" s="19" t="s">
        <v>798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2016:3:5:7:JINHUA</v>
      </c>
      <c r="D23" s="64" t="e">
        <f>MATCH($C23,REPORT_DATA_BY_DISTRICT!$A:$A, 0)</f>
        <v>#N/A</v>
      </c>
      <c r="E23" s="19" t="s">
        <v>799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819</v>
      </c>
      <c r="F24" s="14"/>
      <c r="G24" s="14"/>
      <c r="H24" s="17">
        <f>SUM(H19:H23)</f>
        <v>3</v>
      </c>
      <c r="I24" s="17">
        <f t="shared" ref="I24:R24" si="0">SUM(I19:I23)</f>
        <v>1</v>
      </c>
      <c r="J24" s="17">
        <f t="shared" si="0"/>
        <v>12</v>
      </c>
      <c r="K24" s="17">
        <f t="shared" si="0"/>
        <v>25</v>
      </c>
      <c r="L24" s="49">
        <f t="shared" si="0"/>
        <v>5</v>
      </c>
      <c r="M24" s="17">
        <f t="shared" si="0"/>
        <v>2</v>
      </c>
      <c r="N24" s="52">
        <f t="shared" si="0"/>
        <v>51</v>
      </c>
      <c r="O24" s="17">
        <f t="shared" si="0"/>
        <v>15</v>
      </c>
      <c r="P24" s="17">
        <f t="shared" si="0"/>
        <v>64</v>
      </c>
      <c r="Q24" s="17">
        <f t="shared" si="0"/>
        <v>65</v>
      </c>
      <c r="R24" s="17">
        <f t="shared" si="0"/>
        <v>0</v>
      </c>
      <c r="S24" s="17">
        <f>SUM(S19:S23)</f>
        <v>189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5:S15">
    <cfRule type="expression" dxfId="242" priority="14">
      <formula>J15=""</formula>
    </cfRule>
    <cfRule type="expression" dxfId="241" priority="15">
      <formula>AND(M$10&lt;&gt;"",M15&lt;M$10)</formula>
    </cfRule>
    <cfRule type="expression" dxfId="240" priority="16">
      <formula>AND(M$10&lt;&gt;"",M15&gt;=M$10)</formula>
    </cfRule>
  </conditionalFormatting>
  <conditionalFormatting sqref="M12:S12">
    <cfRule type="expression" dxfId="239" priority="11">
      <formula>AND(M$9&lt;&gt;"",M12&gt;=M$9)</formula>
    </cfRule>
  </conditionalFormatting>
  <conditionalFormatting sqref="M12:S12">
    <cfRule type="expression" dxfId="238" priority="10">
      <formula>J12=""</formula>
    </cfRule>
    <cfRule type="expression" dxfId="237" priority="12">
      <formula>AND(M$10&lt;&gt;"",M12&lt;M$10)</formula>
    </cfRule>
    <cfRule type="expression" dxfId="236" priority="13">
      <formula>AND(M$10&lt;&gt;"",M12&gt;=M$10)</formula>
    </cfRule>
  </conditionalFormatting>
  <conditionalFormatting sqref="M15:S15">
    <cfRule type="expression" dxfId="235" priority="9">
      <formula>AND(M$9&lt;&gt;"",M15&gt;=M$9)</formula>
    </cfRule>
  </conditionalFormatting>
  <conditionalFormatting sqref="M14:S14">
    <cfRule type="expression" dxfId="234" priority="6">
      <formula>J14=""</formula>
    </cfRule>
    <cfRule type="expression" dxfId="233" priority="7">
      <formula>AND(M$10&lt;&gt;"",M14&lt;M$10)</formula>
    </cfRule>
    <cfRule type="expression" dxfId="232" priority="8">
      <formula>AND(M$10&lt;&gt;"",M14&gt;=M$10)</formula>
    </cfRule>
  </conditionalFormatting>
  <conditionalFormatting sqref="M14:S14">
    <cfRule type="expression" dxfId="231" priority="5">
      <formula>AND(M$9&lt;&gt;"",M14&gt;=M$9)</formula>
    </cfRule>
  </conditionalFormatting>
  <conditionalFormatting sqref="M13:S13">
    <cfRule type="expression" dxfId="230" priority="2">
      <formula>J13=""</formula>
    </cfRule>
    <cfRule type="expression" dxfId="229" priority="3">
      <formula>AND(M$10&lt;&gt;"",M13&lt;M$10)</formula>
    </cfRule>
    <cfRule type="expression" dxfId="228" priority="4">
      <formula>AND(M$10&lt;&gt;"",M13&gt;=M$10)</formula>
    </cfRule>
  </conditionalFormatting>
  <conditionalFormatting sqref="M13:S13">
    <cfRule type="expression" dxfId="227" priority="1">
      <formula>AND(M$9&lt;&gt;"",M13&gt;=M$9)</formula>
    </cfRule>
  </conditionalFormatting>
  <pageMargins left="0.70866141732283472" right="0.70866141732283472" top="0.74803149606299213" bottom="0.74803149606299213" header="0.31496062992125984" footer="0.31496062992125984"/>
  <pageSetup paperSize="9" scale="65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opLeftCell="I79" zoomScale="85" zoomScaleNormal="85" workbookViewId="0">
      <selection activeCell="X93" sqref="X93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2014:1:0:0:JINHUA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2014:2:0:0:JINHUA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2014:3:0:0:JINHUA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2014:4:0:0:JINHUA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2014:5:0:0:JINHUA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2014:6:0:0:JINHUA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2014:7:0:0:JINHUA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2014:8:0:0:JINHUA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2014:9:0:0:JINHUA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2014:10:0:0:JINHUA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2014:11:0:0:JINHUA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2014:12:0:0:JINHUA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2015:1:0:0:JINHUA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2015:2:0:0:JINHUA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2015:3:0:0:JINHUA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2015:4:0:0:JINHUA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2015:5:0:0:JINHUA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2015:6:0:0:JINHUA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2015:7:0:0:JINHUA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2015:8:0:0:JINHUA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2015:9:0:0:JINHUA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2015:10:0:0:JINHUA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2015:11:0:0:JINHUA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2015:12:0:0:JINHUA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2016:1:0:0:JINHUA</v>
      </c>
      <c r="AB77" s="27">
        <f t="shared" ca="1" si="3"/>
        <v>9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42372</v>
      </c>
      <c r="AN77" s="27">
        <f t="shared" ref="AN77:AN88" si="10">WEEKNUM(AM77,2)-WEEKNUM(DATE(YEAR(AM77),MONTH(AM77),1),2)+1</f>
        <v>1</v>
      </c>
      <c r="AO77" s="28" t="str">
        <f t="shared" ref="AO77:AO88" si="11">CONCATENATE(YEAR(AM77),":",MONTH(AM77),":",AN77,":",WEEKLY_REPORT_DAY,":", $X$90)</f>
        <v>2016:1:1:7:JINHUA</v>
      </c>
      <c r="AP77" s="27" t="e">
        <f t="shared" ref="AP77:AP88" ca="1" si="12">MATCH(AO77,INDIRECT(CONCATENATE($X$93,"$A:$A")),0)</f>
        <v>#N/A</v>
      </c>
      <c r="AQ77" s="21" t="e">
        <f t="shared" ref="AQ77:AU88" ca="1" si="13">INDEX(INDIRECT(CONCATENATE($X$93,"$A:$AG")),$AP77,MATCH(AQ$52,INDIRECT(CONCATENATE($X$93,"$A1:$AG1")),0))</f>
        <v>#N/A</v>
      </c>
      <c r="AR77" s="21" t="e">
        <f t="shared" ca="1" si="13"/>
        <v>#N/A</v>
      </c>
      <c r="AS77" s="21" t="e">
        <f t="shared" ca="1" si="13"/>
        <v>#N/A</v>
      </c>
      <c r="AT77" s="21" t="e">
        <f t="shared" ca="1" si="13"/>
        <v>#N/A</v>
      </c>
      <c r="AU77" s="21" t="e">
        <f t="shared" ca="1" si="13"/>
        <v>#N/A</v>
      </c>
      <c r="AV77" s="21">
        <f t="shared" ref="AV77:AV88" si="14">ROUND(1*$X$97/$X$99,0)</f>
        <v>1</v>
      </c>
      <c r="AW77" s="21">
        <f t="shared" ref="AW77:AW88" si="15">6*$X$97</f>
        <v>24</v>
      </c>
      <c r="AX77" s="21">
        <f t="shared" ref="AX77:AX88" si="16">3*$X$97</f>
        <v>12</v>
      </c>
      <c r="AY77" s="21">
        <f t="shared" ref="AY77:AY88" si="17">5*$X$97</f>
        <v>20</v>
      </c>
      <c r="AZ77" s="21">
        <f t="shared" ref="AZ77:AZ88" si="18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2016:2:0:0:JINHUA</v>
      </c>
      <c r="AB78" s="27">
        <f t="shared" ca="1" si="3"/>
        <v>45</v>
      </c>
      <c r="AC78" s="21">
        <f t="shared" ca="1" si="4"/>
        <v>1</v>
      </c>
      <c r="AD78" s="21">
        <f t="shared" si="5"/>
        <v>0</v>
      </c>
      <c r="AE78" s="27">
        <f t="shared" ca="1" si="6"/>
        <v>8</v>
      </c>
      <c r="AF78" s="10">
        <f t="shared" ca="1" si="8"/>
        <v>0</v>
      </c>
      <c r="AG78" s="10">
        <f t="shared" ca="1" si="8"/>
        <v>0</v>
      </c>
      <c r="AH78" s="10">
        <f t="shared" ca="1" si="8"/>
        <v>1</v>
      </c>
      <c r="AI78" s="10">
        <f t="shared" ca="1" si="8"/>
        <v>1</v>
      </c>
      <c r="AJ78" s="10">
        <f t="shared" ca="1" si="8"/>
        <v>0</v>
      </c>
      <c r="AK78" s="10">
        <f t="shared" ca="1" si="8"/>
        <v>1</v>
      </c>
      <c r="AL78" s="7">
        <v>-10</v>
      </c>
      <c r="AM78" s="28">
        <f t="shared" si="9"/>
        <v>42379</v>
      </c>
      <c r="AN78" s="27">
        <f t="shared" si="10"/>
        <v>2</v>
      </c>
      <c r="AO78" s="28" t="str">
        <f t="shared" si="11"/>
        <v>2016:1:2:7:JINHUA</v>
      </c>
      <c r="AP78" s="27">
        <f t="shared" ca="1" si="12"/>
        <v>9</v>
      </c>
      <c r="AQ78" s="21">
        <f t="shared" ca="1" si="13"/>
        <v>0</v>
      </c>
      <c r="AR78" s="21">
        <f t="shared" ca="1" si="13"/>
        <v>20</v>
      </c>
      <c r="AS78" s="21">
        <f t="shared" ca="1" si="13"/>
        <v>0</v>
      </c>
      <c r="AT78" s="21">
        <f t="shared" ca="1" si="13"/>
        <v>10</v>
      </c>
      <c r="AU78" s="21">
        <f t="shared" ca="1" si="13"/>
        <v>0</v>
      </c>
      <c r="AV78" s="21">
        <f t="shared" si="14"/>
        <v>1</v>
      </c>
      <c r="AW78" s="21">
        <f t="shared" si="15"/>
        <v>24</v>
      </c>
      <c r="AX78" s="21">
        <f t="shared" si="16"/>
        <v>12</v>
      </c>
      <c r="AY78" s="21">
        <f t="shared" si="17"/>
        <v>20</v>
      </c>
      <c r="AZ78" s="21">
        <f t="shared" si="18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2016:3:0:0:JINHUA</v>
      </c>
      <c r="AB79" s="27">
        <f t="shared" ca="1" si="3"/>
        <v>78</v>
      </c>
      <c r="AC79" s="21">
        <f t="shared" ca="1" si="4"/>
        <v>2</v>
      </c>
      <c r="AD79" s="21">
        <f t="shared" si="5"/>
        <v>0</v>
      </c>
      <c r="AE79" s="27">
        <f t="shared" ca="1" si="6"/>
        <v>25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42386</v>
      </c>
      <c r="AN79" s="27">
        <f t="shared" si="10"/>
        <v>3</v>
      </c>
      <c r="AO79" s="28" t="str">
        <f t="shared" si="11"/>
        <v>2016:1:3:7:JINHUA</v>
      </c>
      <c r="AP79" s="27" t="e">
        <f t="shared" ca="1" si="12"/>
        <v>#N/A</v>
      </c>
      <c r="AQ79" s="21" t="e">
        <f t="shared" ca="1" si="13"/>
        <v>#N/A</v>
      </c>
      <c r="AR79" s="21" t="e">
        <f t="shared" ca="1" si="13"/>
        <v>#N/A</v>
      </c>
      <c r="AS79" s="21" t="e">
        <f t="shared" ca="1" si="13"/>
        <v>#N/A</v>
      </c>
      <c r="AT79" s="21" t="e">
        <f t="shared" ca="1" si="13"/>
        <v>#N/A</v>
      </c>
      <c r="AU79" s="21" t="e">
        <f t="shared" ca="1" si="13"/>
        <v>#N/A</v>
      </c>
      <c r="AV79" s="21">
        <f t="shared" si="14"/>
        <v>1</v>
      </c>
      <c r="AW79" s="21">
        <f t="shared" si="15"/>
        <v>24</v>
      </c>
      <c r="AX79" s="21">
        <f t="shared" si="16"/>
        <v>12</v>
      </c>
      <c r="AY79" s="21">
        <f t="shared" si="17"/>
        <v>20</v>
      </c>
      <c r="AZ79" s="21">
        <f t="shared" si="18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2016:4:0:0:JINHUA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42393</v>
      </c>
      <c r="AN80" s="27">
        <f t="shared" si="10"/>
        <v>4</v>
      </c>
      <c r="AO80" s="28" t="str">
        <f t="shared" si="11"/>
        <v>2016:1:4:7:JINHUA</v>
      </c>
      <c r="AP80" s="27">
        <f t="shared" ca="1" si="12"/>
        <v>41</v>
      </c>
      <c r="AQ80" s="21">
        <f t="shared" ca="1" si="13"/>
        <v>0</v>
      </c>
      <c r="AR80" s="21">
        <f t="shared" ca="1" si="13"/>
        <v>17</v>
      </c>
      <c r="AS80" s="21">
        <f t="shared" ca="1" si="13"/>
        <v>3</v>
      </c>
      <c r="AT80" s="21">
        <f t="shared" ca="1" si="13"/>
        <v>15</v>
      </c>
      <c r="AU80" s="21">
        <f t="shared" ca="1" si="13"/>
        <v>0</v>
      </c>
      <c r="AV80" s="21">
        <f t="shared" si="14"/>
        <v>1</v>
      </c>
      <c r="AW80" s="21">
        <f t="shared" si="15"/>
        <v>24</v>
      </c>
      <c r="AX80" s="21">
        <f t="shared" si="16"/>
        <v>12</v>
      </c>
      <c r="AY80" s="21">
        <f t="shared" si="17"/>
        <v>20</v>
      </c>
      <c r="AZ80" s="21">
        <f t="shared" si="18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2016:5:0:0:JINHUA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42400</v>
      </c>
      <c r="AN81" s="27">
        <f t="shared" si="10"/>
        <v>5</v>
      </c>
      <c r="AO81" s="28" t="str">
        <f t="shared" si="11"/>
        <v>2016:1:5:7:JINHUA</v>
      </c>
      <c r="AP81" s="27">
        <f t="shared" ca="1" si="12"/>
        <v>73</v>
      </c>
      <c r="AQ81" s="21">
        <f t="shared" ca="1" si="13"/>
        <v>1</v>
      </c>
      <c r="AR81" s="21">
        <f t="shared" ca="1" si="13"/>
        <v>18</v>
      </c>
      <c r="AS81" s="21">
        <f t="shared" ca="1" si="13"/>
        <v>2</v>
      </c>
      <c r="AT81" s="21">
        <f t="shared" ca="1" si="13"/>
        <v>10</v>
      </c>
      <c r="AU81" s="21">
        <f t="shared" ca="1" si="13"/>
        <v>0</v>
      </c>
      <c r="AV81" s="21">
        <f t="shared" si="14"/>
        <v>1</v>
      </c>
      <c r="AW81" s="21">
        <f t="shared" si="15"/>
        <v>24</v>
      </c>
      <c r="AX81" s="21">
        <f t="shared" si="16"/>
        <v>12</v>
      </c>
      <c r="AY81" s="21">
        <f t="shared" si="17"/>
        <v>20</v>
      </c>
      <c r="AZ81" s="21">
        <f t="shared" si="18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2016:6:0:0:JINHUA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42407</v>
      </c>
      <c r="AN82" s="27">
        <f t="shared" si="10"/>
        <v>1</v>
      </c>
      <c r="AO82" s="28" t="str">
        <f t="shared" si="11"/>
        <v>2016:2:1:7:JINHUA</v>
      </c>
      <c r="AP82" s="27">
        <f t="shared" ca="1" si="12"/>
        <v>105</v>
      </c>
      <c r="AQ82" s="21">
        <f t="shared" ca="1" si="13"/>
        <v>0</v>
      </c>
      <c r="AR82" s="21">
        <f t="shared" ca="1" si="13"/>
        <v>19</v>
      </c>
      <c r="AS82" s="21">
        <f t="shared" ca="1" si="13"/>
        <v>4</v>
      </c>
      <c r="AT82" s="21">
        <f t="shared" ca="1" si="13"/>
        <v>14</v>
      </c>
      <c r="AU82" s="21">
        <f t="shared" ca="1" si="13"/>
        <v>2</v>
      </c>
      <c r="AV82" s="21">
        <f t="shared" si="14"/>
        <v>1</v>
      </c>
      <c r="AW82" s="21">
        <f t="shared" si="15"/>
        <v>24</v>
      </c>
      <c r="AX82" s="21">
        <f t="shared" si="16"/>
        <v>12</v>
      </c>
      <c r="AY82" s="21">
        <f t="shared" si="17"/>
        <v>20</v>
      </c>
      <c r="AZ82" s="21">
        <f t="shared" si="18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2016:7:0:0:JINHUA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42414</v>
      </c>
      <c r="AN83" s="27">
        <f t="shared" si="10"/>
        <v>2</v>
      </c>
      <c r="AO83" s="28" t="str">
        <f t="shared" si="11"/>
        <v>2016:2:2:7:JINHUA</v>
      </c>
      <c r="AP83" s="27">
        <f t="shared" ca="1" si="12"/>
        <v>137</v>
      </c>
      <c r="AQ83" s="21">
        <f t="shared" ca="1" si="13"/>
        <v>0</v>
      </c>
      <c r="AR83" s="21">
        <f t="shared" ca="1" si="13"/>
        <v>21</v>
      </c>
      <c r="AS83" s="21">
        <f t="shared" ca="1" si="13"/>
        <v>5</v>
      </c>
      <c r="AT83" s="21">
        <f t="shared" ca="1" si="13"/>
        <v>18</v>
      </c>
      <c r="AU83" s="21">
        <f t="shared" ca="1" si="13"/>
        <v>1</v>
      </c>
      <c r="AV83" s="21">
        <f t="shared" si="14"/>
        <v>1</v>
      </c>
      <c r="AW83" s="21">
        <f t="shared" si="15"/>
        <v>24</v>
      </c>
      <c r="AX83" s="21">
        <f t="shared" si="16"/>
        <v>12</v>
      </c>
      <c r="AY83" s="21">
        <f t="shared" si="17"/>
        <v>20</v>
      </c>
      <c r="AZ83" s="21">
        <f t="shared" si="18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2016:8:0:0:JINHUA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42421</v>
      </c>
      <c r="AN84" s="27">
        <f t="shared" si="10"/>
        <v>3</v>
      </c>
      <c r="AO84" s="28" t="str">
        <f t="shared" si="11"/>
        <v>2016:2:3:7:JINHUA</v>
      </c>
      <c r="AP84" s="27">
        <f t="shared" ca="1" si="12"/>
        <v>169</v>
      </c>
      <c r="AQ84" s="21">
        <f t="shared" ca="1" si="13"/>
        <v>1</v>
      </c>
      <c r="AR84" s="21">
        <f t="shared" ca="1" si="13"/>
        <v>24</v>
      </c>
      <c r="AS84" s="21">
        <f t="shared" ca="1" si="13"/>
        <v>13</v>
      </c>
      <c r="AT84" s="21">
        <f t="shared" ca="1" si="13"/>
        <v>16</v>
      </c>
      <c r="AU84" s="21">
        <f t="shared" ca="1" si="13"/>
        <v>2</v>
      </c>
      <c r="AV84" s="21">
        <f t="shared" si="14"/>
        <v>1</v>
      </c>
      <c r="AW84" s="21">
        <f t="shared" si="15"/>
        <v>24</v>
      </c>
      <c r="AX84" s="21">
        <f t="shared" si="16"/>
        <v>12</v>
      </c>
      <c r="AY84" s="21">
        <f t="shared" si="17"/>
        <v>20</v>
      </c>
      <c r="AZ84" s="21">
        <f t="shared" si="18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2016:9:0:0:JINHUA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90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42428</v>
      </c>
      <c r="AN85" s="27">
        <f t="shared" si="10"/>
        <v>4</v>
      </c>
      <c r="AO85" s="28" t="str">
        <f t="shared" si="11"/>
        <v>2016:2:4:7:JINHUA</v>
      </c>
      <c r="AP85" s="27">
        <f t="shared" ca="1" si="12"/>
        <v>201</v>
      </c>
      <c r="AQ85" s="21">
        <f t="shared" ca="1" si="13"/>
        <v>0</v>
      </c>
      <c r="AR85" s="21">
        <f t="shared" ca="1" si="13"/>
        <v>20</v>
      </c>
      <c r="AS85" s="21">
        <f t="shared" ca="1" si="13"/>
        <v>5</v>
      </c>
      <c r="AT85" s="21">
        <f t="shared" ca="1" si="13"/>
        <v>8</v>
      </c>
      <c r="AU85" s="21">
        <f t="shared" ca="1" si="13"/>
        <v>2</v>
      </c>
      <c r="AV85" s="21">
        <f t="shared" si="14"/>
        <v>1</v>
      </c>
      <c r="AW85" s="21">
        <f t="shared" si="15"/>
        <v>24</v>
      </c>
      <c r="AX85" s="21">
        <f t="shared" si="16"/>
        <v>12</v>
      </c>
      <c r="AY85" s="21">
        <f t="shared" si="17"/>
        <v>20</v>
      </c>
      <c r="AZ85" s="21">
        <f t="shared" si="18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2016:10:0:0:JINHUA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42435</v>
      </c>
      <c r="AN86" s="27">
        <f t="shared" si="10"/>
        <v>1</v>
      </c>
      <c r="AO86" s="28" t="str">
        <f t="shared" si="11"/>
        <v>2016:3:1:7:JINHUA</v>
      </c>
      <c r="AP86" s="27">
        <f t="shared" ca="1" si="12"/>
        <v>232</v>
      </c>
      <c r="AQ86" s="21">
        <f t="shared" ca="1" si="13"/>
        <v>0</v>
      </c>
      <c r="AR86" s="21">
        <f t="shared" ca="1" si="13"/>
        <v>18</v>
      </c>
      <c r="AS86" s="21">
        <f t="shared" ca="1" si="13"/>
        <v>6</v>
      </c>
      <c r="AT86" s="21">
        <f t="shared" ca="1" si="13"/>
        <v>17</v>
      </c>
      <c r="AU86" s="21">
        <f t="shared" ca="1" si="13"/>
        <v>0</v>
      </c>
      <c r="AV86" s="21">
        <f t="shared" si="14"/>
        <v>1</v>
      </c>
      <c r="AW86" s="21">
        <f t="shared" si="15"/>
        <v>24</v>
      </c>
      <c r="AX86" s="21">
        <f t="shared" si="16"/>
        <v>12</v>
      </c>
      <c r="AY86" s="21">
        <f t="shared" si="17"/>
        <v>20</v>
      </c>
      <c r="AZ86" s="21">
        <f t="shared" si="18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2016:11:0:0:JINHUA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42442</v>
      </c>
      <c r="AN87" s="27">
        <f t="shared" si="10"/>
        <v>2</v>
      </c>
      <c r="AO87" s="28" t="str">
        <f t="shared" si="11"/>
        <v>2016:3:2:7:JINHUA</v>
      </c>
      <c r="AP87" s="27">
        <f t="shared" ca="1" si="12"/>
        <v>263</v>
      </c>
      <c r="AQ87" s="21">
        <f t="shared" ca="1" si="13"/>
        <v>1</v>
      </c>
      <c r="AR87" s="21">
        <f t="shared" ca="1" si="13"/>
        <v>19</v>
      </c>
      <c r="AS87" s="21">
        <f t="shared" ca="1" si="13"/>
        <v>7</v>
      </c>
      <c r="AT87" s="21">
        <f t="shared" ca="1" si="13"/>
        <v>28</v>
      </c>
      <c r="AU87" s="21">
        <f t="shared" ca="1" si="13"/>
        <v>0</v>
      </c>
      <c r="AV87" s="21">
        <f t="shared" si="14"/>
        <v>1</v>
      </c>
      <c r="AW87" s="21">
        <f t="shared" si="15"/>
        <v>24</v>
      </c>
      <c r="AX87" s="21">
        <f t="shared" si="16"/>
        <v>12</v>
      </c>
      <c r="AY87" s="21">
        <f t="shared" si="17"/>
        <v>20</v>
      </c>
      <c r="AZ87" s="21">
        <f t="shared" si="18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2016:12:0:0:JINHUA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42449</v>
      </c>
      <c r="AN88" s="27">
        <f t="shared" si="10"/>
        <v>3</v>
      </c>
      <c r="AO88" s="28" t="str">
        <f t="shared" si="11"/>
        <v>2016:3:3:7:JINHUA</v>
      </c>
      <c r="AP88" s="27">
        <f t="shared" ca="1" si="12"/>
        <v>292</v>
      </c>
      <c r="AQ88" s="21">
        <f t="shared" ca="1" si="13"/>
        <v>1</v>
      </c>
      <c r="AR88" s="21">
        <f t="shared" ca="1" si="13"/>
        <v>14</v>
      </c>
      <c r="AS88" s="21">
        <f t="shared" ca="1" si="13"/>
        <v>2</v>
      </c>
      <c r="AT88" s="21">
        <f t="shared" ca="1" si="13"/>
        <v>20</v>
      </c>
      <c r="AU88" s="21">
        <f t="shared" ca="1" si="13"/>
        <v>0</v>
      </c>
      <c r="AV88" s="21">
        <f t="shared" si="14"/>
        <v>1</v>
      </c>
      <c r="AW88" s="21">
        <f t="shared" si="15"/>
        <v>24</v>
      </c>
      <c r="AX88" s="21">
        <f t="shared" si="16"/>
        <v>12</v>
      </c>
      <c r="AY88" s="21">
        <f t="shared" si="17"/>
        <v>20</v>
      </c>
      <c r="AZ88" s="21">
        <f t="shared" si="18"/>
        <v>4</v>
      </c>
    </row>
    <row r="89" spans="23:52">
      <c r="AC89" s="7">
        <f ca="1">SUMIFS(AC53:AC88, $X53:$X88,YEAR,AC53:AC88,"&lt;&gt;#N/A")</f>
        <v>4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1</v>
      </c>
      <c r="AI89" s="7">
        <f t="shared" ca="1" si="20"/>
        <v>2</v>
      </c>
      <c r="AJ89" s="7">
        <f t="shared" ca="1" si="20"/>
        <v>0</v>
      </c>
      <c r="AK89" s="7">
        <f t="shared" ca="1" si="20"/>
        <v>1</v>
      </c>
      <c r="AN89" s="27"/>
    </row>
    <row r="90" spans="23:52">
      <c r="W90" s="7" t="s">
        <v>1484</v>
      </c>
      <c r="X90" s="2" t="s">
        <v>1995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2745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2746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3</v>
      </c>
      <c r="AN100" s="27"/>
    </row>
    <row r="101" spans="23:50">
      <c r="W101" s="7" t="s">
        <v>449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25%</v>
      </c>
      <c r="Y102" s="30">
        <f ca="1">IFERROR(X101/SUM(X100:X101),"0")</f>
        <v>0.25</v>
      </c>
      <c r="Z102" s="7" t="str">
        <f ca="1">TEXT(Y102,"00%")</f>
        <v>25%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2016  4</v>
      </c>
    </row>
    <row r="107" spans="23:50" ht="23.25">
      <c r="W107" s="7" t="s">
        <v>1479</v>
      </c>
      <c r="X107" s="42" t="str">
        <f>$X$91</f>
        <v>Jinhua District</v>
      </c>
    </row>
    <row r="108" spans="23:50">
      <c r="X108" s="40" t="str">
        <f>$X$92</f>
        <v>金華地區</v>
      </c>
    </row>
    <row r="109" spans="23:50">
      <c r="X109" s="41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zoomScaleNormal="100" zoomScaleSheetLayoutView="115" workbookViewId="0">
      <selection activeCell="B2" sqref="B2"/>
    </sheetView>
  </sheetViews>
  <sheetFormatPr defaultRowHeight="15"/>
  <cols>
    <col min="1" max="1" width="22.7109375" style="64" customWidth="1"/>
    <col min="2" max="3" width="22.85546875" style="64" customWidth="1"/>
    <col min="4" max="4" width="11.28515625" style="64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1896</v>
      </c>
      <c r="E1" s="36" t="str">
        <f>$A$2</f>
        <v>Xin'an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2747</v>
      </c>
      <c r="E2" s="75" t="str">
        <f>$A$3</f>
        <v>信安地區</v>
      </c>
      <c r="F2" s="26" t="s">
        <v>806</v>
      </c>
      <c r="G2" s="77">
        <f>$A$6</f>
        <v>0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2748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72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2356</v>
      </c>
      <c r="E4" s="82">
        <f>DATE</f>
        <v>42449</v>
      </c>
      <c r="F4" s="23" t="s">
        <v>804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2357</v>
      </c>
      <c r="E5" s="83"/>
      <c r="F5" s="5" t="s">
        <v>805</v>
      </c>
      <c r="G5" s="6"/>
      <c r="H5" s="87">
        <f ca="1">XINAN_DISTRICT_GRAPH!$AC$89</f>
        <v>3</v>
      </c>
      <c r="I5" s="88"/>
      <c r="J5" s="88"/>
      <c r="K5" s="89"/>
      <c r="L5" s="45">
        <f>$M$24</f>
        <v>1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Central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中臺北支聯會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2359</v>
      </c>
      <c r="B11" s="1"/>
      <c r="E11" s="5" t="str">
        <f>$A11</f>
        <v>Xin'an 信安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1894</v>
      </c>
      <c r="C12" s="64" t="str">
        <f>CONCATENATE(YEAR,":",MONTH,":",WEEK,":",WEEKDAY,":",$B12)</f>
        <v>2016:3:3:7:ASSISTANTS</v>
      </c>
      <c r="D12" s="64">
        <f>MATCH($C12,REPORT_DATA_BY_COMP!$A:$A,0)</f>
        <v>886</v>
      </c>
      <c r="E12" s="65" t="str">
        <f>SUBSTITUTE(VLOOKUP($B12,COMP_LIST!$A:$AA,5,FALSE),"EL","")</f>
        <v>E. Johnson AP</v>
      </c>
      <c r="F12" s="4" t="str">
        <f>VLOOKUP($B12,COMP_LIST!$A:$AA,3,FALSE)</f>
        <v>Assistants</v>
      </c>
      <c r="G12" s="4" t="str">
        <f>VLOOKUP($B12,COMP_LIST!$A:$AA,4,FALSE)</f>
        <v>助理</v>
      </c>
      <c r="H12" s="10">
        <f>IFERROR(INDEX(REPORT_DATA_BY_COMP!$A:$AH,$D12,MATCH(H$8,REPORT_DATA_BY_COMP!$A$1:$AH$1,0)), "")</f>
        <v>1</v>
      </c>
      <c r="I12" s="10">
        <f>IFERROR(INDEX(REPORT_DATA_BY_COMP!$A:$AH,$D12,MATCH(I$8,REPORT_DATA_BY_COMP!$A$1:$AH$1,0)), "")</f>
        <v>3</v>
      </c>
      <c r="J12" s="10">
        <f>IFERROR(INDEX(REPORT_DATA_BY_COMP!$A:$AH,$D12,MATCH(J$8,REPORT_DATA_BY_COMP!$A$1:$AH$1,0)), "")</f>
        <v>4</v>
      </c>
      <c r="K12" s="10">
        <f>IFERROR(INDEX(REPORT_DATA_BY_COMP!$A:$AH,$D12,MATCH(K$8,REPORT_DATA_BY_COMP!$A$1:$AH$1,0)), "")</f>
        <v>0</v>
      </c>
      <c r="L12" s="47">
        <f>IFERROR(INDEX(REPORT_DATA_BY_COMP!$A:$AH,$D12,MATCH(L$8,REPORT_DATA_BY_COMP!$A$1:$AH$1,0)), "")</f>
        <v>1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14</v>
      </c>
      <c r="O12" s="10">
        <f>IFERROR(INDEX(REPORT_DATA_BY_COMP!$A:$AH,$D12,MATCH(O$8,REPORT_DATA_BY_COMP!$A$1:$AH$1,0)), "")</f>
        <v>14</v>
      </c>
      <c r="P12" s="10">
        <f>IFERROR(INDEX(REPORT_DATA_BY_COMP!$A:$AH,$D12,MATCH(P$8,REPORT_DATA_BY_COMP!$A$1:$AH$1,0)), "")</f>
        <v>15</v>
      </c>
      <c r="Q12" s="10">
        <f>IFERROR(INDEX(REPORT_DATA_BY_COMP!$A:$AH,$D12,MATCH(Q$8,REPORT_DATA_BY_COMP!$A$1:$AH$1,0)), "")</f>
        <v>7</v>
      </c>
      <c r="R12" s="10">
        <f>IFERROR(INDEX(REPORT_DATA_BY_COMP!$A:$AH,$D12,MATCH(R$8,REPORT_DATA_BY_COMP!$A$1:$AH$1,0)), "")</f>
        <v>5</v>
      </c>
      <c r="S12" s="10">
        <f>IFERROR(INDEX(REPORT_DATA_BY_COMP!$A:$AH,$D12,MATCH(S$8,REPORT_DATA_BY_COMP!$A$1:$AH$1,0)), "")</f>
        <v>6</v>
      </c>
    </row>
    <row r="13" spans="1:19" ht="15" customHeight="1">
      <c r="A13" s="1"/>
      <c r="B13" s="1" t="s">
        <v>2167</v>
      </c>
      <c r="C13" s="64" t="str">
        <f>CONCATENATE(YEAR,":",MONTH,":",WEEK,":",WEEKDAY,":",$B13)</f>
        <v>2016:3:3:7:WANDA_E</v>
      </c>
      <c r="D13" s="64">
        <f>MATCH($C13,REPORT_DATA_BY_COMP!$A:$A,0)</f>
        <v>948</v>
      </c>
      <c r="E13" s="65" t="str">
        <f>SUBSTITUTE(VLOOKUP($B13,COMP_LIST!$A:$AA,5,FALSE),"EL","")</f>
        <v>E. Taylor DL / Holloway</v>
      </c>
      <c r="F13" s="4" t="str">
        <f>VLOOKUP($B13,COMP_LIST!$A:$AA,3,FALSE)</f>
        <v>Wanda E</v>
      </c>
      <c r="G13" s="4" t="str">
        <f>VLOOKUP($B13,COMP_LIST!$A:$AA,4,FALSE)</f>
        <v>萬大長老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2</v>
      </c>
      <c r="K13" s="10">
        <f>IFERROR(INDEX(REPORT_DATA_BY_COMP!$A:$AH,$D13,MATCH(K$8,REPORT_DATA_BY_COMP!$A$1:$AH$1,0)), "")</f>
        <v>2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8</v>
      </c>
      <c r="O13" s="10">
        <f>IFERROR(INDEX(REPORT_DATA_BY_COMP!$A:$AH,$D13,MATCH(O$8,REPORT_DATA_BY_COMP!$A$1:$AH$1,0)), "")</f>
        <v>0</v>
      </c>
      <c r="P13" s="10">
        <f>IFERROR(INDEX(REPORT_DATA_BY_COMP!$A:$AH,$D13,MATCH(P$8,REPORT_DATA_BY_COMP!$A$1:$AH$1,0)), "")</f>
        <v>8</v>
      </c>
      <c r="Q13" s="10">
        <f>IFERROR(INDEX(REPORT_DATA_BY_COMP!$A:$AH,$D13,MATCH(Q$8,REPORT_DATA_BY_COMP!$A$1:$AH$1,0)), "")</f>
        <v>9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17</v>
      </c>
    </row>
    <row r="14" spans="1:19" ht="15" customHeight="1">
      <c r="A14" s="1"/>
      <c r="B14" s="1" t="s">
        <v>2171</v>
      </c>
      <c r="C14" s="64" t="str">
        <f>CONCATENATE(YEAR,":",MONTH,":",WEEK,":",WEEKDAY,":",$B14)</f>
        <v>2016:3:3:7:WANDA_S</v>
      </c>
      <c r="D14" s="64">
        <f>MATCH($C14,REPORT_DATA_BY_COMP!$A:$A,0)</f>
        <v>949</v>
      </c>
      <c r="E14" s="65" t="str">
        <f>SUBSTITUTE(VLOOKUP($B14,COMP_LIST!$A:$AA,5,FALSE),"EL","")</f>
        <v>S. Knapp / Scharman</v>
      </c>
      <c r="F14" s="4" t="str">
        <f>VLOOKUP($B14,COMP_LIST!$A:$AA,3,FALSE)</f>
        <v>Wanda S</v>
      </c>
      <c r="G14" s="4" t="str">
        <f>VLOOKUP($B14,COMP_LIST!$A:$AA,4,FALSE)</f>
        <v>萬大姐妹</v>
      </c>
      <c r="H14" s="10">
        <f>IFERROR(INDEX(REPORT_DATA_BY_COMP!$A:$AH,$D14,MATCH(H$8,REPORT_DATA_BY_COMP!$A$1:$AH$1,0)), "")</f>
        <v>1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0</v>
      </c>
      <c r="K14" s="10">
        <f>IFERROR(INDEX(REPORT_DATA_BY_COMP!$A:$AH,$D14,MATCH(K$8,REPORT_DATA_BY_COMP!$A$1:$AH$1,0)), "")</f>
        <v>1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1</v>
      </c>
      <c r="N14" s="50">
        <f>IFERROR(INDEX(REPORT_DATA_BY_COMP!$A:$AH,$D14,MATCH(N$8,REPORT_DATA_BY_COMP!$A$1:$AH$1,0)), "")</f>
        <v>1</v>
      </c>
      <c r="O14" s="10">
        <f>IFERROR(INDEX(REPORT_DATA_BY_COMP!$A:$AH,$D14,MATCH(O$8,REPORT_DATA_BY_COMP!$A$1:$AH$1,0)), "")</f>
        <v>0</v>
      </c>
      <c r="P14" s="10">
        <f>IFERROR(INDEX(REPORT_DATA_BY_COMP!$A:$AH,$D14,MATCH(P$8,REPORT_DATA_BY_COMP!$A$1:$AH$1,0)), "")</f>
        <v>1</v>
      </c>
      <c r="Q14" s="10">
        <f>IFERROR(INDEX(REPORT_DATA_BY_COMP!$A:$AH,$D14,MATCH(Q$8,REPORT_DATA_BY_COMP!$A$1:$AH$1,0)), "")</f>
        <v>4</v>
      </c>
      <c r="R14" s="10">
        <f>IFERROR(INDEX(REPORT_DATA_BY_COMP!$A:$AH,$D14,MATCH(R$8,REPORT_DATA_BY_COMP!$A$1:$AH$1,0)), "")</f>
        <v>1</v>
      </c>
      <c r="S14" s="10">
        <f>IFERROR(INDEX(REPORT_DATA_BY_COMP!$A:$AH,$D14,MATCH(S$8,REPORT_DATA_BY_COMP!$A$1:$AH$1,0)), "")</f>
        <v>11</v>
      </c>
    </row>
    <row r="15" spans="1:19" ht="15" customHeight="1">
      <c r="A15" s="1"/>
      <c r="B15" s="1" t="s">
        <v>2182</v>
      </c>
      <c r="C15" s="64" t="str">
        <f>CONCATENATE(YEAR,":",MONTH,":",WEEK,":",WEEKDAY,":",$B15)</f>
        <v>2016:3:3:7:XINAN_S</v>
      </c>
      <c r="D15" s="64">
        <f>MATCH($C15,REPORT_DATA_BY_COMP!$A:$A,0)</f>
        <v>951</v>
      </c>
      <c r="E15" s="65" t="str">
        <f>SUBSTITUTE(VLOOKUP($B15,COMP_LIST!$A:$AA,5,FALSE),"EL","")</f>
        <v>S. Sylvester / Erickson</v>
      </c>
      <c r="F15" s="4" t="str">
        <f>VLOOKUP($B15,COMP_LIST!$A:$AA,3,FALSE)</f>
        <v>Xinan S</v>
      </c>
      <c r="G15" s="4" t="str">
        <f>VLOOKUP($B15,COMP_LIST!$A:$AA,4,FALSE)</f>
        <v>信安姐妹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1</v>
      </c>
      <c r="K15" s="10">
        <f>IFERROR(INDEX(REPORT_DATA_BY_COMP!$A:$AH,$D15,MATCH(K$8,REPORT_DATA_BY_COMP!$A$1:$AH$1,0)), "")</f>
        <v>6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13</v>
      </c>
      <c r="O15" s="10">
        <f>IFERROR(INDEX(REPORT_DATA_BY_COMP!$A:$AH,$D15,MATCH(O$8,REPORT_DATA_BY_COMP!$A$1:$AH$1,0)), "")</f>
        <v>0</v>
      </c>
      <c r="P15" s="10">
        <f>IFERROR(INDEX(REPORT_DATA_BY_COMP!$A:$AH,$D15,MATCH(P$8,REPORT_DATA_BY_COMP!$A$1:$AH$1,0)), "")</f>
        <v>8</v>
      </c>
      <c r="Q15" s="10">
        <f>IFERROR(INDEX(REPORT_DATA_BY_COMP!$A:$AH,$D15,MATCH(Q$8,REPORT_DATA_BY_COMP!$A$1:$AH$1,0)), "")</f>
        <v>8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18</v>
      </c>
    </row>
    <row r="16" spans="1:19" ht="15" customHeight="1">
      <c r="A16" s="1"/>
      <c r="B16" s="1"/>
      <c r="E16" s="8" t="s">
        <v>819</v>
      </c>
      <c r="F16" s="9"/>
      <c r="G16" s="9"/>
      <c r="H16" s="11">
        <f>SUM(H12:H15)</f>
        <v>2</v>
      </c>
      <c r="I16" s="11">
        <f>SUM(I12:I15)</f>
        <v>3</v>
      </c>
      <c r="J16" s="11">
        <f>SUM(J12:J15)</f>
        <v>7</v>
      </c>
      <c r="K16" s="11">
        <f>SUM(K12:K15)</f>
        <v>9</v>
      </c>
      <c r="L16" s="48">
        <f>SUM(L12:L15)</f>
        <v>1</v>
      </c>
      <c r="M16" s="57">
        <f>SUM(M12:M15)</f>
        <v>1</v>
      </c>
      <c r="N16" s="51">
        <f>SUM(N12:N15)</f>
        <v>36</v>
      </c>
      <c r="O16" s="11">
        <f>SUM(O12:O15)</f>
        <v>14</v>
      </c>
      <c r="P16" s="11">
        <f>SUM(P12:P15)</f>
        <v>32</v>
      </c>
      <c r="Q16" s="11">
        <f>SUM(Q12:Q15)</f>
        <v>28</v>
      </c>
      <c r="R16" s="11">
        <f>SUM(R12:R15)</f>
        <v>6</v>
      </c>
      <c r="S16" s="11">
        <f>SUM(S12:S15)</f>
        <v>52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2703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2016:3:1:7:XINAN</v>
      </c>
      <c r="D19" s="64">
        <f>MATCH($C19,REPORT_DATA_BY_DISTRICT!$A:$A, 0)</f>
        <v>245</v>
      </c>
      <c r="E19" s="19" t="s">
        <v>796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3</v>
      </c>
      <c r="J19" s="10">
        <f>IFERROR(INDEX(REPORT_DATA_BY_DISTRICT!$A:$AH,$D19,MATCH(J$8,REPORT_DATA_BY_DISTRICT!$A$1:$AH$1,0)), "")</f>
        <v>17</v>
      </c>
      <c r="K19" s="10">
        <f>IFERROR(INDEX(REPORT_DATA_BY_DISTRICT!$A:$AH,$D19,MATCH(K$8,REPORT_DATA_BY_DISTRICT!$A$1:$AH$1,0)), "")</f>
        <v>16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48</v>
      </c>
      <c r="O19" s="10">
        <f>IFERROR(INDEX(REPORT_DATA_BY_DISTRICT!$A:$AH,$D19,MATCH(O$8,REPORT_DATA_BY_DISTRICT!$A$1:$AH$1,0)), "")</f>
        <v>17</v>
      </c>
      <c r="P19" s="10">
        <f>IFERROR(INDEX(REPORT_DATA_BY_DISTRICT!$A:$AH,$D19,MATCH(P$8,REPORT_DATA_BY_DISTRICT!$A$1:$AH$1,0)), "")</f>
        <v>43</v>
      </c>
      <c r="Q19" s="10">
        <f>IFERROR(INDEX(REPORT_DATA_BY_DISTRICT!$A:$AH,$D19,MATCH(Q$8,REPORT_DATA_BY_DISTRICT!$A$1:$AH$1,0)), "")</f>
        <v>27</v>
      </c>
      <c r="R19" s="10">
        <f>IFERROR(INDEX(REPORT_DATA_BY_DISTRICT!$A:$AH,$D19,MATCH(R$8,REPORT_DATA_BY_DISTRICT!$A$1:$AH$1,0)), "")</f>
        <v>2</v>
      </c>
      <c r="S19" s="10">
        <f>IFERROR(INDEX(REPORT_DATA_BY_DISTRICT!$A:$AH,$D19,MATCH(S$8,REPORT_DATA_BY_DISTRICT!$A$1:$AH$1,0)), "")</f>
        <v>61</v>
      </c>
    </row>
    <row r="20" spans="3:19" ht="15" customHeight="1">
      <c r="C20" s="64" t="str">
        <f>CONCATENATE(YEAR,":",MONTH,":2:",WEEKLY_REPORT_DAY,":", $A$1)</f>
        <v>2016:3:2:7:XINAN</v>
      </c>
      <c r="D20" s="64">
        <f>MATCH($C20,REPORT_DATA_BY_DISTRICT!$A:$A, 0)</f>
        <v>274</v>
      </c>
      <c r="E20" s="19" t="s">
        <v>795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6</v>
      </c>
      <c r="J20" s="10">
        <f>IFERROR(INDEX(REPORT_DATA_BY_DISTRICT!$A:$AH,$D20,MATCH(J$8,REPORT_DATA_BY_DISTRICT!$A$1:$AH$1,0)), "")</f>
        <v>14</v>
      </c>
      <c r="K20" s="10">
        <f>IFERROR(INDEX(REPORT_DATA_BY_DISTRICT!$A:$AH,$D20,MATCH(K$8,REPORT_DATA_BY_DISTRICT!$A$1:$AH$1,0)), "")</f>
        <v>14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41</v>
      </c>
      <c r="O20" s="10">
        <f>IFERROR(INDEX(REPORT_DATA_BY_DISTRICT!$A:$AH,$D20,MATCH(O$8,REPORT_DATA_BY_DISTRICT!$A$1:$AH$1,0)), "")</f>
        <v>12</v>
      </c>
      <c r="P20" s="10">
        <f>IFERROR(INDEX(REPORT_DATA_BY_DISTRICT!$A:$AH,$D20,MATCH(P$8,REPORT_DATA_BY_DISTRICT!$A$1:$AH$1,0)), "")</f>
        <v>28</v>
      </c>
      <c r="Q20" s="10">
        <f>IFERROR(INDEX(REPORT_DATA_BY_DISTRICT!$A:$AH,$D20,MATCH(Q$8,REPORT_DATA_BY_DISTRICT!$A$1:$AH$1,0)), "")</f>
        <v>26</v>
      </c>
      <c r="R20" s="10">
        <f>IFERROR(INDEX(REPORT_DATA_BY_DISTRICT!$A:$AH,$D20,MATCH(R$8,REPORT_DATA_BY_DISTRICT!$A$1:$AH$1,0)), "")</f>
        <v>2</v>
      </c>
      <c r="S20" s="10">
        <f>IFERROR(INDEX(REPORT_DATA_BY_DISTRICT!$A:$AH,$D20,MATCH(S$8,REPORT_DATA_BY_DISTRICT!$A$1:$AH$1,0)), "")</f>
        <v>53</v>
      </c>
    </row>
    <row r="21" spans="3:19" ht="15" customHeight="1">
      <c r="C21" s="64" t="str">
        <f>CONCATENATE(YEAR,":",MONTH,":3:",WEEKLY_REPORT_DAY,":", $A$1)</f>
        <v>2016:3:3:7:XINAN</v>
      </c>
      <c r="D21" s="64">
        <f>MATCH($C21,REPORT_DATA_BY_DISTRICT!$A:$A, 0)</f>
        <v>304</v>
      </c>
      <c r="E21" s="19" t="s">
        <v>797</v>
      </c>
      <c r="F21" s="13"/>
      <c r="G21" s="13"/>
      <c r="H21" s="10">
        <f>IFERROR(INDEX(REPORT_DATA_BY_DISTRICT!$A:$AH,$D21,MATCH(H$8,REPORT_DATA_BY_DISTRICT!$A$1:$AH$1,0)), "")</f>
        <v>2</v>
      </c>
      <c r="I21" s="10">
        <f>IFERROR(INDEX(REPORT_DATA_BY_DISTRICT!$A:$AH,$D21,MATCH(I$8,REPORT_DATA_BY_DISTRICT!$A$1:$AH$1,0)), "")</f>
        <v>3</v>
      </c>
      <c r="J21" s="10">
        <f>IFERROR(INDEX(REPORT_DATA_BY_DISTRICT!$A:$AH,$D21,MATCH(J$8,REPORT_DATA_BY_DISTRICT!$A$1:$AH$1,0)), "")</f>
        <v>7</v>
      </c>
      <c r="K21" s="10">
        <f>IFERROR(INDEX(REPORT_DATA_BY_DISTRICT!$A:$AH,$D21,MATCH(K$8,REPORT_DATA_BY_DISTRICT!$A$1:$AH$1,0)), "")</f>
        <v>9</v>
      </c>
      <c r="L21" s="10">
        <f>IFERROR(INDEX(REPORT_DATA_BY_DISTRICT!$A:$AH,$D21,MATCH(L$8,REPORT_DATA_BY_DISTRICT!$A$1:$AH$1,0)), "")</f>
        <v>1</v>
      </c>
      <c r="M21" s="10">
        <f>IFERROR(INDEX(REPORT_DATA_BY_DISTRICT!$A:$AH,$D21,MATCH(M$8,REPORT_DATA_BY_DISTRICT!$A$1:$AH$1,0)), "")</f>
        <v>1</v>
      </c>
      <c r="N21" s="10">
        <f>IFERROR(INDEX(REPORT_DATA_BY_DISTRICT!$A:$AH,$D21,MATCH(N$8,REPORT_DATA_BY_DISTRICT!$A$1:$AH$1,0)), "")</f>
        <v>36</v>
      </c>
      <c r="O21" s="10">
        <f>IFERROR(INDEX(REPORT_DATA_BY_DISTRICT!$A:$AH,$D21,MATCH(O$8,REPORT_DATA_BY_DISTRICT!$A$1:$AH$1,0)), "")</f>
        <v>14</v>
      </c>
      <c r="P21" s="10">
        <f>IFERROR(INDEX(REPORT_DATA_BY_DISTRICT!$A:$AH,$D21,MATCH(P$8,REPORT_DATA_BY_DISTRICT!$A$1:$AH$1,0)), "")</f>
        <v>32</v>
      </c>
      <c r="Q21" s="10">
        <f>IFERROR(INDEX(REPORT_DATA_BY_DISTRICT!$A:$AH,$D21,MATCH(Q$8,REPORT_DATA_BY_DISTRICT!$A$1:$AH$1,0)), "")</f>
        <v>28</v>
      </c>
      <c r="R21" s="10">
        <f>IFERROR(INDEX(REPORT_DATA_BY_DISTRICT!$A:$AH,$D21,MATCH(R$8,REPORT_DATA_BY_DISTRICT!$A$1:$AH$1,0)), "")</f>
        <v>6</v>
      </c>
      <c r="S21" s="10">
        <f>IFERROR(INDEX(REPORT_DATA_BY_DISTRICT!$A:$AH,$D21,MATCH(S$8,REPORT_DATA_BY_DISTRICT!$A$1:$AH$1,0)), "")</f>
        <v>52</v>
      </c>
    </row>
    <row r="22" spans="3:19" ht="15" customHeight="1">
      <c r="C22" s="64" t="str">
        <f>CONCATENATE(YEAR,":",MONTH,":4:",WEEKLY_REPORT_DAY,":", $A$1)</f>
        <v>2016:3:4:7:XINAN</v>
      </c>
      <c r="D22" s="64" t="e">
        <f>MATCH($C22,REPORT_DATA_BY_DISTRICT!$A:$A, 0)</f>
        <v>#N/A</v>
      </c>
      <c r="E22" s="19" t="s">
        <v>798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2016:3:5:7:XINAN</v>
      </c>
      <c r="D23" s="64" t="e">
        <f>MATCH($C23,REPORT_DATA_BY_DISTRICT!$A:$A, 0)</f>
        <v>#N/A</v>
      </c>
      <c r="E23" s="19" t="s">
        <v>799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819</v>
      </c>
      <c r="F24" s="14"/>
      <c r="G24" s="14"/>
      <c r="H24" s="17">
        <f>SUM(H19:H23)</f>
        <v>2</v>
      </c>
      <c r="I24" s="17">
        <f t="shared" ref="I24:R24" si="0">SUM(I19:I23)</f>
        <v>12</v>
      </c>
      <c r="J24" s="17">
        <f t="shared" si="0"/>
        <v>38</v>
      </c>
      <c r="K24" s="17">
        <f t="shared" si="0"/>
        <v>39</v>
      </c>
      <c r="L24" s="49">
        <f t="shared" si="0"/>
        <v>2</v>
      </c>
      <c r="M24" s="17">
        <f t="shared" si="0"/>
        <v>1</v>
      </c>
      <c r="N24" s="52">
        <f t="shared" si="0"/>
        <v>125</v>
      </c>
      <c r="O24" s="17">
        <f t="shared" si="0"/>
        <v>43</v>
      </c>
      <c r="P24" s="17">
        <f t="shared" si="0"/>
        <v>103</v>
      </c>
      <c r="Q24" s="17">
        <f t="shared" si="0"/>
        <v>81</v>
      </c>
      <c r="R24" s="17">
        <f t="shared" si="0"/>
        <v>10</v>
      </c>
      <c r="S24" s="17">
        <f>SUM(S19:S23)</f>
        <v>166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5:S15">
    <cfRule type="expression" dxfId="226" priority="14">
      <formula>J15=""</formula>
    </cfRule>
    <cfRule type="expression" dxfId="225" priority="15">
      <formula>AND(M$10&lt;&gt;"",M15&lt;M$10)</formula>
    </cfRule>
    <cfRule type="expression" dxfId="224" priority="16">
      <formula>AND(M$10&lt;&gt;"",M15&gt;=M$10)</formula>
    </cfRule>
  </conditionalFormatting>
  <conditionalFormatting sqref="M12:S12">
    <cfRule type="expression" dxfId="223" priority="11">
      <formula>AND(M$9&lt;&gt;"",M12&gt;=M$9)</formula>
    </cfRule>
  </conditionalFormatting>
  <conditionalFormatting sqref="M12:S12">
    <cfRule type="expression" dxfId="222" priority="10">
      <formula>J12=""</formula>
    </cfRule>
    <cfRule type="expression" dxfId="221" priority="12">
      <formula>AND(M$10&lt;&gt;"",M12&lt;M$10)</formula>
    </cfRule>
    <cfRule type="expression" dxfId="220" priority="13">
      <formula>AND(M$10&lt;&gt;"",M12&gt;=M$10)</formula>
    </cfRule>
  </conditionalFormatting>
  <conditionalFormatting sqref="M15:S15">
    <cfRule type="expression" dxfId="219" priority="9">
      <formula>AND(M$9&lt;&gt;"",M15&gt;=M$9)</formula>
    </cfRule>
  </conditionalFormatting>
  <conditionalFormatting sqref="M14:S14">
    <cfRule type="expression" dxfId="218" priority="6">
      <formula>J14=""</formula>
    </cfRule>
    <cfRule type="expression" dxfId="217" priority="7">
      <formula>AND(M$10&lt;&gt;"",M14&lt;M$10)</formula>
    </cfRule>
    <cfRule type="expression" dxfId="216" priority="8">
      <formula>AND(M$10&lt;&gt;"",M14&gt;=M$10)</formula>
    </cfRule>
  </conditionalFormatting>
  <conditionalFormatting sqref="M14:S14">
    <cfRule type="expression" dxfId="215" priority="5">
      <formula>AND(M$9&lt;&gt;"",M14&gt;=M$9)</formula>
    </cfRule>
  </conditionalFormatting>
  <conditionalFormatting sqref="M13:S13">
    <cfRule type="expression" dxfId="214" priority="2">
      <formula>J13=""</formula>
    </cfRule>
    <cfRule type="expression" dxfId="213" priority="3">
      <formula>AND(M$10&lt;&gt;"",M13&lt;M$10)</formula>
    </cfRule>
    <cfRule type="expression" dxfId="212" priority="4">
      <formula>AND(M$10&lt;&gt;"",M13&gt;=M$10)</formula>
    </cfRule>
  </conditionalFormatting>
  <conditionalFormatting sqref="M13:S13">
    <cfRule type="expression" dxfId="211" priority="1">
      <formula>AND(M$9&lt;&gt;"",M13&gt;=M$9)</formula>
    </cfRule>
  </conditionalFormatting>
  <pageMargins left="0.70866141732283472" right="0.70866141732283472" top="0.74803149606299213" bottom="0.74803149606299213" header="0.31496062992125984" footer="0.31496062992125984"/>
  <pageSetup paperSize="9" scale="65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opLeftCell="I79" zoomScale="85" zoomScaleNormal="85" workbookViewId="0">
      <selection activeCell="B2" sqref="B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2016:1:0:0:XINAN</v>
      </c>
      <c r="AB77" s="27">
        <f t="shared" ca="1" si="3"/>
        <v>27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42372</v>
      </c>
      <c r="AN77" s="27">
        <f t="shared" ref="AN77:AN88" si="10">WEEKNUM(AM77,2)-WEEKNUM(DATE(YEAR(AM77),MONTH(AM77),1),2)+1</f>
        <v>1</v>
      </c>
      <c r="AO77" s="28" t="str">
        <f t="shared" ref="AO77:AO88" si="11">CONCATENATE(YEAR(AM77),":",MONTH(AM77),":",AN77,":",WEEKLY_REPORT_DAY,":", $X$90)</f>
        <v>2016:1:1:7:XINAN</v>
      </c>
      <c r="AP77" s="27" t="e">
        <f t="shared" ref="AP77:AP88" ca="1" si="12">MATCH(AO77,INDIRECT(CONCATENATE($X$93,"$A:$A")),0)</f>
        <v>#N/A</v>
      </c>
      <c r="AQ77" s="21" t="e">
        <f t="shared" ref="AQ77:AU88" ca="1" si="13">INDEX(INDIRECT(CONCATENATE($X$93,"$A:$AG")),$AP77,MATCH(AQ$52,INDIRECT(CONCATENATE($X$93,"$A1:$AG1")),0))</f>
        <v>#N/A</v>
      </c>
      <c r="AR77" s="21" t="e">
        <f t="shared" ca="1" si="13"/>
        <v>#N/A</v>
      </c>
      <c r="AS77" s="21" t="e">
        <f t="shared" ca="1" si="13"/>
        <v>#N/A</v>
      </c>
      <c r="AT77" s="21" t="e">
        <f t="shared" ca="1" si="13"/>
        <v>#N/A</v>
      </c>
      <c r="AU77" s="21" t="e">
        <f t="shared" ca="1" si="13"/>
        <v>#N/A</v>
      </c>
      <c r="AV77" s="21">
        <f t="shared" ref="AV77:AV88" si="14">ROUND(1*$X$97/$X$99,0)</f>
        <v>1</v>
      </c>
      <c r="AW77" s="21">
        <f t="shared" ref="AW77:AW88" si="15">6*$X$97</f>
        <v>24</v>
      </c>
      <c r="AX77" s="21">
        <f t="shared" ref="AX77:AX88" si="16">3*$X$97</f>
        <v>12</v>
      </c>
      <c r="AY77" s="21">
        <f t="shared" ref="AY77:AY88" si="17">5*$X$97</f>
        <v>20</v>
      </c>
      <c r="AZ77" s="21">
        <f t="shared" ref="AZ77:AZ88" si="18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2016:2:0:0:XINAN</v>
      </c>
      <c r="AB78" s="27">
        <f t="shared" ca="1" si="3"/>
        <v>60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42379</v>
      </c>
      <c r="AN78" s="27">
        <f t="shared" si="10"/>
        <v>2</v>
      </c>
      <c r="AO78" s="28" t="str">
        <f t="shared" si="11"/>
        <v>2016:1:2:7:XINAN</v>
      </c>
      <c r="AP78" s="27">
        <f t="shared" ca="1" si="12"/>
        <v>23</v>
      </c>
      <c r="AQ78" s="21">
        <f t="shared" ca="1" si="13"/>
        <v>0</v>
      </c>
      <c r="AR78" s="21">
        <f t="shared" ca="1" si="13"/>
        <v>19</v>
      </c>
      <c r="AS78" s="21">
        <f t="shared" ca="1" si="13"/>
        <v>0</v>
      </c>
      <c r="AT78" s="21">
        <f t="shared" ca="1" si="13"/>
        <v>8</v>
      </c>
      <c r="AU78" s="21">
        <f t="shared" ca="1" si="13"/>
        <v>0</v>
      </c>
      <c r="AV78" s="21">
        <f t="shared" si="14"/>
        <v>1</v>
      </c>
      <c r="AW78" s="21">
        <f t="shared" si="15"/>
        <v>24</v>
      </c>
      <c r="AX78" s="21">
        <f t="shared" si="16"/>
        <v>12</v>
      </c>
      <c r="AY78" s="21">
        <f t="shared" si="17"/>
        <v>20</v>
      </c>
      <c r="AZ78" s="21">
        <f t="shared" si="18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2016:3:0:0:XINAN</v>
      </c>
      <c r="AB79" s="27">
        <f t="shared" ca="1" si="3"/>
        <v>92</v>
      </c>
      <c r="AC79" s="21">
        <f t="shared" ca="1" si="4"/>
        <v>1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42386</v>
      </c>
      <c r="AN79" s="27">
        <f t="shared" si="10"/>
        <v>3</v>
      </c>
      <c r="AO79" s="28" t="str">
        <f t="shared" si="11"/>
        <v>2016:1:3:7:XINAN</v>
      </c>
      <c r="AP79" s="27" t="e">
        <f t="shared" ca="1" si="12"/>
        <v>#N/A</v>
      </c>
      <c r="AQ79" s="21" t="e">
        <f t="shared" ca="1" si="13"/>
        <v>#N/A</v>
      </c>
      <c r="AR79" s="21" t="e">
        <f t="shared" ca="1" si="13"/>
        <v>#N/A</v>
      </c>
      <c r="AS79" s="21" t="e">
        <f t="shared" ca="1" si="13"/>
        <v>#N/A</v>
      </c>
      <c r="AT79" s="21" t="e">
        <f t="shared" ca="1" si="13"/>
        <v>#N/A</v>
      </c>
      <c r="AU79" s="21" t="e">
        <f t="shared" ca="1" si="13"/>
        <v>#N/A</v>
      </c>
      <c r="AV79" s="21">
        <f t="shared" si="14"/>
        <v>1</v>
      </c>
      <c r="AW79" s="21">
        <f t="shared" si="15"/>
        <v>24</v>
      </c>
      <c r="AX79" s="21">
        <f t="shared" si="16"/>
        <v>12</v>
      </c>
      <c r="AY79" s="21">
        <f t="shared" si="17"/>
        <v>20</v>
      </c>
      <c r="AZ79" s="21">
        <f t="shared" si="18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2016:4:0:0:XINAN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42393</v>
      </c>
      <c r="AN80" s="27">
        <f t="shared" si="10"/>
        <v>4</v>
      </c>
      <c r="AO80" s="28" t="str">
        <f t="shared" si="11"/>
        <v>2016:1:4:7:XINAN</v>
      </c>
      <c r="AP80" s="27">
        <f t="shared" ca="1" si="12"/>
        <v>55</v>
      </c>
      <c r="AQ80" s="21">
        <f t="shared" ca="1" si="13"/>
        <v>0</v>
      </c>
      <c r="AR80" s="21">
        <f t="shared" ca="1" si="13"/>
        <v>35</v>
      </c>
      <c r="AS80" s="21">
        <f t="shared" ca="1" si="13"/>
        <v>6</v>
      </c>
      <c r="AT80" s="21">
        <f t="shared" ca="1" si="13"/>
        <v>24</v>
      </c>
      <c r="AU80" s="21">
        <f t="shared" ca="1" si="13"/>
        <v>0</v>
      </c>
      <c r="AV80" s="21">
        <f t="shared" si="14"/>
        <v>1</v>
      </c>
      <c r="AW80" s="21">
        <f t="shared" si="15"/>
        <v>24</v>
      </c>
      <c r="AX80" s="21">
        <f t="shared" si="16"/>
        <v>12</v>
      </c>
      <c r="AY80" s="21">
        <f t="shared" si="17"/>
        <v>20</v>
      </c>
      <c r="AZ80" s="21">
        <f t="shared" si="18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42400</v>
      </c>
      <c r="AN81" s="27">
        <f t="shared" si="10"/>
        <v>5</v>
      </c>
      <c r="AO81" s="28" t="str">
        <f t="shared" si="11"/>
        <v>2016:1:5:7:XINAN</v>
      </c>
      <c r="AP81" s="27">
        <f t="shared" ca="1" si="12"/>
        <v>87</v>
      </c>
      <c r="AQ81" s="21">
        <f t="shared" ca="1" si="13"/>
        <v>1</v>
      </c>
      <c r="AR81" s="21">
        <f t="shared" ca="1" si="13"/>
        <v>28</v>
      </c>
      <c r="AS81" s="21">
        <f t="shared" ca="1" si="13"/>
        <v>5</v>
      </c>
      <c r="AT81" s="21">
        <f t="shared" ca="1" si="13"/>
        <v>21</v>
      </c>
      <c r="AU81" s="21">
        <f t="shared" ca="1" si="13"/>
        <v>0</v>
      </c>
      <c r="AV81" s="21">
        <f t="shared" si="14"/>
        <v>1</v>
      </c>
      <c r="AW81" s="21">
        <f t="shared" si="15"/>
        <v>24</v>
      </c>
      <c r="AX81" s="21">
        <f t="shared" si="16"/>
        <v>12</v>
      </c>
      <c r="AY81" s="21">
        <f t="shared" si="17"/>
        <v>20</v>
      </c>
      <c r="AZ81" s="21">
        <f t="shared" si="18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42407</v>
      </c>
      <c r="AN82" s="27">
        <f t="shared" si="10"/>
        <v>1</v>
      </c>
      <c r="AO82" s="28" t="str">
        <f t="shared" si="11"/>
        <v>2016:2:1:7:XINAN</v>
      </c>
      <c r="AP82" s="27">
        <f t="shared" ca="1" si="12"/>
        <v>119</v>
      </c>
      <c r="AQ82" s="21">
        <f t="shared" ca="1" si="13"/>
        <v>0</v>
      </c>
      <c r="AR82" s="21">
        <f t="shared" ca="1" si="13"/>
        <v>41</v>
      </c>
      <c r="AS82" s="21">
        <f t="shared" ca="1" si="13"/>
        <v>4</v>
      </c>
      <c r="AT82" s="21">
        <f t="shared" ca="1" si="13"/>
        <v>31</v>
      </c>
      <c r="AU82" s="21">
        <f t="shared" ca="1" si="13"/>
        <v>2</v>
      </c>
      <c r="AV82" s="21">
        <f t="shared" si="14"/>
        <v>1</v>
      </c>
      <c r="AW82" s="21">
        <f t="shared" si="15"/>
        <v>24</v>
      </c>
      <c r="AX82" s="21">
        <f t="shared" si="16"/>
        <v>12</v>
      </c>
      <c r="AY82" s="21">
        <f t="shared" si="17"/>
        <v>20</v>
      </c>
      <c r="AZ82" s="21">
        <f t="shared" si="18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42414</v>
      </c>
      <c r="AN83" s="27">
        <f t="shared" si="10"/>
        <v>2</v>
      </c>
      <c r="AO83" s="28" t="str">
        <f t="shared" si="11"/>
        <v>2016:2:2:7:XINAN</v>
      </c>
      <c r="AP83" s="27">
        <f t="shared" ca="1" si="12"/>
        <v>151</v>
      </c>
      <c r="AQ83" s="21">
        <f t="shared" ca="1" si="13"/>
        <v>0</v>
      </c>
      <c r="AR83" s="21">
        <f t="shared" ca="1" si="13"/>
        <v>41</v>
      </c>
      <c r="AS83" s="21">
        <f t="shared" ca="1" si="13"/>
        <v>11</v>
      </c>
      <c r="AT83" s="21">
        <f t="shared" ca="1" si="13"/>
        <v>26</v>
      </c>
      <c r="AU83" s="21">
        <f t="shared" ca="1" si="13"/>
        <v>6</v>
      </c>
      <c r="AV83" s="21">
        <f t="shared" si="14"/>
        <v>1</v>
      </c>
      <c r="AW83" s="21">
        <f t="shared" si="15"/>
        <v>24</v>
      </c>
      <c r="AX83" s="21">
        <f t="shared" si="16"/>
        <v>12</v>
      </c>
      <c r="AY83" s="21">
        <f t="shared" si="17"/>
        <v>20</v>
      </c>
      <c r="AZ83" s="21">
        <f t="shared" si="18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42421</v>
      </c>
      <c r="AN84" s="27">
        <f t="shared" si="10"/>
        <v>3</v>
      </c>
      <c r="AO84" s="28" t="str">
        <f t="shared" si="11"/>
        <v>2016:2:3:7:XINAN</v>
      </c>
      <c r="AP84" s="27">
        <f t="shared" ca="1" si="12"/>
        <v>183</v>
      </c>
      <c r="AQ84" s="21">
        <f t="shared" ca="1" si="13"/>
        <v>0</v>
      </c>
      <c r="AR84" s="21">
        <f t="shared" ca="1" si="13"/>
        <v>50</v>
      </c>
      <c r="AS84" s="21">
        <f t="shared" ca="1" si="13"/>
        <v>13</v>
      </c>
      <c r="AT84" s="21">
        <f t="shared" ca="1" si="13"/>
        <v>22</v>
      </c>
      <c r="AU84" s="21">
        <f t="shared" ca="1" si="13"/>
        <v>4</v>
      </c>
      <c r="AV84" s="21">
        <f t="shared" si="14"/>
        <v>1</v>
      </c>
      <c r="AW84" s="21">
        <f t="shared" si="15"/>
        <v>24</v>
      </c>
      <c r="AX84" s="21">
        <f t="shared" si="16"/>
        <v>12</v>
      </c>
      <c r="AY84" s="21">
        <f t="shared" si="17"/>
        <v>20</v>
      </c>
      <c r="AZ84" s="21">
        <f t="shared" si="18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90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42428</v>
      </c>
      <c r="AN85" s="27">
        <f t="shared" si="10"/>
        <v>4</v>
      </c>
      <c r="AO85" s="28" t="str">
        <f t="shared" si="11"/>
        <v>2016:2:4:7:XINAN</v>
      </c>
      <c r="AP85" s="27">
        <f t="shared" ca="1" si="12"/>
        <v>214</v>
      </c>
      <c r="AQ85" s="21">
        <f t="shared" ca="1" si="13"/>
        <v>1</v>
      </c>
      <c r="AR85" s="21">
        <f t="shared" ca="1" si="13"/>
        <v>48</v>
      </c>
      <c r="AS85" s="21">
        <f t="shared" ca="1" si="13"/>
        <v>18</v>
      </c>
      <c r="AT85" s="21">
        <f t="shared" ca="1" si="13"/>
        <v>23</v>
      </c>
      <c r="AU85" s="21">
        <f t="shared" ca="1" si="13"/>
        <v>3</v>
      </c>
      <c r="AV85" s="21">
        <f t="shared" si="14"/>
        <v>1</v>
      </c>
      <c r="AW85" s="21">
        <f t="shared" si="15"/>
        <v>24</v>
      </c>
      <c r="AX85" s="21">
        <f t="shared" si="16"/>
        <v>12</v>
      </c>
      <c r="AY85" s="21">
        <f t="shared" si="17"/>
        <v>20</v>
      </c>
      <c r="AZ85" s="21">
        <f t="shared" si="18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42435</v>
      </c>
      <c r="AN86" s="27">
        <f t="shared" si="10"/>
        <v>1</v>
      </c>
      <c r="AO86" s="28" t="str">
        <f t="shared" si="11"/>
        <v>2016:3:1:7:XINAN</v>
      </c>
      <c r="AP86" s="27">
        <f t="shared" ca="1" si="12"/>
        <v>245</v>
      </c>
      <c r="AQ86" s="21">
        <f t="shared" ca="1" si="13"/>
        <v>0</v>
      </c>
      <c r="AR86" s="21">
        <f t="shared" ca="1" si="13"/>
        <v>48</v>
      </c>
      <c r="AS86" s="21">
        <f t="shared" ca="1" si="13"/>
        <v>17</v>
      </c>
      <c r="AT86" s="21">
        <f t="shared" ca="1" si="13"/>
        <v>27</v>
      </c>
      <c r="AU86" s="21">
        <f t="shared" ca="1" si="13"/>
        <v>2</v>
      </c>
      <c r="AV86" s="21">
        <f t="shared" si="14"/>
        <v>1</v>
      </c>
      <c r="AW86" s="21">
        <f t="shared" si="15"/>
        <v>24</v>
      </c>
      <c r="AX86" s="21">
        <f t="shared" si="16"/>
        <v>12</v>
      </c>
      <c r="AY86" s="21">
        <f t="shared" si="17"/>
        <v>20</v>
      </c>
      <c r="AZ86" s="21">
        <f t="shared" si="18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42442</v>
      </c>
      <c r="AN87" s="27">
        <f t="shared" si="10"/>
        <v>2</v>
      </c>
      <c r="AO87" s="28" t="str">
        <f t="shared" si="11"/>
        <v>2016:3:2:7:XINAN</v>
      </c>
      <c r="AP87" s="27">
        <f t="shared" ca="1" si="12"/>
        <v>274</v>
      </c>
      <c r="AQ87" s="21">
        <f t="shared" ca="1" si="13"/>
        <v>0</v>
      </c>
      <c r="AR87" s="21">
        <f t="shared" ca="1" si="13"/>
        <v>41</v>
      </c>
      <c r="AS87" s="21">
        <f t="shared" ca="1" si="13"/>
        <v>12</v>
      </c>
      <c r="AT87" s="21">
        <f t="shared" ca="1" si="13"/>
        <v>26</v>
      </c>
      <c r="AU87" s="21">
        <f t="shared" ca="1" si="13"/>
        <v>2</v>
      </c>
      <c r="AV87" s="21">
        <f t="shared" si="14"/>
        <v>1</v>
      </c>
      <c r="AW87" s="21">
        <f t="shared" si="15"/>
        <v>24</v>
      </c>
      <c r="AX87" s="21">
        <f t="shared" si="16"/>
        <v>12</v>
      </c>
      <c r="AY87" s="21">
        <f t="shared" si="17"/>
        <v>20</v>
      </c>
      <c r="AZ87" s="21">
        <f t="shared" si="18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42449</v>
      </c>
      <c r="AN88" s="27">
        <f t="shared" si="10"/>
        <v>3</v>
      </c>
      <c r="AO88" s="28" t="str">
        <f t="shared" si="11"/>
        <v>2016:3:3:7:XINAN</v>
      </c>
      <c r="AP88" s="27">
        <f t="shared" ca="1" si="12"/>
        <v>304</v>
      </c>
      <c r="AQ88" s="21">
        <f t="shared" ca="1" si="13"/>
        <v>1</v>
      </c>
      <c r="AR88" s="21">
        <f t="shared" ca="1" si="13"/>
        <v>36</v>
      </c>
      <c r="AS88" s="21">
        <f t="shared" ca="1" si="13"/>
        <v>14</v>
      </c>
      <c r="AT88" s="21">
        <f t="shared" ca="1" si="13"/>
        <v>28</v>
      </c>
      <c r="AU88" s="21">
        <f t="shared" ca="1" si="13"/>
        <v>6</v>
      </c>
      <c r="AV88" s="21">
        <f t="shared" si="14"/>
        <v>1</v>
      </c>
      <c r="AW88" s="21">
        <f t="shared" si="15"/>
        <v>24</v>
      </c>
      <c r="AX88" s="21">
        <f t="shared" si="16"/>
        <v>12</v>
      </c>
      <c r="AY88" s="21">
        <f t="shared" si="17"/>
        <v>20</v>
      </c>
      <c r="AZ88" s="21">
        <f t="shared" si="18"/>
        <v>4</v>
      </c>
    </row>
    <row r="89" spans="23:52">
      <c r="AC89" s="7">
        <f ca="1">SUMIFS(AC53:AC88, $X53:$X88,YEAR,AC53:AC88,"&lt;&gt;#N/A")</f>
        <v>3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1484</v>
      </c>
      <c r="X90" s="2" t="s">
        <v>1896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2749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2748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0</v>
      </c>
      <c r="AN100" s="27"/>
    </row>
    <row r="101" spans="23:50">
      <c r="W101" s="7" t="s">
        <v>449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2016  3</v>
      </c>
    </row>
    <row r="107" spans="23:50" ht="23.25">
      <c r="W107" s="7" t="s">
        <v>1479</v>
      </c>
      <c r="X107" s="42" t="str">
        <f>$X$91</f>
        <v>Xinan District</v>
      </c>
    </row>
    <row r="108" spans="23:50">
      <c r="X108" s="40" t="str">
        <f>$X$92</f>
        <v>信安地區</v>
      </c>
    </row>
    <row r="109" spans="23:50">
      <c r="X109" s="41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zoomScaleNormal="100" zoomScaleSheetLayoutView="115" workbookViewId="0">
      <selection activeCell="AD103" sqref="AD103"/>
    </sheetView>
  </sheetViews>
  <sheetFormatPr defaultRowHeight="15"/>
  <cols>
    <col min="1" max="1" width="22.7109375" style="64" customWidth="1"/>
    <col min="2" max="3" width="22.85546875" style="64" customWidth="1"/>
    <col min="4" max="4" width="11.28515625" style="64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2013</v>
      </c>
      <c r="E1" s="36" t="str">
        <f>$A$2</f>
        <v>Sanchong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2750</v>
      </c>
      <c r="E2" s="75" t="str">
        <f>$A$3</f>
        <v>三重地區</v>
      </c>
      <c r="F2" s="26" t="s">
        <v>806</v>
      </c>
      <c r="G2" s="77">
        <f>$A$6</f>
        <v>0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2751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72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2356</v>
      </c>
      <c r="E4" s="82">
        <f>DATE</f>
        <v>42449</v>
      </c>
      <c r="F4" s="23" t="s">
        <v>804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2357</v>
      </c>
      <c r="E5" s="83"/>
      <c r="F5" s="5" t="s">
        <v>805</v>
      </c>
      <c r="G5" s="6"/>
      <c r="H5" s="87">
        <f ca="1">SANCHONG_DISTRICT_GRAPH!$AC$89</f>
        <v>2</v>
      </c>
      <c r="I5" s="88"/>
      <c r="J5" s="88"/>
      <c r="K5" s="89"/>
      <c r="L5" s="45">
        <f>$M$24</f>
        <v>0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Central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中臺北支聯會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2360</v>
      </c>
      <c r="B11" s="1"/>
      <c r="E11" s="5" t="str">
        <f>$A11</f>
        <v>Sanchong 三重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2056</v>
      </c>
      <c r="C12" s="64" t="str">
        <f>CONCATENATE(YEAR,":",MONTH,":",WEEK,":",WEEKDAY,":",$B12)</f>
        <v>2016:3:3:7:SANCHONG_E</v>
      </c>
      <c r="D12" s="64">
        <f>MATCH($C12,REPORT_DATA_BY_COMP!$A:$A,0)</f>
        <v>920</v>
      </c>
      <c r="E12" s="65" t="str">
        <f>SUBSTITUTE(VLOOKUP($B12,COMP_LIST!$A:$AA,5,FALSE),"EL","")</f>
        <v>E. Luther DL / Smith</v>
      </c>
      <c r="F12" s="4" t="str">
        <f>VLOOKUP($B12,COMP_LIST!$A:$AA,3,FALSE)</f>
        <v>Sanchong E</v>
      </c>
      <c r="G12" s="4" t="str">
        <f>VLOOKUP($B12,COMP_LIST!$A:$AA,4,FALSE)</f>
        <v>三重長老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2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5</v>
      </c>
      <c r="O12" s="10">
        <f>IFERROR(INDEX(REPORT_DATA_BY_COMP!$A:$AH,$D12,MATCH(O$8,REPORT_DATA_BY_COMP!$A$1:$AH$1,0)), "")</f>
        <v>2</v>
      </c>
      <c r="P12" s="10">
        <f>IFERROR(INDEX(REPORT_DATA_BY_COMP!$A:$AH,$D12,MATCH(P$8,REPORT_DATA_BY_COMP!$A$1:$AH$1,0)), "")</f>
        <v>10</v>
      </c>
      <c r="Q12" s="10">
        <f>IFERROR(INDEX(REPORT_DATA_BY_COMP!$A:$AH,$D12,MATCH(Q$8,REPORT_DATA_BY_COMP!$A$1:$AH$1,0)), "")</f>
        <v>5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7</v>
      </c>
    </row>
    <row r="13" spans="1:19" ht="15" customHeight="1">
      <c r="A13" s="1"/>
      <c r="B13" s="1" t="s">
        <v>2060</v>
      </c>
      <c r="C13" s="64" t="str">
        <f>CONCATENATE(YEAR,":",MONTH,":",WEEK,":",WEEKDAY,":",$B13)</f>
        <v>2016:3:3:7:SANCHONG_S</v>
      </c>
      <c r="D13" s="64">
        <f>MATCH($C13,REPORT_DATA_BY_COMP!$A:$A,0)</f>
        <v>921</v>
      </c>
      <c r="E13" s="65" t="str">
        <f>SUBSTITUTE(VLOOKUP($B13,COMP_LIST!$A:$AA,5,FALSE),"EL","")</f>
        <v>E. Haacke / Wong</v>
      </c>
      <c r="F13" s="4" t="str">
        <f>VLOOKUP($B13,COMP_LIST!$A:$AA,3,FALSE)</f>
        <v>Sanchong S</v>
      </c>
      <c r="G13" s="4" t="str">
        <f>VLOOKUP($B13,COMP_LIST!$A:$AA,4,FALSE)</f>
        <v>三重姐妹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2</v>
      </c>
      <c r="K13" s="10">
        <f>IFERROR(INDEX(REPORT_DATA_BY_COMP!$A:$AH,$D13,MATCH(K$8,REPORT_DATA_BY_COMP!$A$1:$AH$1,0)), "")</f>
        <v>2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6</v>
      </c>
      <c r="O13" s="10">
        <f>IFERROR(INDEX(REPORT_DATA_BY_COMP!$A:$AH,$D13,MATCH(O$8,REPORT_DATA_BY_COMP!$A$1:$AH$1,0)), "")</f>
        <v>4</v>
      </c>
      <c r="P13" s="10">
        <f>IFERROR(INDEX(REPORT_DATA_BY_COMP!$A:$AH,$D13,MATCH(P$8,REPORT_DATA_BY_COMP!$A$1:$AH$1,0)), "")</f>
        <v>8</v>
      </c>
      <c r="Q13" s="10">
        <f>IFERROR(INDEX(REPORT_DATA_BY_COMP!$A:$AH,$D13,MATCH(Q$8,REPORT_DATA_BY_COMP!$A$1:$AH$1,0)), "")</f>
        <v>2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5</v>
      </c>
    </row>
    <row r="14" spans="1:19" ht="15" customHeight="1">
      <c r="A14" s="1"/>
      <c r="B14" s="1" t="s">
        <v>2011</v>
      </c>
      <c r="C14" s="64" t="str">
        <f>CONCATENATE(YEAR,":",MONTH,":",WEEK,":",WEEKDAY,":",$B14)</f>
        <v>2016:3:3:7:LUZHOU_A_E</v>
      </c>
      <c r="D14" s="64">
        <f>MATCH($C14,REPORT_DATA_BY_COMP!$A:$A,0)</f>
        <v>912</v>
      </c>
      <c r="E14" s="65" t="str">
        <f>SUBSTITUTE(VLOOKUP($B14,COMP_LIST!$A:$AA,5,FALSE),"EL","")</f>
        <v>E. Loke / McPherson</v>
      </c>
      <c r="F14" s="4" t="str">
        <f>VLOOKUP($B14,COMP_LIST!$A:$AA,3,FALSE)</f>
        <v>Luzhou A E</v>
      </c>
      <c r="G14" s="4" t="str">
        <f>VLOOKUP($B14,COMP_LIST!$A:$AA,4,FALSE)</f>
        <v>蘆洲 A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0</v>
      </c>
      <c r="K14" s="10">
        <f>IFERROR(INDEX(REPORT_DATA_BY_COMP!$A:$AH,$D14,MATCH(K$8,REPORT_DATA_BY_COMP!$A$1:$AH$1,0)), "")</f>
        <v>5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5</v>
      </c>
      <c r="O14" s="10">
        <f>IFERROR(INDEX(REPORT_DATA_BY_COMP!$A:$AH,$D14,MATCH(O$8,REPORT_DATA_BY_COMP!$A$1:$AH$1,0)), "")</f>
        <v>0</v>
      </c>
      <c r="P14" s="10">
        <f>IFERROR(INDEX(REPORT_DATA_BY_COMP!$A:$AH,$D14,MATCH(P$8,REPORT_DATA_BY_COMP!$A$1:$AH$1,0)), "")</f>
        <v>10</v>
      </c>
      <c r="Q14" s="10">
        <f>IFERROR(INDEX(REPORT_DATA_BY_COMP!$A:$AH,$D14,MATCH(Q$8,REPORT_DATA_BY_COMP!$A$1:$AH$1,0)), "")</f>
        <v>4</v>
      </c>
      <c r="R14" s="10">
        <f>IFERROR(INDEX(REPORT_DATA_BY_COMP!$A:$AH,$D14,MATCH(R$8,REPORT_DATA_BY_COMP!$A$1:$AH$1,0)), "")</f>
        <v>1</v>
      </c>
      <c r="S14" s="10">
        <f>IFERROR(INDEX(REPORT_DATA_BY_COMP!$A:$AH,$D14,MATCH(S$8,REPORT_DATA_BY_COMP!$A$1:$AH$1,0)), "")</f>
        <v>6</v>
      </c>
    </row>
    <row r="15" spans="1:19" ht="15" customHeight="1">
      <c r="A15" s="1"/>
      <c r="B15" s="1" t="s">
        <v>2017</v>
      </c>
      <c r="C15" s="64" t="str">
        <f>CONCATENATE(YEAR,":",MONTH,":",WEEK,":",WEEKDAY,":",$B15)</f>
        <v>2016:3:3:7:LUZHOU_B_E</v>
      </c>
      <c r="D15" s="64">
        <f>MATCH($C15,REPORT_DATA_BY_COMP!$A:$A,0)</f>
        <v>913</v>
      </c>
      <c r="E15" s="65" t="str">
        <f>SUBSTITUTE(VLOOKUP($B15,COMP_LIST!$A:$AA,5,FALSE),"EL","")</f>
        <v>E. Anderton  / Simonson</v>
      </c>
      <c r="F15" s="4" t="str">
        <f>VLOOKUP($B15,COMP_LIST!$A:$AA,3,FALSE)</f>
        <v>Luzhou B E</v>
      </c>
      <c r="G15" s="4" t="str">
        <f>VLOOKUP($B15,COMP_LIST!$A:$AA,4,FALSE)</f>
        <v>蘆洲 B 長老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3</v>
      </c>
      <c r="K15" s="10">
        <f>IFERROR(INDEX(REPORT_DATA_BY_COMP!$A:$AH,$D15,MATCH(K$8,REPORT_DATA_BY_COMP!$A$1:$AH$1,0)), "")</f>
        <v>1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9</v>
      </c>
      <c r="O15" s="10">
        <f>IFERROR(INDEX(REPORT_DATA_BY_COMP!$A:$AH,$D15,MATCH(O$8,REPORT_DATA_BY_COMP!$A$1:$AH$1,0)), "")</f>
        <v>1</v>
      </c>
      <c r="P15" s="10">
        <f>IFERROR(INDEX(REPORT_DATA_BY_COMP!$A:$AH,$D15,MATCH(P$8,REPORT_DATA_BY_COMP!$A$1:$AH$1,0)), "")</f>
        <v>9</v>
      </c>
      <c r="Q15" s="10">
        <f>IFERROR(INDEX(REPORT_DATA_BY_COMP!$A:$AH,$D15,MATCH(Q$8,REPORT_DATA_BY_COMP!$A$1:$AH$1,0)), "")</f>
        <v>5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12</v>
      </c>
    </row>
    <row r="16" spans="1:19" ht="15" customHeight="1">
      <c r="A16" s="1"/>
      <c r="B16" s="1"/>
      <c r="E16" s="8" t="s">
        <v>819</v>
      </c>
      <c r="F16" s="9"/>
      <c r="G16" s="9"/>
      <c r="H16" s="11">
        <f>SUM(H12:H15)</f>
        <v>0</v>
      </c>
      <c r="I16" s="11">
        <f>SUM(I12:I15)</f>
        <v>0</v>
      </c>
      <c r="J16" s="11">
        <f>SUM(J12:J15)</f>
        <v>7</v>
      </c>
      <c r="K16" s="11">
        <f>SUM(K12:K15)</f>
        <v>11</v>
      </c>
      <c r="L16" s="48">
        <f>SUM(L12:L15)</f>
        <v>0</v>
      </c>
      <c r="M16" s="57">
        <f>SUM(M12:M15)</f>
        <v>0</v>
      </c>
      <c r="N16" s="51">
        <f>SUM(N12:N15)</f>
        <v>25</v>
      </c>
      <c r="O16" s="11">
        <f>SUM(O12:O15)</f>
        <v>7</v>
      </c>
      <c r="P16" s="11">
        <f>SUM(P12:P15)</f>
        <v>37</v>
      </c>
      <c r="Q16" s="11">
        <f>SUM(Q12:Q15)</f>
        <v>16</v>
      </c>
      <c r="R16" s="11">
        <f>SUM(R12:R15)</f>
        <v>1</v>
      </c>
      <c r="S16" s="11">
        <f>SUM(S12:S15)</f>
        <v>30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2703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2016:3:1:7:SANCHONG</v>
      </c>
      <c r="D19" s="64">
        <f>MATCH($C19,REPORT_DATA_BY_DISTRICT!$A:$A, 0)</f>
        <v>234</v>
      </c>
      <c r="E19" s="19" t="s">
        <v>796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9</v>
      </c>
      <c r="K19" s="10">
        <f>IFERROR(INDEX(REPORT_DATA_BY_DISTRICT!$A:$AH,$D19,MATCH(K$8,REPORT_DATA_BY_DISTRICT!$A$1:$AH$1,0)), "")</f>
        <v>7</v>
      </c>
      <c r="L19" s="10">
        <f>IFERROR(INDEX(REPORT_DATA_BY_DISTRICT!$A:$AH,$D19,MATCH(L$8,REPORT_DATA_BY_DISTRICT!$A$1:$AH$1,0)), "")</f>
        <v>2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19</v>
      </c>
      <c r="O19" s="10">
        <f>IFERROR(INDEX(REPORT_DATA_BY_DISTRICT!$A:$AH,$D19,MATCH(O$8,REPORT_DATA_BY_DISTRICT!$A$1:$AH$1,0)), "")</f>
        <v>13</v>
      </c>
      <c r="P19" s="10">
        <f>IFERROR(INDEX(REPORT_DATA_BY_DISTRICT!$A:$AH,$D19,MATCH(P$8,REPORT_DATA_BY_DISTRICT!$A$1:$AH$1,0)), "")</f>
        <v>31</v>
      </c>
      <c r="Q19" s="10">
        <f>IFERROR(INDEX(REPORT_DATA_BY_DISTRICT!$A:$AH,$D19,MATCH(Q$8,REPORT_DATA_BY_DISTRICT!$A$1:$AH$1,0)), "")</f>
        <v>9</v>
      </c>
      <c r="R19" s="10">
        <f>IFERROR(INDEX(REPORT_DATA_BY_DISTRICT!$A:$AH,$D19,MATCH(R$8,REPORT_DATA_BY_DISTRICT!$A$1:$AH$1,0)), "")</f>
        <v>4</v>
      </c>
      <c r="S19" s="10">
        <f>IFERROR(INDEX(REPORT_DATA_BY_DISTRICT!$A:$AH,$D19,MATCH(S$8,REPORT_DATA_BY_DISTRICT!$A$1:$AH$1,0)), "")</f>
        <v>29</v>
      </c>
    </row>
    <row r="20" spans="3:19" ht="15" customHeight="1">
      <c r="C20" s="64" t="str">
        <f>CONCATENATE(YEAR,":",MONTH,":2:",WEEKLY_REPORT_DAY,":", $A$1)</f>
        <v>2016:3:2:7:SANCHONG</v>
      </c>
      <c r="D20" s="64">
        <f>MATCH($C20,REPORT_DATA_BY_DISTRICT!$A:$A, 0)</f>
        <v>264</v>
      </c>
      <c r="E20" s="19" t="s">
        <v>795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8</v>
      </c>
      <c r="K20" s="10">
        <f>IFERROR(INDEX(REPORT_DATA_BY_DISTRICT!$A:$AH,$D20,MATCH(K$8,REPORT_DATA_BY_DISTRICT!$A$1:$AH$1,0)), "")</f>
        <v>8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18</v>
      </c>
      <c r="O20" s="10">
        <f>IFERROR(INDEX(REPORT_DATA_BY_DISTRICT!$A:$AH,$D20,MATCH(O$8,REPORT_DATA_BY_DISTRICT!$A$1:$AH$1,0)), "")</f>
        <v>2</v>
      </c>
      <c r="P20" s="10">
        <f>IFERROR(INDEX(REPORT_DATA_BY_DISTRICT!$A:$AH,$D20,MATCH(P$8,REPORT_DATA_BY_DISTRICT!$A$1:$AH$1,0)), "")</f>
        <v>27</v>
      </c>
      <c r="Q20" s="10">
        <f>IFERROR(INDEX(REPORT_DATA_BY_DISTRICT!$A:$AH,$D20,MATCH(Q$8,REPORT_DATA_BY_DISTRICT!$A$1:$AH$1,0)), "")</f>
        <v>17</v>
      </c>
      <c r="R20" s="10">
        <f>IFERROR(INDEX(REPORT_DATA_BY_DISTRICT!$A:$AH,$D20,MATCH(R$8,REPORT_DATA_BY_DISTRICT!$A$1:$AH$1,0)), "")</f>
        <v>2</v>
      </c>
      <c r="S20" s="10">
        <f>IFERROR(INDEX(REPORT_DATA_BY_DISTRICT!$A:$AH,$D20,MATCH(S$8,REPORT_DATA_BY_DISTRICT!$A$1:$AH$1,0)), "")</f>
        <v>36</v>
      </c>
    </row>
    <row r="21" spans="3:19" ht="15" customHeight="1">
      <c r="C21" s="64" t="str">
        <f>CONCATENATE(YEAR,":",MONTH,":3:",WEEKLY_REPORT_DAY,":", $A$1)</f>
        <v>2016:3:3:7:SANCHONG</v>
      </c>
      <c r="D21" s="64">
        <f>MATCH($C21,REPORT_DATA_BY_DISTRICT!$A:$A, 0)</f>
        <v>293</v>
      </c>
      <c r="E21" s="19" t="s">
        <v>797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0</v>
      </c>
      <c r="J21" s="10">
        <f>IFERROR(INDEX(REPORT_DATA_BY_DISTRICT!$A:$AH,$D21,MATCH(J$8,REPORT_DATA_BY_DISTRICT!$A$1:$AH$1,0)), "")</f>
        <v>7</v>
      </c>
      <c r="K21" s="10">
        <f>IFERROR(INDEX(REPORT_DATA_BY_DISTRICT!$A:$AH,$D21,MATCH(K$8,REPORT_DATA_BY_DISTRICT!$A$1:$AH$1,0)), "")</f>
        <v>11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25</v>
      </c>
      <c r="O21" s="10">
        <f>IFERROR(INDEX(REPORT_DATA_BY_DISTRICT!$A:$AH,$D21,MATCH(O$8,REPORT_DATA_BY_DISTRICT!$A$1:$AH$1,0)), "")</f>
        <v>7</v>
      </c>
      <c r="P21" s="10">
        <f>IFERROR(INDEX(REPORT_DATA_BY_DISTRICT!$A:$AH,$D21,MATCH(P$8,REPORT_DATA_BY_DISTRICT!$A$1:$AH$1,0)), "")</f>
        <v>37</v>
      </c>
      <c r="Q21" s="10">
        <f>IFERROR(INDEX(REPORT_DATA_BY_DISTRICT!$A:$AH,$D21,MATCH(Q$8,REPORT_DATA_BY_DISTRICT!$A$1:$AH$1,0)), "")</f>
        <v>16</v>
      </c>
      <c r="R21" s="10">
        <f>IFERROR(INDEX(REPORT_DATA_BY_DISTRICT!$A:$AH,$D21,MATCH(R$8,REPORT_DATA_BY_DISTRICT!$A$1:$AH$1,0)), "")</f>
        <v>1</v>
      </c>
      <c r="S21" s="10">
        <f>IFERROR(INDEX(REPORT_DATA_BY_DISTRICT!$A:$AH,$D21,MATCH(S$8,REPORT_DATA_BY_DISTRICT!$A$1:$AH$1,0)), "")</f>
        <v>30</v>
      </c>
    </row>
    <row r="22" spans="3:19" ht="15" customHeight="1">
      <c r="C22" s="64" t="str">
        <f>CONCATENATE(YEAR,":",MONTH,":4:",WEEKLY_REPORT_DAY,":", $A$1)</f>
        <v>2016:3:4:7:SANCHONG</v>
      </c>
      <c r="D22" s="64" t="e">
        <f>MATCH($C22,REPORT_DATA_BY_DISTRICT!$A:$A, 0)</f>
        <v>#N/A</v>
      </c>
      <c r="E22" s="19" t="s">
        <v>798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2016:3:5:7:SANCHONG</v>
      </c>
      <c r="D23" s="64" t="e">
        <f>MATCH($C23,REPORT_DATA_BY_DISTRICT!$A:$A, 0)</f>
        <v>#N/A</v>
      </c>
      <c r="E23" s="19" t="s">
        <v>799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819</v>
      </c>
      <c r="F24" s="14"/>
      <c r="G24" s="14"/>
      <c r="H24" s="17">
        <f>SUM(H19:H23)</f>
        <v>0</v>
      </c>
      <c r="I24" s="17">
        <f t="shared" ref="I24:R24" si="0">SUM(I19:I23)</f>
        <v>0</v>
      </c>
      <c r="J24" s="17">
        <f t="shared" si="0"/>
        <v>24</v>
      </c>
      <c r="K24" s="17">
        <f t="shared" si="0"/>
        <v>26</v>
      </c>
      <c r="L24" s="49">
        <f t="shared" si="0"/>
        <v>2</v>
      </c>
      <c r="M24" s="17">
        <f t="shared" si="0"/>
        <v>0</v>
      </c>
      <c r="N24" s="52">
        <f t="shared" si="0"/>
        <v>62</v>
      </c>
      <c r="O24" s="17">
        <f t="shared" si="0"/>
        <v>22</v>
      </c>
      <c r="P24" s="17">
        <f t="shared" si="0"/>
        <v>95</v>
      </c>
      <c r="Q24" s="17">
        <f t="shared" si="0"/>
        <v>42</v>
      </c>
      <c r="R24" s="17">
        <f t="shared" si="0"/>
        <v>7</v>
      </c>
      <c r="S24" s="17">
        <f>SUM(S19:S23)</f>
        <v>95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5:S15">
    <cfRule type="expression" dxfId="210" priority="14">
      <formula>J15=""</formula>
    </cfRule>
    <cfRule type="expression" dxfId="209" priority="15">
      <formula>AND(M$10&lt;&gt;"",M15&lt;M$10)</formula>
    </cfRule>
    <cfRule type="expression" dxfId="208" priority="16">
      <formula>AND(M$10&lt;&gt;"",M15&gt;=M$10)</formula>
    </cfRule>
  </conditionalFormatting>
  <conditionalFormatting sqref="M12:S12">
    <cfRule type="expression" dxfId="207" priority="11">
      <formula>AND(M$9&lt;&gt;"",M12&gt;=M$9)</formula>
    </cfRule>
  </conditionalFormatting>
  <conditionalFormatting sqref="M12:S12">
    <cfRule type="expression" dxfId="206" priority="10">
      <formula>J12=""</formula>
    </cfRule>
    <cfRule type="expression" dxfId="205" priority="12">
      <formula>AND(M$10&lt;&gt;"",M12&lt;M$10)</formula>
    </cfRule>
    <cfRule type="expression" dxfId="204" priority="13">
      <formula>AND(M$10&lt;&gt;"",M12&gt;=M$10)</formula>
    </cfRule>
  </conditionalFormatting>
  <conditionalFormatting sqref="M15:S15">
    <cfRule type="expression" dxfId="203" priority="9">
      <formula>AND(M$9&lt;&gt;"",M15&gt;=M$9)</formula>
    </cfRule>
  </conditionalFormatting>
  <conditionalFormatting sqref="M14:S14">
    <cfRule type="expression" dxfId="202" priority="6">
      <formula>J14=""</formula>
    </cfRule>
    <cfRule type="expression" dxfId="201" priority="7">
      <formula>AND(M$10&lt;&gt;"",M14&lt;M$10)</formula>
    </cfRule>
    <cfRule type="expression" dxfId="200" priority="8">
      <formula>AND(M$10&lt;&gt;"",M14&gt;=M$10)</formula>
    </cfRule>
  </conditionalFormatting>
  <conditionalFormatting sqref="M14:S14">
    <cfRule type="expression" dxfId="199" priority="5">
      <formula>AND(M$9&lt;&gt;"",M14&gt;=M$9)</formula>
    </cfRule>
  </conditionalFormatting>
  <conditionalFormatting sqref="M13:S13">
    <cfRule type="expression" dxfId="198" priority="2">
      <formula>J13=""</formula>
    </cfRule>
    <cfRule type="expression" dxfId="197" priority="3">
      <formula>AND(M$10&lt;&gt;"",M13&lt;M$10)</formula>
    </cfRule>
    <cfRule type="expression" dxfId="196" priority="4">
      <formula>AND(M$10&lt;&gt;"",M13&gt;=M$10)</formula>
    </cfRule>
  </conditionalFormatting>
  <conditionalFormatting sqref="M13:S13">
    <cfRule type="expression" dxfId="195" priority="1">
      <formula>AND(M$9&lt;&gt;"",M13&gt;=M$9)</formula>
    </cfRule>
  </conditionalFormatting>
  <pageMargins left="0.70866141732283472" right="0.70866141732283472" top="0.74803149606299213" bottom="0.74803149606299213" header="0.31496062992125984" footer="0.31496062992125984"/>
  <pageSetup paperSize="9" scale="65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opLeftCell="I79" zoomScale="85" zoomScaleNormal="85" workbookViewId="0">
      <selection activeCell="AD103" sqref="AD103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2014:1:0:0:SANCHONG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2014:2:0:0:SANCHONG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2014:3:0:0:SANCHONG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2014:4:0:0:SANCHONG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2014:5:0:0:SANCHONG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2014:6:0:0:SANCHONG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2014:7:0:0:SANCHONG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2014:8:0:0:SANCHONG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2014:9:0:0:SANCHONG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2014:10:0:0:SANCHONG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2014:11:0:0:SANCHONG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2014:12:0:0:SANCHONG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2015:1:0:0:SANCHONG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2015:2:0:0:SANCHONG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2015:3:0:0:SANCHONG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2015:4:0:0:SANCHONG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2015:5:0:0:SANCHONG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2015:6:0:0:SANCHONG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2015:7:0:0:SANCHONG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2015:8:0:0:SANCHONG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2015:9:0:0:SANCHONG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2015:10:0:0:SANCHONG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2015:11:0:0:SANCHONG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2015:12:0:0:SANCHONG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2016:1:0:0:SANCHONG</v>
      </c>
      <c r="AB77" s="27">
        <f t="shared" ca="1" si="3"/>
        <v>11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42372</v>
      </c>
      <c r="AN77" s="27">
        <f t="shared" ref="AN77:AN88" si="10">WEEKNUM(AM77,2)-WEEKNUM(DATE(YEAR(AM77),MONTH(AM77),1),2)+1</f>
        <v>1</v>
      </c>
      <c r="AO77" s="28" t="str">
        <f t="shared" ref="AO77:AO88" si="11">CONCATENATE(YEAR(AM77),":",MONTH(AM77),":",AN77,":",WEEKLY_REPORT_DAY,":", $X$90)</f>
        <v>2016:1:1:7:SANCHONG</v>
      </c>
      <c r="AP77" s="27" t="e">
        <f t="shared" ref="AP77:AP88" ca="1" si="12">MATCH(AO77,INDIRECT(CONCATENATE($X$93,"$A:$A")),0)</f>
        <v>#N/A</v>
      </c>
      <c r="AQ77" s="21" t="e">
        <f t="shared" ref="AQ77:AU88" ca="1" si="13">INDEX(INDIRECT(CONCATENATE($X$93,"$A:$AG")),$AP77,MATCH(AQ$52,INDIRECT(CONCATENATE($X$93,"$A1:$AG1")),0))</f>
        <v>#N/A</v>
      </c>
      <c r="AR77" s="21" t="e">
        <f t="shared" ca="1" si="13"/>
        <v>#N/A</v>
      </c>
      <c r="AS77" s="21" t="e">
        <f t="shared" ca="1" si="13"/>
        <v>#N/A</v>
      </c>
      <c r="AT77" s="21" t="e">
        <f t="shared" ca="1" si="13"/>
        <v>#N/A</v>
      </c>
      <c r="AU77" s="21" t="e">
        <f t="shared" ca="1" si="13"/>
        <v>#N/A</v>
      </c>
      <c r="AV77" s="21">
        <f t="shared" ref="AV77:AV88" si="14">ROUND(1*$X$97/$X$99,0)</f>
        <v>1</v>
      </c>
      <c r="AW77" s="21">
        <f t="shared" ref="AW77:AW88" si="15">6*$X$97</f>
        <v>24</v>
      </c>
      <c r="AX77" s="21">
        <f t="shared" ref="AX77:AX88" si="16">3*$X$97</f>
        <v>12</v>
      </c>
      <c r="AY77" s="21">
        <f t="shared" ref="AY77:AY88" si="17">5*$X$97</f>
        <v>20</v>
      </c>
      <c r="AZ77" s="21">
        <f t="shared" ref="AZ77:AZ88" si="18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2016:2:0:0:SANCHONG</v>
      </c>
      <c r="AB78" s="27">
        <f t="shared" ca="1" si="3"/>
        <v>47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42379</v>
      </c>
      <c r="AN78" s="27">
        <f t="shared" si="10"/>
        <v>2</v>
      </c>
      <c r="AO78" s="28" t="str">
        <f t="shared" si="11"/>
        <v>2016:1:2:7:SANCHONG</v>
      </c>
      <c r="AP78" s="27">
        <f t="shared" ca="1" si="12"/>
        <v>11</v>
      </c>
      <c r="AQ78" s="21">
        <f t="shared" ca="1" si="13"/>
        <v>0</v>
      </c>
      <c r="AR78" s="21">
        <f t="shared" ca="1" si="13"/>
        <v>12</v>
      </c>
      <c r="AS78" s="21">
        <f t="shared" ca="1" si="13"/>
        <v>0</v>
      </c>
      <c r="AT78" s="21">
        <f t="shared" ca="1" si="13"/>
        <v>3</v>
      </c>
      <c r="AU78" s="21">
        <f t="shared" ca="1" si="13"/>
        <v>0</v>
      </c>
      <c r="AV78" s="21">
        <f t="shared" si="14"/>
        <v>1</v>
      </c>
      <c r="AW78" s="21">
        <f t="shared" si="15"/>
        <v>24</v>
      </c>
      <c r="AX78" s="21">
        <f t="shared" si="16"/>
        <v>12</v>
      </c>
      <c r="AY78" s="21">
        <f t="shared" si="17"/>
        <v>20</v>
      </c>
      <c r="AZ78" s="21">
        <f t="shared" si="18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2016:3:0:0:SANCHONG</v>
      </c>
      <c r="AB79" s="27">
        <f t="shared" ca="1" si="3"/>
        <v>80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42386</v>
      </c>
      <c r="AN79" s="27">
        <f t="shared" si="10"/>
        <v>3</v>
      </c>
      <c r="AO79" s="28" t="str">
        <f t="shared" si="11"/>
        <v>2016:1:3:7:SANCHONG</v>
      </c>
      <c r="AP79" s="27" t="e">
        <f t="shared" ca="1" si="12"/>
        <v>#N/A</v>
      </c>
      <c r="AQ79" s="21" t="e">
        <f t="shared" ca="1" si="13"/>
        <v>#N/A</v>
      </c>
      <c r="AR79" s="21" t="e">
        <f t="shared" ca="1" si="13"/>
        <v>#N/A</v>
      </c>
      <c r="AS79" s="21" t="e">
        <f t="shared" ca="1" si="13"/>
        <v>#N/A</v>
      </c>
      <c r="AT79" s="21" t="e">
        <f t="shared" ca="1" si="13"/>
        <v>#N/A</v>
      </c>
      <c r="AU79" s="21" t="e">
        <f t="shared" ca="1" si="13"/>
        <v>#N/A</v>
      </c>
      <c r="AV79" s="21">
        <f t="shared" si="14"/>
        <v>1</v>
      </c>
      <c r="AW79" s="21">
        <f t="shared" si="15"/>
        <v>24</v>
      </c>
      <c r="AX79" s="21">
        <f t="shared" si="16"/>
        <v>12</v>
      </c>
      <c r="AY79" s="21">
        <f t="shared" si="17"/>
        <v>20</v>
      </c>
      <c r="AZ79" s="21">
        <f t="shared" si="18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2016:4:0:0:SANCHONG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42393</v>
      </c>
      <c r="AN80" s="27">
        <f t="shared" si="10"/>
        <v>4</v>
      </c>
      <c r="AO80" s="28" t="str">
        <f t="shared" si="11"/>
        <v>2016:1:4:7:SANCHONG</v>
      </c>
      <c r="AP80" s="27">
        <f t="shared" ca="1" si="12"/>
        <v>43</v>
      </c>
      <c r="AQ80" s="21">
        <f t="shared" ca="1" si="13"/>
        <v>0</v>
      </c>
      <c r="AR80" s="21">
        <f t="shared" ca="1" si="13"/>
        <v>13</v>
      </c>
      <c r="AS80" s="21">
        <f t="shared" ca="1" si="13"/>
        <v>4</v>
      </c>
      <c r="AT80" s="21">
        <f t="shared" ca="1" si="13"/>
        <v>10</v>
      </c>
      <c r="AU80" s="21">
        <f t="shared" ca="1" si="13"/>
        <v>0</v>
      </c>
      <c r="AV80" s="21">
        <f t="shared" si="14"/>
        <v>1</v>
      </c>
      <c r="AW80" s="21">
        <f t="shared" si="15"/>
        <v>24</v>
      </c>
      <c r="AX80" s="21">
        <f t="shared" si="16"/>
        <v>12</v>
      </c>
      <c r="AY80" s="21">
        <f t="shared" si="17"/>
        <v>20</v>
      </c>
      <c r="AZ80" s="21">
        <f t="shared" si="18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2016:5:0:0:SANCHONG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42400</v>
      </c>
      <c r="AN81" s="27">
        <f t="shared" si="10"/>
        <v>5</v>
      </c>
      <c r="AO81" s="28" t="str">
        <f t="shared" si="11"/>
        <v>2016:1:5:7:SANCHONG</v>
      </c>
      <c r="AP81" s="27">
        <f t="shared" ca="1" si="12"/>
        <v>75</v>
      </c>
      <c r="AQ81" s="21">
        <f t="shared" ca="1" si="13"/>
        <v>2</v>
      </c>
      <c r="AR81" s="21">
        <f t="shared" ca="1" si="13"/>
        <v>11</v>
      </c>
      <c r="AS81" s="21">
        <f t="shared" ca="1" si="13"/>
        <v>5</v>
      </c>
      <c r="AT81" s="21">
        <f t="shared" ca="1" si="13"/>
        <v>14</v>
      </c>
      <c r="AU81" s="21">
        <f t="shared" ca="1" si="13"/>
        <v>0</v>
      </c>
      <c r="AV81" s="21">
        <f t="shared" si="14"/>
        <v>1</v>
      </c>
      <c r="AW81" s="21">
        <f t="shared" si="15"/>
        <v>24</v>
      </c>
      <c r="AX81" s="21">
        <f t="shared" si="16"/>
        <v>12</v>
      </c>
      <c r="AY81" s="21">
        <f t="shared" si="17"/>
        <v>20</v>
      </c>
      <c r="AZ81" s="21">
        <f t="shared" si="18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2016:6:0:0:SANCHONG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42407</v>
      </c>
      <c r="AN82" s="27">
        <f t="shared" si="10"/>
        <v>1</v>
      </c>
      <c r="AO82" s="28" t="str">
        <f t="shared" si="11"/>
        <v>2016:2:1:7:SANCHONG</v>
      </c>
      <c r="AP82" s="27">
        <f t="shared" ca="1" si="12"/>
        <v>107</v>
      </c>
      <c r="AQ82" s="21">
        <f t="shared" ca="1" si="13"/>
        <v>0</v>
      </c>
      <c r="AR82" s="21">
        <f t="shared" ca="1" si="13"/>
        <v>16</v>
      </c>
      <c r="AS82" s="21">
        <f t="shared" ca="1" si="13"/>
        <v>7</v>
      </c>
      <c r="AT82" s="21">
        <f t="shared" ca="1" si="13"/>
        <v>26</v>
      </c>
      <c r="AU82" s="21">
        <f t="shared" ca="1" si="13"/>
        <v>0</v>
      </c>
      <c r="AV82" s="21">
        <f t="shared" si="14"/>
        <v>1</v>
      </c>
      <c r="AW82" s="21">
        <f t="shared" si="15"/>
        <v>24</v>
      </c>
      <c r="AX82" s="21">
        <f t="shared" si="16"/>
        <v>12</v>
      </c>
      <c r="AY82" s="21">
        <f t="shared" si="17"/>
        <v>20</v>
      </c>
      <c r="AZ82" s="21">
        <f t="shared" si="18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2016:7:0:0:SANCHONG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42414</v>
      </c>
      <c r="AN83" s="27">
        <f t="shared" si="10"/>
        <v>2</v>
      </c>
      <c r="AO83" s="28" t="str">
        <f t="shared" si="11"/>
        <v>2016:2:2:7:SANCHONG</v>
      </c>
      <c r="AP83" s="27">
        <f t="shared" ca="1" si="12"/>
        <v>139</v>
      </c>
      <c r="AQ83" s="21">
        <f t="shared" ca="1" si="13"/>
        <v>0</v>
      </c>
      <c r="AR83" s="21">
        <f t="shared" ca="1" si="13"/>
        <v>19</v>
      </c>
      <c r="AS83" s="21">
        <f t="shared" ca="1" si="13"/>
        <v>6</v>
      </c>
      <c r="AT83" s="21">
        <f t="shared" ca="1" si="13"/>
        <v>19</v>
      </c>
      <c r="AU83" s="21">
        <f t="shared" ca="1" si="13"/>
        <v>1</v>
      </c>
      <c r="AV83" s="21">
        <f t="shared" si="14"/>
        <v>1</v>
      </c>
      <c r="AW83" s="21">
        <f t="shared" si="15"/>
        <v>24</v>
      </c>
      <c r="AX83" s="21">
        <f t="shared" si="16"/>
        <v>12</v>
      </c>
      <c r="AY83" s="21">
        <f t="shared" si="17"/>
        <v>20</v>
      </c>
      <c r="AZ83" s="21">
        <f t="shared" si="18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2016:8:0:0:SANCHONG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42421</v>
      </c>
      <c r="AN84" s="27">
        <f t="shared" si="10"/>
        <v>3</v>
      </c>
      <c r="AO84" s="28" t="str">
        <f t="shared" si="11"/>
        <v>2016:2:3:7:SANCHONG</v>
      </c>
      <c r="AP84" s="27">
        <f t="shared" ca="1" si="12"/>
        <v>171</v>
      </c>
      <c r="AQ84" s="21">
        <f t="shared" ca="1" si="13"/>
        <v>0</v>
      </c>
      <c r="AR84" s="21">
        <f t="shared" ca="1" si="13"/>
        <v>19</v>
      </c>
      <c r="AS84" s="21">
        <f t="shared" ca="1" si="13"/>
        <v>3</v>
      </c>
      <c r="AT84" s="21">
        <f t="shared" ca="1" si="13"/>
        <v>25</v>
      </c>
      <c r="AU84" s="21">
        <f t="shared" ca="1" si="13"/>
        <v>4</v>
      </c>
      <c r="AV84" s="21">
        <f t="shared" si="14"/>
        <v>1</v>
      </c>
      <c r="AW84" s="21">
        <f t="shared" si="15"/>
        <v>24</v>
      </c>
      <c r="AX84" s="21">
        <f t="shared" si="16"/>
        <v>12</v>
      </c>
      <c r="AY84" s="21">
        <f t="shared" si="17"/>
        <v>20</v>
      </c>
      <c r="AZ84" s="21">
        <f t="shared" si="18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2016:9:0:0:SANCHONG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90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42428</v>
      </c>
      <c r="AN85" s="27">
        <f t="shared" si="10"/>
        <v>4</v>
      </c>
      <c r="AO85" s="28" t="str">
        <f t="shared" si="11"/>
        <v>2016:2:4:7:SANCHONG</v>
      </c>
      <c r="AP85" s="27">
        <f t="shared" ca="1" si="12"/>
        <v>203</v>
      </c>
      <c r="AQ85" s="21">
        <f t="shared" ca="1" si="13"/>
        <v>0</v>
      </c>
      <c r="AR85" s="21">
        <f t="shared" ca="1" si="13"/>
        <v>20</v>
      </c>
      <c r="AS85" s="21">
        <f t="shared" ca="1" si="13"/>
        <v>8</v>
      </c>
      <c r="AT85" s="21">
        <f t="shared" ca="1" si="13"/>
        <v>16</v>
      </c>
      <c r="AU85" s="21">
        <f t="shared" ca="1" si="13"/>
        <v>2</v>
      </c>
      <c r="AV85" s="21">
        <f t="shared" si="14"/>
        <v>1</v>
      </c>
      <c r="AW85" s="21">
        <f t="shared" si="15"/>
        <v>24</v>
      </c>
      <c r="AX85" s="21">
        <f t="shared" si="16"/>
        <v>12</v>
      </c>
      <c r="AY85" s="21">
        <f t="shared" si="17"/>
        <v>20</v>
      </c>
      <c r="AZ85" s="21">
        <f t="shared" si="18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2016:10:0:0:SANCHONG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42435</v>
      </c>
      <c r="AN86" s="27">
        <f t="shared" si="10"/>
        <v>1</v>
      </c>
      <c r="AO86" s="28" t="str">
        <f t="shared" si="11"/>
        <v>2016:3:1:7:SANCHONG</v>
      </c>
      <c r="AP86" s="27">
        <f t="shared" ca="1" si="12"/>
        <v>234</v>
      </c>
      <c r="AQ86" s="21">
        <f t="shared" ca="1" si="13"/>
        <v>0</v>
      </c>
      <c r="AR86" s="21">
        <f t="shared" ca="1" si="13"/>
        <v>19</v>
      </c>
      <c r="AS86" s="21">
        <f t="shared" ca="1" si="13"/>
        <v>13</v>
      </c>
      <c r="AT86" s="21">
        <f t="shared" ca="1" si="13"/>
        <v>9</v>
      </c>
      <c r="AU86" s="21">
        <f t="shared" ca="1" si="13"/>
        <v>4</v>
      </c>
      <c r="AV86" s="21">
        <f t="shared" si="14"/>
        <v>1</v>
      </c>
      <c r="AW86" s="21">
        <f t="shared" si="15"/>
        <v>24</v>
      </c>
      <c r="AX86" s="21">
        <f t="shared" si="16"/>
        <v>12</v>
      </c>
      <c r="AY86" s="21">
        <f t="shared" si="17"/>
        <v>20</v>
      </c>
      <c r="AZ86" s="21">
        <f t="shared" si="18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2016:11:0:0:SANCHONG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42442</v>
      </c>
      <c r="AN87" s="27">
        <f t="shared" si="10"/>
        <v>2</v>
      </c>
      <c r="AO87" s="28" t="str">
        <f t="shared" si="11"/>
        <v>2016:3:2:7:SANCHONG</v>
      </c>
      <c r="AP87" s="27">
        <f t="shared" ca="1" si="12"/>
        <v>264</v>
      </c>
      <c r="AQ87" s="21">
        <f t="shared" ca="1" si="13"/>
        <v>0</v>
      </c>
      <c r="AR87" s="21">
        <f t="shared" ca="1" si="13"/>
        <v>18</v>
      </c>
      <c r="AS87" s="21">
        <f t="shared" ca="1" si="13"/>
        <v>2</v>
      </c>
      <c r="AT87" s="21">
        <f t="shared" ca="1" si="13"/>
        <v>17</v>
      </c>
      <c r="AU87" s="21">
        <f t="shared" ca="1" si="13"/>
        <v>2</v>
      </c>
      <c r="AV87" s="21">
        <f t="shared" si="14"/>
        <v>1</v>
      </c>
      <c r="AW87" s="21">
        <f t="shared" si="15"/>
        <v>24</v>
      </c>
      <c r="AX87" s="21">
        <f t="shared" si="16"/>
        <v>12</v>
      </c>
      <c r="AY87" s="21">
        <f t="shared" si="17"/>
        <v>20</v>
      </c>
      <c r="AZ87" s="21">
        <f t="shared" si="18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2016:12:0:0:SANCHONG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42449</v>
      </c>
      <c r="AN88" s="27">
        <f t="shared" si="10"/>
        <v>3</v>
      </c>
      <c r="AO88" s="28" t="str">
        <f t="shared" si="11"/>
        <v>2016:3:3:7:SANCHONG</v>
      </c>
      <c r="AP88" s="27">
        <f t="shared" ca="1" si="12"/>
        <v>293</v>
      </c>
      <c r="AQ88" s="21">
        <f t="shared" ca="1" si="13"/>
        <v>0</v>
      </c>
      <c r="AR88" s="21">
        <f t="shared" ca="1" si="13"/>
        <v>25</v>
      </c>
      <c r="AS88" s="21">
        <f t="shared" ca="1" si="13"/>
        <v>7</v>
      </c>
      <c r="AT88" s="21">
        <f t="shared" ca="1" si="13"/>
        <v>16</v>
      </c>
      <c r="AU88" s="21">
        <f t="shared" ca="1" si="13"/>
        <v>1</v>
      </c>
      <c r="AV88" s="21">
        <f t="shared" si="14"/>
        <v>1</v>
      </c>
      <c r="AW88" s="21">
        <f t="shared" si="15"/>
        <v>24</v>
      </c>
      <c r="AX88" s="21">
        <f t="shared" si="16"/>
        <v>12</v>
      </c>
      <c r="AY88" s="21">
        <f t="shared" si="17"/>
        <v>20</v>
      </c>
      <c r="AZ88" s="21">
        <f t="shared" si="18"/>
        <v>4</v>
      </c>
    </row>
    <row r="89" spans="23:52">
      <c r="AC89" s="7">
        <f ca="1">SUMIFS(AC53:AC88, $X53:$X88,YEAR,AC53:AC88,"&lt;&gt;#N/A")</f>
        <v>2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1484</v>
      </c>
      <c r="X90" s="2" t="s">
        <v>2013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2750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2751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0</v>
      </c>
      <c r="AN100" s="27"/>
    </row>
    <row r="101" spans="23:50">
      <c r="W101" s="7" t="s">
        <v>449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2016  2</v>
      </c>
    </row>
    <row r="107" spans="23:50" ht="23.25">
      <c r="W107" s="7" t="s">
        <v>1479</v>
      </c>
      <c r="X107" s="42" t="str">
        <f>$X$91</f>
        <v>Sanchong District</v>
      </c>
    </row>
    <row r="108" spans="23:50">
      <c r="X108" s="40" t="str">
        <f>$X$92</f>
        <v>三重地區</v>
      </c>
    </row>
    <row r="109" spans="23:50">
      <c r="X109" s="41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0"/>
  <sheetViews>
    <sheetView zoomScaleNormal="100" zoomScaleSheetLayoutView="115" workbookViewId="0">
      <selection activeCell="A4" sqref="A4:A5"/>
    </sheetView>
  </sheetViews>
  <sheetFormatPr defaultRowHeight="15"/>
  <cols>
    <col min="1" max="1" width="22.7109375" style="64" customWidth="1"/>
    <col min="2" max="3" width="22.85546875" style="64" customWidth="1"/>
    <col min="4" max="4" width="11.28515625" style="64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1921</v>
      </c>
      <c r="E1" s="36" t="str">
        <f>$A$2</f>
        <v>North Zone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2361</v>
      </c>
      <c r="E2" s="75" t="str">
        <f>$A$3</f>
        <v>北臺北地帶</v>
      </c>
      <c r="F2" s="26" t="s">
        <v>806</v>
      </c>
      <c r="G2" s="77">
        <f>$A$6</f>
        <v>60</v>
      </c>
      <c r="H2" s="79" t="s">
        <v>35</v>
      </c>
      <c r="I2" s="80"/>
      <c r="J2" s="80"/>
      <c r="K2" s="81"/>
      <c r="L2" s="66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2362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66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2363</v>
      </c>
      <c r="E4" s="82">
        <f>DATE</f>
        <v>42449</v>
      </c>
      <c r="F4" s="23" t="s">
        <v>804</v>
      </c>
      <c r="G4" s="24"/>
      <c r="H4" s="84">
        <f>ROUND($G$2/12*MONTH,0)</f>
        <v>15</v>
      </c>
      <c r="I4" s="85"/>
      <c r="J4" s="85"/>
      <c r="K4" s="86"/>
      <c r="L4" s="44">
        <f>ROUND($G$2/12,0)</f>
        <v>5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2327</v>
      </c>
      <c r="E5" s="83"/>
      <c r="F5" s="5" t="s">
        <v>805</v>
      </c>
      <c r="G5" s="6"/>
      <c r="H5" s="87">
        <f ca="1">NORTH_ZONE_GRAPH!$AC$89</f>
        <v>3</v>
      </c>
      <c r="I5" s="88"/>
      <c r="J5" s="88"/>
      <c r="K5" s="89"/>
      <c r="L5" s="45">
        <f>$M$30</f>
        <v>0</v>
      </c>
      <c r="M5" s="92"/>
      <c r="N5" s="94"/>
      <c r="O5" s="74"/>
      <c r="P5" s="74"/>
      <c r="Q5" s="74"/>
      <c r="R5" s="74"/>
      <c r="S5" s="74"/>
    </row>
    <row r="6" spans="1:19" ht="15" customHeight="1">
      <c r="A6" s="1">
        <v>60</v>
      </c>
      <c r="E6" s="34" t="str">
        <f>$A$4</f>
        <v>North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北臺北支聯會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2364</v>
      </c>
      <c r="B11" s="1"/>
      <c r="E11" s="5" t="str">
        <f>$A11</f>
        <v>Shilin 士林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2072</v>
      </c>
      <c r="C12" s="64" t="str">
        <f>CONCATENATE(YEAR,":",MONTH,":",WEEK,":",WEEKDAY,":",$B12)</f>
        <v>2016:3:3:7:SHILIN_ZL</v>
      </c>
      <c r="D12" s="64">
        <f>MATCH($C12,REPORT_DATA_BY_COMP!$A:$A,0)</f>
        <v>925</v>
      </c>
      <c r="E12" s="65" t="str">
        <f>SUBSTITUTE(VLOOKUP($B12,COMP_LIST!$A:$AA,5,FALSE),"EL","")</f>
        <v>E. Sessions ZL / Aiono ZL</v>
      </c>
      <c r="F12" s="4" t="str">
        <f>VLOOKUP($B12,COMP_LIST!$A:$AA,3,FALSE)</f>
        <v>Shilin ZL</v>
      </c>
      <c r="G12" s="4" t="str">
        <f>VLOOKUP($B12,COMP_LIST!$A:$AA,4,FALSE)</f>
        <v>士林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0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5</v>
      </c>
      <c r="O12" s="10">
        <f>IFERROR(INDEX(REPORT_DATA_BY_COMP!$A:$AH,$D12,MATCH(O$8,REPORT_DATA_BY_COMP!$A$1:$AH$1,0)), "")</f>
        <v>3</v>
      </c>
      <c r="P12" s="10">
        <f>IFERROR(INDEX(REPORT_DATA_BY_COMP!$A:$AH,$D12,MATCH(P$8,REPORT_DATA_BY_COMP!$A$1:$AH$1,0)), "")</f>
        <v>8</v>
      </c>
      <c r="Q12" s="10">
        <f>IFERROR(INDEX(REPORT_DATA_BY_COMP!$A:$AH,$D12,MATCH(Q$8,REPORT_DATA_BY_COMP!$A$1:$AH$1,0)), "")</f>
        <v>8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16</v>
      </c>
    </row>
    <row r="13" spans="1:19" ht="15" customHeight="1">
      <c r="A13" s="1"/>
      <c r="B13" s="1" t="s">
        <v>2138</v>
      </c>
      <c r="C13" s="64" t="str">
        <f>CONCATENATE(YEAR,":",MONTH,":",WEEK,":",WEEKDAY,":",$B13)</f>
        <v>2016:3:3:7:TIANMU_A_E</v>
      </c>
      <c r="D13" s="64">
        <f>MATCH($C13,REPORT_DATA_BY_COMP!$A:$A,0)</f>
        <v>942</v>
      </c>
      <c r="E13" s="65" t="str">
        <f>SUBSTITUTE(VLOOKUP($B13,COMP_LIST!$A:$AA,5,FALSE),"EL","")</f>
        <v>E. Matua DL / Chia</v>
      </c>
      <c r="F13" s="4" t="str">
        <f>VLOOKUP($B13,COMP_LIST!$A:$AA,3,FALSE)</f>
        <v>Tianmu A E</v>
      </c>
      <c r="G13" s="4" t="str">
        <f>VLOOKUP($B13,COMP_LIST!$A:$AA,4,FALSE)</f>
        <v>天母 A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2</v>
      </c>
      <c r="K13" s="10">
        <f>IFERROR(INDEX(REPORT_DATA_BY_COMP!$A:$AH,$D13,MATCH(K$8,REPORT_DATA_BY_COMP!$A$1:$AH$1,0)), "")</f>
        <v>1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7</v>
      </c>
      <c r="O13" s="10">
        <f>IFERROR(INDEX(REPORT_DATA_BY_COMP!$A:$AH,$D13,MATCH(O$8,REPORT_DATA_BY_COMP!$A$1:$AH$1,0)), "")</f>
        <v>1</v>
      </c>
      <c r="P13" s="10">
        <f>IFERROR(INDEX(REPORT_DATA_BY_COMP!$A:$AH,$D13,MATCH(P$8,REPORT_DATA_BY_COMP!$A$1:$AH$1,0)), "")</f>
        <v>9</v>
      </c>
      <c r="Q13" s="10">
        <f>IFERROR(INDEX(REPORT_DATA_BY_COMP!$A:$AH,$D13,MATCH(Q$8,REPORT_DATA_BY_COMP!$A$1:$AH$1,0)), "")</f>
        <v>7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16</v>
      </c>
    </row>
    <row r="14" spans="1:19" ht="15" customHeight="1">
      <c r="A14" s="1"/>
      <c r="B14" s="1" t="s">
        <v>2143</v>
      </c>
      <c r="C14" s="64" t="str">
        <f>CONCATENATE(YEAR,":",MONTH,":",WEEK,":",WEEKDAY,":",$B14)</f>
        <v>2016:3:3:7:TIANMU_B_E</v>
      </c>
      <c r="D14" s="64">
        <f>MATCH($C14,REPORT_DATA_BY_COMP!$A:$A,0)</f>
        <v>943</v>
      </c>
      <c r="E14" s="65" t="str">
        <f>SUBSTITUTE(VLOOKUP($B14,COMP_LIST!$A:$AA,5,FALSE),"EL","")</f>
        <v>E. Huntsman / Johnson</v>
      </c>
      <c r="F14" s="4" t="str">
        <f>VLOOKUP($B14,COMP_LIST!$A:$AA,3,FALSE)</f>
        <v>Tuanmu B E</v>
      </c>
      <c r="G14" s="4" t="str">
        <f>VLOOKUP($B14,COMP_LIST!$A:$AA,4,FALSE)</f>
        <v>天母 B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1</v>
      </c>
      <c r="J14" s="10">
        <f>IFERROR(INDEX(REPORT_DATA_BY_COMP!$A:$AH,$D14,MATCH(J$8,REPORT_DATA_BY_COMP!$A$1:$AH$1,0)), "")</f>
        <v>0</v>
      </c>
      <c r="K14" s="10">
        <f>IFERROR(INDEX(REPORT_DATA_BY_COMP!$A:$AH,$D14,MATCH(K$8,REPORT_DATA_BY_COMP!$A$1:$AH$1,0)), "")</f>
        <v>1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5</v>
      </c>
      <c r="O14" s="10">
        <f>IFERROR(INDEX(REPORT_DATA_BY_COMP!$A:$AH,$D14,MATCH(O$8,REPORT_DATA_BY_COMP!$A$1:$AH$1,0)), "")</f>
        <v>8</v>
      </c>
      <c r="P14" s="10">
        <f>IFERROR(INDEX(REPORT_DATA_BY_COMP!$A:$AH,$D14,MATCH(P$8,REPORT_DATA_BY_COMP!$A$1:$AH$1,0)), "")</f>
        <v>7</v>
      </c>
      <c r="Q14" s="10">
        <f>IFERROR(INDEX(REPORT_DATA_BY_COMP!$A:$AH,$D14,MATCH(Q$8,REPORT_DATA_BY_COMP!$A$1:$AH$1,0)), "")</f>
        <v>10</v>
      </c>
      <c r="R14" s="10">
        <f>IFERROR(INDEX(REPORT_DATA_BY_COMP!$A:$AH,$D14,MATCH(R$8,REPORT_DATA_BY_COMP!$A$1:$AH$1,0)), "")</f>
        <v>1</v>
      </c>
      <c r="S14" s="10">
        <f>IFERROR(INDEX(REPORT_DATA_BY_COMP!$A:$AH,$D14,MATCH(S$8,REPORT_DATA_BY_COMP!$A$1:$AH$1,0)), "")</f>
        <v>25</v>
      </c>
    </row>
    <row r="15" spans="1:19" ht="15" customHeight="1">
      <c r="A15" s="1"/>
      <c r="B15" s="1" t="s">
        <v>2077</v>
      </c>
      <c r="C15" s="64" t="str">
        <f>CONCATENATE(YEAR,":",MONTH,":",WEEK,":",WEEKDAY,":",$B15)</f>
        <v>2016:3:3:7:SHILIN_S</v>
      </c>
      <c r="D15" s="64">
        <f>MATCH($C15,REPORT_DATA_BY_COMP!$A:$A,0)</f>
        <v>924</v>
      </c>
      <c r="E15" s="65" t="str">
        <f>SUBSTITUTE(VLOOKUP($B15,COMP_LIST!$A:$AA,5,FALSE),"EL","")</f>
        <v>S. Chan / Hsiao</v>
      </c>
      <c r="F15" s="4" t="str">
        <f>VLOOKUP($B15,COMP_LIST!$A:$AA,3,FALSE)</f>
        <v>Shilin S</v>
      </c>
      <c r="G15" s="4" t="str">
        <f>VLOOKUP($B15,COMP_LIST!$A:$AA,4,FALSE)</f>
        <v>士林姐妹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0</v>
      </c>
      <c r="K15" s="10">
        <f>IFERROR(INDEX(REPORT_DATA_BY_COMP!$A:$AH,$D15,MATCH(K$8,REPORT_DATA_BY_COMP!$A$1:$AH$1,0)), "")</f>
        <v>1</v>
      </c>
      <c r="L15" s="47">
        <f>IFERROR(INDEX(REPORT_DATA_BY_COMP!$A:$AH,$D15,MATCH(L$8,REPORT_DATA_BY_COMP!$A$1:$AH$1,0)), "")</f>
        <v>0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3</v>
      </c>
      <c r="O15" s="10">
        <f>IFERROR(INDEX(REPORT_DATA_BY_COMP!$A:$AH,$D15,MATCH(O$8,REPORT_DATA_BY_COMP!$A$1:$AH$1,0)), "")</f>
        <v>2</v>
      </c>
      <c r="P15" s="10">
        <f>IFERROR(INDEX(REPORT_DATA_BY_COMP!$A:$AH,$D15,MATCH(P$8,REPORT_DATA_BY_COMP!$A$1:$AH$1,0)), "")</f>
        <v>4</v>
      </c>
      <c r="Q15" s="10">
        <f>IFERROR(INDEX(REPORT_DATA_BY_COMP!$A:$AH,$D15,MATCH(Q$8,REPORT_DATA_BY_COMP!$A$1:$AH$1,0)), "")</f>
        <v>4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6</v>
      </c>
    </row>
    <row r="16" spans="1:19" ht="15" customHeight="1">
      <c r="A16" s="1"/>
      <c r="B16" s="1"/>
      <c r="E16" s="8" t="s">
        <v>819</v>
      </c>
      <c r="F16" s="9"/>
      <c r="G16" s="9"/>
      <c r="H16" s="11">
        <f t="shared" ref="H16:S16" si="0">SUM(H12:H15)</f>
        <v>0</v>
      </c>
      <c r="I16" s="11">
        <f t="shared" si="0"/>
        <v>1</v>
      </c>
      <c r="J16" s="11">
        <f t="shared" si="0"/>
        <v>2</v>
      </c>
      <c r="K16" s="11">
        <f t="shared" si="0"/>
        <v>6</v>
      </c>
      <c r="L16" s="48">
        <f t="shared" si="0"/>
        <v>0</v>
      </c>
      <c r="M16" s="57">
        <f t="shared" si="0"/>
        <v>0</v>
      </c>
      <c r="N16" s="51">
        <f t="shared" si="0"/>
        <v>20</v>
      </c>
      <c r="O16" s="11">
        <f t="shared" si="0"/>
        <v>14</v>
      </c>
      <c r="P16" s="11">
        <f t="shared" si="0"/>
        <v>28</v>
      </c>
      <c r="Q16" s="11">
        <f t="shared" si="0"/>
        <v>29</v>
      </c>
      <c r="R16" s="11">
        <f t="shared" si="0"/>
        <v>2</v>
      </c>
      <c r="S16" s="11">
        <f t="shared" si="0"/>
        <v>63</v>
      </c>
    </row>
    <row r="17" spans="1:19" ht="15" customHeight="1">
      <c r="A17" s="1" t="s">
        <v>2365</v>
      </c>
      <c r="B17" s="1"/>
      <c r="E17" s="5" t="str">
        <f>$A17</f>
        <v>Beitou 北投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1918</v>
      </c>
      <c r="C18" s="64" t="str">
        <f>CONCATENATE(YEAR,":",MONTH,":",WEEK,":",WEEKDAY,":",$B18)</f>
        <v>2016:3:3:7:BEITOU_E</v>
      </c>
      <c r="D18" s="64">
        <f>MATCH($C18,REPORT_DATA_BY_COMP!$A:$A,0)</f>
        <v>891</v>
      </c>
      <c r="E18" s="65" t="str">
        <f>SUBSTITUTE(VLOOKUP($B18,COMP_LIST!$A:$AA,5,FALSE),"EL","")</f>
        <v xml:space="preserve">E. Dixon / Facer </v>
      </c>
      <c r="F18" s="4" t="str">
        <f>VLOOKUP($B18,COMP_LIST!$A:$AA,3,FALSE)</f>
        <v>Beitou E</v>
      </c>
      <c r="G18" s="4" t="str">
        <f>VLOOKUP($B18,COMP_LIST!$A:$AA,4,FALSE)</f>
        <v>北投長老</v>
      </c>
      <c r="H18" s="10">
        <f>IFERROR(INDEX(REPORT_DATA_BY_COMP!$A:$AH,$D18,MATCH(H$8,REPORT_DATA_BY_COMP!$A$1:$AH$1,0)), "")</f>
        <v>0</v>
      </c>
      <c r="I18" s="10">
        <f>IFERROR(INDEX(REPORT_DATA_BY_COMP!$A:$AH,$D18,MATCH(I$8,REPORT_DATA_BY_COMP!$A$1:$AH$1,0)), "")</f>
        <v>0</v>
      </c>
      <c r="J18" s="10">
        <f>IFERROR(INDEX(REPORT_DATA_BY_COMP!$A:$AH,$D18,MATCH(J$8,REPORT_DATA_BY_COMP!$A$1:$AH$1,0)), "")</f>
        <v>1</v>
      </c>
      <c r="K18" s="10">
        <f>IFERROR(INDEX(REPORT_DATA_BY_COMP!$A:$AH,$D18,MATCH(K$8,REPORT_DATA_BY_COMP!$A$1:$AH$1,0)), "")</f>
        <v>2</v>
      </c>
      <c r="L18" s="47">
        <f>IFERROR(INDEX(REPORT_DATA_BY_COMP!$A:$AH,$D18,MATCH(L$8,REPORT_DATA_BY_COMP!$A$1:$AH$1,0)), "")</f>
        <v>0</v>
      </c>
      <c r="M18" s="56">
        <f>IFERROR(INDEX(REPORT_DATA_BY_COMP!$A:$AH,$D18,MATCH(M$8,REPORT_DATA_BY_COMP!$A$1:$AH$1,0)), "")</f>
        <v>0</v>
      </c>
      <c r="N18" s="50">
        <f>IFERROR(INDEX(REPORT_DATA_BY_COMP!$A:$AH,$D18,MATCH(N$8,REPORT_DATA_BY_COMP!$A$1:$AH$1,0)), "")</f>
        <v>3</v>
      </c>
      <c r="O18" s="10">
        <f>IFERROR(INDEX(REPORT_DATA_BY_COMP!$A:$AH,$D18,MATCH(O$8,REPORT_DATA_BY_COMP!$A$1:$AH$1,0)), "")</f>
        <v>3</v>
      </c>
      <c r="P18" s="10">
        <f>IFERROR(INDEX(REPORT_DATA_BY_COMP!$A:$AH,$D18,MATCH(P$8,REPORT_DATA_BY_COMP!$A$1:$AH$1,0)), "")</f>
        <v>14</v>
      </c>
      <c r="Q18" s="10">
        <f>IFERROR(INDEX(REPORT_DATA_BY_COMP!$A:$AH,$D18,MATCH(Q$8,REPORT_DATA_BY_COMP!$A$1:$AH$1,0)), "")</f>
        <v>5</v>
      </c>
      <c r="R18" s="10">
        <f>IFERROR(INDEX(REPORT_DATA_BY_COMP!$A:$AH,$D18,MATCH(R$8,REPORT_DATA_BY_COMP!$A$1:$AH$1,0)), "")</f>
        <v>0</v>
      </c>
      <c r="S18" s="10">
        <f>IFERROR(INDEX(REPORT_DATA_BY_COMP!$A:$AH,$D18,MATCH(S$8,REPORT_DATA_BY_COMP!$A$1:$AH$1,0)), "")</f>
        <v>7</v>
      </c>
    </row>
    <row r="19" spans="1:19" ht="15" customHeight="1">
      <c r="A19" s="1"/>
      <c r="B19" s="1" t="s">
        <v>1924</v>
      </c>
      <c r="C19" s="64" t="str">
        <f>CONCATENATE(YEAR,":",MONTH,":",WEEK,":",WEEKDAY,":",$B19)</f>
        <v>2016:3:3:7:BEITOU_S</v>
      </c>
      <c r="D19" s="64">
        <f>MATCH($C19,REPORT_DATA_BY_COMP!$A:$A,0)</f>
        <v>892</v>
      </c>
      <c r="E19" s="65" t="str">
        <f>SUBSTITUTE(VLOOKUP($B19,COMP_LIST!$A:$AA,5,FALSE),"EL","")</f>
        <v>S. Juarez / Maxwell</v>
      </c>
      <c r="F19" s="4" t="str">
        <f>VLOOKUP($B19,COMP_LIST!$A:$AA,3,FALSE)</f>
        <v>Beitou S</v>
      </c>
      <c r="G19" s="4" t="str">
        <f>VLOOKUP($B19,COMP_LIST!$A:$AA,4,FALSE)</f>
        <v>北頭姐妹</v>
      </c>
      <c r="H19" s="10">
        <f>IFERROR(INDEX(REPORT_DATA_BY_COMP!$A:$AH,$D19,MATCH(H$8,REPORT_DATA_BY_COMP!$A$1:$AH$1,0)), "")</f>
        <v>0</v>
      </c>
      <c r="I19" s="10">
        <f>IFERROR(INDEX(REPORT_DATA_BY_COMP!$A:$AH,$D19,MATCH(I$8,REPORT_DATA_BY_COMP!$A$1:$AH$1,0)), "")</f>
        <v>0</v>
      </c>
      <c r="J19" s="10">
        <f>IFERROR(INDEX(REPORT_DATA_BY_COMP!$A:$AH,$D19,MATCH(J$8,REPORT_DATA_BY_COMP!$A$1:$AH$1,0)), "")</f>
        <v>0</v>
      </c>
      <c r="K19" s="10">
        <f>IFERROR(INDEX(REPORT_DATA_BY_COMP!$A:$AH,$D19,MATCH(K$8,REPORT_DATA_BY_COMP!$A$1:$AH$1,0)), "")</f>
        <v>4</v>
      </c>
      <c r="L19" s="47">
        <f>IFERROR(INDEX(REPORT_DATA_BY_COMP!$A:$AH,$D19,MATCH(L$8,REPORT_DATA_BY_COMP!$A$1:$AH$1,0)), "")</f>
        <v>0</v>
      </c>
      <c r="M19" s="56">
        <f>IFERROR(INDEX(REPORT_DATA_BY_COMP!$A:$AH,$D19,MATCH(M$8,REPORT_DATA_BY_COMP!$A$1:$AH$1,0)), "")</f>
        <v>0</v>
      </c>
      <c r="N19" s="50">
        <f>IFERROR(INDEX(REPORT_DATA_BY_COMP!$A:$AH,$D19,MATCH(N$8,REPORT_DATA_BY_COMP!$A$1:$AH$1,0)), "")</f>
        <v>10</v>
      </c>
      <c r="O19" s="10">
        <f>IFERROR(INDEX(REPORT_DATA_BY_COMP!$A:$AH,$D19,MATCH(O$8,REPORT_DATA_BY_COMP!$A$1:$AH$1,0)), "")</f>
        <v>2</v>
      </c>
      <c r="P19" s="10">
        <f>IFERROR(INDEX(REPORT_DATA_BY_COMP!$A:$AH,$D19,MATCH(P$8,REPORT_DATA_BY_COMP!$A$1:$AH$1,0)), "")</f>
        <v>8</v>
      </c>
      <c r="Q19" s="10">
        <f>IFERROR(INDEX(REPORT_DATA_BY_COMP!$A:$AH,$D19,MATCH(Q$8,REPORT_DATA_BY_COMP!$A$1:$AH$1,0)), "")</f>
        <v>7</v>
      </c>
      <c r="R19" s="10">
        <f>IFERROR(INDEX(REPORT_DATA_BY_COMP!$A:$AH,$D19,MATCH(R$8,REPORT_DATA_BY_COMP!$A$1:$AH$1,0)), "")</f>
        <v>0</v>
      </c>
      <c r="S19" s="10">
        <f>IFERROR(INDEX(REPORT_DATA_BY_COMP!$A:$AH,$D19,MATCH(S$8,REPORT_DATA_BY_COMP!$A$1:$AH$1,0)), "")</f>
        <v>18</v>
      </c>
    </row>
    <row r="20" spans="1:19" ht="15" customHeight="1">
      <c r="A20" s="1"/>
      <c r="B20" s="1" t="s">
        <v>1933</v>
      </c>
      <c r="C20" s="64" t="str">
        <f>CONCATENATE(YEAR,":",MONTH,":",WEEK,":",WEEKDAY,":",$B20)</f>
        <v>2016:3:3:7:DANSHUI_A_E</v>
      </c>
      <c r="D20" s="64">
        <f>MATCH($C20,REPORT_DATA_BY_COMP!$A:$A,0)</f>
        <v>894</v>
      </c>
      <c r="E20" s="65" t="str">
        <f>SUBSTITUTE(VLOOKUP($B20,COMP_LIST!$A:$AA,5,FALSE),"EL","")</f>
        <v xml:space="preserve">E. Francis / Byers </v>
      </c>
      <c r="F20" s="4" t="str">
        <f>VLOOKUP($B20,COMP_LIST!$A:$AA,3,FALSE)</f>
        <v>Danshui A E</v>
      </c>
      <c r="G20" s="4" t="str">
        <f>VLOOKUP($B20,COMP_LIST!$A:$AA,4,FALSE)</f>
        <v>淡水 A 長老</v>
      </c>
      <c r="H20" s="10">
        <f>IFERROR(INDEX(REPORT_DATA_BY_COMP!$A:$AH,$D20,MATCH(H$8,REPORT_DATA_BY_COMP!$A$1:$AH$1,0)), "")</f>
        <v>0</v>
      </c>
      <c r="I20" s="10">
        <f>IFERROR(INDEX(REPORT_DATA_BY_COMP!$A:$AH,$D20,MATCH(I$8,REPORT_DATA_BY_COMP!$A$1:$AH$1,0)), "")</f>
        <v>1</v>
      </c>
      <c r="J20" s="10">
        <f>IFERROR(INDEX(REPORT_DATA_BY_COMP!$A:$AH,$D20,MATCH(J$8,REPORT_DATA_BY_COMP!$A$1:$AH$1,0)), "")</f>
        <v>0</v>
      </c>
      <c r="K20" s="10">
        <f>IFERROR(INDEX(REPORT_DATA_BY_COMP!$A:$AH,$D20,MATCH(K$8,REPORT_DATA_BY_COMP!$A$1:$AH$1,0)), "")</f>
        <v>1</v>
      </c>
      <c r="L20" s="47">
        <f>IFERROR(INDEX(REPORT_DATA_BY_COMP!$A:$AH,$D20,MATCH(L$8,REPORT_DATA_BY_COMP!$A$1:$AH$1,0)), "")</f>
        <v>0</v>
      </c>
      <c r="M20" s="56">
        <f>IFERROR(INDEX(REPORT_DATA_BY_COMP!$A:$AH,$D20,MATCH(M$8,REPORT_DATA_BY_COMP!$A$1:$AH$1,0)), "")</f>
        <v>0</v>
      </c>
      <c r="N20" s="50">
        <f>IFERROR(INDEX(REPORT_DATA_BY_COMP!$A:$AH,$D20,MATCH(N$8,REPORT_DATA_BY_COMP!$A$1:$AH$1,0)), "")</f>
        <v>3</v>
      </c>
      <c r="O20" s="10">
        <f>IFERROR(INDEX(REPORT_DATA_BY_COMP!$A:$AH,$D20,MATCH(O$8,REPORT_DATA_BY_COMP!$A$1:$AH$1,0)), "")</f>
        <v>1</v>
      </c>
      <c r="P20" s="10">
        <f>IFERROR(INDEX(REPORT_DATA_BY_COMP!$A:$AH,$D20,MATCH(P$8,REPORT_DATA_BY_COMP!$A$1:$AH$1,0)), "")</f>
        <v>6</v>
      </c>
      <c r="Q20" s="10">
        <f>IFERROR(INDEX(REPORT_DATA_BY_COMP!$A:$AH,$D20,MATCH(Q$8,REPORT_DATA_BY_COMP!$A$1:$AH$1,0)), "")</f>
        <v>2</v>
      </c>
      <c r="R20" s="10">
        <f>IFERROR(INDEX(REPORT_DATA_BY_COMP!$A:$AH,$D20,MATCH(R$8,REPORT_DATA_BY_COMP!$A$1:$AH$1,0)), "")</f>
        <v>1</v>
      </c>
      <c r="S20" s="10">
        <f>IFERROR(INDEX(REPORT_DATA_BY_COMP!$A:$AH,$D20,MATCH(S$8,REPORT_DATA_BY_COMP!$A$1:$AH$1,0)), "")</f>
        <v>7</v>
      </c>
    </row>
    <row r="21" spans="1:19" ht="15" customHeight="1">
      <c r="A21" s="1"/>
      <c r="B21" s="1" t="s">
        <v>1938</v>
      </c>
      <c r="C21" s="64" t="str">
        <f>CONCATENATE(YEAR,":",MONTH,":",WEEK,":",WEEKDAY,":",$B21)</f>
        <v>2016:3:3:7:DANSHUI_B_E</v>
      </c>
      <c r="D21" s="64">
        <f>MATCH($C21,REPORT_DATA_BY_COMP!$A:$A,0)</f>
        <v>895</v>
      </c>
      <c r="E21" s="65" t="str">
        <f>SUBSTITUTE(VLOOKUP($B21,COMP_LIST!$A:$AA,5,FALSE),"EL","")</f>
        <v>E. Gray / Peterson</v>
      </c>
      <c r="F21" s="4" t="str">
        <f>VLOOKUP($B21,COMP_LIST!$A:$AA,3,FALSE)</f>
        <v>Danshui B E</v>
      </c>
      <c r="G21" s="4" t="str">
        <f>VLOOKUP($B21,COMP_LIST!$A:$AA,4,FALSE)</f>
        <v>淡水 B 長老</v>
      </c>
      <c r="H21" s="10">
        <f>IFERROR(INDEX(REPORT_DATA_BY_COMP!$A:$AH,$D21,MATCH(H$8,REPORT_DATA_BY_COMP!$A$1:$AH$1,0)), "")</f>
        <v>0</v>
      </c>
      <c r="I21" s="10">
        <f>IFERROR(INDEX(REPORT_DATA_BY_COMP!$A:$AH,$D21,MATCH(I$8,REPORT_DATA_BY_COMP!$A$1:$AH$1,0)), "")</f>
        <v>2</v>
      </c>
      <c r="J21" s="10">
        <f>IFERROR(INDEX(REPORT_DATA_BY_COMP!$A:$AH,$D21,MATCH(J$8,REPORT_DATA_BY_COMP!$A$1:$AH$1,0)), "")</f>
        <v>3</v>
      </c>
      <c r="K21" s="10">
        <f>IFERROR(INDEX(REPORT_DATA_BY_COMP!$A:$AH,$D21,MATCH(K$8,REPORT_DATA_BY_COMP!$A$1:$AH$1,0)), "")</f>
        <v>2</v>
      </c>
      <c r="L21" s="47">
        <f>IFERROR(INDEX(REPORT_DATA_BY_COMP!$A:$AH,$D21,MATCH(L$8,REPORT_DATA_BY_COMP!$A$1:$AH$1,0)), "")</f>
        <v>1</v>
      </c>
      <c r="M21" s="56">
        <f>IFERROR(INDEX(REPORT_DATA_BY_COMP!$A:$AH,$D21,MATCH(M$8,REPORT_DATA_BY_COMP!$A$1:$AH$1,0)), "")</f>
        <v>0</v>
      </c>
      <c r="N21" s="50">
        <f>IFERROR(INDEX(REPORT_DATA_BY_COMP!$A:$AH,$D21,MATCH(N$8,REPORT_DATA_BY_COMP!$A$1:$AH$1,0)), "")</f>
        <v>7</v>
      </c>
      <c r="O21" s="10">
        <f>IFERROR(INDEX(REPORT_DATA_BY_COMP!$A:$AH,$D21,MATCH(O$8,REPORT_DATA_BY_COMP!$A$1:$AH$1,0)), "")</f>
        <v>2</v>
      </c>
      <c r="P21" s="10">
        <f>IFERROR(INDEX(REPORT_DATA_BY_COMP!$A:$AH,$D21,MATCH(P$8,REPORT_DATA_BY_COMP!$A$1:$AH$1,0)), "")</f>
        <v>2</v>
      </c>
      <c r="Q21" s="10">
        <f>IFERROR(INDEX(REPORT_DATA_BY_COMP!$A:$AH,$D21,MATCH(Q$8,REPORT_DATA_BY_COMP!$A$1:$AH$1,0)), "")</f>
        <v>5</v>
      </c>
      <c r="R21" s="10">
        <f>IFERROR(INDEX(REPORT_DATA_BY_COMP!$A:$AH,$D21,MATCH(R$8,REPORT_DATA_BY_COMP!$A$1:$AH$1,0)), "")</f>
        <v>0</v>
      </c>
      <c r="S21" s="10">
        <f>IFERROR(INDEX(REPORT_DATA_BY_COMP!$A:$AH,$D21,MATCH(S$8,REPORT_DATA_BY_COMP!$A$1:$AH$1,0)), "")</f>
        <v>11</v>
      </c>
    </row>
    <row r="22" spans="1:19" ht="15" customHeight="1" thickBot="1">
      <c r="A22" s="1"/>
      <c r="B22" s="1"/>
      <c r="E22" s="8" t="s">
        <v>819</v>
      </c>
      <c r="F22" s="9"/>
      <c r="G22" s="9"/>
      <c r="H22" s="11">
        <f>SUM(H18:H21)</f>
        <v>0</v>
      </c>
      <c r="I22" s="11">
        <f t="shared" ref="I22:S22" si="1">SUM(I18:I21)</f>
        <v>3</v>
      </c>
      <c r="J22" s="11">
        <f t="shared" si="1"/>
        <v>4</v>
      </c>
      <c r="K22" s="11">
        <f t="shared" si="1"/>
        <v>9</v>
      </c>
      <c r="L22" s="48">
        <f t="shared" si="1"/>
        <v>1</v>
      </c>
      <c r="M22" s="58">
        <f t="shared" si="1"/>
        <v>0</v>
      </c>
      <c r="N22" s="51">
        <f t="shared" si="1"/>
        <v>23</v>
      </c>
      <c r="O22" s="11">
        <f t="shared" si="1"/>
        <v>8</v>
      </c>
      <c r="P22" s="11">
        <f t="shared" si="1"/>
        <v>30</v>
      </c>
      <c r="Q22" s="11">
        <f t="shared" si="1"/>
        <v>19</v>
      </c>
      <c r="R22" s="11">
        <f t="shared" si="1"/>
        <v>1</v>
      </c>
      <c r="S22" s="11">
        <f t="shared" si="1"/>
        <v>43</v>
      </c>
    </row>
    <row r="23" spans="1:19" ht="15" customHeight="1" thickTop="1">
      <c r="E23" s="31"/>
      <c r="F23" s="22"/>
      <c r="G23" s="22"/>
      <c r="H23" s="22"/>
      <c r="I23" s="22"/>
      <c r="J23" s="22"/>
      <c r="K23" s="22"/>
      <c r="L23" s="22"/>
      <c r="M23" s="70"/>
      <c r="N23" s="22"/>
      <c r="O23" s="22"/>
      <c r="P23" s="22"/>
      <c r="Q23" s="22"/>
      <c r="R23" s="22"/>
      <c r="S23" s="22"/>
    </row>
    <row r="24" spans="1:19" ht="15" customHeight="1">
      <c r="E24" s="12" t="s">
        <v>818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</row>
    <row r="25" spans="1:19" ht="15" customHeight="1">
      <c r="C25" s="64" t="str">
        <f>CONCATENATE(YEAR,":",MONTH,":1:",WEEKLY_REPORT_DAY,":", $A$1)</f>
        <v>2016:3:1:7:NORTH</v>
      </c>
      <c r="D25" s="64">
        <f>MATCH($C25,REPORT_DATA_BY_ZONE!$A:$A, 0)</f>
        <v>82</v>
      </c>
      <c r="E25" s="19" t="s">
        <v>796</v>
      </c>
      <c r="F25" s="13"/>
      <c r="G25" s="13"/>
      <c r="H25" s="10">
        <f>IFERROR(INDEX(REPORT_DATA_BY_ZONE!$A:$AH,$D25,MATCH(H$8,REPORT_DATA_BY_ZONE!$A$1:$AH$1,0)), "")</f>
        <v>0</v>
      </c>
      <c r="I25" s="10">
        <f>IFERROR(INDEX(REPORT_DATA_BY_ZONE!$A:$AH,$D25,MATCH(I$8,REPORT_DATA_BY_ZONE!$A$1:$AH$1,0)), "")</f>
        <v>3</v>
      </c>
      <c r="J25" s="10">
        <f>IFERROR(INDEX(REPORT_DATA_BY_ZONE!$A:$AH,$D25,MATCH(J$8,REPORT_DATA_BY_ZONE!$A$1:$AH$1,0)), "")</f>
        <v>4</v>
      </c>
      <c r="K25" s="10">
        <f>IFERROR(INDEX(REPORT_DATA_BY_ZONE!$A:$AH,$D25,MATCH(K$8,REPORT_DATA_BY_ZONE!$A$1:$AH$1,0)), "")</f>
        <v>7</v>
      </c>
      <c r="L25" s="47">
        <f>IFERROR(INDEX(REPORT_DATA_BY_ZONE!$A:$AH,$D25,MATCH(L$8,REPORT_DATA_BY_ZONE!$A$1:$AH$1,0)), "")</f>
        <v>0</v>
      </c>
      <c r="M25" s="10">
        <f>IFERROR(INDEX(REPORT_DATA_BY_ZONE!$A:$AH,$D25,MATCH(M$8,REPORT_DATA_BY_ZONE!$A$1:$AH$1,0)), "")</f>
        <v>0</v>
      </c>
      <c r="N25" s="50">
        <f>IFERROR(INDEX(REPORT_DATA_BY_ZONE!$A:$AH,$D25,MATCH(N$8,REPORT_DATA_BY_ZONE!$A$1:$AH$1,0)), "")</f>
        <v>20</v>
      </c>
      <c r="O25" s="10">
        <f>IFERROR(INDEX(REPORT_DATA_BY_ZONE!$A:$AH,$D25,MATCH(O$8,REPORT_DATA_BY_ZONE!$A$1:$AH$1,0)), "")</f>
        <v>13</v>
      </c>
      <c r="P25" s="10">
        <f>IFERROR(INDEX(REPORT_DATA_BY_ZONE!$A:$AH,$D25,MATCH(P$8,REPORT_DATA_BY_ZONE!$A$1:$AH$1,0)), "")</f>
        <v>59</v>
      </c>
      <c r="Q25" s="10">
        <f>IFERROR(INDEX(REPORT_DATA_BY_ZONE!$A:$AH,$D25,MATCH(Q$8,REPORT_DATA_BY_ZONE!$A$1:$AH$1,0)), "")</f>
        <v>33</v>
      </c>
      <c r="R25" s="10">
        <f>IFERROR(INDEX(REPORT_DATA_BY_ZONE!$A:$AH,$D25,MATCH(R$8,REPORT_DATA_BY_ZONE!$A$1:$AH$1,0)), "")</f>
        <v>5</v>
      </c>
      <c r="S25" s="10">
        <f>IFERROR(INDEX(REPORT_DATA_BY_ZONE!$A:$AH,$D25,MATCH(S$8,REPORT_DATA_BY_ZONE!$A$1:$AH$1,0)), "")</f>
        <v>61</v>
      </c>
    </row>
    <row r="26" spans="1:19" ht="15" customHeight="1">
      <c r="C26" s="64" t="str">
        <f>CONCATENATE(YEAR,":",MONTH,":2:",WEEKLY_REPORT_DAY,":", $A$1)</f>
        <v>2016:3:2:7:NORTH</v>
      </c>
      <c r="D26" s="64">
        <f>MATCH($C26,REPORT_DATA_BY_ZONE!$A:$A, 0)</f>
        <v>93</v>
      </c>
      <c r="E26" s="19" t="s">
        <v>795</v>
      </c>
      <c r="F26" s="13"/>
      <c r="G26" s="13"/>
      <c r="H26" s="10">
        <f>IFERROR(INDEX(REPORT_DATA_BY_ZONE!$A:$AH,$D26,MATCH(H$8,REPORT_DATA_BY_ZONE!$A$1:$AH$1,0)), "")</f>
        <v>1</v>
      </c>
      <c r="I26" s="10">
        <f>IFERROR(INDEX(REPORT_DATA_BY_ZONE!$A:$AH,$D26,MATCH(I$8,REPORT_DATA_BY_ZONE!$A$1:$AH$1,0)), "")</f>
        <v>2</v>
      </c>
      <c r="J26" s="10">
        <f>IFERROR(INDEX(REPORT_DATA_BY_ZONE!$A:$AH,$D26,MATCH(J$8,REPORT_DATA_BY_ZONE!$A$1:$AH$1,0)), "")</f>
        <v>6</v>
      </c>
      <c r="K26" s="10">
        <f>IFERROR(INDEX(REPORT_DATA_BY_ZONE!$A:$AH,$D26,MATCH(K$8,REPORT_DATA_BY_ZONE!$A$1:$AH$1,0)), "")</f>
        <v>13</v>
      </c>
      <c r="L26" s="47">
        <f>IFERROR(INDEX(REPORT_DATA_BY_ZONE!$A:$AH,$D26,MATCH(L$8,REPORT_DATA_BY_ZONE!$A$1:$AH$1,0)), "")</f>
        <v>1</v>
      </c>
      <c r="M26" s="10">
        <f>IFERROR(INDEX(REPORT_DATA_BY_ZONE!$A:$AH,$D26,MATCH(M$8,REPORT_DATA_BY_ZONE!$A$1:$AH$1,0)), "")</f>
        <v>0</v>
      </c>
      <c r="N26" s="50">
        <f>IFERROR(INDEX(REPORT_DATA_BY_ZONE!$A:$AH,$D26,MATCH(N$8,REPORT_DATA_BY_ZONE!$A$1:$AH$1,0)), "")</f>
        <v>31</v>
      </c>
      <c r="O26" s="10">
        <f>IFERROR(INDEX(REPORT_DATA_BY_ZONE!$A:$AH,$D26,MATCH(O$8,REPORT_DATA_BY_ZONE!$A$1:$AH$1,0)), "")</f>
        <v>18</v>
      </c>
      <c r="P26" s="10">
        <f>IFERROR(INDEX(REPORT_DATA_BY_ZONE!$A:$AH,$D26,MATCH(P$8,REPORT_DATA_BY_ZONE!$A$1:$AH$1,0)), "")</f>
        <v>58</v>
      </c>
      <c r="Q26" s="10">
        <f>IFERROR(INDEX(REPORT_DATA_BY_ZONE!$A:$AH,$D26,MATCH(Q$8,REPORT_DATA_BY_ZONE!$A$1:$AH$1,0)), "")</f>
        <v>43</v>
      </c>
      <c r="R26" s="10">
        <f>IFERROR(INDEX(REPORT_DATA_BY_ZONE!$A:$AH,$D26,MATCH(R$8,REPORT_DATA_BY_ZONE!$A$1:$AH$1,0)), "")</f>
        <v>4</v>
      </c>
      <c r="S26" s="10">
        <f>IFERROR(INDEX(REPORT_DATA_BY_ZONE!$A:$AH,$D26,MATCH(S$8,REPORT_DATA_BY_ZONE!$A$1:$AH$1,0)), "")</f>
        <v>86</v>
      </c>
    </row>
    <row r="27" spans="1:19" ht="15" customHeight="1">
      <c r="C27" s="64" t="str">
        <f>CONCATENATE(YEAR,":",MONTH,":3:",WEEKLY_REPORT_DAY,":", $A$1)</f>
        <v>2016:3:3:7:NORTH</v>
      </c>
      <c r="D27" s="64">
        <f>MATCH($C27,REPORT_DATA_BY_ZONE!$A:$A, 0)</f>
        <v>103</v>
      </c>
      <c r="E27" s="19" t="s">
        <v>797</v>
      </c>
      <c r="F27" s="13"/>
      <c r="G27" s="13"/>
      <c r="H27" s="10">
        <f>IFERROR(INDEX(REPORT_DATA_BY_ZONE!$A:$AH,$D27,MATCH(H$8,REPORT_DATA_BY_ZONE!$A$1:$AH$1,0)), "")</f>
        <v>0</v>
      </c>
      <c r="I27" s="10">
        <f>IFERROR(INDEX(REPORT_DATA_BY_ZONE!$A:$AH,$D27,MATCH(I$8,REPORT_DATA_BY_ZONE!$A$1:$AH$1,0)), "")</f>
        <v>4</v>
      </c>
      <c r="J27" s="10">
        <f>IFERROR(INDEX(REPORT_DATA_BY_ZONE!$A:$AH,$D27,MATCH(J$8,REPORT_DATA_BY_ZONE!$A$1:$AH$1,0)), "")</f>
        <v>6</v>
      </c>
      <c r="K27" s="10">
        <f>IFERROR(INDEX(REPORT_DATA_BY_ZONE!$A:$AH,$D27,MATCH(K$8,REPORT_DATA_BY_ZONE!$A$1:$AH$1,0)), "")</f>
        <v>15</v>
      </c>
      <c r="L27" s="47">
        <f>IFERROR(INDEX(REPORT_DATA_BY_ZONE!$A:$AH,$D27,MATCH(L$8,REPORT_DATA_BY_ZONE!$A$1:$AH$1,0)), "")</f>
        <v>1</v>
      </c>
      <c r="M27" s="10">
        <f>IFERROR(INDEX(REPORT_DATA_BY_ZONE!$A:$AH,$D27,MATCH(M$8,REPORT_DATA_BY_ZONE!$A$1:$AH$1,0)), "")</f>
        <v>0</v>
      </c>
      <c r="N27" s="50">
        <f>IFERROR(INDEX(REPORT_DATA_BY_ZONE!$A:$AH,$D27,MATCH(N$8,REPORT_DATA_BY_ZONE!$A$1:$AH$1,0)), "")</f>
        <v>43</v>
      </c>
      <c r="O27" s="10">
        <f>IFERROR(INDEX(REPORT_DATA_BY_ZONE!$A:$AH,$D27,MATCH(O$8,REPORT_DATA_BY_ZONE!$A$1:$AH$1,0)), "")</f>
        <v>22</v>
      </c>
      <c r="P27" s="10">
        <f>IFERROR(INDEX(REPORT_DATA_BY_ZONE!$A:$AH,$D27,MATCH(P$8,REPORT_DATA_BY_ZONE!$A$1:$AH$1,0)), "")</f>
        <v>58</v>
      </c>
      <c r="Q27" s="10">
        <f>IFERROR(INDEX(REPORT_DATA_BY_ZONE!$A:$AH,$D27,MATCH(Q$8,REPORT_DATA_BY_ZONE!$A$1:$AH$1,0)), "")</f>
        <v>48</v>
      </c>
      <c r="R27" s="10">
        <f>IFERROR(INDEX(REPORT_DATA_BY_ZONE!$A:$AH,$D27,MATCH(R$8,REPORT_DATA_BY_ZONE!$A$1:$AH$1,0)), "")</f>
        <v>3</v>
      </c>
      <c r="S27" s="10">
        <f>IFERROR(INDEX(REPORT_DATA_BY_ZONE!$A:$AH,$D27,MATCH(S$8,REPORT_DATA_BY_ZONE!$A$1:$AH$1,0)), "")</f>
        <v>106</v>
      </c>
    </row>
    <row r="28" spans="1:19" ht="15" customHeight="1">
      <c r="C28" s="64" t="str">
        <f>CONCATENATE(YEAR,":",MONTH,":4:",WEEKLY_REPORT_DAY,":", $A$1)</f>
        <v>2016:3:4:7:NORTH</v>
      </c>
      <c r="D28" s="64" t="e">
        <f>MATCH($C28,REPORT_DATA_BY_ZONE!$A:$A, 0)</f>
        <v>#N/A</v>
      </c>
      <c r="E28" s="19" t="s">
        <v>798</v>
      </c>
      <c r="F28" s="13"/>
      <c r="G28" s="13"/>
      <c r="H28" s="10" t="str">
        <f>IFERROR(INDEX(REPORT_DATA_BY_ZONE!$A:$AH,$D28,MATCH(H$8,REPORT_DATA_BY_ZONE!$A$1:$AH$1,0)), "")</f>
        <v/>
      </c>
      <c r="I28" s="10" t="str">
        <f>IFERROR(INDEX(REPORT_DATA_BY_ZONE!$A:$AH,$D28,MATCH(I$8,REPORT_DATA_BY_ZONE!$A$1:$AH$1,0)), "")</f>
        <v/>
      </c>
      <c r="J28" s="10" t="str">
        <f>IFERROR(INDEX(REPORT_DATA_BY_ZONE!$A:$AH,$D28,MATCH(J$8,REPORT_DATA_BY_ZONE!$A$1:$AH$1,0)), "")</f>
        <v/>
      </c>
      <c r="K28" s="10" t="str">
        <f>IFERROR(INDEX(REPORT_DATA_BY_ZONE!$A:$AH,$D28,MATCH(K$8,REPORT_DATA_BY_ZONE!$A$1:$AH$1,0)), "")</f>
        <v/>
      </c>
      <c r="L28" s="47" t="str">
        <f>IFERROR(INDEX(REPORT_DATA_BY_ZONE!$A:$AH,$D28,MATCH(L$8,REPORT_DATA_BY_ZONE!$A$1:$AH$1,0)), "")</f>
        <v/>
      </c>
      <c r="M28" s="10" t="str">
        <f>IFERROR(INDEX(REPORT_DATA_BY_ZONE!$A:$AH,$D28,MATCH(M$8,REPORT_DATA_BY_ZONE!$A$1:$AH$1,0)), "")</f>
        <v/>
      </c>
      <c r="N28" s="50" t="str">
        <f>IFERROR(INDEX(REPORT_DATA_BY_ZONE!$A:$AH,$D28,MATCH(N$8,REPORT_DATA_BY_ZONE!$A$1:$AH$1,0)), "")</f>
        <v/>
      </c>
      <c r="O28" s="10" t="str">
        <f>IFERROR(INDEX(REPORT_DATA_BY_ZONE!$A:$AH,$D28,MATCH(O$8,REPORT_DATA_BY_ZONE!$A$1:$AH$1,0)), "")</f>
        <v/>
      </c>
      <c r="P28" s="10" t="str">
        <f>IFERROR(INDEX(REPORT_DATA_BY_ZONE!$A:$AH,$D28,MATCH(P$8,REPORT_DATA_BY_ZONE!$A$1:$AH$1,0)), "")</f>
        <v/>
      </c>
      <c r="Q28" s="10" t="str">
        <f>IFERROR(INDEX(REPORT_DATA_BY_ZONE!$A:$AH,$D28,MATCH(Q$8,REPORT_DATA_BY_ZONE!$A$1:$AH$1,0)), "")</f>
        <v/>
      </c>
      <c r="R28" s="10" t="str">
        <f>IFERROR(INDEX(REPORT_DATA_BY_ZONE!$A:$AH,$D28,MATCH(R$8,REPORT_DATA_BY_ZONE!$A$1:$AH$1,0)), "")</f>
        <v/>
      </c>
      <c r="S28" s="10" t="str">
        <f>IFERROR(INDEX(REPORT_DATA_BY_ZONE!$A:$AH,$D28,MATCH(S$8,REPORT_DATA_BY_ZONE!$A$1:$AH$1,0)), "")</f>
        <v/>
      </c>
    </row>
    <row r="29" spans="1:19" ht="15" customHeight="1">
      <c r="C29" s="64" t="str">
        <f>CONCATENATE(YEAR,":",MONTH,":5:",WEEKLY_REPORT_DAY,":", $A$1)</f>
        <v>2016:3:5:7:NORTH</v>
      </c>
      <c r="D29" s="64" t="e">
        <f>MATCH($C29,REPORT_DATA_BY_ZONE!$A:$A, 0)</f>
        <v>#N/A</v>
      </c>
      <c r="E29" s="19" t="s">
        <v>799</v>
      </c>
      <c r="F29" s="13"/>
      <c r="G29" s="13"/>
      <c r="H29" s="10" t="str">
        <f>IFERROR(INDEX(REPORT_DATA_BY_ZONE!$A:$AH,$D29,MATCH(H$8,REPORT_DATA_BY_ZONE!$A$1:$AH$1,0)), "")</f>
        <v/>
      </c>
      <c r="I29" s="10" t="str">
        <f>IFERROR(INDEX(REPORT_DATA_BY_ZONE!$A:$AH,$D29,MATCH(I$8,REPORT_DATA_BY_ZONE!$A$1:$AH$1,0)), "")</f>
        <v/>
      </c>
      <c r="J29" s="10" t="str">
        <f>IFERROR(INDEX(REPORT_DATA_BY_ZONE!$A:$AH,$D29,MATCH(J$8,REPORT_DATA_BY_ZONE!$A$1:$AH$1,0)), "")</f>
        <v/>
      </c>
      <c r="K29" s="10" t="str">
        <f>IFERROR(INDEX(REPORT_DATA_BY_ZONE!$A:$AH,$D29,MATCH(K$8,REPORT_DATA_BY_ZONE!$A$1:$AH$1,0)), "")</f>
        <v/>
      </c>
      <c r="L29" s="47" t="str">
        <f>IFERROR(INDEX(REPORT_DATA_BY_ZONE!$A:$AH,$D29,MATCH(L$8,REPORT_DATA_BY_ZONE!$A$1:$AH$1,0)), "")</f>
        <v/>
      </c>
      <c r="M29" s="10" t="str">
        <f>IFERROR(INDEX(REPORT_DATA_BY_ZONE!$A:$AH,$D29,MATCH(M$8,REPORT_DATA_BY_ZONE!$A$1:$AH$1,0)), "")</f>
        <v/>
      </c>
      <c r="N29" s="50" t="str">
        <f>IFERROR(INDEX(REPORT_DATA_BY_ZONE!$A:$AH,$D29,MATCH(N$8,REPORT_DATA_BY_ZONE!$A$1:$AH$1,0)), "")</f>
        <v/>
      </c>
      <c r="O29" s="10" t="str">
        <f>IFERROR(INDEX(REPORT_DATA_BY_ZONE!$A:$AH,$D29,MATCH(O$8,REPORT_DATA_BY_ZONE!$A$1:$AH$1,0)), "")</f>
        <v/>
      </c>
      <c r="P29" s="10" t="str">
        <f>IFERROR(INDEX(REPORT_DATA_BY_ZONE!$A:$AH,$D29,MATCH(P$8,REPORT_DATA_BY_ZONE!$A$1:$AH$1,0)), "")</f>
        <v/>
      </c>
      <c r="Q29" s="10" t="str">
        <f>IFERROR(INDEX(REPORT_DATA_BY_ZONE!$A:$AH,$D29,MATCH(Q$8,REPORT_DATA_BY_ZONE!$A$1:$AH$1,0)), "")</f>
        <v/>
      </c>
      <c r="R29" s="10" t="str">
        <f>IFERROR(INDEX(REPORT_DATA_BY_ZONE!$A:$AH,$D29,MATCH(R$8,REPORT_DATA_BY_ZONE!$A$1:$AH$1,0)), "")</f>
        <v/>
      </c>
      <c r="S29" s="10" t="str">
        <f>IFERROR(INDEX(REPORT_DATA_BY_ZONE!$A:$AH,$D29,MATCH(S$8,REPORT_DATA_BY_ZONE!$A$1:$AH$1,0)), "")</f>
        <v/>
      </c>
    </row>
    <row r="30" spans="1:19" ht="15" customHeight="1">
      <c r="E30" s="16" t="s">
        <v>819</v>
      </c>
      <c r="F30" s="14"/>
      <c r="G30" s="14"/>
      <c r="H30" s="17">
        <f>SUM(H25:H29)</f>
        <v>1</v>
      </c>
      <c r="I30" s="17">
        <f t="shared" ref="I30:R30" si="2">SUM(I25:I29)</f>
        <v>9</v>
      </c>
      <c r="J30" s="17">
        <f t="shared" si="2"/>
        <v>16</v>
      </c>
      <c r="K30" s="17">
        <f t="shared" si="2"/>
        <v>35</v>
      </c>
      <c r="L30" s="49">
        <f t="shared" si="2"/>
        <v>2</v>
      </c>
      <c r="M30" s="17">
        <f t="shared" si="2"/>
        <v>0</v>
      </c>
      <c r="N30" s="52">
        <f t="shared" si="2"/>
        <v>94</v>
      </c>
      <c r="O30" s="17">
        <f t="shared" si="2"/>
        <v>53</v>
      </c>
      <c r="P30" s="17">
        <f t="shared" si="2"/>
        <v>175</v>
      </c>
      <c r="Q30" s="17">
        <f t="shared" si="2"/>
        <v>124</v>
      </c>
      <c r="R30" s="17">
        <f t="shared" si="2"/>
        <v>12</v>
      </c>
      <c r="S30" s="17">
        <f>SUM(S25:S29)</f>
        <v>253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20:S20 M12:S12 M15:S15">
    <cfRule type="expression" dxfId="194" priority="34">
      <formula>AND(M$9&lt;&gt;"",M12&gt;=M$9)</formula>
    </cfRule>
  </conditionalFormatting>
  <conditionalFormatting sqref="M12:S12 M20:S20 M15:S15">
    <cfRule type="expression" dxfId="193" priority="33">
      <formula>J12=""</formula>
    </cfRule>
    <cfRule type="expression" dxfId="192" priority="35">
      <formula>AND(M$10&lt;&gt;"",M12&lt;M$10)</formula>
    </cfRule>
    <cfRule type="expression" dxfId="191" priority="36">
      <formula>AND(M$10&lt;&gt;"",M12&gt;=M$10)</formula>
    </cfRule>
  </conditionalFormatting>
  <conditionalFormatting sqref="M21:S21">
    <cfRule type="expression" dxfId="190" priority="30">
      <formula>AND(M$9&lt;&gt;"",M21&gt;=M$9)</formula>
    </cfRule>
  </conditionalFormatting>
  <conditionalFormatting sqref="M21:S21">
    <cfRule type="expression" dxfId="189" priority="29">
      <formula>J21=""</formula>
    </cfRule>
    <cfRule type="expression" dxfId="188" priority="31">
      <formula>AND(M$10&lt;&gt;"",M21&lt;M$10)</formula>
    </cfRule>
    <cfRule type="expression" dxfId="187" priority="32">
      <formula>AND(M$10&lt;&gt;"",M21&gt;=M$10)</formula>
    </cfRule>
  </conditionalFormatting>
  <conditionalFormatting sqref="M13:S13">
    <cfRule type="expression" dxfId="186" priority="26">
      <formula>AND(M$9&lt;&gt;"",M13&gt;=M$9)</formula>
    </cfRule>
  </conditionalFormatting>
  <conditionalFormatting sqref="M13:S13">
    <cfRule type="expression" dxfId="185" priority="25">
      <formula>J13=""</formula>
    </cfRule>
    <cfRule type="expression" dxfId="184" priority="27">
      <formula>AND(M$10&lt;&gt;"",M13&lt;M$10)</formula>
    </cfRule>
    <cfRule type="expression" dxfId="183" priority="28">
      <formula>AND(M$10&lt;&gt;"",M13&gt;=M$10)</formula>
    </cfRule>
  </conditionalFormatting>
  <conditionalFormatting sqref="M14:S14">
    <cfRule type="expression" dxfId="182" priority="22">
      <formula>AND(M$9&lt;&gt;"",M14&gt;=M$9)</formula>
    </cfRule>
  </conditionalFormatting>
  <conditionalFormatting sqref="M14:S14">
    <cfRule type="expression" dxfId="181" priority="21">
      <formula>J14=""</formula>
    </cfRule>
    <cfRule type="expression" dxfId="180" priority="23">
      <formula>AND(M$10&lt;&gt;"",M14&lt;M$10)</formula>
    </cfRule>
    <cfRule type="expression" dxfId="179" priority="24">
      <formula>AND(M$10&lt;&gt;"",M14&gt;=M$10)</formula>
    </cfRule>
  </conditionalFormatting>
  <conditionalFormatting sqref="M18:S18">
    <cfRule type="expression" dxfId="178" priority="6">
      <formula>AND(M$9&lt;&gt;"",M18&gt;=M$9)</formula>
    </cfRule>
  </conditionalFormatting>
  <conditionalFormatting sqref="M18:S18">
    <cfRule type="expression" dxfId="177" priority="5">
      <formula>J18=""</formula>
    </cfRule>
    <cfRule type="expression" dxfId="176" priority="7">
      <formula>AND(M$10&lt;&gt;"",M18&lt;M$10)</formula>
    </cfRule>
    <cfRule type="expression" dxfId="175" priority="8">
      <formula>AND(M$10&lt;&gt;"",M18&gt;=M$10)</formula>
    </cfRule>
  </conditionalFormatting>
  <conditionalFormatting sqref="M19:S19">
    <cfRule type="expression" dxfId="174" priority="2">
      <formula>AND(M$9&lt;&gt;"",M19&gt;=M$9)</formula>
    </cfRule>
  </conditionalFormatting>
  <conditionalFormatting sqref="M19:S19">
    <cfRule type="expression" dxfId="173" priority="1">
      <formula>J19=""</formula>
    </cfRule>
    <cfRule type="expression" dxfId="172" priority="3">
      <formula>AND(M$10&lt;&gt;"",M19&lt;M$10)</formula>
    </cfRule>
    <cfRule type="expression" dxfId="171" priority="4">
      <formula>AND(M$10&lt;&gt;"",M19&gt;=M$10)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opLeftCell="T76" zoomScale="85" zoomScaleNormal="85" workbookViewId="0">
      <selection activeCell="C15" sqref="C15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2014:1:0:0:NORTH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2014:2:0:0:NORTH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2014:3:0:0:NORTH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2014:4:0:0:NORTH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2014:5:0:0:NORTH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2014:6:0:0:NORTH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2014:7:0:0:NORTH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2014:8:0:0:NORTH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2014:9:0:0:NORTH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2014:10:0:0:NORTH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2014:11:0:0:NORTH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2014:12:0:0:NORTH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2015:1:0:0:NORTH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2015:2:0:0:NORTH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2015:3:0:0:NORTH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2015:4:0:0:NORTH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2015:5:0:0:NORTH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2015:6:0:0:NORTH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2015:7:0:0:NORTH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2015:8:0:0:NORTH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2015:9:0:0:NORTH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2015:10:0:0:NORTH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2015:11:0:0:NORTH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2015:12:0:0:NORTH</v>
      </c>
      <c r="AB76" s="27">
        <f t="shared" ca="1" si="3"/>
        <v>116</v>
      </c>
      <c r="AC76" s="21">
        <f t="shared" ca="1" si="4"/>
        <v>2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2016:1:0:0:NORTH</v>
      </c>
      <c r="AB77" s="27">
        <f t="shared" ca="1" si="3"/>
        <v>216</v>
      </c>
      <c r="AC77" s="21">
        <f t="shared" ca="1" si="4"/>
        <v>2</v>
      </c>
      <c r="AD77" s="21">
        <f t="shared" si="5"/>
        <v>5</v>
      </c>
      <c r="AE77" s="27">
        <f t="shared" ca="1" si="6"/>
        <v>5</v>
      </c>
      <c r="AF77" s="10">
        <f t="shared" ca="1" si="9"/>
        <v>3</v>
      </c>
      <c r="AG77" s="10">
        <f t="shared" ca="1" si="9"/>
        <v>0</v>
      </c>
      <c r="AH77" s="10">
        <f t="shared" ca="1" si="9"/>
        <v>0</v>
      </c>
      <c r="AI77" s="10">
        <f t="shared" ca="1" si="9"/>
        <v>3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42372</v>
      </c>
      <c r="AN77" s="27">
        <f t="shared" ref="AN77:AN88" si="11">WEEKNUM(AM77,2)-WEEKNUM(DATE(YEAR(AM77),MONTH(AM77),1),2)+1</f>
        <v>1</v>
      </c>
      <c r="AO77" s="28" t="str">
        <f t="shared" ref="AO77:AO88" si="12">CONCATENATE(YEAR(AM77),":",MONTH(AM77),":",AN77,":",WEEKLY_REPORT_DAY,":", $X$90)</f>
        <v>2016:1:1:7:NORTH</v>
      </c>
      <c r="AP77" s="27" t="e">
        <f t="shared" ref="AP77:AP88" ca="1" si="13">MATCH(AO77,INDIRECT(CONCATENATE($X$93,"$A:$A")),0)</f>
        <v>#N/A</v>
      </c>
      <c r="AQ77" s="21" t="e">
        <f t="shared" ref="AQ77:AU88" ca="1" si="14">INDEX(INDIRECT(CONCATENATE($X$93,"$A:$AG")),$AP77,MATCH(AQ$52,INDIRECT(CONCATENATE($X$93,"$A1:$AG1")),0))</f>
        <v>#N/A</v>
      </c>
      <c r="AR77" s="21" t="e">
        <f t="shared" ca="1" si="14"/>
        <v>#N/A</v>
      </c>
      <c r="AS77" s="21" t="e">
        <f t="shared" ca="1" si="14"/>
        <v>#N/A</v>
      </c>
      <c r="AT77" s="21" t="e">
        <f t="shared" ca="1" si="14"/>
        <v>#N/A</v>
      </c>
      <c r="AU77" s="21" t="e">
        <f t="shared" ca="1" si="14"/>
        <v>#N/A</v>
      </c>
      <c r="AV77" s="21">
        <f t="shared" ref="AV77:AV88" si="15">ROUND(1*$X$97/$X$99,0)</f>
        <v>2</v>
      </c>
      <c r="AW77" s="21">
        <f t="shared" ref="AW77:AW88" si="16">6*$X$97</f>
        <v>48</v>
      </c>
      <c r="AX77" s="21">
        <f t="shared" ref="AX77:AX88" si="17">3*$X$97</f>
        <v>24</v>
      </c>
      <c r="AY77" s="21">
        <f t="shared" ref="AY77:AY88" si="18">5*$X$97</f>
        <v>40</v>
      </c>
      <c r="AZ77" s="21">
        <f t="shared" ref="AZ77:AZ88" si="19">1*$X$97</f>
        <v>8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2016:2:0:0:NORTH</v>
      </c>
      <c r="AB78" s="27">
        <f t="shared" ca="1" si="3"/>
        <v>227</v>
      </c>
      <c r="AC78" s="21">
        <f t="shared" ca="1" si="4"/>
        <v>1</v>
      </c>
      <c r="AD78" s="21">
        <f t="shared" si="5"/>
        <v>5</v>
      </c>
      <c r="AE78" s="27">
        <f t="shared" ca="1" si="6"/>
        <v>16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1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42379</v>
      </c>
      <c r="AN78" s="27">
        <f t="shared" si="11"/>
        <v>2</v>
      </c>
      <c r="AO78" s="28" t="str">
        <f t="shared" si="12"/>
        <v>2016:1:2:7:NORTH</v>
      </c>
      <c r="AP78" s="27">
        <f t="shared" ca="1" si="13"/>
        <v>5</v>
      </c>
      <c r="AQ78" s="21">
        <f t="shared" ca="1" si="14"/>
        <v>1</v>
      </c>
      <c r="AR78" s="21">
        <f t="shared" ca="1" si="14"/>
        <v>32</v>
      </c>
      <c r="AS78" s="21">
        <f t="shared" ca="1" si="14"/>
        <v>0</v>
      </c>
      <c r="AT78" s="21">
        <f t="shared" ca="1" si="14"/>
        <v>18</v>
      </c>
      <c r="AU78" s="21">
        <f t="shared" ca="1" si="14"/>
        <v>0</v>
      </c>
      <c r="AV78" s="21">
        <f t="shared" si="15"/>
        <v>2</v>
      </c>
      <c r="AW78" s="21">
        <f t="shared" si="16"/>
        <v>48</v>
      </c>
      <c r="AX78" s="21">
        <f t="shared" si="17"/>
        <v>24</v>
      </c>
      <c r="AY78" s="21">
        <f t="shared" si="18"/>
        <v>40</v>
      </c>
      <c r="AZ78" s="21">
        <f t="shared" si="19"/>
        <v>8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2016:3:0:0:NORTH</v>
      </c>
      <c r="AB79" s="27">
        <f t="shared" ca="1" si="3"/>
        <v>238</v>
      </c>
      <c r="AC79" s="21">
        <f t="shared" ca="1" si="4"/>
        <v>0</v>
      </c>
      <c r="AD79" s="21">
        <f t="shared" si="5"/>
        <v>5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42386</v>
      </c>
      <c r="AN79" s="27">
        <f t="shared" si="11"/>
        <v>3</v>
      </c>
      <c r="AO79" s="28" t="str">
        <f t="shared" si="12"/>
        <v>2016:1:3:7:NORTH</v>
      </c>
      <c r="AP79" s="27" t="e">
        <f t="shared" ca="1" si="13"/>
        <v>#N/A</v>
      </c>
      <c r="AQ79" s="21" t="e">
        <f t="shared" ca="1" si="14"/>
        <v>#N/A</v>
      </c>
      <c r="AR79" s="21" t="e">
        <f t="shared" ca="1" si="14"/>
        <v>#N/A</v>
      </c>
      <c r="AS79" s="21" t="e">
        <f t="shared" ca="1" si="14"/>
        <v>#N/A</v>
      </c>
      <c r="AT79" s="21" t="e">
        <f t="shared" ca="1" si="14"/>
        <v>#N/A</v>
      </c>
      <c r="AU79" s="21" t="e">
        <f t="shared" ca="1" si="14"/>
        <v>#N/A</v>
      </c>
      <c r="AV79" s="21">
        <f t="shared" si="15"/>
        <v>2</v>
      </c>
      <c r="AW79" s="21">
        <f t="shared" si="16"/>
        <v>48</v>
      </c>
      <c r="AX79" s="21">
        <f t="shared" si="17"/>
        <v>24</v>
      </c>
      <c r="AY79" s="21">
        <f t="shared" si="18"/>
        <v>40</v>
      </c>
      <c r="AZ79" s="21">
        <f t="shared" si="19"/>
        <v>8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2016:4:0:0:NORTH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5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42393</v>
      </c>
      <c r="AN80" s="27">
        <f t="shared" si="11"/>
        <v>4</v>
      </c>
      <c r="AO80" s="28" t="str">
        <f t="shared" si="12"/>
        <v>2016:1:4:7:NORTH</v>
      </c>
      <c r="AP80" s="27">
        <f t="shared" ca="1" si="13"/>
        <v>16</v>
      </c>
      <c r="AQ80" s="21">
        <f t="shared" ca="1" si="14"/>
        <v>1</v>
      </c>
      <c r="AR80" s="21">
        <f t="shared" ca="1" si="14"/>
        <v>31</v>
      </c>
      <c r="AS80" s="21">
        <f t="shared" ca="1" si="14"/>
        <v>9</v>
      </c>
      <c r="AT80" s="21">
        <f t="shared" ca="1" si="14"/>
        <v>34</v>
      </c>
      <c r="AU80" s="21">
        <f t="shared" ca="1" si="14"/>
        <v>0</v>
      </c>
      <c r="AV80" s="21">
        <f t="shared" si="15"/>
        <v>2</v>
      </c>
      <c r="AW80" s="21">
        <f t="shared" si="16"/>
        <v>48</v>
      </c>
      <c r="AX80" s="21">
        <f t="shared" si="17"/>
        <v>24</v>
      </c>
      <c r="AY80" s="21">
        <f t="shared" si="18"/>
        <v>40</v>
      </c>
      <c r="AZ80" s="21">
        <f t="shared" si="19"/>
        <v>8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2016:5:0:0:NORTH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5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42400</v>
      </c>
      <c r="AN81" s="27">
        <f t="shared" si="11"/>
        <v>5</v>
      </c>
      <c r="AO81" s="28" t="str">
        <f t="shared" si="12"/>
        <v>2016:1:5:7:NORTH</v>
      </c>
      <c r="AP81" s="27">
        <f t="shared" ca="1" si="13"/>
        <v>27</v>
      </c>
      <c r="AQ81" s="21">
        <f t="shared" ca="1" si="14"/>
        <v>0</v>
      </c>
      <c r="AR81" s="21">
        <f t="shared" ca="1" si="14"/>
        <v>25</v>
      </c>
      <c r="AS81" s="21">
        <f t="shared" ca="1" si="14"/>
        <v>5</v>
      </c>
      <c r="AT81" s="21">
        <f t="shared" ca="1" si="14"/>
        <v>27</v>
      </c>
      <c r="AU81" s="21">
        <f t="shared" ca="1" si="14"/>
        <v>0</v>
      </c>
      <c r="AV81" s="21">
        <f t="shared" si="15"/>
        <v>2</v>
      </c>
      <c r="AW81" s="21">
        <f t="shared" si="16"/>
        <v>48</v>
      </c>
      <c r="AX81" s="21">
        <f t="shared" si="17"/>
        <v>24</v>
      </c>
      <c r="AY81" s="21">
        <f t="shared" si="18"/>
        <v>40</v>
      </c>
      <c r="AZ81" s="21">
        <f t="shared" si="19"/>
        <v>8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2016:6:0:0:NORTH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42407</v>
      </c>
      <c r="AN82" s="27">
        <f t="shared" si="11"/>
        <v>1</v>
      </c>
      <c r="AO82" s="28" t="str">
        <f t="shared" si="12"/>
        <v>2016:2:1:7:NORTH</v>
      </c>
      <c r="AP82" s="27">
        <f t="shared" ca="1" si="13"/>
        <v>38</v>
      </c>
      <c r="AQ82" s="21">
        <f t="shared" ca="1" si="14"/>
        <v>0</v>
      </c>
      <c r="AR82" s="21">
        <f t="shared" ca="1" si="14"/>
        <v>31</v>
      </c>
      <c r="AS82" s="21">
        <f t="shared" ca="1" si="14"/>
        <v>5</v>
      </c>
      <c r="AT82" s="21">
        <f t="shared" ca="1" si="14"/>
        <v>21</v>
      </c>
      <c r="AU82" s="21">
        <f t="shared" ca="1" si="14"/>
        <v>2</v>
      </c>
      <c r="AV82" s="21">
        <f t="shared" si="15"/>
        <v>2</v>
      </c>
      <c r="AW82" s="21">
        <f t="shared" si="16"/>
        <v>48</v>
      </c>
      <c r="AX82" s="21">
        <f t="shared" si="17"/>
        <v>24</v>
      </c>
      <c r="AY82" s="21">
        <f t="shared" si="18"/>
        <v>40</v>
      </c>
      <c r="AZ82" s="21">
        <f t="shared" si="19"/>
        <v>8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2016:7:0:0:NORTH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42414</v>
      </c>
      <c r="AN83" s="27">
        <f t="shared" si="11"/>
        <v>2</v>
      </c>
      <c r="AO83" s="28" t="str">
        <f t="shared" si="12"/>
        <v>2016:2:2:7:NORTH</v>
      </c>
      <c r="AP83" s="27">
        <f t="shared" ca="1" si="13"/>
        <v>49</v>
      </c>
      <c r="AQ83" s="21">
        <f t="shared" ca="1" si="14"/>
        <v>0</v>
      </c>
      <c r="AR83" s="21">
        <f t="shared" ca="1" si="14"/>
        <v>28</v>
      </c>
      <c r="AS83" s="21">
        <f t="shared" ca="1" si="14"/>
        <v>13</v>
      </c>
      <c r="AT83" s="21">
        <f t="shared" ca="1" si="14"/>
        <v>30</v>
      </c>
      <c r="AU83" s="21">
        <f t="shared" ca="1" si="14"/>
        <v>5</v>
      </c>
      <c r="AV83" s="21">
        <f t="shared" si="15"/>
        <v>2</v>
      </c>
      <c r="AW83" s="21">
        <f t="shared" si="16"/>
        <v>48</v>
      </c>
      <c r="AX83" s="21">
        <f t="shared" si="17"/>
        <v>24</v>
      </c>
      <c r="AY83" s="21">
        <f t="shared" si="18"/>
        <v>40</v>
      </c>
      <c r="AZ83" s="21">
        <f t="shared" si="19"/>
        <v>8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2016:8:0:0:NORTH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42421</v>
      </c>
      <c r="AN84" s="27">
        <f t="shared" si="11"/>
        <v>3</v>
      </c>
      <c r="AO84" s="28" t="str">
        <f t="shared" si="12"/>
        <v>2016:2:3:7:NORTH</v>
      </c>
      <c r="AP84" s="27">
        <f t="shared" ca="1" si="13"/>
        <v>60</v>
      </c>
      <c r="AQ84" s="21">
        <f t="shared" ca="1" si="14"/>
        <v>0</v>
      </c>
      <c r="AR84" s="21">
        <f t="shared" ca="1" si="14"/>
        <v>28</v>
      </c>
      <c r="AS84" s="21">
        <f t="shared" ca="1" si="14"/>
        <v>10</v>
      </c>
      <c r="AT84" s="21">
        <f t="shared" ca="1" si="14"/>
        <v>37</v>
      </c>
      <c r="AU84" s="21">
        <f t="shared" ca="1" si="14"/>
        <v>0</v>
      </c>
      <c r="AV84" s="21">
        <f t="shared" si="15"/>
        <v>2</v>
      </c>
      <c r="AW84" s="21">
        <f t="shared" si="16"/>
        <v>48</v>
      </c>
      <c r="AX84" s="21">
        <f t="shared" si="17"/>
        <v>24</v>
      </c>
      <c r="AY84" s="21">
        <f t="shared" si="18"/>
        <v>40</v>
      </c>
      <c r="AZ84" s="21">
        <f t="shared" si="19"/>
        <v>8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2016:9:0:0:NORTH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42428</v>
      </c>
      <c r="AN85" s="27">
        <f t="shared" si="11"/>
        <v>4</v>
      </c>
      <c r="AO85" s="28" t="str">
        <f t="shared" si="12"/>
        <v>2016:2:4:7:NORTH</v>
      </c>
      <c r="AP85" s="27">
        <f t="shared" ca="1" si="13"/>
        <v>71</v>
      </c>
      <c r="AQ85" s="21">
        <f t="shared" ca="1" si="14"/>
        <v>1</v>
      </c>
      <c r="AR85" s="21">
        <f t="shared" ca="1" si="14"/>
        <v>21</v>
      </c>
      <c r="AS85" s="21">
        <f t="shared" ca="1" si="14"/>
        <v>14</v>
      </c>
      <c r="AT85" s="21">
        <f t="shared" ca="1" si="14"/>
        <v>24</v>
      </c>
      <c r="AU85" s="21">
        <f t="shared" ca="1" si="14"/>
        <v>1</v>
      </c>
      <c r="AV85" s="21">
        <f t="shared" si="15"/>
        <v>2</v>
      </c>
      <c r="AW85" s="21">
        <f t="shared" si="16"/>
        <v>48</v>
      </c>
      <c r="AX85" s="21">
        <f t="shared" si="17"/>
        <v>24</v>
      </c>
      <c r="AY85" s="21">
        <f t="shared" si="18"/>
        <v>40</v>
      </c>
      <c r="AZ85" s="21">
        <f t="shared" si="19"/>
        <v>8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2016:10:0:0:NORTH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42435</v>
      </c>
      <c r="AN86" s="27">
        <f t="shared" si="11"/>
        <v>1</v>
      </c>
      <c r="AO86" s="28" t="str">
        <f t="shared" si="12"/>
        <v>2016:3:1:7:NORTH</v>
      </c>
      <c r="AP86" s="27">
        <f t="shared" ca="1" si="13"/>
        <v>82</v>
      </c>
      <c r="AQ86" s="21">
        <f t="shared" ca="1" si="14"/>
        <v>0</v>
      </c>
      <c r="AR86" s="21">
        <f t="shared" ca="1" si="14"/>
        <v>20</v>
      </c>
      <c r="AS86" s="21">
        <f t="shared" ca="1" si="14"/>
        <v>13</v>
      </c>
      <c r="AT86" s="21">
        <f t="shared" ca="1" si="14"/>
        <v>33</v>
      </c>
      <c r="AU86" s="21">
        <f t="shared" ca="1" si="14"/>
        <v>5</v>
      </c>
      <c r="AV86" s="21">
        <f t="shared" si="15"/>
        <v>2</v>
      </c>
      <c r="AW86" s="21">
        <f t="shared" si="16"/>
        <v>48</v>
      </c>
      <c r="AX86" s="21">
        <f t="shared" si="17"/>
        <v>24</v>
      </c>
      <c r="AY86" s="21">
        <f t="shared" si="18"/>
        <v>40</v>
      </c>
      <c r="AZ86" s="21">
        <f t="shared" si="19"/>
        <v>8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2016:11:0:0:NORTH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42442</v>
      </c>
      <c r="AN87" s="27">
        <f t="shared" si="11"/>
        <v>2</v>
      </c>
      <c r="AO87" s="28" t="str">
        <f t="shared" si="12"/>
        <v>2016:3:2:7:NORTH</v>
      </c>
      <c r="AP87" s="27">
        <f t="shared" ca="1" si="13"/>
        <v>93</v>
      </c>
      <c r="AQ87" s="21">
        <f t="shared" ca="1" si="14"/>
        <v>0</v>
      </c>
      <c r="AR87" s="21">
        <f t="shared" ca="1" si="14"/>
        <v>31</v>
      </c>
      <c r="AS87" s="21">
        <f t="shared" ca="1" si="14"/>
        <v>18</v>
      </c>
      <c r="AT87" s="21">
        <f t="shared" ca="1" si="14"/>
        <v>43</v>
      </c>
      <c r="AU87" s="21">
        <f t="shared" ca="1" si="14"/>
        <v>4</v>
      </c>
      <c r="AV87" s="21">
        <f t="shared" si="15"/>
        <v>2</v>
      </c>
      <c r="AW87" s="21">
        <f t="shared" si="16"/>
        <v>48</v>
      </c>
      <c r="AX87" s="21">
        <f t="shared" si="17"/>
        <v>24</v>
      </c>
      <c r="AY87" s="21">
        <f t="shared" si="18"/>
        <v>40</v>
      </c>
      <c r="AZ87" s="21">
        <f t="shared" si="19"/>
        <v>8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2016:12:0:0:NORTH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42449</v>
      </c>
      <c r="AN88" s="27">
        <f t="shared" si="11"/>
        <v>3</v>
      </c>
      <c r="AO88" s="28" t="str">
        <f t="shared" si="12"/>
        <v>2016:3:3:7:NORTH</v>
      </c>
      <c r="AP88" s="27">
        <f t="shared" ca="1" si="13"/>
        <v>103</v>
      </c>
      <c r="AQ88" s="21">
        <f t="shared" ca="1" si="14"/>
        <v>0</v>
      </c>
      <c r="AR88" s="21">
        <f t="shared" ca="1" si="14"/>
        <v>43</v>
      </c>
      <c r="AS88" s="21">
        <f t="shared" ca="1" si="14"/>
        <v>22</v>
      </c>
      <c r="AT88" s="21">
        <f t="shared" ca="1" si="14"/>
        <v>48</v>
      </c>
      <c r="AU88" s="21">
        <f t="shared" ca="1" si="14"/>
        <v>3</v>
      </c>
      <c r="AV88" s="21">
        <f t="shared" si="15"/>
        <v>2</v>
      </c>
      <c r="AW88" s="21">
        <f t="shared" si="16"/>
        <v>48</v>
      </c>
      <c r="AX88" s="21">
        <f t="shared" si="17"/>
        <v>24</v>
      </c>
      <c r="AY88" s="21">
        <f t="shared" si="18"/>
        <v>40</v>
      </c>
      <c r="AZ88" s="21">
        <f t="shared" si="19"/>
        <v>8</v>
      </c>
    </row>
    <row r="89" spans="23:52">
      <c r="AC89" s="7">
        <f ca="1">SUMIFS(AC53:AC88, $X53:$X88,YEAR,AC53:AC88,"&lt;&gt;#N/A")</f>
        <v>3</v>
      </c>
      <c r="AD89" s="27"/>
      <c r="AF89" s="7">
        <f t="shared" ref="AF89:AK89" ca="1" si="21">SUM(AF53:AF88)</f>
        <v>3</v>
      </c>
      <c r="AG89" s="7">
        <f t="shared" ca="1" si="21"/>
        <v>0</v>
      </c>
      <c r="AH89" s="7">
        <f t="shared" ca="1" si="21"/>
        <v>0</v>
      </c>
      <c r="AI89" s="7">
        <f t="shared" ca="1" si="21"/>
        <v>4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1484</v>
      </c>
      <c r="X90" s="2" t="s">
        <v>1921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2361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2698</v>
      </c>
      <c r="AD92" s="27"/>
      <c r="AN92" s="27"/>
    </row>
    <row r="93" spans="23:52">
      <c r="W93" s="7" t="s">
        <v>828</v>
      </c>
      <c r="X93" s="2" t="s">
        <v>831</v>
      </c>
      <c r="Y93" s="27"/>
      <c r="Z93" s="27"/>
      <c r="AD93" s="27"/>
      <c r="AN93" s="27"/>
    </row>
    <row r="94" spans="23:52">
      <c r="W94" s="7" t="s">
        <v>829</v>
      </c>
      <c r="X94" s="2" t="s">
        <v>830</v>
      </c>
      <c r="Y94" s="27"/>
      <c r="Z94" s="27"/>
      <c r="AD94" s="27"/>
      <c r="AN94" s="27"/>
    </row>
    <row r="95" spans="23:52">
      <c r="W95" s="39" t="s">
        <v>832</v>
      </c>
      <c r="X95" s="2" t="s">
        <v>833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>
        <v>60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8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5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4</v>
      </c>
      <c r="AN100" s="27"/>
    </row>
    <row r="101" spans="23:50">
      <c r="W101" s="7" t="s">
        <v>449</v>
      </c>
      <c r="X101" s="7">
        <f ca="1">SUM($AF$89:$AH$89)</f>
        <v>3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43%</v>
      </c>
      <c r="Y102" s="30">
        <f ca="1">IFERROR(X101/SUM(X100:X101),"0")</f>
        <v>0.42857142857142855</v>
      </c>
      <c r="Z102" s="7" t="str">
        <f ca="1">TEXT(Y102,"00%")</f>
        <v>43%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60
Actual YTD 年度實際:    5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2015  2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2016  3</v>
      </c>
    </row>
    <row r="107" spans="23:50" ht="23.25">
      <c r="W107" s="7" t="s">
        <v>1479</v>
      </c>
      <c r="X107" s="42" t="str">
        <f>$X$91</f>
        <v>North Zone</v>
      </c>
    </row>
    <row r="108" spans="23:50">
      <c r="X108" s="40" t="str">
        <f>$X$92</f>
        <v>北台北地帶</v>
      </c>
    </row>
    <row r="109" spans="23:50">
      <c r="X109" s="41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zoomScaleNormal="100" zoomScaleSheetLayoutView="115" workbookViewId="0">
      <selection activeCell="A4" sqref="A4:A5"/>
    </sheetView>
  </sheetViews>
  <sheetFormatPr defaultRowHeight="15"/>
  <cols>
    <col min="1" max="1" width="22.7109375" style="64" customWidth="1"/>
    <col min="2" max="3" width="22.85546875" style="64" customWidth="1"/>
    <col min="4" max="4" width="11.28515625" style="64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2074</v>
      </c>
      <c r="E1" s="36" t="str">
        <f>$A$2</f>
        <v>Shilin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2752</v>
      </c>
      <c r="E2" s="75" t="str">
        <f>$A$3</f>
        <v>士林地區</v>
      </c>
      <c r="F2" s="26" t="s">
        <v>806</v>
      </c>
      <c r="G2" s="77">
        <f>$A$6</f>
        <v>0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2753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72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2363</v>
      </c>
      <c r="E4" s="82">
        <f>DATE</f>
        <v>42449</v>
      </c>
      <c r="F4" s="23" t="s">
        <v>804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2327</v>
      </c>
      <c r="E5" s="83"/>
      <c r="F5" s="5" t="s">
        <v>805</v>
      </c>
      <c r="G5" s="6"/>
      <c r="H5" s="87">
        <f ca="1">SHILIN_DISTRICT_GRAPH!$AC$89</f>
        <v>1</v>
      </c>
      <c r="I5" s="88"/>
      <c r="J5" s="88"/>
      <c r="K5" s="89"/>
      <c r="L5" s="45">
        <f>$M$24</f>
        <v>0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North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北臺北支聯會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2364</v>
      </c>
      <c r="B11" s="1"/>
      <c r="E11" s="5" t="str">
        <f>$A11</f>
        <v>Shilin 士林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2072</v>
      </c>
      <c r="C12" s="64" t="str">
        <f>CONCATENATE(YEAR,":",MONTH,":",WEEK,":",WEEKDAY,":",$B12)</f>
        <v>2016:3:3:7:SHILIN_ZL</v>
      </c>
      <c r="D12" s="64">
        <f>MATCH($C12,REPORT_DATA_BY_COMP!$A:$A,0)</f>
        <v>925</v>
      </c>
      <c r="E12" s="65" t="str">
        <f>SUBSTITUTE(VLOOKUP($B12,COMP_LIST!$A:$AA,5,FALSE),"EL","")</f>
        <v>E. Sessions ZL / Aiono ZL</v>
      </c>
      <c r="F12" s="4" t="str">
        <f>VLOOKUP($B12,COMP_LIST!$A:$AA,3,FALSE)</f>
        <v>Shilin ZL</v>
      </c>
      <c r="G12" s="4" t="str">
        <f>VLOOKUP($B12,COMP_LIST!$A:$AA,4,FALSE)</f>
        <v>士林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0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5</v>
      </c>
      <c r="O12" s="10">
        <f>IFERROR(INDEX(REPORT_DATA_BY_COMP!$A:$AH,$D12,MATCH(O$8,REPORT_DATA_BY_COMP!$A$1:$AH$1,0)), "")</f>
        <v>3</v>
      </c>
      <c r="P12" s="10">
        <f>IFERROR(INDEX(REPORT_DATA_BY_COMP!$A:$AH,$D12,MATCH(P$8,REPORT_DATA_BY_COMP!$A$1:$AH$1,0)), "")</f>
        <v>8</v>
      </c>
      <c r="Q12" s="10">
        <f>IFERROR(INDEX(REPORT_DATA_BY_COMP!$A:$AH,$D12,MATCH(Q$8,REPORT_DATA_BY_COMP!$A$1:$AH$1,0)), "")</f>
        <v>8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16</v>
      </c>
    </row>
    <row r="13" spans="1:19" ht="15" customHeight="1">
      <c r="A13" s="1"/>
      <c r="B13" s="1" t="s">
        <v>2138</v>
      </c>
      <c r="C13" s="64" t="str">
        <f>CONCATENATE(YEAR,":",MONTH,":",WEEK,":",WEEKDAY,":",$B13)</f>
        <v>2016:3:3:7:TIANMU_A_E</v>
      </c>
      <c r="D13" s="64">
        <f>MATCH($C13,REPORT_DATA_BY_COMP!$A:$A,0)</f>
        <v>942</v>
      </c>
      <c r="E13" s="65" t="str">
        <f>SUBSTITUTE(VLOOKUP($B13,COMP_LIST!$A:$AA,5,FALSE),"EL","")</f>
        <v>E. Matua DL / Chia</v>
      </c>
      <c r="F13" s="4" t="str">
        <f>VLOOKUP($B13,COMP_LIST!$A:$AA,3,FALSE)</f>
        <v>Tianmu A E</v>
      </c>
      <c r="G13" s="4" t="str">
        <f>VLOOKUP($B13,COMP_LIST!$A:$AA,4,FALSE)</f>
        <v>天母 A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2</v>
      </c>
      <c r="K13" s="10">
        <f>IFERROR(INDEX(REPORT_DATA_BY_COMP!$A:$AH,$D13,MATCH(K$8,REPORT_DATA_BY_COMP!$A$1:$AH$1,0)), "")</f>
        <v>1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7</v>
      </c>
      <c r="O13" s="10">
        <f>IFERROR(INDEX(REPORT_DATA_BY_COMP!$A:$AH,$D13,MATCH(O$8,REPORT_DATA_BY_COMP!$A$1:$AH$1,0)), "")</f>
        <v>1</v>
      </c>
      <c r="P13" s="10">
        <f>IFERROR(INDEX(REPORT_DATA_BY_COMP!$A:$AH,$D13,MATCH(P$8,REPORT_DATA_BY_COMP!$A$1:$AH$1,0)), "")</f>
        <v>9</v>
      </c>
      <c r="Q13" s="10">
        <f>IFERROR(INDEX(REPORT_DATA_BY_COMP!$A:$AH,$D13,MATCH(Q$8,REPORT_DATA_BY_COMP!$A$1:$AH$1,0)), "")</f>
        <v>7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16</v>
      </c>
    </row>
    <row r="14" spans="1:19" ht="15" customHeight="1">
      <c r="A14" s="1"/>
      <c r="B14" s="1" t="s">
        <v>2143</v>
      </c>
      <c r="C14" s="64" t="str">
        <f>CONCATENATE(YEAR,":",MONTH,":",WEEK,":",WEEKDAY,":",$B14)</f>
        <v>2016:3:3:7:TIANMU_B_E</v>
      </c>
      <c r="D14" s="64">
        <f>MATCH($C14,REPORT_DATA_BY_COMP!$A:$A,0)</f>
        <v>943</v>
      </c>
      <c r="E14" s="65" t="str">
        <f>SUBSTITUTE(VLOOKUP($B14,COMP_LIST!$A:$AA,5,FALSE),"EL","")</f>
        <v>E. Huntsman / Johnson</v>
      </c>
      <c r="F14" s="4" t="str">
        <f>VLOOKUP($B14,COMP_LIST!$A:$AA,3,FALSE)</f>
        <v>Tuanmu B E</v>
      </c>
      <c r="G14" s="4" t="str">
        <f>VLOOKUP($B14,COMP_LIST!$A:$AA,4,FALSE)</f>
        <v>天母 B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1</v>
      </c>
      <c r="J14" s="10">
        <f>IFERROR(INDEX(REPORT_DATA_BY_COMP!$A:$AH,$D14,MATCH(J$8,REPORT_DATA_BY_COMP!$A$1:$AH$1,0)), "")</f>
        <v>0</v>
      </c>
      <c r="K14" s="10">
        <f>IFERROR(INDEX(REPORT_DATA_BY_COMP!$A:$AH,$D14,MATCH(K$8,REPORT_DATA_BY_COMP!$A$1:$AH$1,0)), "")</f>
        <v>1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5</v>
      </c>
      <c r="O14" s="10">
        <f>IFERROR(INDEX(REPORT_DATA_BY_COMP!$A:$AH,$D14,MATCH(O$8,REPORT_DATA_BY_COMP!$A$1:$AH$1,0)), "")</f>
        <v>8</v>
      </c>
      <c r="P14" s="10">
        <f>IFERROR(INDEX(REPORT_DATA_BY_COMP!$A:$AH,$D14,MATCH(P$8,REPORT_DATA_BY_COMP!$A$1:$AH$1,0)), "")</f>
        <v>7</v>
      </c>
      <c r="Q14" s="10">
        <f>IFERROR(INDEX(REPORT_DATA_BY_COMP!$A:$AH,$D14,MATCH(Q$8,REPORT_DATA_BY_COMP!$A$1:$AH$1,0)), "")</f>
        <v>10</v>
      </c>
      <c r="R14" s="10">
        <f>IFERROR(INDEX(REPORT_DATA_BY_COMP!$A:$AH,$D14,MATCH(R$8,REPORT_DATA_BY_COMP!$A$1:$AH$1,0)), "")</f>
        <v>1</v>
      </c>
      <c r="S14" s="10">
        <f>IFERROR(INDEX(REPORT_DATA_BY_COMP!$A:$AH,$D14,MATCH(S$8,REPORT_DATA_BY_COMP!$A$1:$AH$1,0)), "")</f>
        <v>25</v>
      </c>
    </row>
    <row r="15" spans="1:19" ht="15" customHeight="1">
      <c r="A15" s="1"/>
      <c r="B15" s="1" t="s">
        <v>2077</v>
      </c>
      <c r="C15" s="64" t="str">
        <f>CONCATENATE(YEAR,":",MONTH,":",WEEK,":",WEEKDAY,":",$B15)</f>
        <v>2016:3:3:7:SHILIN_S</v>
      </c>
      <c r="D15" s="64">
        <f>MATCH($C15,REPORT_DATA_BY_COMP!$A:$A,0)</f>
        <v>924</v>
      </c>
      <c r="E15" s="65" t="str">
        <f>SUBSTITUTE(VLOOKUP($B15,COMP_LIST!$A:$AA,5,FALSE),"EL","")</f>
        <v>S. Chan / Hsiao</v>
      </c>
      <c r="F15" s="4" t="str">
        <f>VLOOKUP($B15,COMP_LIST!$A:$AA,3,FALSE)</f>
        <v>Shilin S</v>
      </c>
      <c r="G15" s="4" t="str">
        <f>VLOOKUP($B15,COMP_LIST!$A:$AA,4,FALSE)</f>
        <v>士林姐妹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0</v>
      </c>
      <c r="K15" s="10">
        <f>IFERROR(INDEX(REPORT_DATA_BY_COMP!$A:$AH,$D15,MATCH(K$8,REPORT_DATA_BY_COMP!$A$1:$AH$1,0)), "")</f>
        <v>1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3</v>
      </c>
      <c r="O15" s="10">
        <f>IFERROR(INDEX(REPORT_DATA_BY_COMP!$A:$AH,$D15,MATCH(O$8,REPORT_DATA_BY_COMP!$A$1:$AH$1,0)), "")</f>
        <v>2</v>
      </c>
      <c r="P15" s="10">
        <f>IFERROR(INDEX(REPORT_DATA_BY_COMP!$A:$AH,$D15,MATCH(P$8,REPORT_DATA_BY_COMP!$A$1:$AH$1,0)), "")</f>
        <v>4</v>
      </c>
      <c r="Q15" s="10">
        <f>IFERROR(INDEX(REPORT_DATA_BY_COMP!$A:$AH,$D15,MATCH(Q$8,REPORT_DATA_BY_COMP!$A$1:$AH$1,0)), "")</f>
        <v>4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6</v>
      </c>
    </row>
    <row r="16" spans="1:19" ht="15" customHeight="1">
      <c r="A16" s="1"/>
      <c r="B16" s="1"/>
      <c r="E16" s="8" t="s">
        <v>819</v>
      </c>
      <c r="F16" s="9"/>
      <c r="G16" s="9"/>
      <c r="H16" s="11">
        <f>SUM(H12:H15)</f>
        <v>0</v>
      </c>
      <c r="I16" s="11">
        <f>SUM(I12:I15)</f>
        <v>1</v>
      </c>
      <c r="J16" s="11">
        <f>SUM(J12:J15)</f>
        <v>2</v>
      </c>
      <c r="K16" s="11">
        <f>SUM(K12:K15)</f>
        <v>6</v>
      </c>
      <c r="L16" s="48">
        <f>SUM(L12:L15)</f>
        <v>0</v>
      </c>
      <c r="M16" s="57">
        <f>SUM(M12:M15)</f>
        <v>0</v>
      </c>
      <c r="N16" s="51">
        <f>SUM(N12:N15)</f>
        <v>20</v>
      </c>
      <c r="O16" s="11">
        <f>SUM(O12:O15)</f>
        <v>14</v>
      </c>
      <c r="P16" s="11">
        <f>SUM(P12:P15)</f>
        <v>28</v>
      </c>
      <c r="Q16" s="11">
        <f>SUM(Q12:Q15)</f>
        <v>29</v>
      </c>
      <c r="R16" s="11">
        <f>SUM(R12:R15)</f>
        <v>2</v>
      </c>
      <c r="S16" s="11">
        <f>SUM(S12:S15)</f>
        <v>63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2703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2016:3:1:7:SHILIN</v>
      </c>
      <c r="D19" s="64">
        <f>MATCH($C19,REPORT_DATA_BY_DISTRICT!$A:$A, 0)</f>
        <v>235</v>
      </c>
      <c r="E19" s="19" t="s">
        <v>796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0</v>
      </c>
      <c r="K19" s="10">
        <f>IFERROR(INDEX(REPORT_DATA_BY_DISTRICT!$A:$AH,$D19,MATCH(K$8,REPORT_DATA_BY_DISTRICT!$A$1:$AH$1,0)), "")</f>
        <v>1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5</v>
      </c>
      <c r="O19" s="10">
        <f>IFERROR(INDEX(REPORT_DATA_BY_DISTRICT!$A:$AH,$D19,MATCH(O$8,REPORT_DATA_BY_DISTRICT!$A$1:$AH$1,0)), "")</f>
        <v>3</v>
      </c>
      <c r="P19" s="10">
        <f>IFERROR(INDEX(REPORT_DATA_BY_DISTRICT!$A:$AH,$D19,MATCH(P$8,REPORT_DATA_BY_DISTRICT!$A$1:$AH$1,0)), "")</f>
        <v>14</v>
      </c>
      <c r="Q19" s="10">
        <f>IFERROR(INDEX(REPORT_DATA_BY_DISTRICT!$A:$AH,$D19,MATCH(Q$8,REPORT_DATA_BY_DISTRICT!$A$1:$AH$1,0)), "")</f>
        <v>16</v>
      </c>
      <c r="R19" s="10">
        <f>IFERROR(INDEX(REPORT_DATA_BY_DISTRICT!$A:$AH,$D19,MATCH(R$8,REPORT_DATA_BY_DISTRICT!$A$1:$AH$1,0)), "")</f>
        <v>1</v>
      </c>
      <c r="S19" s="10">
        <f>IFERROR(INDEX(REPORT_DATA_BY_DISTRICT!$A:$AH,$D19,MATCH(S$8,REPORT_DATA_BY_DISTRICT!$A$1:$AH$1,0)), "")</f>
        <v>36</v>
      </c>
    </row>
    <row r="20" spans="3:19" ht="15" customHeight="1">
      <c r="C20" s="64" t="str">
        <f>CONCATENATE(YEAR,":",MONTH,":2:",WEEKLY_REPORT_DAY,":", $A$1)</f>
        <v>2016:3:2:7:SHILIN</v>
      </c>
      <c r="D20" s="64">
        <f>MATCH($C20,REPORT_DATA_BY_DISTRICT!$A:$A, 0)</f>
        <v>265</v>
      </c>
      <c r="E20" s="19" t="s">
        <v>795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0</v>
      </c>
      <c r="K20" s="10">
        <f>IFERROR(INDEX(REPORT_DATA_BY_DISTRICT!$A:$AH,$D20,MATCH(K$8,REPORT_DATA_BY_DISTRICT!$A$1:$AH$1,0)), "")</f>
        <v>6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12</v>
      </c>
      <c r="O20" s="10">
        <f>IFERROR(INDEX(REPORT_DATA_BY_DISTRICT!$A:$AH,$D20,MATCH(O$8,REPORT_DATA_BY_DISTRICT!$A$1:$AH$1,0)), "")</f>
        <v>10</v>
      </c>
      <c r="P20" s="10">
        <f>IFERROR(INDEX(REPORT_DATA_BY_DISTRICT!$A:$AH,$D20,MATCH(P$8,REPORT_DATA_BY_DISTRICT!$A$1:$AH$1,0)), "")</f>
        <v>27</v>
      </c>
      <c r="Q20" s="10">
        <f>IFERROR(INDEX(REPORT_DATA_BY_DISTRICT!$A:$AH,$D20,MATCH(Q$8,REPORT_DATA_BY_DISTRICT!$A$1:$AH$1,0)), "")</f>
        <v>25</v>
      </c>
      <c r="R20" s="10">
        <f>IFERROR(INDEX(REPORT_DATA_BY_DISTRICT!$A:$AH,$D20,MATCH(R$8,REPORT_DATA_BY_DISTRICT!$A$1:$AH$1,0)), "")</f>
        <v>3</v>
      </c>
      <c r="S20" s="10">
        <f>IFERROR(INDEX(REPORT_DATA_BY_DISTRICT!$A:$AH,$D20,MATCH(S$8,REPORT_DATA_BY_DISTRICT!$A$1:$AH$1,0)), "")</f>
        <v>63</v>
      </c>
    </row>
    <row r="21" spans="3:19" ht="15" customHeight="1">
      <c r="C21" s="64" t="str">
        <f>CONCATENATE(YEAR,":",MONTH,":3:",WEEKLY_REPORT_DAY,":", $A$1)</f>
        <v>2016:3:3:7:SHILIN</v>
      </c>
      <c r="D21" s="64">
        <f>MATCH($C21,REPORT_DATA_BY_DISTRICT!$A:$A, 0)</f>
        <v>294</v>
      </c>
      <c r="E21" s="19" t="s">
        <v>797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1</v>
      </c>
      <c r="J21" s="10">
        <f>IFERROR(INDEX(REPORT_DATA_BY_DISTRICT!$A:$AH,$D21,MATCH(J$8,REPORT_DATA_BY_DISTRICT!$A$1:$AH$1,0)), "")</f>
        <v>2</v>
      </c>
      <c r="K21" s="10">
        <f>IFERROR(INDEX(REPORT_DATA_BY_DISTRICT!$A:$AH,$D21,MATCH(K$8,REPORT_DATA_BY_DISTRICT!$A$1:$AH$1,0)), "")</f>
        <v>6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20</v>
      </c>
      <c r="O21" s="10">
        <f>IFERROR(INDEX(REPORT_DATA_BY_DISTRICT!$A:$AH,$D21,MATCH(O$8,REPORT_DATA_BY_DISTRICT!$A$1:$AH$1,0)), "")</f>
        <v>14</v>
      </c>
      <c r="P21" s="10">
        <f>IFERROR(INDEX(REPORT_DATA_BY_DISTRICT!$A:$AH,$D21,MATCH(P$8,REPORT_DATA_BY_DISTRICT!$A$1:$AH$1,0)), "")</f>
        <v>28</v>
      </c>
      <c r="Q21" s="10">
        <f>IFERROR(INDEX(REPORT_DATA_BY_DISTRICT!$A:$AH,$D21,MATCH(Q$8,REPORT_DATA_BY_DISTRICT!$A$1:$AH$1,0)), "")</f>
        <v>29</v>
      </c>
      <c r="R21" s="10">
        <f>IFERROR(INDEX(REPORT_DATA_BY_DISTRICT!$A:$AH,$D21,MATCH(R$8,REPORT_DATA_BY_DISTRICT!$A$1:$AH$1,0)), "")</f>
        <v>2</v>
      </c>
      <c r="S21" s="10">
        <f>IFERROR(INDEX(REPORT_DATA_BY_DISTRICT!$A:$AH,$D21,MATCH(S$8,REPORT_DATA_BY_DISTRICT!$A$1:$AH$1,0)), "")</f>
        <v>63</v>
      </c>
    </row>
    <row r="22" spans="3:19" ht="15" customHeight="1">
      <c r="C22" s="64" t="str">
        <f>CONCATENATE(YEAR,":",MONTH,":4:",WEEKLY_REPORT_DAY,":", $A$1)</f>
        <v>2016:3:4:7:SHILIN</v>
      </c>
      <c r="D22" s="64" t="e">
        <f>MATCH($C22,REPORT_DATA_BY_DISTRICT!$A:$A, 0)</f>
        <v>#N/A</v>
      </c>
      <c r="E22" s="19" t="s">
        <v>798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2016:3:5:7:SHILIN</v>
      </c>
      <c r="D23" s="64" t="e">
        <f>MATCH($C23,REPORT_DATA_BY_DISTRICT!$A:$A, 0)</f>
        <v>#N/A</v>
      </c>
      <c r="E23" s="19" t="s">
        <v>799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819</v>
      </c>
      <c r="F24" s="14"/>
      <c r="G24" s="14"/>
      <c r="H24" s="17">
        <f>SUM(H19:H23)</f>
        <v>0</v>
      </c>
      <c r="I24" s="17">
        <f t="shared" ref="I24:R24" si="0">SUM(I19:I23)</f>
        <v>1</v>
      </c>
      <c r="J24" s="17">
        <f t="shared" si="0"/>
        <v>2</v>
      </c>
      <c r="K24" s="17">
        <f t="shared" si="0"/>
        <v>13</v>
      </c>
      <c r="L24" s="49">
        <f t="shared" si="0"/>
        <v>0</v>
      </c>
      <c r="M24" s="17">
        <f t="shared" si="0"/>
        <v>0</v>
      </c>
      <c r="N24" s="52">
        <f t="shared" si="0"/>
        <v>37</v>
      </c>
      <c r="O24" s="17">
        <f t="shared" si="0"/>
        <v>27</v>
      </c>
      <c r="P24" s="17">
        <f t="shared" si="0"/>
        <v>69</v>
      </c>
      <c r="Q24" s="17">
        <f t="shared" si="0"/>
        <v>70</v>
      </c>
      <c r="R24" s="17">
        <f t="shared" si="0"/>
        <v>6</v>
      </c>
      <c r="S24" s="17">
        <f>SUM(S19:S23)</f>
        <v>162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5:S15">
    <cfRule type="expression" dxfId="170" priority="14">
      <formula>J15=""</formula>
    </cfRule>
    <cfRule type="expression" dxfId="169" priority="15">
      <formula>AND(M$10&lt;&gt;"",M15&lt;M$10)</formula>
    </cfRule>
    <cfRule type="expression" dxfId="168" priority="16">
      <formula>AND(M$10&lt;&gt;"",M15&gt;=M$10)</formula>
    </cfRule>
  </conditionalFormatting>
  <conditionalFormatting sqref="M12:S12">
    <cfRule type="expression" dxfId="167" priority="11">
      <formula>AND(M$9&lt;&gt;"",M12&gt;=M$9)</formula>
    </cfRule>
  </conditionalFormatting>
  <conditionalFormatting sqref="M12:S12">
    <cfRule type="expression" dxfId="166" priority="10">
      <formula>J12=""</formula>
    </cfRule>
    <cfRule type="expression" dxfId="165" priority="12">
      <formula>AND(M$10&lt;&gt;"",M12&lt;M$10)</formula>
    </cfRule>
    <cfRule type="expression" dxfId="164" priority="13">
      <formula>AND(M$10&lt;&gt;"",M12&gt;=M$10)</formula>
    </cfRule>
  </conditionalFormatting>
  <conditionalFormatting sqref="M15:S15">
    <cfRule type="expression" dxfId="163" priority="9">
      <formula>AND(M$9&lt;&gt;"",M15&gt;=M$9)</formula>
    </cfRule>
  </conditionalFormatting>
  <conditionalFormatting sqref="M14:S14">
    <cfRule type="expression" dxfId="162" priority="6">
      <formula>J14=""</formula>
    </cfRule>
    <cfRule type="expression" dxfId="161" priority="7">
      <formula>AND(M$10&lt;&gt;"",M14&lt;M$10)</formula>
    </cfRule>
    <cfRule type="expression" dxfId="160" priority="8">
      <formula>AND(M$10&lt;&gt;"",M14&gt;=M$10)</formula>
    </cfRule>
  </conditionalFormatting>
  <conditionalFormatting sqref="M14:S14">
    <cfRule type="expression" dxfId="159" priority="5">
      <formula>AND(M$9&lt;&gt;"",M14&gt;=M$9)</formula>
    </cfRule>
  </conditionalFormatting>
  <conditionalFormatting sqref="M13:S13">
    <cfRule type="expression" dxfId="158" priority="2">
      <formula>J13=""</formula>
    </cfRule>
    <cfRule type="expression" dxfId="157" priority="3">
      <formula>AND(M$10&lt;&gt;"",M13&lt;M$10)</formula>
    </cfRule>
    <cfRule type="expression" dxfId="156" priority="4">
      <formula>AND(M$10&lt;&gt;"",M13&gt;=M$10)</formula>
    </cfRule>
  </conditionalFormatting>
  <conditionalFormatting sqref="M13:S13">
    <cfRule type="expression" dxfId="155" priority="1">
      <formula>AND(M$9&lt;&gt;"",M13&gt;=M$9)</formula>
    </cfRule>
  </conditionalFormatting>
  <pageMargins left="0.70866141732283472" right="0.70866141732283472" top="0.74803149606299213" bottom="0.74803149606299213" header="0.31496062992125984" footer="0.31496062992125984"/>
  <pageSetup paperSize="9" scale="65" orientation="landscape"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opLeftCell="I79" zoomScale="85" zoomScaleNormal="85" workbookViewId="0">
      <selection activeCell="AA100" sqref="AA100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2014:1:0:0:SHILIN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2014:2:0:0:SHILIN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2014:3:0:0:SHILIN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2014:4:0:0:SHILIN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2014:5:0:0:SHILIN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2014:6:0:0:SHILIN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2014:7:0:0:SHILIN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2014:8:0:0:SHILIN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2014:9:0:0:SHILIN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2014:10:0:0:SHILIN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2014:11:0:0:SHILIN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2014:12:0:0:SHILIN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2015:1:0:0:SHILIN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2015:2:0:0:SHILIN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2015:3:0:0:SHILIN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2015:4:0:0:SHILIN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2015:5:0:0:SHILIN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2015:6:0:0:SHILIN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2015:7:0:0:SHILIN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2015:8:0:0:SHILIN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2015:9:0:0:SHILIN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2015:10:0:0:SHILIN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2015:11:0:0:SHILIN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2015:12:0:0:SHILIN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2016:1:0:0:SHILIN</v>
      </c>
      <c r="AB77" s="27">
        <f t="shared" ca="1" si="3"/>
        <v>12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42372</v>
      </c>
      <c r="AN77" s="27">
        <f t="shared" ref="AN77:AN88" si="10">WEEKNUM(AM77,2)-WEEKNUM(DATE(YEAR(AM77),MONTH(AM77),1),2)+1</f>
        <v>1</v>
      </c>
      <c r="AO77" s="28" t="str">
        <f t="shared" ref="AO77:AO88" si="11">CONCATENATE(YEAR(AM77),":",MONTH(AM77),":",AN77,":",WEEKLY_REPORT_DAY,":", $X$90)</f>
        <v>2016:1:1:7:SHILIN</v>
      </c>
      <c r="AP77" s="27" t="e">
        <f t="shared" ref="AP77:AP88" ca="1" si="12">MATCH(AO77,INDIRECT(CONCATENATE($X$93,"$A:$A")),0)</f>
        <v>#N/A</v>
      </c>
      <c r="AQ77" s="21" t="e">
        <f t="shared" ref="AQ77:AU88" ca="1" si="13">INDEX(INDIRECT(CONCATENATE($X$93,"$A:$AG")),$AP77,MATCH(AQ$52,INDIRECT(CONCATENATE($X$93,"$A1:$AG1")),0))</f>
        <v>#N/A</v>
      </c>
      <c r="AR77" s="21" t="e">
        <f t="shared" ca="1" si="13"/>
        <v>#N/A</v>
      </c>
      <c r="AS77" s="21" t="e">
        <f t="shared" ca="1" si="13"/>
        <v>#N/A</v>
      </c>
      <c r="AT77" s="21" t="e">
        <f t="shared" ca="1" si="13"/>
        <v>#N/A</v>
      </c>
      <c r="AU77" s="21" t="e">
        <f t="shared" ca="1" si="13"/>
        <v>#N/A</v>
      </c>
      <c r="AV77" s="21">
        <f t="shared" ref="AV77:AV88" si="14">ROUND(1*$X$97/$X$99,0)</f>
        <v>1</v>
      </c>
      <c r="AW77" s="21">
        <f t="shared" ref="AW77:AW88" si="15">6*$X$97</f>
        <v>24</v>
      </c>
      <c r="AX77" s="21">
        <f t="shared" ref="AX77:AX88" si="16">3*$X$97</f>
        <v>12</v>
      </c>
      <c r="AY77" s="21">
        <f t="shared" ref="AY77:AY88" si="17">5*$X$97</f>
        <v>20</v>
      </c>
      <c r="AZ77" s="21">
        <f t="shared" ref="AZ77:AZ88" si="18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2016:2:0:0:SHILIN</v>
      </c>
      <c r="AB78" s="27">
        <f t="shared" ca="1" si="3"/>
        <v>48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42379</v>
      </c>
      <c r="AN78" s="27">
        <f t="shared" si="10"/>
        <v>2</v>
      </c>
      <c r="AO78" s="28" t="str">
        <f t="shared" si="11"/>
        <v>2016:1:2:7:SHILIN</v>
      </c>
      <c r="AP78" s="27">
        <f t="shared" ca="1" si="12"/>
        <v>12</v>
      </c>
      <c r="AQ78" s="21">
        <f t="shared" ca="1" si="13"/>
        <v>0</v>
      </c>
      <c r="AR78" s="21">
        <f t="shared" ca="1" si="13"/>
        <v>11</v>
      </c>
      <c r="AS78" s="21">
        <f t="shared" ca="1" si="13"/>
        <v>0</v>
      </c>
      <c r="AT78" s="21">
        <f t="shared" ca="1" si="13"/>
        <v>8</v>
      </c>
      <c r="AU78" s="21">
        <f t="shared" ca="1" si="13"/>
        <v>0</v>
      </c>
      <c r="AV78" s="21">
        <f t="shared" si="14"/>
        <v>1</v>
      </c>
      <c r="AW78" s="21">
        <f t="shared" si="15"/>
        <v>24</v>
      </c>
      <c r="AX78" s="21">
        <f t="shared" si="16"/>
        <v>12</v>
      </c>
      <c r="AY78" s="21">
        <f t="shared" si="17"/>
        <v>20</v>
      </c>
      <c r="AZ78" s="21">
        <f t="shared" si="18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2016:3:0:0:SHILIN</v>
      </c>
      <c r="AB79" s="27">
        <f t="shared" ca="1" si="3"/>
        <v>81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42386</v>
      </c>
      <c r="AN79" s="27">
        <f t="shared" si="10"/>
        <v>3</v>
      </c>
      <c r="AO79" s="28" t="str">
        <f t="shared" si="11"/>
        <v>2016:1:3:7:SHILIN</v>
      </c>
      <c r="AP79" s="27" t="e">
        <f t="shared" ca="1" si="12"/>
        <v>#N/A</v>
      </c>
      <c r="AQ79" s="21" t="e">
        <f t="shared" ca="1" si="13"/>
        <v>#N/A</v>
      </c>
      <c r="AR79" s="21" t="e">
        <f t="shared" ca="1" si="13"/>
        <v>#N/A</v>
      </c>
      <c r="AS79" s="21" t="e">
        <f t="shared" ca="1" si="13"/>
        <v>#N/A</v>
      </c>
      <c r="AT79" s="21" t="e">
        <f t="shared" ca="1" si="13"/>
        <v>#N/A</v>
      </c>
      <c r="AU79" s="21" t="e">
        <f t="shared" ca="1" si="13"/>
        <v>#N/A</v>
      </c>
      <c r="AV79" s="21">
        <f t="shared" si="14"/>
        <v>1</v>
      </c>
      <c r="AW79" s="21">
        <f t="shared" si="15"/>
        <v>24</v>
      </c>
      <c r="AX79" s="21">
        <f t="shared" si="16"/>
        <v>12</v>
      </c>
      <c r="AY79" s="21">
        <f t="shared" si="17"/>
        <v>20</v>
      </c>
      <c r="AZ79" s="21">
        <f t="shared" si="18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2016:4:0:0:SHILIN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42393</v>
      </c>
      <c r="AN80" s="27">
        <f t="shared" si="10"/>
        <v>4</v>
      </c>
      <c r="AO80" s="28" t="str">
        <f t="shared" si="11"/>
        <v>2016:1:4:7:SHILIN</v>
      </c>
      <c r="AP80" s="27">
        <f t="shared" ca="1" si="12"/>
        <v>44</v>
      </c>
      <c r="AQ80" s="21">
        <f t="shared" ca="1" si="13"/>
        <v>1</v>
      </c>
      <c r="AR80" s="21">
        <f t="shared" ca="1" si="13"/>
        <v>11</v>
      </c>
      <c r="AS80" s="21">
        <f t="shared" ca="1" si="13"/>
        <v>2</v>
      </c>
      <c r="AT80" s="21">
        <f t="shared" ca="1" si="13"/>
        <v>15</v>
      </c>
      <c r="AU80" s="21">
        <f t="shared" ca="1" si="13"/>
        <v>0</v>
      </c>
      <c r="AV80" s="21">
        <f t="shared" si="14"/>
        <v>1</v>
      </c>
      <c r="AW80" s="21">
        <f t="shared" si="15"/>
        <v>24</v>
      </c>
      <c r="AX80" s="21">
        <f t="shared" si="16"/>
        <v>12</v>
      </c>
      <c r="AY80" s="21">
        <f t="shared" si="17"/>
        <v>20</v>
      </c>
      <c r="AZ80" s="21">
        <f t="shared" si="18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2016:5:0:0:SHILIN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42400</v>
      </c>
      <c r="AN81" s="27">
        <f t="shared" si="10"/>
        <v>5</v>
      </c>
      <c r="AO81" s="28" t="str">
        <f t="shared" si="11"/>
        <v>2016:1:5:7:SHILIN</v>
      </c>
      <c r="AP81" s="27">
        <f t="shared" ca="1" si="12"/>
        <v>76</v>
      </c>
      <c r="AQ81" s="21">
        <f t="shared" ca="1" si="13"/>
        <v>0</v>
      </c>
      <c r="AR81" s="21">
        <f t="shared" ca="1" si="13"/>
        <v>4</v>
      </c>
      <c r="AS81" s="21">
        <f t="shared" ca="1" si="13"/>
        <v>1</v>
      </c>
      <c r="AT81" s="21">
        <f t="shared" ca="1" si="13"/>
        <v>7</v>
      </c>
      <c r="AU81" s="21">
        <f t="shared" ca="1" si="13"/>
        <v>0</v>
      </c>
      <c r="AV81" s="21">
        <f t="shared" si="14"/>
        <v>1</v>
      </c>
      <c r="AW81" s="21">
        <f t="shared" si="15"/>
        <v>24</v>
      </c>
      <c r="AX81" s="21">
        <f t="shared" si="16"/>
        <v>12</v>
      </c>
      <c r="AY81" s="21">
        <f t="shared" si="17"/>
        <v>20</v>
      </c>
      <c r="AZ81" s="21">
        <f t="shared" si="18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2016:6:0:0:SHILIN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42407</v>
      </c>
      <c r="AN82" s="27">
        <f t="shared" si="10"/>
        <v>1</v>
      </c>
      <c r="AO82" s="28" t="str">
        <f t="shared" si="11"/>
        <v>2016:2:1:7:SHILIN</v>
      </c>
      <c r="AP82" s="27">
        <f t="shared" ca="1" si="12"/>
        <v>108</v>
      </c>
      <c r="AQ82" s="21">
        <f t="shared" ca="1" si="13"/>
        <v>0</v>
      </c>
      <c r="AR82" s="21">
        <f t="shared" ca="1" si="13"/>
        <v>6</v>
      </c>
      <c r="AS82" s="21">
        <f t="shared" ca="1" si="13"/>
        <v>1</v>
      </c>
      <c r="AT82" s="21">
        <f t="shared" ca="1" si="13"/>
        <v>5</v>
      </c>
      <c r="AU82" s="21">
        <f t="shared" ca="1" si="13"/>
        <v>0</v>
      </c>
      <c r="AV82" s="21">
        <f t="shared" si="14"/>
        <v>1</v>
      </c>
      <c r="AW82" s="21">
        <f t="shared" si="15"/>
        <v>24</v>
      </c>
      <c r="AX82" s="21">
        <f t="shared" si="16"/>
        <v>12</v>
      </c>
      <c r="AY82" s="21">
        <f t="shared" si="17"/>
        <v>20</v>
      </c>
      <c r="AZ82" s="21">
        <f t="shared" si="18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2016:7:0:0:SHILIN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42414</v>
      </c>
      <c r="AN83" s="27">
        <f t="shared" si="10"/>
        <v>2</v>
      </c>
      <c r="AO83" s="28" t="str">
        <f t="shared" si="11"/>
        <v>2016:2:2:7:SHILIN</v>
      </c>
      <c r="AP83" s="27">
        <f t="shared" ca="1" si="12"/>
        <v>140</v>
      </c>
      <c r="AQ83" s="21">
        <f t="shared" ca="1" si="13"/>
        <v>0</v>
      </c>
      <c r="AR83" s="21">
        <f t="shared" ca="1" si="13"/>
        <v>6</v>
      </c>
      <c r="AS83" s="21">
        <f t="shared" ca="1" si="13"/>
        <v>4</v>
      </c>
      <c r="AT83" s="21">
        <f t="shared" ca="1" si="13"/>
        <v>15</v>
      </c>
      <c r="AU83" s="21">
        <f t="shared" ca="1" si="13"/>
        <v>1</v>
      </c>
      <c r="AV83" s="21">
        <f t="shared" si="14"/>
        <v>1</v>
      </c>
      <c r="AW83" s="21">
        <f t="shared" si="15"/>
        <v>24</v>
      </c>
      <c r="AX83" s="21">
        <f t="shared" si="16"/>
        <v>12</v>
      </c>
      <c r="AY83" s="21">
        <f t="shared" si="17"/>
        <v>20</v>
      </c>
      <c r="AZ83" s="21">
        <f t="shared" si="18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2016:8:0:0:SHILIN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42421</v>
      </c>
      <c r="AN84" s="27">
        <f t="shared" si="10"/>
        <v>3</v>
      </c>
      <c r="AO84" s="28" t="str">
        <f t="shared" si="11"/>
        <v>2016:2:3:7:SHILIN</v>
      </c>
      <c r="AP84" s="27">
        <f t="shared" ca="1" si="12"/>
        <v>172</v>
      </c>
      <c r="AQ84" s="21">
        <f t="shared" ca="1" si="13"/>
        <v>0</v>
      </c>
      <c r="AR84" s="21">
        <f t="shared" ca="1" si="13"/>
        <v>10</v>
      </c>
      <c r="AS84" s="21">
        <f t="shared" ca="1" si="13"/>
        <v>1</v>
      </c>
      <c r="AT84" s="21">
        <f t="shared" ca="1" si="13"/>
        <v>15</v>
      </c>
      <c r="AU84" s="21">
        <f t="shared" ca="1" si="13"/>
        <v>0</v>
      </c>
      <c r="AV84" s="21">
        <f t="shared" si="14"/>
        <v>1</v>
      </c>
      <c r="AW84" s="21">
        <f t="shared" si="15"/>
        <v>24</v>
      </c>
      <c r="AX84" s="21">
        <f t="shared" si="16"/>
        <v>12</v>
      </c>
      <c r="AY84" s="21">
        <f t="shared" si="17"/>
        <v>20</v>
      </c>
      <c r="AZ84" s="21">
        <f t="shared" si="18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2016:9:0:0:SHILIN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90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42428</v>
      </c>
      <c r="AN85" s="27">
        <f t="shared" si="10"/>
        <v>4</v>
      </c>
      <c r="AO85" s="28" t="str">
        <f t="shared" si="11"/>
        <v>2016:2:4:7:SHILIN</v>
      </c>
      <c r="AP85" s="27">
        <f t="shared" ca="1" si="12"/>
        <v>204</v>
      </c>
      <c r="AQ85" s="21">
        <f t="shared" ca="1" si="13"/>
        <v>0</v>
      </c>
      <c r="AR85" s="21">
        <f t="shared" ca="1" si="13"/>
        <v>6</v>
      </c>
      <c r="AS85" s="21">
        <f t="shared" ca="1" si="13"/>
        <v>1</v>
      </c>
      <c r="AT85" s="21">
        <f t="shared" ca="1" si="13"/>
        <v>6</v>
      </c>
      <c r="AU85" s="21">
        <f t="shared" ca="1" si="13"/>
        <v>1</v>
      </c>
      <c r="AV85" s="21">
        <f t="shared" si="14"/>
        <v>1</v>
      </c>
      <c r="AW85" s="21">
        <f t="shared" si="15"/>
        <v>24</v>
      </c>
      <c r="AX85" s="21">
        <f t="shared" si="16"/>
        <v>12</v>
      </c>
      <c r="AY85" s="21">
        <f t="shared" si="17"/>
        <v>20</v>
      </c>
      <c r="AZ85" s="21">
        <f t="shared" si="18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2016:10:0:0:SHILIN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42435</v>
      </c>
      <c r="AN86" s="27">
        <f t="shared" si="10"/>
        <v>1</v>
      </c>
      <c r="AO86" s="28" t="str">
        <f t="shared" si="11"/>
        <v>2016:3:1:7:SHILIN</v>
      </c>
      <c r="AP86" s="27">
        <f t="shared" ca="1" si="12"/>
        <v>235</v>
      </c>
      <c r="AQ86" s="21">
        <f t="shared" ca="1" si="13"/>
        <v>0</v>
      </c>
      <c r="AR86" s="21">
        <f t="shared" ca="1" si="13"/>
        <v>5</v>
      </c>
      <c r="AS86" s="21">
        <f t="shared" ca="1" si="13"/>
        <v>3</v>
      </c>
      <c r="AT86" s="21">
        <f t="shared" ca="1" si="13"/>
        <v>16</v>
      </c>
      <c r="AU86" s="21">
        <f t="shared" ca="1" si="13"/>
        <v>1</v>
      </c>
      <c r="AV86" s="21">
        <f t="shared" si="14"/>
        <v>1</v>
      </c>
      <c r="AW86" s="21">
        <f t="shared" si="15"/>
        <v>24</v>
      </c>
      <c r="AX86" s="21">
        <f t="shared" si="16"/>
        <v>12</v>
      </c>
      <c r="AY86" s="21">
        <f t="shared" si="17"/>
        <v>20</v>
      </c>
      <c r="AZ86" s="21">
        <f t="shared" si="18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2016:11:0:0:SHILIN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42442</v>
      </c>
      <c r="AN87" s="27">
        <f t="shared" si="10"/>
        <v>2</v>
      </c>
      <c r="AO87" s="28" t="str">
        <f t="shared" si="11"/>
        <v>2016:3:2:7:SHILIN</v>
      </c>
      <c r="AP87" s="27">
        <f t="shared" ca="1" si="12"/>
        <v>265</v>
      </c>
      <c r="AQ87" s="21">
        <f t="shared" ca="1" si="13"/>
        <v>0</v>
      </c>
      <c r="AR87" s="21">
        <f t="shared" ca="1" si="13"/>
        <v>12</v>
      </c>
      <c r="AS87" s="21">
        <f t="shared" ca="1" si="13"/>
        <v>10</v>
      </c>
      <c r="AT87" s="21">
        <f t="shared" ca="1" si="13"/>
        <v>25</v>
      </c>
      <c r="AU87" s="21">
        <f t="shared" ca="1" si="13"/>
        <v>3</v>
      </c>
      <c r="AV87" s="21">
        <f t="shared" si="14"/>
        <v>1</v>
      </c>
      <c r="AW87" s="21">
        <f t="shared" si="15"/>
        <v>24</v>
      </c>
      <c r="AX87" s="21">
        <f t="shared" si="16"/>
        <v>12</v>
      </c>
      <c r="AY87" s="21">
        <f t="shared" si="17"/>
        <v>20</v>
      </c>
      <c r="AZ87" s="21">
        <f t="shared" si="18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2016:12:0:0:SHILIN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42449</v>
      </c>
      <c r="AN88" s="27">
        <f t="shared" si="10"/>
        <v>3</v>
      </c>
      <c r="AO88" s="28" t="str">
        <f t="shared" si="11"/>
        <v>2016:3:3:7:SHILIN</v>
      </c>
      <c r="AP88" s="27">
        <f t="shared" ca="1" si="12"/>
        <v>294</v>
      </c>
      <c r="AQ88" s="21">
        <f t="shared" ca="1" si="13"/>
        <v>0</v>
      </c>
      <c r="AR88" s="21">
        <f t="shared" ca="1" si="13"/>
        <v>20</v>
      </c>
      <c r="AS88" s="21">
        <f t="shared" ca="1" si="13"/>
        <v>14</v>
      </c>
      <c r="AT88" s="21">
        <f t="shared" ca="1" si="13"/>
        <v>29</v>
      </c>
      <c r="AU88" s="21">
        <f t="shared" ca="1" si="13"/>
        <v>2</v>
      </c>
      <c r="AV88" s="21">
        <f t="shared" si="14"/>
        <v>1</v>
      </c>
      <c r="AW88" s="21">
        <f t="shared" si="15"/>
        <v>24</v>
      </c>
      <c r="AX88" s="21">
        <f t="shared" si="16"/>
        <v>12</v>
      </c>
      <c r="AY88" s="21">
        <f t="shared" si="17"/>
        <v>20</v>
      </c>
      <c r="AZ88" s="21">
        <f t="shared" si="18"/>
        <v>4</v>
      </c>
    </row>
    <row r="89" spans="23:52">
      <c r="AC89" s="7">
        <f ca="1">SUMIFS(AC53:AC88, $X53:$X88,YEAR,AC53:AC88,"&lt;&gt;#N/A")</f>
        <v>1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1484</v>
      </c>
      <c r="X90" s="2" t="s">
        <v>2074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2752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2753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0</v>
      </c>
      <c r="AN100" s="27"/>
    </row>
    <row r="101" spans="23:50">
      <c r="W101" s="7" t="s">
        <v>449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2016  1</v>
      </c>
    </row>
    <row r="107" spans="23:50" ht="23.25">
      <c r="W107" s="7" t="s">
        <v>1479</v>
      </c>
      <c r="X107" s="42" t="str">
        <f>$X$91</f>
        <v>Shilin District</v>
      </c>
    </row>
    <row r="108" spans="23:50">
      <c r="X108" s="40" t="str">
        <f>$X$92</f>
        <v>士林地區</v>
      </c>
    </row>
    <row r="109" spans="23:50">
      <c r="X109" s="41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zoomScaleNormal="100" zoomScaleSheetLayoutView="115" workbookViewId="0">
      <selection activeCell="H16" sqref="H16:S16"/>
    </sheetView>
  </sheetViews>
  <sheetFormatPr defaultRowHeight="15"/>
  <cols>
    <col min="1" max="1" width="22.7109375" style="64" customWidth="1"/>
    <col min="2" max="3" width="22.85546875" style="64" customWidth="1"/>
    <col min="4" max="4" width="11.28515625" style="64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1920</v>
      </c>
      <c r="E1" s="36" t="str">
        <f>$A$2</f>
        <v>Beitou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2754</v>
      </c>
      <c r="E2" s="75" t="str">
        <f>$A$3</f>
        <v>北投地區</v>
      </c>
      <c r="F2" s="26" t="s">
        <v>806</v>
      </c>
      <c r="G2" s="77">
        <f>$A$6</f>
        <v>0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2755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72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2363</v>
      </c>
      <c r="E4" s="82">
        <f>DATE</f>
        <v>42449</v>
      </c>
      <c r="F4" s="23" t="s">
        <v>804</v>
      </c>
      <c r="G4" s="24"/>
      <c r="H4" s="84">
        <f>ROUND($G$2/12*MONTH,0)</f>
        <v>0</v>
      </c>
      <c r="I4" s="85"/>
      <c r="J4" s="85"/>
      <c r="K4" s="86"/>
      <c r="L4" s="44">
        <f>ROUND($G$2/12,0)</f>
        <v>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2327</v>
      </c>
      <c r="E5" s="83"/>
      <c r="F5" s="5" t="s">
        <v>805</v>
      </c>
      <c r="G5" s="6"/>
      <c r="H5" s="87">
        <f ca="1">BEITOU_DISTRICT_GRAPH!$AC$89</f>
        <v>1</v>
      </c>
      <c r="I5" s="88"/>
      <c r="J5" s="88"/>
      <c r="K5" s="89"/>
      <c r="L5" s="45">
        <f>$M$24</f>
        <v>0</v>
      </c>
      <c r="M5" s="92"/>
      <c r="N5" s="94"/>
      <c r="O5" s="74"/>
      <c r="P5" s="74"/>
      <c r="Q5" s="74"/>
      <c r="R5" s="74"/>
      <c r="S5" s="74"/>
    </row>
    <row r="6" spans="1:19" ht="15" customHeight="1">
      <c r="A6" s="1"/>
      <c r="E6" s="34" t="str">
        <f>$A$4</f>
        <v>North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北臺北支聯會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2365</v>
      </c>
      <c r="B11" s="1"/>
      <c r="E11" s="5" t="str">
        <f>$A11</f>
        <v>Beitou 北投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1918</v>
      </c>
      <c r="C12" s="64" t="str">
        <f>CONCATENATE(YEAR,":",MONTH,":",WEEK,":",WEEKDAY,":",$B12)</f>
        <v>2016:3:3:7:BEITOU_E</v>
      </c>
      <c r="D12" s="64">
        <f>MATCH($C12,REPORT_DATA_BY_COMP!$A:$A,0)</f>
        <v>891</v>
      </c>
      <c r="E12" s="65" t="str">
        <f>SUBSTITUTE(VLOOKUP($B12,COMP_LIST!$A:$AA,5,FALSE),"EL","")</f>
        <v xml:space="preserve">E. Dixon / Facer </v>
      </c>
      <c r="F12" s="4" t="str">
        <f>VLOOKUP($B12,COMP_LIST!$A:$AA,3,FALSE)</f>
        <v>Beitou E</v>
      </c>
      <c r="G12" s="4" t="str">
        <f>VLOOKUP($B12,COMP_LIST!$A:$AA,4,FALSE)</f>
        <v>北投長老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1</v>
      </c>
      <c r="K12" s="10">
        <f>IFERROR(INDEX(REPORT_DATA_BY_COMP!$A:$AH,$D12,MATCH(K$8,REPORT_DATA_BY_COMP!$A$1:$AH$1,0)), "")</f>
        <v>2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3</v>
      </c>
      <c r="O12" s="10">
        <f>IFERROR(INDEX(REPORT_DATA_BY_COMP!$A:$AH,$D12,MATCH(O$8,REPORT_DATA_BY_COMP!$A$1:$AH$1,0)), "")</f>
        <v>3</v>
      </c>
      <c r="P12" s="10">
        <f>IFERROR(INDEX(REPORT_DATA_BY_COMP!$A:$AH,$D12,MATCH(P$8,REPORT_DATA_BY_COMP!$A$1:$AH$1,0)), "")</f>
        <v>14</v>
      </c>
      <c r="Q12" s="10">
        <f>IFERROR(INDEX(REPORT_DATA_BY_COMP!$A:$AH,$D12,MATCH(Q$8,REPORT_DATA_BY_COMP!$A$1:$AH$1,0)), "")</f>
        <v>5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7</v>
      </c>
    </row>
    <row r="13" spans="1:19" ht="15" customHeight="1">
      <c r="A13" s="1"/>
      <c r="B13" s="1" t="s">
        <v>1924</v>
      </c>
      <c r="C13" s="64" t="str">
        <f>CONCATENATE(YEAR,":",MONTH,":",WEEK,":",WEEKDAY,":",$B13)</f>
        <v>2016:3:3:7:BEITOU_S</v>
      </c>
      <c r="D13" s="64">
        <f>MATCH($C13,REPORT_DATA_BY_COMP!$A:$A,0)</f>
        <v>892</v>
      </c>
      <c r="E13" s="65" t="str">
        <f>SUBSTITUTE(VLOOKUP($B13,COMP_LIST!$A:$AA,5,FALSE),"EL","")</f>
        <v>S. Juarez / Maxwell</v>
      </c>
      <c r="F13" s="4" t="str">
        <f>VLOOKUP($B13,COMP_LIST!$A:$AA,3,FALSE)</f>
        <v>Beitou S</v>
      </c>
      <c r="G13" s="4" t="str">
        <f>VLOOKUP($B13,COMP_LIST!$A:$AA,4,FALSE)</f>
        <v>北頭姐妹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4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10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8</v>
      </c>
      <c r="Q13" s="10">
        <f>IFERROR(INDEX(REPORT_DATA_BY_COMP!$A:$AH,$D13,MATCH(Q$8,REPORT_DATA_BY_COMP!$A$1:$AH$1,0)), "")</f>
        <v>7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18</v>
      </c>
    </row>
    <row r="14" spans="1:19" ht="15" customHeight="1">
      <c r="A14" s="1"/>
      <c r="B14" s="1" t="s">
        <v>1933</v>
      </c>
      <c r="C14" s="64" t="str">
        <f>CONCATENATE(YEAR,":",MONTH,":",WEEK,":",WEEKDAY,":",$B14)</f>
        <v>2016:3:3:7:DANSHUI_A_E</v>
      </c>
      <c r="D14" s="64">
        <f>MATCH($C14,REPORT_DATA_BY_COMP!$A:$A,0)</f>
        <v>894</v>
      </c>
      <c r="E14" s="65" t="str">
        <f>SUBSTITUTE(VLOOKUP($B14,COMP_LIST!$A:$AA,5,FALSE),"EL","")</f>
        <v xml:space="preserve">E. Francis / Byers </v>
      </c>
      <c r="F14" s="4" t="str">
        <f>VLOOKUP($B14,COMP_LIST!$A:$AA,3,FALSE)</f>
        <v>Danshui A E</v>
      </c>
      <c r="G14" s="4" t="str">
        <f>VLOOKUP($B14,COMP_LIST!$A:$AA,4,FALSE)</f>
        <v>淡水 A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1</v>
      </c>
      <c r="J14" s="10">
        <f>IFERROR(INDEX(REPORT_DATA_BY_COMP!$A:$AH,$D14,MATCH(J$8,REPORT_DATA_BY_COMP!$A$1:$AH$1,0)), "")</f>
        <v>0</v>
      </c>
      <c r="K14" s="10">
        <f>IFERROR(INDEX(REPORT_DATA_BY_COMP!$A:$AH,$D14,MATCH(K$8,REPORT_DATA_BY_COMP!$A$1:$AH$1,0)), "")</f>
        <v>1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3</v>
      </c>
      <c r="O14" s="10">
        <f>IFERROR(INDEX(REPORT_DATA_BY_COMP!$A:$AH,$D14,MATCH(O$8,REPORT_DATA_BY_COMP!$A$1:$AH$1,0)), "")</f>
        <v>1</v>
      </c>
      <c r="P14" s="10">
        <f>IFERROR(INDEX(REPORT_DATA_BY_COMP!$A:$AH,$D14,MATCH(P$8,REPORT_DATA_BY_COMP!$A$1:$AH$1,0)), "")</f>
        <v>6</v>
      </c>
      <c r="Q14" s="10">
        <f>IFERROR(INDEX(REPORT_DATA_BY_COMP!$A:$AH,$D14,MATCH(Q$8,REPORT_DATA_BY_COMP!$A$1:$AH$1,0)), "")</f>
        <v>2</v>
      </c>
      <c r="R14" s="10">
        <f>IFERROR(INDEX(REPORT_DATA_BY_COMP!$A:$AH,$D14,MATCH(R$8,REPORT_DATA_BY_COMP!$A$1:$AH$1,0)), "")</f>
        <v>1</v>
      </c>
      <c r="S14" s="10">
        <f>IFERROR(INDEX(REPORT_DATA_BY_COMP!$A:$AH,$D14,MATCH(S$8,REPORT_DATA_BY_COMP!$A$1:$AH$1,0)), "")</f>
        <v>7</v>
      </c>
    </row>
    <row r="15" spans="1:19" ht="15" customHeight="1">
      <c r="A15" s="1"/>
      <c r="B15" s="1" t="s">
        <v>1938</v>
      </c>
      <c r="C15" s="64" t="str">
        <f>CONCATENATE(YEAR,":",MONTH,":",WEEK,":",WEEKDAY,":",$B15)</f>
        <v>2016:3:3:7:DANSHUI_B_E</v>
      </c>
      <c r="D15" s="64">
        <f>MATCH($C15,REPORT_DATA_BY_COMP!$A:$A,0)</f>
        <v>895</v>
      </c>
      <c r="E15" s="65" t="str">
        <f>SUBSTITUTE(VLOOKUP($B15,COMP_LIST!$A:$AA,5,FALSE),"EL","")</f>
        <v>E. Gray / Peterson</v>
      </c>
      <c r="F15" s="4" t="str">
        <f>VLOOKUP($B15,COMP_LIST!$A:$AA,3,FALSE)</f>
        <v>Danshui B E</v>
      </c>
      <c r="G15" s="4" t="str">
        <f>VLOOKUP($B15,COMP_LIST!$A:$AA,4,FALSE)</f>
        <v>淡水 B 長老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2</v>
      </c>
      <c r="J15" s="10">
        <f>IFERROR(INDEX(REPORT_DATA_BY_COMP!$A:$AH,$D15,MATCH(J$8,REPORT_DATA_BY_COMP!$A$1:$AH$1,0)), "")</f>
        <v>3</v>
      </c>
      <c r="K15" s="10">
        <f>IFERROR(INDEX(REPORT_DATA_BY_COMP!$A:$AH,$D15,MATCH(K$8,REPORT_DATA_BY_COMP!$A$1:$AH$1,0)), "")</f>
        <v>2</v>
      </c>
      <c r="L15" s="47">
        <f>IFERROR(INDEX(REPORT_DATA_BY_COMP!$A:$AH,$D15,MATCH(L$8,REPORT_DATA_BY_COMP!$A$1:$AH$1,0)), "")</f>
        <v>1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7</v>
      </c>
      <c r="O15" s="10">
        <f>IFERROR(INDEX(REPORT_DATA_BY_COMP!$A:$AH,$D15,MATCH(O$8,REPORT_DATA_BY_COMP!$A$1:$AH$1,0)), "")</f>
        <v>2</v>
      </c>
      <c r="P15" s="10">
        <f>IFERROR(INDEX(REPORT_DATA_BY_COMP!$A:$AH,$D15,MATCH(P$8,REPORT_DATA_BY_COMP!$A$1:$AH$1,0)), "")</f>
        <v>2</v>
      </c>
      <c r="Q15" s="10">
        <f>IFERROR(INDEX(REPORT_DATA_BY_COMP!$A:$AH,$D15,MATCH(Q$8,REPORT_DATA_BY_COMP!$A$1:$AH$1,0)), "")</f>
        <v>5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11</v>
      </c>
    </row>
    <row r="16" spans="1:19" ht="15" customHeight="1">
      <c r="A16" s="1"/>
      <c r="B16" s="1"/>
      <c r="E16" s="8" t="s">
        <v>819</v>
      </c>
      <c r="F16" s="9"/>
      <c r="G16" s="9"/>
      <c r="H16" s="11">
        <f>SUM(H12:H15)</f>
        <v>0</v>
      </c>
      <c r="I16" s="11">
        <f t="shared" ref="I16:S16" si="0">SUM(I12:I15)</f>
        <v>3</v>
      </c>
      <c r="J16" s="11">
        <f t="shared" si="0"/>
        <v>4</v>
      </c>
      <c r="K16" s="11">
        <f t="shared" si="0"/>
        <v>9</v>
      </c>
      <c r="L16" s="48">
        <f t="shared" si="0"/>
        <v>1</v>
      </c>
      <c r="M16" s="57">
        <f t="shared" si="0"/>
        <v>0</v>
      </c>
      <c r="N16" s="51">
        <f t="shared" si="0"/>
        <v>23</v>
      </c>
      <c r="O16" s="11">
        <f t="shared" si="0"/>
        <v>8</v>
      </c>
      <c r="P16" s="11">
        <f t="shared" si="0"/>
        <v>30</v>
      </c>
      <c r="Q16" s="11">
        <f t="shared" si="0"/>
        <v>19</v>
      </c>
      <c r="R16" s="11">
        <f t="shared" si="0"/>
        <v>1</v>
      </c>
      <c r="S16" s="11">
        <f t="shared" si="0"/>
        <v>43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2703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2016:3:1:7:BEITOU</v>
      </c>
      <c r="D19" s="64">
        <f>MATCH($C19,REPORT_DATA_BY_DISTRICT!$A:$A, 0)</f>
        <v>227</v>
      </c>
      <c r="E19" s="19" t="s">
        <v>796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3</v>
      </c>
      <c r="J19" s="10">
        <f>IFERROR(INDEX(REPORT_DATA_BY_DISTRICT!$A:$AH,$D19,MATCH(J$8,REPORT_DATA_BY_DISTRICT!$A$1:$AH$1,0)), "")</f>
        <v>4</v>
      </c>
      <c r="K19" s="10">
        <f>IFERROR(INDEX(REPORT_DATA_BY_DISTRICT!$A:$AH,$D19,MATCH(K$8,REPORT_DATA_BY_DISTRICT!$A$1:$AH$1,0)), "")</f>
        <v>6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15</v>
      </c>
      <c r="O19" s="10">
        <f>IFERROR(INDEX(REPORT_DATA_BY_DISTRICT!$A:$AH,$D19,MATCH(O$8,REPORT_DATA_BY_DISTRICT!$A$1:$AH$1,0)), "")</f>
        <v>10</v>
      </c>
      <c r="P19" s="10">
        <f>IFERROR(INDEX(REPORT_DATA_BY_DISTRICT!$A:$AH,$D19,MATCH(P$8,REPORT_DATA_BY_DISTRICT!$A$1:$AH$1,0)), "")</f>
        <v>45</v>
      </c>
      <c r="Q19" s="10">
        <f>IFERROR(INDEX(REPORT_DATA_BY_DISTRICT!$A:$AH,$D19,MATCH(Q$8,REPORT_DATA_BY_DISTRICT!$A$1:$AH$1,0)), "")</f>
        <v>17</v>
      </c>
      <c r="R19" s="10">
        <f>IFERROR(INDEX(REPORT_DATA_BY_DISTRICT!$A:$AH,$D19,MATCH(R$8,REPORT_DATA_BY_DISTRICT!$A$1:$AH$1,0)), "")</f>
        <v>4</v>
      </c>
      <c r="S19" s="10">
        <f>IFERROR(INDEX(REPORT_DATA_BY_DISTRICT!$A:$AH,$D19,MATCH(S$8,REPORT_DATA_BY_DISTRICT!$A$1:$AH$1,0)), "")</f>
        <v>25</v>
      </c>
    </row>
    <row r="20" spans="3:19" ht="15" customHeight="1">
      <c r="C20" s="64" t="str">
        <f>CONCATENATE(YEAR,":",MONTH,":2:",WEEKLY_REPORT_DAY,":", $A$1)</f>
        <v>2016:3:2:7:BEITOU</v>
      </c>
      <c r="D20" s="64">
        <f>MATCH($C20,REPORT_DATA_BY_DISTRICT!$A:$A, 0)</f>
        <v>258</v>
      </c>
      <c r="E20" s="19" t="s">
        <v>795</v>
      </c>
      <c r="F20" s="13"/>
      <c r="G20" s="13"/>
      <c r="H20" s="10">
        <f>IFERROR(INDEX(REPORT_DATA_BY_DISTRICT!$A:$AH,$D20,MATCH(H$8,REPORT_DATA_BY_DISTRICT!$A$1:$AH$1,0)), "")</f>
        <v>1</v>
      </c>
      <c r="I20" s="10">
        <f>IFERROR(INDEX(REPORT_DATA_BY_DISTRICT!$A:$AH,$D20,MATCH(I$8,REPORT_DATA_BY_DISTRICT!$A$1:$AH$1,0)), "")</f>
        <v>2</v>
      </c>
      <c r="J20" s="10">
        <f>IFERROR(INDEX(REPORT_DATA_BY_DISTRICT!$A:$AH,$D20,MATCH(J$8,REPORT_DATA_BY_DISTRICT!$A$1:$AH$1,0)), "")</f>
        <v>6</v>
      </c>
      <c r="K20" s="10">
        <f>IFERROR(INDEX(REPORT_DATA_BY_DISTRICT!$A:$AH,$D20,MATCH(K$8,REPORT_DATA_BY_DISTRICT!$A$1:$AH$1,0)), "")</f>
        <v>7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19</v>
      </c>
      <c r="O20" s="10">
        <f>IFERROR(INDEX(REPORT_DATA_BY_DISTRICT!$A:$AH,$D20,MATCH(O$8,REPORT_DATA_BY_DISTRICT!$A$1:$AH$1,0)), "")</f>
        <v>8</v>
      </c>
      <c r="P20" s="10">
        <f>IFERROR(INDEX(REPORT_DATA_BY_DISTRICT!$A:$AH,$D20,MATCH(P$8,REPORT_DATA_BY_DISTRICT!$A$1:$AH$1,0)), "")</f>
        <v>31</v>
      </c>
      <c r="Q20" s="10">
        <f>IFERROR(INDEX(REPORT_DATA_BY_DISTRICT!$A:$AH,$D20,MATCH(Q$8,REPORT_DATA_BY_DISTRICT!$A$1:$AH$1,0)), "")</f>
        <v>18</v>
      </c>
      <c r="R20" s="10">
        <f>IFERROR(INDEX(REPORT_DATA_BY_DISTRICT!$A:$AH,$D20,MATCH(R$8,REPORT_DATA_BY_DISTRICT!$A$1:$AH$1,0)), "")</f>
        <v>1</v>
      </c>
      <c r="S20" s="10">
        <f>IFERROR(INDEX(REPORT_DATA_BY_DISTRICT!$A:$AH,$D20,MATCH(S$8,REPORT_DATA_BY_DISTRICT!$A$1:$AH$1,0)), "")</f>
        <v>23</v>
      </c>
    </row>
    <row r="21" spans="3:19" ht="15" customHeight="1">
      <c r="C21" s="64" t="str">
        <f>CONCATENATE(YEAR,":",MONTH,":3:",WEEKLY_REPORT_DAY,":", $A$1)</f>
        <v>2016:3:3:7:BEITOU</v>
      </c>
      <c r="D21" s="64">
        <f>MATCH($C21,REPORT_DATA_BY_DISTRICT!$A:$A, 0)</f>
        <v>287</v>
      </c>
      <c r="E21" s="19" t="s">
        <v>797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3</v>
      </c>
      <c r="J21" s="10">
        <f>IFERROR(INDEX(REPORT_DATA_BY_DISTRICT!$A:$AH,$D21,MATCH(J$8,REPORT_DATA_BY_DISTRICT!$A$1:$AH$1,0)), "")</f>
        <v>4</v>
      </c>
      <c r="K21" s="10">
        <f>IFERROR(INDEX(REPORT_DATA_BY_DISTRICT!$A:$AH,$D21,MATCH(K$8,REPORT_DATA_BY_DISTRICT!$A$1:$AH$1,0)), "")</f>
        <v>9</v>
      </c>
      <c r="L21" s="10">
        <f>IFERROR(INDEX(REPORT_DATA_BY_DISTRICT!$A:$AH,$D21,MATCH(L$8,REPORT_DATA_BY_DISTRICT!$A$1:$AH$1,0)), "")</f>
        <v>1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23</v>
      </c>
      <c r="O21" s="10">
        <f>IFERROR(INDEX(REPORT_DATA_BY_DISTRICT!$A:$AH,$D21,MATCH(O$8,REPORT_DATA_BY_DISTRICT!$A$1:$AH$1,0)), "")</f>
        <v>8</v>
      </c>
      <c r="P21" s="10">
        <f>IFERROR(INDEX(REPORT_DATA_BY_DISTRICT!$A:$AH,$D21,MATCH(P$8,REPORT_DATA_BY_DISTRICT!$A$1:$AH$1,0)), "")</f>
        <v>30</v>
      </c>
      <c r="Q21" s="10">
        <f>IFERROR(INDEX(REPORT_DATA_BY_DISTRICT!$A:$AH,$D21,MATCH(Q$8,REPORT_DATA_BY_DISTRICT!$A$1:$AH$1,0)), "")</f>
        <v>19</v>
      </c>
      <c r="R21" s="10">
        <f>IFERROR(INDEX(REPORT_DATA_BY_DISTRICT!$A:$AH,$D21,MATCH(R$8,REPORT_DATA_BY_DISTRICT!$A$1:$AH$1,0)), "")</f>
        <v>1</v>
      </c>
      <c r="S21" s="10">
        <f>IFERROR(INDEX(REPORT_DATA_BY_DISTRICT!$A:$AH,$D21,MATCH(S$8,REPORT_DATA_BY_DISTRICT!$A$1:$AH$1,0)), "")</f>
        <v>43</v>
      </c>
    </row>
    <row r="22" spans="3:19" ht="15" customHeight="1">
      <c r="C22" s="64" t="str">
        <f>CONCATENATE(YEAR,":",MONTH,":4:",WEEKLY_REPORT_DAY,":", $A$1)</f>
        <v>2016:3:4:7:BEITOU</v>
      </c>
      <c r="D22" s="64" t="e">
        <f>MATCH($C22,REPORT_DATA_BY_DISTRICT!$A:$A, 0)</f>
        <v>#N/A</v>
      </c>
      <c r="E22" s="19" t="s">
        <v>798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2016:3:5:7:BEITOU</v>
      </c>
      <c r="D23" s="64" t="e">
        <f>MATCH($C23,REPORT_DATA_BY_DISTRICT!$A:$A, 0)</f>
        <v>#N/A</v>
      </c>
      <c r="E23" s="19" t="s">
        <v>799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819</v>
      </c>
      <c r="F24" s="14"/>
      <c r="G24" s="14"/>
      <c r="H24" s="17">
        <f>SUM(H19:H23)</f>
        <v>1</v>
      </c>
      <c r="I24" s="17">
        <f t="shared" ref="I24:R24" si="1">SUM(I19:I23)</f>
        <v>8</v>
      </c>
      <c r="J24" s="17">
        <f t="shared" si="1"/>
        <v>14</v>
      </c>
      <c r="K24" s="17">
        <f t="shared" si="1"/>
        <v>22</v>
      </c>
      <c r="L24" s="49">
        <f t="shared" si="1"/>
        <v>2</v>
      </c>
      <c r="M24" s="17">
        <f t="shared" si="1"/>
        <v>0</v>
      </c>
      <c r="N24" s="52">
        <f t="shared" si="1"/>
        <v>57</v>
      </c>
      <c r="O24" s="17">
        <f t="shared" si="1"/>
        <v>26</v>
      </c>
      <c r="P24" s="17">
        <f t="shared" si="1"/>
        <v>106</v>
      </c>
      <c r="Q24" s="17">
        <f t="shared" si="1"/>
        <v>54</v>
      </c>
      <c r="R24" s="17">
        <f t="shared" si="1"/>
        <v>6</v>
      </c>
      <c r="S24" s="17">
        <f>SUM(S19:S23)</f>
        <v>91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5:S15">
    <cfRule type="expression" dxfId="154" priority="14">
      <formula>J15=""</formula>
    </cfRule>
    <cfRule type="expression" dxfId="153" priority="15">
      <formula>AND(M$10&lt;&gt;"",M15&lt;M$10)</formula>
    </cfRule>
    <cfRule type="expression" dxfId="152" priority="16">
      <formula>AND(M$10&lt;&gt;"",M15&gt;=M$10)</formula>
    </cfRule>
  </conditionalFormatting>
  <conditionalFormatting sqref="M12:S12">
    <cfRule type="expression" dxfId="151" priority="11">
      <formula>AND(M$9&lt;&gt;"",M12&gt;=M$9)</formula>
    </cfRule>
  </conditionalFormatting>
  <conditionalFormatting sqref="M12:S12">
    <cfRule type="expression" dxfId="150" priority="10">
      <formula>J12=""</formula>
    </cfRule>
    <cfRule type="expression" dxfId="149" priority="12">
      <formula>AND(M$10&lt;&gt;"",M12&lt;M$10)</formula>
    </cfRule>
    <cfRule type="expression" dxfId="148" priority="13">
      <formula>AND(M$10&lt;&gt;"",M12&gt;=M$10)</formula>
    </cfRule>
  </conditionalFormatting>
  <conditionalFormatting sqref="M15:S15">
    <cfRule type="expression" dxfId="147" priority="9">
      <formula>AND(M$9&lt;&gt;"",M15&gt;=M$9)</formula>
    </cfRule>
  </conditionalFormatting>
  <conditionalFormatting sqref="M14:S14">
    <cfRule type="expression" dxfId="146" priority="6">
      <formula>J14=""</formula>
    </cfRule>
    <cfRule type="expression" dxfId="145" priority="7">
      <formula>AND(M$10&lt;&gt;"",M14&lt;M$10)</formula>
    </cfRule>
    <cfRule type="expression" dxfId="144" priority="8">
      <formula>AND(M$10&lt;&gt;"",M14&gt;=M$10)</formula>
    </cfRule>
  </conditionalFormatting>
  <conditionalFormatting sqref="M14:S14">
    <cfRule type="expression" dxfId="143" priority="5">
      <formula>AND(M$9&lt;&gt;"",M14&gt;=M$9)</formula>
    </cfRule>
  </conditionalFormatting>
  <conditionalFormatting sqref="M13:S13">
    <cfRule type="expression" dxfId="142" priority="2">
      <formula>J13=""</formula>
    </cfRule>
    <cfRule type="expression" dxfId="141" priority="3">
      <formula>AND(M$10&lt;&gt;"",M13&lt;M$10)</formula>
    </cfRule>
    <cfRule type="expression" dxfId="140" priority="4">
      <formula>AND(M$10&lt;&gt;"",M13&gt;=M$10)</formula>
    </cfRule>
  </conditionalFormatting>
  <conditionalFormatting sqref="M13:S13">
    <cfRule type="expression" dxfId="139" priority="1">
      <formula>AND(M$9&lt;&gt;"",M13&gt;=M$9)</formula>
    </cfRule>
  </conditionalFormatting>
  <pageMargins left="0.70866141732283472" right="0.70866141732283472" top="0.74803149606299213" bottom="0.74803149606299213" header="0.31496062992125984" footer="0.31496062992125984"/>
  <pageSetup paperSize="9" scale="65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opLeftCell="I79" zoomScale="85" zoomScaleNormal="85" workbookViewId="0">
      <selection activeCell="AA110" sqref="AA110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2014:1:0:0:BEITOU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2014:2:0:0:BEITOU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2014:3:0:0:BEITOU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2014:4:0:0:BEITOU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2014:5:0:0:BEITOU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2014:6:0:0:BEITOU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2014:7:0:0:BEITOU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2014:8:0:0:BEITOU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2014:9:0:0:BEITOU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2014:10:0:0:BEITOU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2014:11:0:0:BEITOU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2014:12:0:0:BEITOU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2015:1:0:0:BEITOU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2015:2:0:0:BEITOU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2015:3:0:0:BEITOU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2015:4:0:0:BEITOU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2015:5:0:0:BEITOU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2015:6:0:0:BEITOU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2015:7:0:0:BEITOU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2015:8:0:0:BEITOU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2015:9:0:0:BEITOU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2015:10:0:0:BEITOU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2015:11:0:0:BEITOU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2015:12:0:0:BEITOU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2016:1:0:0:BEITOU</v>
      </c>
      <c r="AB77" s="27">
        <f t="shared" ca="1" si="3"/>
        <v>4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42372</v>
      </c>
      <c r="AN77" s="27">
        <f t="shared" ref="AN77:AN88" si="10">WEEKNUM(AM77,2)-WEEKNUM(DATE(YEAR(AM77),MONTH(AM77),1),2)+1</f>
        <v>1</v>
      </c>
      <c r="AO77" s="28" t="str">
        <f t="shared" ref="AO77:AO88" si="11">CONCATENATE(YEAR(AM77),":",MONTH(AM77),":",AN77,":",WEEKLY_REPORT_DAY,":", $X$90)</f>
        <v>2016:1:1:7:BEITOU</v>
      </c>
      <c r="AP77" s="27" t="e">
        <f t="shared" ref="AP77:AP88" ca="1" si="12">MATCH(AO77,INDIRECT(CONCATENATE($X$93,"$A:$A")),0)</f>
        <v>#N/A</v>
      </c>
      <c r="AQ77" s="21" t="e">
        <f t="shared" ref="AQ77:AU88" ca="1" si="13">INDEX(INDIRECT(CONCATENATE($X$93,"$A:$AG")),$AP77,MATCH(AQ$52,INDIRECT(CONCATENATE($X$93,"$A1:$AG1")),0))</f>
        <v>#N/A</v>
      </c>
      <c r="AR77" s="21" t="e">
        <f t="shared" ca="1" si="13"/>
        <v>#N/A</v>
      </c>
      <c r="AS77" s="21" t="e">
        <f t="shared" ca="1" si="13"/>
        <v>#N/A</v>
      </c>
      <c r="AT77" s="21" t="e">
        <f t="shared" ca="1" si="13"/>
        <v>#N/A</v>
      </c>
      <c r="AU77" s="21" t="e">
        <f t="shared" ca="1" si="13"/>
        <v>#N/A</v>
      </c>
      <c r="AV77" s="21">
        <f t="shared" ref="AV77:AV88" si="14">ROUND(1*$X$97/$X$99,0)</f>
        <v>1</v>
      </c>
      <c r="AW77" s="21">
        <f t="shared" ref="AW77:AW88" si="15">6*$X$97</f>
        <v>24</v>
      </c>
      <c r="AX77" s="21">
        <f t="shared" ref="AX77:AX88" si="16">3*$X$97</f>
        <v>12</v>
      </c>
      <c r="AY77" s="21">
        <f t="shared" ref="AY77:AY88" si="17">5*$X$97</f>
        <v>20</v>
      </c>
      <c r="AZ77" s="21">
        <f t="shared" ref="AZ77:AZ88" si="18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2016:2:0:0:BEITOU</v>
      </c>
      <c r="AB78" s="27">
        <f t="shared" ca="1" si="3"/>
        <v>40</v>
      </c>
      <c r="AC78" s="21">
        <f t="shared" ca="1" si="4"/>
        <v>1</v>
      </c>
      <c r="AD78" s="21">
        <f t="shared" si="5"/>
        <v>0</v>
      </c>
      <c r="AE78" s="27">
        <f t="shared" ca="1" si="6"/>
        <v>3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42379</v>
      </c>
      <c r="AN78" s="27">
        <f t="shared" si="10"/>
        <v>2</v>
      </c>
      <c r="AO78" s="28" t="str">
        <f t="shared" si="11"/>
        <v>2016:1:2:7:BEITOU</v>
      </c>
      <c r="AP78" s="27">
        <f t="shared" ca="1" si="12"/>
        <v>4</v>
      </c>
      <c r="AQ78" s="21">
        <f t="shared" ca="1" si="13"/>
        <v>0</v>
      </c>
      <c r="AR78" s="21">
        <f t="shared" ca="1" si="13"/>
        <v>21</v>
      </c>
      <c r="AS78" s="21">
        <f t="shared" ca="1" si="13"/>
        <v>0</v>
      </c>
      <c r="AT78" s="21">
        <f t="shared" ca="1" si="13"/>
        <v>10</v>
      </c>
      <c r="AU78" s="21">
        <f t="shared" ca="1" si="13"/>
        <v>0</v>
      </c>
      <c r="AV78" s="21">
        <f t="shared" si="14"/>
        <v>1</v>
      </c>
      <c r="AW78" s="21">
        <f t="shared" si="15"/>
        <v>24</v>
      </c>
      <c r="AX78" s="21">
        <f t="shared" si="16"/>
        <v>12</v>
      </c>
      <c r="AY78" s="21">
        <f t="shared" si="17"/>
        <v>20</v>
      </c>
      <c r="AZ78" s="21">
        <f t="shared" si="18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2016:3:0:0:BEITOU</v>
      </c>
      <c r="AB79" s="27">
        <f t="shared" ca="1" si="3"/>
        <v>73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42386</v>
      </c>
      <c r="AN79" s="27">
        <f t="shared" si="10"/>
        <v>3</v>
      </c>
      <c r="AO79" s="28" t="str">
        <f t="shared" si="11"/>
        <v>2016:1:3:7:BEITOU</v>
      </c>
      <c r="AP79" s="27" t="e">
        <f t="shared" ca="1" si="12"/>
        <v>#N/A</v>
      </c>
      <c r="AQ79" s="21" t="e">
        <f t="shared" ca="1" si="13"/>
        <v>#N/A</v>
      </c>
      <c r="AR79" s="21" t="e">
        <f t="shared" ca="1" si="13"/>
        <v>#N/A</v>
      </c>
      <c r="AS79" s="21" t="e">
        <f t="shared" ca="1" si="13"/>
        <v>#N/A</v>
      </c>
      <c r="AT79" s="21" t="e">
        <f t="shared" ca="1" si="13"/>
        <v>#N/A</v>
      </c>
      <c r="AU79" s="21" t="e">
        <f t="shared" ca="1" si="13"/>
        <v>#N/A</v>
      </c>
      <c r="AV79" s="21">
        <f t="shared" si="14"/>
        <v>1</v>
      </c>
      <c r="AW79" s="21">
        <f t="shared" si="15"/>
        <v>24</v>
      </c>
      <c r="AX79" s="21">
        <f t="shared" si="16"/>
        <v>12</v>
      </c>
      <c r="AY79" s="21">
        <f t="shared" si="17"/>
        <v>20</v>
      </c>
      <c r="AZ79" s="21">
        <f t="shared" si="18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2016:4:0:0:BEITOU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42393</v>
      </c>
      <c r="AN80" s="27">
        <f t="shared" si="10"/>
        <v>4</v>
      </c>
      <c r="AO80" s="28" t="str">
        <f t="shared" si="11"/>
        <v>2016:1:4:7:BEITOU</v>
      </c>
      <c r="AP80" s="27">
        <f t="shared" ca="1" si="12"/>
        <v>36</v>
      </c>
      <c r="AQ80" s="21">
        <f t="shared" ca="1" si="13"/>
        <v>0</v>
      </c>
      <c r="AR80" s="21">
        <f t="shared" ca="1" si="13"/>
        <v>20</v>
      </c>
      <c r="AS80" s="21">
        <f t="shared" ca="1" si="13"/>
        <v>7</v>
      </c>
      <c r="AT80" s="21">
        <f t="shared" ca="1" si="13"/>
        <v>19</v>
      </c>
      <c r="AU80" s="21">
        <f t="shared" ca="1" si="13"/>
        <v>0</v>
      </c>
      <c r="AV80" s="21">
        <f t="shared" si="14"/>
        <v>1</v>
      </c>
      <c r="AW80" s="21">
        <f t="shared" si="15"/>
        <v>24</v>
      </c>
      <c r="AX80" s="21">
        <f t="shared" si="16"/>
        <v>12</v>
      </c>
      <c r="AY80" s="21">
        <f t="shared" si="17"/>
        <v>20</v>
      </c>
      <c r="AZ80" s="21">
        <f t="shared" si="18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2016:5:0:0:BEITOU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42400</v>
      </c>
      <c r="AN81" s="27">
        <f t="shared" si="10"/>
        <v>5</v>
      </c>
      <c r="AO81" s="28" t="str">
        <f t="shared" si="11"/>
        <v>2016:1:5:7:BEITOU</v>
      </c>
      <c r="AP81" s="27">
        <f t="shared" ca="1" si="12"/>
        <v>68</v>
      </c>
      <c r="AQ81" s="21">
        <f t="shared" ca="1" si="13"/>
        <v>0</v>
      </c>
      <c r="AR81" s="21">
        <f t="shared" ca="1" si="13"/>
        <v>21</v>
      </c>
      <c r="AS81" s="21">
        <f t="shared" ca="1" si="13"/>
        <v>4</v>
      </c>
      <c r="AT81" s="21">
        <f t="shared" ca="1" si="13"/>
        <v>20</v>
      </c>
      <c r="AU81" s="21">
        <f t="shared" ca="1" si="13"/>
        <v>0</v>
      </c>
      <c r="AV81" s="21">
        <f t="shared" si="14"/>
        <v>1</v>
      </c>
      <c r="AW81" s="21">
        <f t="shared" si="15"/>
        <v>24</v>
      </c>
      <c r="AX81" s="21">
        <f t="shared" si="16"/>
        <v>12</v>
      </c>
      <c r="AY81" s="21">
        <f t="shared" si="17"/>
        <v>20</v>
      </c>
      <c r="AZ81" s="21">
        <f t="shared" si="18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2016:6:0:0:BEITOU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42407</v>
      </c>
      <c r="AN82" s="27">
        <f t="shared" si="10"/>
        <v>1</v>
      </c>
      <c r="AO82" s="28" t="str">
        <f t="shared" si="11"/>
        <v>2016:2:1:7:BEITOU</v>
      </c>
      <c r="AP82" s="27">
        <f t="shared" ca="1" si="12"/>
        <v>100</v>
      </c>
      <c r="AQ82" s="21">
        <f t="shared" ca="1" si="13"/>
        <v>0</v>
      </c>
      <c r="AR82" s="21">
        <f t="shared" ca="1" si="13"/>
        <v>25</v>
      </c>
      <c r="AS82" s="21">
        <f t="shared" ca="1" si="13"/>
        <v>4</v>
      </c>
      <c r="AT82" s="21">
        <f t="shared" ca="1" si="13"/>
        <v>16</v>
      </c>
      <c r="AU82" s="21">
        <f t="shared" ca="1" si="13"/>
        <v>2</v>
      </c>
      <c r="AV82" s="21">
        <f t="shared" si="14"/>
        <v>1</v>
      </c>
      <c r="AW82" s="21">
        <f t="shared" si="15"/>
        <v>24</v>
      </c>
      <c r="AX82" s="21">
        <f t="shared" si="16"/>
        <v>12</v>
      </c>
      <c r="AY82" s="21">
        <f t="shared" si="17"/>
        <v>20</v>
      </c>
      <c r="AZ82" s="21">
        <f t="shared" si="18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2016:7:0:0:BEITOU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42414</v>
      </c>
      <c r="AN83" s="27">
        <f t="shared" si="10"/>
        <v>2</v>
      </c>
      <c r="AO83" s="28" t="str">
        <f t="shared" si="11"/>
        <v>2016:2:2:7:BEITOU</v>
      </c>
      <c r="AP83" s="27">
        <f t="shared" ca="1" si="12"/>
        <v>132</v>
      </c>
      <c r="AQ83" s="21">
        <f t="shared" ca="1" si="13"/>
        <v>0</v>
      </c>
      <c r="AR83" s="21">
        <f t="shared" ca="1" si="13"/>
        <v>22</v>
      </c>
      <c r="AS83" s="21">
        <f t="shared" ca="1" si="13"/>
        <v>9</v>
      </c>
      <c r="AT83" s="21">
        <f t="shared" ca="1" si="13"/>
        <v>15</v>
      </c>
      <c r="AU83" s="21">
        <f t="shared" ca="1" si="13"/>
        <v>4</v>
      </c>
      <c r="AV83" s="21">
        <f t="shared" si="14"/>
        <v>1</v>
      </c>
      <c r="AW83" s="21">
        <f t="shared" si="15"/>
        <v>24</v>
      </c>
      <c r="AX83" s="21">
        <f t="shared" si="16"/>
        <v>12</v>
      </c>
      <c r="AY83" s="21">
        <f t="shared" si="17"/>
        <v>20</v>
      </c>
      <c r="AZ83" s="21">
        <f t="shared" si="18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2016:8:0:0:BEITOU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42421</v>
      </c>
      <c r="AN84" s="27">
        <f t="shared" si="10"/>
        <v>3</v>
      </c>
      <c r="AO84" s="28" t="str">
        <f t="shared" si="11"/>
        <v>2016:2:3:7:BEITOU</v>
      </c>
      <c r="AP84" s="27">
        <f t="shared" ca="1" si="12"/>
        <v>164</v>
      </c>
      <c r="AQ84" s="21">
        <f t="shared" ca="1" si="13"/>
        <v>0</v>
      </c>
      <c r="AR84" s="21">
        <f t="shared" ca="1" si="13"/>
        <v>18</v>
      </c>
      <c r="AS84" s="21">
        <f t="shared" ca="1" si="13"/>
        <v>9</v>
      </c>
      <c r="AT84" s="21">
        <f t="shared" ca="1" si="13"/>
        <v>22</v>
      </c>
      <c r="AU84" s="21">
        <f t="shared" ca="1" si="13"/>
        <v>0</v>
      </c>
      <c r="AV84" s="21">
        <f t="shared" si="14"/>
        <v>1</v>
      </c>
      <c r="AW84" s="21">
        <f t="shared" si="15"/>
        <v>24</v>
      </c>
      <c r="AX84" s="21">
        <f t="shared" si="16"/>
        <v>12</v>
      </c>
      <c r="AY84" s="21">
        <f t="shared" si="17"/>
        <v>20</v>
      </c>
      <c r="AZ84" s="21">
        <f t="shared" si="18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2016:9:0:0:BEITOU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90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42428</v>
      </c>
      <c r="AN85" s="27">
        <f t="shared" si="10"/>
        <v>4</v>
      </c>
      <c r="AO85" s="28" t="str">
        <f t="shared" si="11"/>
        <v>2016:2:4:7:BEITOU</v>
      </c>
      <c r="AP85" s="27">
        <f t="shared" ca="1" si="12"/>
        <v>196</v>
      </c>
      <c r="AQ85" s="21">
        <f t="shared" ca="1" si="13"/>
        <v>1</v>
      </c>
      <c r="AR85" s="21">
        <f t="shared" ca="1" si="13"/>
        <v>15</v>
      </c>
      <c r="AS85" s="21">
        <f t="shared" ca="1" si="13"/>
        <v>13</v>
      </c>
      <c r="AT85" s="21">
        <f t="shared" ca="1" si="13"/>
        <v>18</v>
      </c>
      <c r="AU85" s="21">
        <f t="shared" ca="1" si="13"/>
        <v>0</v>
      </c>
      <c r="AV85" s="21">
        <f t="shared" si="14"/>
        <v>1</v>
      </c>
      <c r="AW85" s="21">
        <f t="shared" si="15"/>
        <v>24</v>
      </c>
      <c r="AX85" s="21">
        <f t="shared" si="16"/>
        <v>12</v>
      </c>
      <c r="AY85" s="21">
        <f t="shared" si="17"/>
        <v>20</v>
      </c>
      <c r="AZ85" s="21">
        <f t="shared" si="18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2016:10:0:0:BEITOU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42435</v>
      </c>
      <c r="AN86" s="27">
        <f t="shared" si="10"/>
        <v>1</v>
      </c>
      <c r="AO86" s="28" t="str">
        <f t="shared" si="11"/>
        <v>2016:3:1:7:BEITOU</v>
      </c>
      <c r="AP86" s="27">
        <f t="shared" ca="1" si="12"/>
        <v>227</v>
      </c>
      <c r="AQ86" s="21">
        <f t="shared" ca="1" si="13"/>
        <v>0</v>
      </c>
      <c r="AR86" s="21">
        <f t="shared" ca="1" si="13"/>
        <v>15</v>
      </c>
      <c r="AS86" s="21">
        <f t="shared" ca="1" si="13"/>
        <v>10</v>
      </c>
      <c r="AT86" s="21">
        <f t="shared" ca="1" si="13"/>
        <v>17</v>
      </c>
      <c r="AU86" s="21">
        <f t="shared" ca="1" si="13"/>
        <v>4</v>
      </c>
      <c r="AV86" s="21">
        <f t="shared" si="14"/>
        <v>1</v>
      </c>
      <c r="AW86" s="21">
        <f t="shared" si="15"/>
        <v>24</v>
      </c>
      <c r="AX86" s="21">
        <f t="shared" si="16"/>
        <v>12</v>
      </c>
      <c r="AY86" s="21">
        <f t="shared" si="17"/>
        <v>20</v>
      </c>
      <c r="AZ86" s="21">
        <f t="shared" si="18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2016:11:0:0:BEITOU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42442</v>
      </c>
      <c r="AN87" s="27">
        <f t="shared" si="10"/>
        <v>2</v>
      </c>
      <c r="AO87" s="28" t="str">
        <f t="shared" si="11"/>
        <v>2016:3:2:7:BEITOU</v>
      </c>
      <c r="AP87" s="27">
        <f t="shared" ca="1" si="12"/>
        <v>258</v>
      </c>
      <c r="AQ87" s="21">
        <f t="shared" ca="1" si="13"/>
        <v>0</v>
      </c>
      <c r="AR87" s="21">
        <f t="shared" ca="1" si="13"/>
        <v>19</v>
      </c>
      <c r="AS87" s="21">
        <f t="shared" ca="1" si="13"/>
        <v>8</v>
      </c>
      <c r="AT87" s="21">
        <f t="shared" ca="1" si="13"/>
        <v>18</v>
      </c>
      <c r="AU87" s="21">
        <f t="shared" ca="1" si="13"/>
        <v>1</v>
      </c>
      <c r="AV87" s="21">
        <f t="shared" si="14"/>
        <v>1</v>
      </c>
      <c r="AW87" s="21">
        <f t="shared" si="15"/>
        <v>24</v>
      </c>
      <c r="AX87" s="21">
        <f t="shared" si="16"/>
        <v>12</v>
      </c>
      <c r="AY87" s="21">
        <f t="shared" si="17"/>
        <v>20</v>
      </c>
      <c r="AZ87" s="21">
        <f t="shared" si="18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2016:12:0:0:BEITOU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42449</v>
      </c>
      <c r="AN88" s="27">
        <f t="shared" si="10"/>
        <v>3</v>
      </c>
      <c r="AO88" s="28" t="str">
        <f t="shared" si="11"/>
        <v>2016:3:3:7:BEITOU</v>
      </c>
      <c r="AP88" s="27">
        <f t="shared" ca="1" si="12"/>
        <v>287</v>
      </c>
      <c r="AQ88" s="21">
        <f t="shared" ca="1" si="13"/>
        <v>0</v>
      </c>
      <c r="AR88" s="21">
        <f t="shared" ca="1" si="13"/>
        <v>23</v>
      </c>
      <c r="AS88" s="21">
        <f t="shared" ca="1" si="13"/>
        <v>8</v>
      </c>
      <c r="AT88" s="21">
        <f t="shared" ca="1" si="13"/>
        <v>19</v>
      </c>
      <c r="AU88" s="21">
        <f t="shared" ca="1" si="13"/>
        <v>1</v>
      </c>
      <c r="AV88" s="21">
        <f t="shared" si="14"/>
        <v>1</v>
      </c>
      <c r="AW88" s="21">
        <f t="shared" si="15"/>
        <v>24</v>
      </c>
      <c r="AX88" s="21">
        <f t="shared" si="16"/>
        <v>12</v>
      </c>
      <c r="AY88" s="21">
        <f t="shared" si="17"/>
        <v>20</v>
      </c>
      <c r="AZ88" s="21">
        <f t="shared" si="18"/>
        <v>4</v>
      </c>
    </row>
    <row r="89" spans="23:52">
      <c r="AC89" s="7">
        <f ca="1">SUMIFS(AC53:AC88, $X53:$X88,YEAR,AC53:AC88,"&lt;&gt;#N/A")</f>
        <v>1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1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1484</v>
      </c>
      <c r="X90" s="2" t="s">
        <v>1920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2754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2755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1</v>
      </c>
      <c r="AN100" s="27"/>
    </row>
    <row r="101" spans="23:50">
      <c r="W101" s="7" t="s">
        <v>449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2016  1</v>
      </c>
    </row>
    <row r="107" spans="23:50" ht="23.25">
      <c r="W107" s="7" t="s">
        <v>1479</v>
      </c>
      <c r="X107" s="42" t="str">
        <f>$X$91</f>
        <v>Beitou District</v>
      </c>
    </row>
    <row r="108" spans="23:50">
      <c r="X108" s="40" t="str">
        <f>$X$92</f>
        <v>北投地區</v>
      </c>
    </row>
    <row r="109" spans="23:50">
      <c r="X109" s="41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5"/>
  <sheetViews>
    <sheetView zoomScaleNormal="100" zoomScaleSheetLayoutView="115" workbookViewId="0">
      <selection activeCell="A22" sqref="A22:B26"/>
    </sheetView>
  </sheetViews>
  <sheetFormatPr defaultRowHeight="15"/>
  <cols>
    <col min="1" max="1" width="22.7109375" style="64" customWidth="1"/>
    <col min="2" max="3" width="22.85546875" style="64" customWidth="1"/>
    <col min="4" max="4" width="11.28515625" style="64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1890</v>
      </c>
      <c r="E1" s="36" t="str">
        <f>$A$2</f>
        <v>South Zone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2366</v>
      </c>
      <c r="E2" s="75" t="str">
        <f>$A$3</f>
        <v>南臺北地帶</v>
      </c>
      <c r="F2" s="26" t="s">
        <v>806</v>
      </c>
      <c r="G2" s="77">
        <f>$A$6</f>
        <v>120</v>
      </c>
      <c r="H2" s="79" t="s">
        <v>35</v>
      </c>
      <c r="I2" s="80"/>
      <c r="J2" s="80"/>
      <c r="K2" s="81"/>
      <c r="L2" s="66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2367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66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2368</v>
      </c>
      <c r="E4" s="82">
        <f>DATE</f>
        <v>42449</v>
      </c>
      <c r="F4" s="23" t="s">
        <v>804</v>
      </c>
      <c r="G4" s="24"/>
      <c r="H4" s="84">
        <f>ROUND($G$2/12*MONTH,0)</f>
        <v>30</v>
      </c>
      <c r="I4" s="85"/>
      <c r="J4" s="85"/>
      <c r="K4" s="86"/>
      <c r="L4" s="44">
        <f>ROUND($G$2/12,0)</f>
        <v>10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2369</v>
      </c>
      <c r="E5" s="83"/>
      <c r="F5" s="5" t="s">
        <v>805</v>
      </c>
      <c r="G5" s="6"/>
      <c r="H5" s="87">
        <f ca="1">SOUTH_ZONE_GRAPH!$AC$89</f>
        <v>10</v>
      </c>
      <c r="I5" s="88"/>
      <c r="J5" s="88"/>
      <c r="K5" s="89"/>
      <c r="L5" s="45">
        <f>$M$35</f>
        <v>3</v>
      </c>
      <c r="M5" s="92"/>
      <c r="N5" s="94"/>
      <c r="O5" s="74"/>
      <c r="P5" s="74"/>
      <c r="Q5" s="74"/>
      <c r="R5" s="74"/>
      <c r="S5" s="74"/>
    </row>
    <row r="6" spans="1:19" ht="15" customHeight="1">
      <c r="A6" s="1">
        <v>120</v>
      </c>
      <c r="E6" s="34" t="str">
        <f>$A$4</f>
        <v>South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南臺北支聯會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2370</v>
      </c>
      <c r="B11" s="1"/>
      <c r="E11" s="5" t="str">
        <f>$A11</f>
        <v>Jingxin 景新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1985</v>
      </c>
      <c r="C12" s="64" t="str">
        <f>CONCATENATE(YEAR,":",MONTH,":",WEEK,":",WEEKDAY,":",$B12)</f>
        <v>2016:3:3:7:JINGXIN_ZL</v>
      </c>
      <c r="D12" s="64">
        <f>MATCH($C12,REPORT_DATA_BY_COMP!$A:$A,0)</f>
        <v>906</v>
      </c>
      <c r="E12" s="65" t="str">
        <f>SUBSTITUTE(VLOOKUP($B12,COMP_LIST!$A:$AA,5,FALSE),"EL","")</f>
        <v>E. Robinson / Christensen ZL</v>
      </c>
      <c r="F12" s="4" t="str">
        <f>VLOOKUP($B12,COMP_LIST!$A:$AA,3,FALSE)</f>
        <v>Jingxin ZL</v>
      </c>
      <c r="G12" s="4" t="str">
        <f>VLOOKUP($B12,COMP_LIST!$A:$AA,4,FALSE)</f>
        <v xml:space="preserve">景新 ZL </v>
      </c>
      <c r="H12" s="10">
        <f>IFERROR(INDEX(REPORT_DATA_BY_COMP!$A:$AH,$D12,MATCH(H$8,REPORT_DATA_BY_COMP!$A$1:$AH$1,0)), "")</f>
        <v>1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0</v>
      </c>
      <c r="K12" s="10">
        <f>IFERROR(INDEX(REPORT_DATA_BY_COMP!$A:$AH,$D12,MATCH(K$8,REPORT_DATA_BY_COMP!$A$1:$AH$1,0)), "")</f>
        <v>4</v>
      </c>
      <c r="L12" s="47">
        <f>IFERROR(INDEX(REPORT_DATA_BY_COMP!$A:$AH,$D12,MATCH(L$8,REPORT_DATA_BY_COMP!$A$1:$AH$1,0)), "")</f>
        <v>1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11</v>
      </c>
      <c r="O12" s="10">
        <f>IFERROR(INDEX(REPORT_DATA_BY_COMP!$A:$AH,$D12,MATCH(O$8,REPORT_DATA_BY_COMP!$A$1:$AH$1,0)), "")</f>
        <v>4</v>
      </c>
      <c r="P12" s="10">
        <f>IFERROR(INDEX(REPORT_DATA_BY_COMP!$A:$AH,$D12,MATCH(P$8,REPORT_DATA_BY_COMP!$A$1:$AH$1,0)), "")</f>
        <v>8</v>
      </c>
      <c r="Q12" s="10">
        <f>IFERROR(INDEX(REPORT_DATA_BY_COMP!$A:$AH,$D12,MATCH(Q$8,REPORT_DATA_BY_COMP!$A$1:$AH$1,0)), "")</f>
        <v>10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13</v>
      </c>
    </row>
    <row r="13" spans="1:19" ht="15" customHeight="1">
      <c r="A13" s="1"/>
      <c r="B13" s="1" t="s">
        <v>1990</v>
      </c>
      <c r="C13" s="64" t="str">
        <f>CONCATENATE(YEAR,":",MONTH,":",WEEK,":",WEEKDAY,":",$B13)</f>
        <v>2016:3:3:7:JINGXIN_S</v>
      </c>
      <c r="D13" s="64">
        <f>MATCH($C13,REPORT_DATA_BY_COMP!$A:$A,0)</f>
        <v>905</v>
      </c>
      <c r="E13" s="65" t="str">
        <f>SUBSTITUTE(VLOOKUP($B13,COMP_LIST!$A:$AA,5,FALSE),"EL","")</f>
        <v>S. Huntington / Johnson</v>
      </c>
      <c r="F13" s="4" t="str">
        <f>VLOOKUP($B13,COMP_LIST!$A:$AA,3,FALSE)</f>
        <v>Jingxin S</v>
      </c>
      <c r="G13" s="4" t="str">
        <f>VLOOKUP($B13,COMP_LIST!$A:$AA,4,FALSE)</f>
        <v>景新姐妹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1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1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8</v>
      </c>
      <c r="Q13" s="10">
        <f>IFERROR(INDEX(REPORT_DATA_BY_COMP!$A:$AH,$D13,MATCH(Q$8,REPORT_DATA_BY_COMP!$A$1:$AH$1,0)), "")</f>
        <v>2</v>
      </c>
      <c r="R13" s="10">
        <f>IFERROR(INDEX(REPORT_DATA_BY_COMP!$A:$AH,$D13,MATCH(R$8,REPORT_DATA_BY_COMP!$A$1:$AH$1,0)), "")</f>
        <v>1</v>
      </c>
      <c r="S13" s="10">
        <f>IFERROR(INDEX(REPORT_DATA_BY_COMP!$A:$AH,$D13,MATCH(S$8,REPORT_DATA_BY_COMP!$A$1:$AH$1,0)), "")</f>
        <v>6</v>
      </c>
    </row>
    <row r="14" spans="1:19" ht="15" customHeight="1">
      <c r="A14" s="1"/>
      <c r="B14" s="1" t="s">
        <v>2030</v>
      </c>
      <c r="C14" s="64" t="str">
        <f>CONCATENATE(YEAR,":",MONTH,":",WEEK,":",WEEKDAY,":",$B14)</f>
        <v>2016:3:3:7:MUZHA_E</v>
      </c>
      <c r="D14" s="64">
        <f>MATCH($C14,REPORT_DATA_BY_COMP!$A:$A,0)</f>
        <v>915</v>
      </c>
      <c r="E14" s="65" t="str">
        <f>SUBSTITUTE(VLOOKUP($B14,COMP_LIST!$A:$AA,5,FALSE),"EL","")</f>
        <v>E. Hammond DL / Dung</v>
      </c>
      <c r="F14" s="4" t="str">
        <f>VLOOKUP($B14,COMP_LIST!$A:$AA,3,FALSE)</f>
        <v>Muzha E</v>
      </c>
      <c r="G14" s="4" t="str">
        <f>VLOOKUP($B14,COMP_LIST!$A:$AA,4,FALSE)</f>
        <v>木柵長老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1</v>
      </c>
      <c r="J14" s="10">
        <f>IFERROR(INDEX(REPORT_DATA_BY_COMP!$A:$AH,$D14,MATCH(J$8,REPORT_DATA_BY_COMP!$A$1:$AH$1,0)), "")</f>
        <v>2</v>
      </c>
      <c r="K14" s="10">
        <f>IFERROR(INDEX(REPORT_DATA_BY_COMP!$A:$AH,$D14,MATCH(K$8,REPORT_DATA_BY_COMP!$A$1:$AH$1,0)), "")</f>
        <v>4</v>
      </c>
      <c r="L14" s="47">
        <f>IFERROR(INDEX(REPORT_DATA_BY_COMP!$A:$AH,$D14,MATCH(L$8,REPORT_DATA_BY_COMP!$A$1:$AH$1,0)), "")</f>
        <v>1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8</v>
      </c>
      <c r="O14" s="10">
        <f>IFERROR(INDEX(REPORT_DATA_BY_COMP!$A:$AH,$D14,MATCH(O$8,REPORT_DATA_BY_COMP!$A$1:$AH$1,0)), "")</f>
        <v>2</v>
      </c>
      <c r="P14" s="10">
        <f>IFERROR(INDEX(REPORT_DATA_BY_COMP!$A:$AH,$D14,MATCH(P$8,REPORT_DATA_BY_COMP!$A$1:$AH$1,0)), "")</f>
        <v>8</v>
      </c>
      <c r="Q14" s="10">
        <f>IFERROR(INDEX(REPORT_DATA_BY_COMP!$A:$AH,$D14,MATCH(Q$8,REPORT_DATA_BY_COMP!$A$1:$AH$1,0)), "")</f>
        <v>9</v>
      </c>
      <c r="R14" s="10">
        <f>IFERROR(INDEX(REPORT_DATA_BY_COMP!$A:$AH,$D14,MATCH(R$8,REPORT_DATA_BY_COMP!$A$1:$AH$1,0)), "")</f>
        <v>1</v>
      </c>
      <c r="S14" s="10">
        <f>IFERROR(INDEX(REPORT_DATA_BY_COMP!$A:$AH,$D14,MATCH(S$8,REPORT_DATA_BY_COMP!$A$1:$AH$1,0)), "")</f>
        <v>8</v>
      </c>
    </row>
    <row r="15" spans="1:19" ht="15" customHeight="1">
      <c r="A15" s="1"/>
      <c r="B15" s="1" t="s">
        <v>2035</v>
      </c>
      <c r="C15" s="64" t="str">
        <f>CONCATENATE(YEAR,":",MONTH,":",WEEK,":",WEEKDAY,":",$B15)</f>
        <v>2016:3:3:7:MUZHA_S</v>
      </c>
      <c r="D15" s="64">
        <f>MATCH($C15,REPORT_DATA_BY_COMP!$A:$A,0)</f>
        <v>916</v>
      </c>
      <c r="E15" s="65" t="str">
        <f>SUBSTITUTE(VLOOKUP($B15,COMP_LIST!$A:$AA,5,FALSE),"EL","")</f>
        <v>S. Everett  / Huang</v>
      </c>
      <c r="F15" s="4" t="str">
        <f>VLOOKUP($B15,COMP_LIST!$A:$AA,3,FALSE)</f>
        <v>Muzha S</v>
      </c>
      <c r="G15" s="4" t="str">
        <f>VLOOKUP($B15,COMP_LIST!$A:$AA,4,FALSE)</f>
        <v>木柵姐妹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0</v>
      </c>
      <c r="K15" s="10">
        <f>IFERROR(INDEX(REPORT_DATA_BY_COMP!$A:$AH,$D15,MATCH(K$8,REPORT_DATA_BY_COMP!$A$1:$AH$1,0)), "")</f>
        <v>6</v>
      </c>
      <c r="L15" s="47">
        <f>IFERROR(INDEX(REPORT_DATA_BY_COMP!$A:$AH,$D15,MATCH(L$8,REPORT_DATA_BY_COMP!$A$1:$AH$1,0)), "")</f>
        <v>0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6</v>
      </c>
      <c r="O15" s="10">
        <f>IFERROR(INDEX(REPORT_DATA_BY_COMP!$A:$AH,$D15,MATCH(O$8,REPORT_DATA_BY_COMP!$A$1:$AH$1,0)), "")</f>
        <v>0</v>
      </c>
      <c r="P15" s="10">
        <f>IFERROR(INDEX(REPORT_DATA_BY_COMP!$A:$AH,$D15,MATCH(P$8,REPORT_DATA_BY_COMP!$A$1:$AH$1,0)), "")</f>
        <v>7</v>
      </c>
      <c r="Q15" s="10">
        <f>IFERROR(INDEX(REPORT_DATA_BY_COMP!$A:$AH,$D15,MATCH(Q$8,REPORT_DATA_BY_COMP!$A$1:$AH$1,0)), "")</f>
        <v>7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12</v>
      </c>
    </row>
    <row r="16" spans="1:19" ht="15" customHeight="1">
      <c r="A16" s="1"/>
      <c r="B16" s="1"/>
      <c r="E16" s="8" t="s">
        <v>819</v>
      </c>
      <c r="F16" s="9"/>
      <c r="G16" s="9"/>
      <c r="H16" s="11">
        <f t="shared" ref="H16:S16" si="0">SUM(H12:H15)</f>
        <v>1</v>
      </c>
      <c r="I16" s="11">
        <f t="shared" si="0"/>
        <v>1</v>
      </c>
      <c r="J16" s="11">
        <f t="shared" si="0"/>
        <v>2</v>
      </c>
      <c r="K16" s="11">
        <f t="shared" si="0"/>
        <v>15</v>
      </c>
      <c r="L16" s="48">
        <f t="shared" si="0"/>
        <v>2</v>
      </c>
      <c r="M16" s="57">
        <f t="shared" si="0"/>
        <v>0</v>
      </c>
      <c r="N16" s="51">
        <f t="shared" si="0"/>
        <v>26</v>
      </c>
      <c r="O16" s="11">
        <f t="shared" si="0"/>
        <v>8</v>
      </c>
      <c r="P16" s="11">
        <f t="shared" si="0"/>
        <v>31</v>
      </c>
      <c r="Q16" s="11">
        <f t="shared" si="0"/>
        <v>28</v>
      </c>
      <c r="R16" s="11">
        <f t="shared" si="0"/>
        <v>2</v>
      </c>
      <c r="S16" s="11">
        <f t="shared" si="0"/>
        <v>39</v>
      </c>
    </row>
    <row r="17" spans="1:19" ht="15" customHeight="1">
      <c r="A17" s="1" t="s">
        <v>2371</v>
      </c>
      <c r="B17" s="1"/>
      <c r="E17" s="5" t="str">
        <f>$A17</f>
        <v>Xindian 新店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2189</v>
      </c>
      <c r="C18" s="64" t="str">
        <f>CONCATENATE(YEAR,":",MONTH,":",WEEK,":",WEEKDAY,":",$B18)</f>
        <v>2016:3:3:7:XINDIAN_E</v>
      </c>
      <c r="D18" s="64">
        <f>MATCH($C18,REPORT_DATA_BY_COMP!$A:$A,0)</f>
        <v>953</v>
      </c>
      <c r="E18" s="65" t="str">
        <f>SUBSTITUTE(VLOOKUP($B18,COMP_LIST!$A:$AA,5,FALSE),"EL","")</f>
        <v>E. Stevenson DL / Mertz</v>
      </c>
      <c r="F18" s="4" t="str">
        <f>VLOOKUP($B18,COMP_LIST!$A:$AA,3,FALSE)</f>
        <v>Xindian E</v>
      </c>
      <c r="G18" s="4" t="str">
        <f>VLOOKUP($B18,COMP_LIST!$A:$AA,4,FALSE)</f>
        <v>新店長老</v>
      </c>
      <c r="H18" s="10">
        <f>IFERROR(INDEX(REPORT_DATA_BY_COMP!$A:$AH,$D18,MATCH(H$8,REPORT_DATA_BY_COMP!$A$1:$AH$1,0)), "")</f>
        <v>0</v>
      </c>
      <c r="I18" s="10">
        <f>IFERROR(INDEX(REPORT_DATA_BY_COMP!$A:$AH,$D18,MATCH(I$8,REPORT_DATA_BY_COMP!$A$1:$AH$1,0)), "")</f>
        <v>0</v>
      </c>
      <c r="J18" s="10">
        <f>IFERROR(INDEX(REPORT_DATA_BY_COMP!$A:$AH,$D18,MATCH(J$8,REPORT_DATA_BY_COMP!$A$1:$AH$1,0)), "")</f>
        <v>1</v>
      </c>
      <c r="K18" s="10">
        <f>IFERROR(INDEX(REPORT_DATA_BY_COMP!$A:$AH,$D18,MATCH(K$8,REPORT_DATA_BY_COMP!$A$1:$AH$1,0)), "")</f>
        <v>0</v>
      </c>
      <c r="L18" s="47">
        <f>IFERROR(INDEX(REPORT_DATA_BY_COMP!$A:$AH,$D18,MATCH(L$8,REPORT_DATA_BY_COMP!$A$1:$AH$1,0)), "")</f>
        <v>0</v>
      </c>
      <c r="M18" s="56">
        <f>IFERROR(INDEX(REPORT_DATA_BY_COMP!$A:$AH,$D18,MATCH(M$8,REPORT_DATA_BY_COMP!$A$1:$AH$1,0)), "")</f>
        <v>0</v>
      </c>
      <c r="N18" s="50">
        <f>IFERROR(INDEX(REPORT_DATA_BY_COMP!$A:$AH,$D18,MATCH(N$8,REPORT_DATA_BY_COMP!$A$1:$AH$1,0)), "")</f>
        <v>2</v>
      </c>
      <c r="O18" s="10">
        <f>IFERROR(INDEX(REPORT_DATA_BY_COMP!$A:$AH,$D18,MATCH(O$8,REPORT_DATA_BY_COMP!$A$1:$AH$1,0)), "")</f>
        <v>0</v>
      </c>
      <c r="P18" s="10">
        <f>IFERROR(INDEX(REPORT_DATA_BY_COMP!$A:$AH,$D18,MATCH(P$8,REPORT_DATA_BY_COMP!$A$1:$AH$1,0)), "")</f>
        <v>3</v>
      </c>
      <c r="Q18" s="10">
        <f>IFERROR(INDEX(REPORT_DATA_BY_COMP!$A:$AH,$D18,MATCH(Q$8,REPORT_DATA_BY_COMP!$A$1:$AH$1,0)), "")</f>
        <v>6</v>
      </c>
      <c r="R18" s="10">
        <f>IFERROR(INDEX(REPORT_DATA_BY_COMP!$A:$AH,$D18,MATCH(R$8,REPORT_DATA_BY_COMP!$A$1:$AH$1,0)), "")</f>
        <v>0</v>
      </c>
      <c r="S18" s="10">
        <f>IFERROR(INDEX(REPORT_DATA_BY_COMP!$A:$AH,$D18,MATCH(S$8,REPORT_DATA_BY_COMP!$A$1:$AH$1,0)), "")</f>
        <v>5</v>
      </c>
    </row>
    <row r="19" spans="1:19" ht="15" customHeight="1">
      <c r="A19" s="1"/>
      <c r="B19" s="1" t="s">
        <v>1887</v>
      </c>
      <c r="C19" s="64" t="str">
        <f>CONCATENATE(YEAR,":",MONTH,":",WEEK,":",WEEKDAY,":",$B19)</f>
        <v>2016:3:3:7:ANKANG_E</v>
      </c>
      <c r="D19" s="64">
        <f>MATCH($C19,REPORT_DATA_BY_COMP!$A:$A,0)</f>
        <v>885</v>
      </c>
      <c r="E19" s="65" t="str">
        <f>SUBSTITUTE(VLOOKUP($B19,COMP_LIST!$A:$AA,5,FALSE),"EL","")</f>
        <v xml:space="preserve">E. Merrell / Griffin </v>
      </c>
      <c r="F19" s="4" t="str">
        <f>VLOOKUP($B19,COMP_LIST!$A:$AA,3,FALSE)</f>
        <v>Ankang E</v>
      </c>
      <c r="G19" s="4" t="str">
        <f>VLOOKUP($B19,COMP_LIST!$A:$AA,4,FALSE)</f>
        <v>安康長老</v>
      </c>
      <c r="H19" s="10">
        <f>IFERROR(INDEX(REPORT_DATA_BY_COMP!$A:$AH,$D19,MATCH(H$8,REPORT_DATA_BY_COMP!$A$1:$AH$1,0)), "")</f>
        <v>0</v>
      </c>
      <c r="I19" s="10">
        <f>IFERROR(INDEX(REPORT_DATA_BY_COMP!$A:$AH,$D19,MATCH(I$8,REPORT_DATA_BY_COMP!$A$1:$AH$1,0)), "")</f>
        <v>1</v>
      </c>
      <c r="J19" s="10">
        <f>IFERROR(INDEX(REPORT_DATA_BY_COMP!$A:$AH,$D19,MATCH(J$8,REPORT_DATA_BY_COMP!$A$1:$AH$1,0)), "")</f>
        <v>2</v>
      </c>
      <c r="K19" s="10">
        <f>IFERROR(INDEX(REPORT_DATA_BY_COMP!$A:$AH,$D19,MATCH(K$8,REPORT_DATA_BY_COMP!$A$1:$AH$1,0)), "")</f>
        <v>2</v>
      </c>
      <c r="L19" s="47">
        <f>IFERROR(INDEX(REPORT_DATA_BY_COMP!$A:$AH,$D19,MATCH(L$8,REPORT_DATA_BY_COMP!$A$1:$AH$1,0)), "")</f>
        <v>1</v>
      </c>
      <c r="M19" s="56">
        <f>IFERROR(INDEX(REPORT_DATA_BY_COMP!$A:$AH,$D19,MATCH(M$8,REPORT_DATA_BY_COMP!$A$1:$AH$1,0)), "")</f>
        <v>0</v>
      </c>
      <c r="N19" s="50">
        <f>IFERROR(INDEX(REPORT_DATA_BY_COMP!$A:$AH,$D19,MATCH(N$8,REPORT_DATA_BY_COMP!$A$1:$AH$1,0)), "")</f>
        <v>5</v>
      </c>
      <c r="O19" s="10">
        <f>IFERROR(INDEX(REPORT_DATA_BY_COMP!$A:$AH,$D19,MATCH(O$8,REPORT_DATA_BY_COMP!$A$1:$AH$1,0)), "")</f>
        <v>3</v>
      </c>
      <c r="P19" s="10">
        <f>IFERROR(INDEX(REPORT_DATA_BY_COMP!$A:$AH,$D19,MATCH(P$8,REPORT_DATA_BY_COMP!$A$1:$AH$1,0)), "")</f>
        <v>8</v>
      </c>
      <c r="Q19" s="10">
        <f>IFERROR(INDEX(REPORT_DATA_BY_COMP!$A:$AH,$D19,MATCH(Q$8,REPORT_DATA_BY_COMP!$A$1:$AH$1,0)), "")</f>
        <v>3</v>
      </c>
      <c r="R19" s="10">
        <f>IFERROR(INDEX(REPORT_DATA_BY_COMP!$A:$AH,$D19,MATCH(R$8,REPORT_DATA_BY_COMP!$A$1:$AH$1,0)), "")</f>
        <v>1</v>
      </c>
      <c r="S19" s="10">
        <f>IFERROR(INDEX(REPORT_DATA_BY_COMP!$A:$AH,$D19,MATCH(S$8,REPORT_DATA_BY_COMP!$A$1:$AH$1,0)), "")</f>
        <v>10</v>
      </c>
    </row>
    <row r="20" spans="1:19" ht="15" customHeight="1">
      <c r="A20" s="1"/>
      <c r="B20" s="1" t="s">
        <v>2193</v>
      </c>
      <c r="C20" s="64" t="str">
        <f>CONCATENATE(YEAR,":",MONTH,":",WEEK,":",WEEKDAY,":",$B20)</f>
        <v>2016:3:3:7:XINDIAN_S</v>
      </c>
      <c r="D20" s="64">
        <f>MATCH($C20,REPORT_DATA_BY_COMP!$A:$A,0)</f>
        <v>954</v>
      </c>
      <c r="E20" s="65" t="str">
        <f>SUBSTITUTE(VLOOKUP($B20,COMP_LIST!$A:$AA,5,FALSE),"EL","")</f>
        <v>S. Nau  / Huang</v>
      </c>
      <c r="F20" s="4" t="str">
        <f>VLOOKUP($B20,COMP_LIST!$A:$AA,3,FALSE)</f>
        <v>Xindian S</v>
      </c>
      <c r="G20" s="4" t="str">
        <f>VLOOKUP($B20,COMP_LIST!$A:$AA,4,FALSE)</f>
        <v>新店姐妹</v>
      </c>
      <c r="H20" s="10">
        <f>IFERROR(INDEX(REPORT_DATA_BY_COMP!$A:$AH,$D20,MATCH(H$8,REPORT_DATA_BY_COMP!$A$1:$AH$1,0)), "")</f>
        <v>0</v>
      </c>
      <c r="I20" s="10">
        <f>IFERROR(INDEX(REPORT_DATA_BY_COMP!$A:$AH,$D20,MATCH(I$8,REPORT_DATA_BY_COMP!$A$1:$AH$1,0)), "")</f>
        <v>0</v>
      </c>
      <c r="J20" s="10">
        <f>IFERROR(INDEX(REPORT_DATA_BY_COMP!$A:$AH,$D20,MATCH(J$8,REPORT_DATA_BY_COMP!$A$1:$AH$1,0)), "")</f>
        <v>3</v>
      </c>
      <c r="K20" s="10">
        <f>IFERROR(INDEX(REPORT_DATA_BY_COMP!$A:$AH,$D20,MATCH(K$8,REPORT_DATA_BY_COMP!$A$1:$AH$1,0)), "")</f>
        <v>1</v>
      </c>
      <c r="L20" s="47">
        <f>IFERROR(INDEX(REPORT_DATA_BY_COMP!$A:$AH,$D20,MATCH(L$8,REPORT_DATA_BY_COMP!$A$1:$AH$1,0)), "")</f>
        <v>0</v>
      </c>
      <c r="M20" s="56">
        <f>IFERROR(INDEX(REPORT_DATA_BY_COMP!$A:$AH,$D20,MATCH(M$8,REPORT_DATA_BY_COMP!$A$1:$AH$1,0)), "")</f>
        <v>0</v>
      </c>
      <c r="N20" s="50">
        <f>IFERROR(INDEX(REPORT_DATA_BY_COMP!$A:$AH,$D20,MATCH(N$8,REPORT_DATA_BY_COMP!$A$1:$AH$1,0)), "")</f>
        <v>3</v>
      </c>
      <c r="O20" s="10">
        <f>IFERROR(INDEX(REPORT_DATA_BY_COMP!$A:$AH,$D20,MATCH(O$8,REPORT_DATA_BY_COMP!$A$1:$AH$1,0)), "")</f>
        <v>0</v>
      </c>
      <c r="P20" s="10">
        <f>IFERROR(INDEX(REPORT_DATA_BY_COMP!$A:$AH,$D20,MATCH(P$8,REPORT_DATA_BY_COMP!$A$1:$AH$1,0)), "")</f>
        <v>9</v>
      </c>
      <c r="Q20" s="10">
        <f>IFERROR(INDEX(REPORT_DATA_BY_COMP!$A:$AH,$D20,MATCH(Q$8,REPORT_DATA_BY_COMP!$A$1:$AH$1,0)), "")</f>
        <v>0</v>
      </c>
      <c r="R20" s="10">
        <f>IFERROR(INDEX(REPORT_DATA_BY_COMP!$A:$AH,$D20,MATCH(R$8,REPORT_DATA_BY_COMP!$A$1:$AH$1,0)), "")</f>
        <v>0</v>
      </c>
      <c r="S20" s="10">
        <f>IFERROR(INDEX(REPORT_DATA_BY_COMP!$A:$AH,$D20,MATCH(S$8,REPORT_DATA_BY_COMP!$A$1:$AH$1,0)), "")</f>
        <v>10</v>
      </c>
    </row>
    <row r="21" spans="1:19" ht="15" customHeight="1">
      <c r="A21" s="1"/>
      <c r="B21" s="1"/>
      <c r="E21" s="8" t="s">
        <v>819</v>
      </c>
      <c r="F21" s="9"/>
      <c r="G21" s="9"/>
      <c r="H21" s="11">
        <f>SUM(H18:H20)</f>
        <v>0</v>
      </c>
      <c r="I21" s="11">
        <f t="shared" ref="I21:S21" si="1">SUM(I18:I20)</f>
        <v>1</v>
      </c>
      <c r="J21" s="11">
        <f t="shared" si="1"/>
        <v>6</v>
      </c>
      <c r="K21" s="11">
        <f t="shared" si="1"/>
        <v>3</v>
      </c>
      <c r="L21" s="11">
        <f t="shared" si="1"/>
        <v>1</v>
      </c>
      <c r="M21" s="57">
        <f t="shared" si="1"/>
        <v>0</v>
      </c>
      <c r="N21" s="11">
        <f t="shared" si="1"/>
        <v>10</v>
      </c>
      <c r="O21" s="11">
        <f t="shared" si="1"/>
        <v>3</v>
      </c>
      <c r="P21" s="11">
        <f t="shared" si="1"/>
        <v>20</v>
      </c>
      <c r="Q21" s="11">
        <f t="shared" si="1"/>
        <v>9</v>
      </c>
      <c r="R21" s="11">
        <f t="shared" si="1"/>
        <v>1</v>
      </c>
      <c r="S21" s="11">
        <f t="shared" si="1"/>
        <v>25</v>
      </c>
    </row>
    <row r="22" spans="1:19" ht="15" customHeight="1">
      <c r="A22" s="1" t="s">
        <v>2372</v>
      </c>
      <c r="B22" s="1"/>
      <c r="E22" s="5" t="str">
        <f>$A22</f>
        <v>Shuanghe 雙和</v>
      </c>
      <c r="F22" s="6"/>
      <c r="G22" s="6"/>
      <c r="H22" s="6"/>
      <c r="I22" s="6"/>
      <c r="J22" s="6"/>
      <c r="K22" s="6"/>
      <c r="L22" s="6"/>
      <c r="M22" s="60"/>
      <c r="N22" s="6"/>
      <c r="O22" s="6"/>
      <c r="P22" s="6"/>
      <c r="Q22" s="6"/>
      <c r="R22" s="6"/>
      <c r="S22" s="6"/>
    </row>
    <row r="23" spans="1:19" ht="15" customHeight="1">
      <c r="A23" s="1"/>
      <c r="B23" s="1" t="s">
        <v>2253</v>
      </c>
      <c r="C23" s="64" t="str">
        <f>CONCATENATE(YEAR,":",MONTH,":",WEEK,":",WEEKDAY,":",$B23)</f>
        <v>2016:3:3:7:ZHONGHE_1_E</v>
      </c>
      <c r="D23" s="64">
        <f>MATCH($C23,REPORT_DATA_BY_COMP!$A:$A,0)</f>
        <v>968</v>
      </c>
      <c r="E23" s="65" t="str">
        <f>SUBSTITUTE(VLOOKUP($B23,COMP_LIST!$A:$AA,5,FALSE),"EL","")</f>
        <v>E. Anderson / Van de Merwe</v>
      </c>
      <c r="F23" s="4" t="str">
        <f>VLOOKUP($B23,COMP_LIST!$A:$AA,3,FALSE)</f>
        <v>Zhonghe 1 E</v>
      </c>
      <c r="G23" s="4" t="str">
        <f>VLOOKUP($B23,COMP_LIST!$A:$AA,4,FALSE)</f>
        <v>中和 1 長老</v>
      </c>
      <c r="H23" s="10">
        <f>IFERROR(INDEX(REPORT_DATA_BY_COMP!$A:$AH,$D23,MATCH(H$8,REPORT_DATA_BY_COMP!$A$1:$AH$1,0)), "")</f>
        <v>0</v>
      </c>
      <c r="I23" s="10">
        <f>IFERROR(INDEX(REPORT_DATA_BY_COMP!$A:$AH,$D23,MATCH(I$8,REPORT_DATA_BY_COMP!$A$1:$AH$1,0)), "")</f>
        <v>0</v>
      </c>
      <c r="J23" s="10">
        <f>IFERROR(INDEX(REPORT_DATA_BY_COMP!$A:$AH,$D23,MATCH(J$8,REPORT_DATA_BY_COMP!$A$1:$AH$1,0)), "")</f>
        <v>0</v>
      </c>
      <c r="K23" s="10">
        <f>IFERROR(INDEX(REPORT_DATA_BY_COMP!$A:$AH,$D23,MATCH(K$8,REPORT_DATA_BY_COMP!$A$1:$AH$1,0)), "")</f>
        <v>4</v>
      </c>
      <c r="L23" s="47">
        <f>IFERROR(INDEX(REPORT_DATA_BY_COMP!$A:$AH,$D23,MATCH(L$8,REPORT_DATA_BY_COMP!$A$1:$AH$1,0)), "")</f>
        <v>0</v>
      </c>
      <c r="M23" s="59">
        <f>IFERROR(INDEX(REPORT_DATA_BY_COMP!$A:$AH,$D23,MATCH(M$8,REPORT_DATA_BY_COMP!$A$1:$AH$1,0)), "")</f>
        <v>0</v>
      </c>
      <c r="N23" s="50">
        <f>IFERROR(INDEX(REPORT_DATA_BY_COMP!$A:$AH,$D23,MATCH(N$8,REPORT_DATA_BY_COMP!$A$1:$AH$1,0)), "")</f>
        <v>4</v>
      </c>
      <c r="O23" s="10">
        <f>IFERROR(INDEX(REPORT_DATA_BY_COMP!$A:$AH,$D23,MATCH(O$8,REPORT_DATA_BY_COMP!$A$1:$AH$1,0)), "")</f>
        <v>1</v>
      </c>
      <c r="P23" s="10">
        <f>IFERROR(INDEX(REPORT_DATA_BY_COMP!$A:$AH,$D23,MATCH(P$8,REPORT_DATA_BY_COMP!$A$1:$AH$1,0)), "")</f>
        <v>8</v>
      </c>
      <c r="Q23" s="10">
        <f>IFERROR(INDEX(REPORT_DATA_BY_COMP!$A:$AH,$D23,MATCH(Q$8,REPORT_DATA_BY_COMP!$A$1:$AH$1,0)), "")</f>
        <v>2</v>
      </c>
      <c r="R23" s="10">
        <f>IFERROR(INDEX(REPORT_DATA_BY_COMP!$A:$AH,$D23,MATCH(R$8,REPORT_DATA_BY_COMP!$A$1:$AH$1,0)), "")</f>
        <v>0</v>
      </c>
      <c r="S23" s="10">
        <f>IFERROR(INDEX(REPORT_DATA_BY_COMP!$A:$AH,$D23,MATCH(S$8,REPORT_DATA_BY_COMP!$A$1:$AH$1,0)), "")</f>
        <v>7</v>
      </c>
    </row>
    <row r="24" spans="1:19" ht="15" customHeight="1">
      <c r="A24" s="1"/>
      <c r="B24" s="1" t="s">
        <v>2258</v>
      </c>
      <c r="C24" s="64" t="str">
        <f>CONCATENATE(YEAR,":",MONTH,":",WEEK,":",WEEKDAY,":",$B24)</f>
        <v>2016:3:3:7:ZHONGHE_2_E</v>
      </c>
      <c r="D24" s="64">
        <f>MATCH($C24,REPORT_DATA_BY_COMP!$A:$A,0)</f>
        <v>969</v>
      </c>
      <c r="E24" s="65" t="str">
        <f>SUBSTITUTE(VLOOKUP($B24,COMP_LIST!$A:$AA,5,FALSE),"EL","")</f>
        <v>E. Hamilton DL / Rushton</v>
      </c>
      <c r="F24" s="4" t="str">
        <f>VLOOKUP($B24,COMP_LIST!$A:$AA,3,FALSE)</f>
        <v>Zhonghe 2 E</v>
      </c>
      <c r="G24" s="4" t="str">
        <f>VLOOKUP($B24,COMP_LIST!$A:$AA,4,FALSE)</f>
        <v>中和 2 長老</v>
      </c>
      <c r="H24" s="10">
        <f>IFERROR(INDEX(REPORT_DATA_BY_COMP!$A:$AH,$D24,MATCH(H$8,REPORT_DATA_BY_COMP!$A$1:$AH$1,0)), "")</f>
        <v>0</v>
      </c>
      <c r="I24" s="10">
        <f>IFERROR(INDEX(REPORT_DATA_BY_COMP!$A:$AH,$D24,MATCH(I$8,REPORT_DATA_BY_COMP!$A$1:$AH$1,0)), "")</f>
        <v>1</v>
      </c>
      <c r="J24" s="10">
        <f>IFERROR(INDEX(REPORT_DATA_BY_COMP!$A:$AH,$D24,MATCH(J$8,REPORT_DATA_BY_COMP!$A$1:$AH$1,0)), "")</f>
        <v>2</v>
      </c>
      <c r="K24" s="10">
        <f>IFERROR(INDEX(REPORT_DATA_BY_COMP!$A:$AH,$D24,MATCH(K$8,REPORT_DATA_BY_COMP!$A$1:$AH$1,0)), "")</f>
        <v>1</v>
      </c>
      <c r="L24" s="47">
        <f>IFERROR(INDEX(REPORT_DATA_BY_COMP!$A:$AH,$D24,MATCH(L$8,REPORT_DATA_BY_COMP!$A$1:$AH$1,0)), "")</f>
        <v>0</v>
      </c>
      <c r="M24" s="56">
        <f>IFERROR(INDEX(REPORT_DATA_BY_COMP!$A:$AH,$D24,MATCH(M$8,REPORT_DATA_BY_COMP!$A$1:$AH$1,0)), "")</f>
        <v>0</v>
      </c>
      <c r="N24" s="50">
        <f>IFERROR(INDEX(REPORT_DATA_BY_COMP!$A:$AH,$D24,MATCH(N$8,REPORT_DATA_BY_COMP!$A$1:$AH$1,0)), "")</f>
        <v>5</v>
      </c>
      <c r="O24" s="10">
        <f>IFERROR(INDEX(REPORT_DATA_BY_COMP!$A:$AH,$D24,MATCH(O$8,REPORT_DATA_BY_COMP!$A$1:$AH$1,0)), "")</f>
        <v>4</v>
      </c>
      <c r="P24" s="10">
        <f>IFERROR(INDEX(REPORT_DATA_BY_COMP!$A:$AH,$D24,MATCH(P$8,REPORT_DATA_BY_COMP!$A$1:$AH$1,0)), "")</f>
        <v>5</v>
      </c>
      <c r="Q24" s="10">
        <f>IFERROR(INDEX(REPORT_DATA_BY_COMP!$A:$AH,$D24,MATCH(Q$8,REPORT_DATA_BY_COMP!$A$1:$AH$1,0)), "")</f>
        <v>4</v>
      </c>
      <c r="R24" s="10">
        <f>IFERROR(INDEX(REPORT_DATA_BY_COMP!$A:$AH,$D24,MATCH(R$8,REPORT_DATA_BY_COMP!$A$1:$AH$1,0)), "")</f>
        <v>0</v>
      </c>
      <c r="S24" s="10">
        <f>IFERROR(INDEX(REPORT_DATA_BY_COMP!$A:$AH,$D24,MATCH(S$8,REPORT_DATA_BY_COMP!$A$1:$AH$1,0)), "")</f>
        <v>9</v>
      </c>
    </row>
    <row r="25" spans="1:19" ht="15" customHeight="1">
      <c r="A25" s="1"/>
      <c r="B25" s="1" t="s">
        <v>2262</v>
      </c>
      <c r="C25" s="64" t="str">
        <f>CONCATENATE(YEAR,":",MONTH,":",WEEK,":",WEEKDAY,":",$B25)</f>
        <v>2016:3:3:7:ZHONGHE_2_S</v>
      </c>
      <c r="D25" s="64">
        <f>MATCH($C25,REPORT_DATA_BY_COMP!$A:$A,0)</f>
        <v>970</v>
      </c>
      <c r="E25" s="65" t="str">
        <f>SUBSTITUTE(VLOOKUP($B25,COMP_LIST!$A:$AA,5,FALSE),"EL","")</f>
        <v>S. Westover  / Goo</v>
      </c>
      <c r="F25" s="4" t="str">
        <f>VLOOKUP($B25,COMP_LIST!$A:$AA,3,FALSE)</f>
        <v>Zhonghe 2 S</v>
      </c>
      <c r="G25" s="4" t="str">
        <f>VLOOKUP($B25,COMP_LIST!$A:$AA,4,FALSE)</f>
        <v>中和 2 姐妹</v>
      </c>
      <c r="H25" s="10">
        <f>IFERROR(INDEX(REPORT_DATA_BY_COMP!$A:$AH,$D25,MATCH(H$8,REPORT_DATA_BY_COMP!$A$1:$AH$1,0)), "")</f>
        <v>0</v>
      </c>
      <c r="I25" s="10">
        <f>IFERROR(INDEX(REPORT_DATA_BY_COMP!$A:$AH,$D25,MATCH(I$8,REPORT_DATA_BY_COMP!$A$1:$AH$1,0)), "")</f>
        <v>0</v>
      </c>
      <c r="J25" s="10">
        <f>IFERROR(INDEX(REPORT_DATA_BY_COMP!$A:$AH,$D25,MATCH(J$8,REPORT_DATA_BY_COMP!$A$1:$AH$1,0)), "")</f>
        <v>3</v>
      </c>
      <c r="K25" s="10">
        <f>IFERROR(INDEX(REPORT_DATA_BY_COMP!$A:$AH,$D25,MATCH(K$8,REPORT_DATA_BY_COMP!$A$1:$AH$1,0)), "")</f>
        <v>3</v>
      </c>
      <c r="L25" s="47">
        <f>IFERROR(INDEX(REPORT_DATA_BY_COMP!$A:$AH,$D25,MATCH(L$8,REPORT_DATA_BY_COMP!$A$1:$AH$1,0)), "")</f>
        <v>1</v>
      </c>
      <c r="M25" s="56">
        <f>IFERROR(INDEX(REPORT_DATA_BY_COMP!$A:$AH,$D25,MATCH(M$8,REPORT_DATA_BY_COMP!$A$1:$AH$1,0)), "")</f>
        <v>0</v>
      </c>
      <c r="N25" s="50">
        <f>IFERROR(INDEX(REPORT_DATA_BY_COMP!$A:$AH,$D25,MATCH(N$8,REPORT_DATA_BY_COMP!$A$1:$AH$1,0)), "")</f>
        <v>6</v>
      </c>
      <c r="O25" s="10">
        <f>IFERROR(INDEX(REPORT_DATA_BY_COMP!$A:$AH,$D25,MATCH(O$8,REPORT_DATA_BY_COMP!$A$1:$AH$1,0)), "")</f>
        <v>3</v>
      </c>
      <c r="P25" s="10">
        <f>IFERROR(INDEX(REPORT_DATA_BY_COMP!$A:$AH,$D25,MATCH(P$8,REPORT_DATA_BY_COMP!$A$1:$AH$1,0)), "")</f>
        <v>7</v>
      </c>
      <c r="Q25" s="10">
        <f>IFERROR(INDEX(REPORT_DATA_BY_COMP!$A:$AH,$D25,MATCH(Q$8,REPORT_DATA_BY_COMP!$A$1:$AH$1,0)), "")</f>
        <v>6</v>
      </c>
      <c r="R25" s="10">
        <f>IFERROR(INDEX(REPORT_DATA_BY_COMP!$A:$AH,$D25,MATCH(R$8,REPORT_DATA_BY_COMP!$A$1:$AH$1,0)), "")</f>
        <v>0</v>
      </c>
      <c r="S25" s="10">
        <f>IFERROR(INDEX(REPORT_DATA_BY_COMP!$A:$AH,$D25,MATCH(S$8,REPORT_DATA_BY_COMP!$A$1:$AH$1,0)), "")</f>
        <v>8</v>
      </c>
    </row>
    <row r="26" spans="1:19" ht="15" customHeight="1">
      <c r="A26" s="1"/>
      <c r="B26" s="1" t="s">
        <v>2238</v>
      </c>
      <c r="C26" s="64" t="str">
        <f>CONCATENATE(YEAR,":",MONTH,":",WEEK,":",WEEKDAY,":",$B26)</f>
        <v>2016:3:3:7:YONGHE_S</v>
      </c>
      <c r="D26" s="64">
        <f>MATCH($C26,REPORT_DATA_BY_COMP!$A:$A,0)</f>
        <v>965</v>
      </c>
      <c r="E26" s="65" t="str">
        <f>SUBSTITUTE(VLOOKUP($B26,COMP_LIST!$A:$AA,5,FALSE),"EL","")</f>
        <v>S. Meyers STL / Beeston STL</v>
      </c>
      <c r="F26" s="4" t="str">
        <f>VLOOKUP($B26,COMP_LIST!$A:$AA,3,FALSE)</f>
        <v>Yonghe S</v>
      </c>
      <c r="G26" s="4" t="str">
        <f>VLOOKUP($B26,COMP_LIST!$A:$AA,4,FALSE)</f>
        <v>永和姐妹</v>
      </c>
      <c r="H26" s="10">
        <f>IFERROR(INDEX(REPORT_DATA_BY_COMP!$A:$AH,$D26,MATCH(H$8,REPORT_DATA_BY_COMP!$A$1:$AH$1,0)), "")</f>
        <v>0</v>
      </c>
      <c r="I26" s="10">
        <f>IFERROR(INDEX(REPORT_DATA_BY_COMP!$A:$AH,$D26,MATCH(I$8,REPORT_DATA_BY_COMP!$A$1:$AH$1,0)), "")</f>
        <v>0</v>
      </c>
      <c r="J26" s="10">
        <f>IFERROR(INDEX(REPORT_DATA_BY_COMP!$A:$AH,$D26,MATCH(J$8,REPORT_DATA_BY_COMP!$A$1:$AH$1,0)), "")</f>
        <v>2</v>
      </c>
      <c r="K26" s="10">
        <f>IFERROR(INDEX(REPORT_DATA_BY_COMP!$A:$AH,$D26,MATCH(K$8,REPORT_DATA_BY_COMP!$A$1:$AH$1,0)), "")</f>
        <v>4</v>
      </c>
      <c r="L26" s="47">
        <f>IFERROR(INDEX(REPORT_DATA_BY_COMP!$A:$AH,$D26,MATCH(L$8,REPORT_DATA_BY_COMP!$A$1:$AH$1,0)), "")</f>
        <v>0</v>
      </c>
      <c r="M26" s="56">
        <f>IFERROR(INDEX(REPORT_DATA_BY_COMP!$A:$AH,$D26,MATCH(M$8,REPORT_DATA_BY_COMP!$A$1:$AH$1,0)), "")</f>
        <v>0</v>
      </c>
      <c r="N26" s="50">
        <f>IFERROR(INDEX(REPORT_DATA_BY_COMP!$A:$AH,$D26,MATCH(N$8,REPORT_DATA_BY_COMP!$A$1:$AH$1,0)), "")</f>
        <v>10</v>
      </c>
      <c r="O26" s="10">
        <f>IFERROR(INDEX(REPORT_DATA_BY_COMP!$A:$AH,$D26,MATCH(O$8,REPORT_DATA_BY_COMP!$A$1:$AH$1,0)), "")</f>
        <v>2</v>
      </c>
      <c r="P26" s="10">
        <f>IFERROR(INDEX(REPORT_DATA_BY_COMP!$A:$AH,$D26,MATCH(P$8,REPORT_DATA_BY_COMP!$A$1:$AH$1,0)), "")</f>
        <v>8</v>
      </c>
      <c r="Q26" s="10">
        <f>IFERROR(INDEX(REPORT_DATA_BY_COMP!$A:$AH,$D26,MATCH(Q$8,REPORT_DATA_BY_COMP!$A$1:$AH$1,0)), "")</f>
        <v>10</v>
      </c>
      <c r="R26" s="10">
        <f>IFERROR(INDEX(REPORT_DATA_BY_COMP!$A:$AH,$D26,MATCH(R$8,REPORT_DATA_BY_COMP!$A$1:$AH$1,0)), "")</f>
        <v>0</v>
      </c>
      <c r="S26" s="10">
        <f>IFERROR(INDEX(REPORT_DATA_BY_COMP!$A:$AH,$D26,MATCH(S$8,REPORT_DATA_BY_COMP!$A$1:$AH$1,0)), "")</f>
        <v>24</v>
      </c>
    </row>
    <row r="27" spans="1:19" ht="15" customHeight="1" thickBot="1">
      <c r="A27" s="1"/>
      <c r="B27" s="1"/>
      <c r="E27" s="8" t="s">
        <v>819</v>
      </c>
      <c r="F27" s="9"/>
      <c r="G27" s="9"/>
      <c r="H27" s="11">
        <f t="shared" ref="H27:S27" si="2">SUM(H23:H26)</f>
        <v>0</v>
      </c>
      <c r="I27" s="11">
        <f t="shared" si="2"/>
        <v>1</v>
      </c>
      <c r="J27" s="11">
        <f t="shared" si="2"/>
        <v>7</v>
      </c>
      <c r="K27" s="11">
        <f t="shared" si="2"/>
        <v>12</v>
      </c>
      <c r="L27" s="48">
        <f t="shared" si="2"/>
        <v>1</v>
      </c>
      <c r="M27" s="69">
        <f t="shared" si="2"/>
        <v>0</v>
      </c>
      <c r="N27" s="51">
        <f t="shared" si="2"/>
        <v>25</v>
      </c>
      <c r="O27" s="11">
        <f t="shared" si="2"/>
        <v>10</v>
      </c>
      <c r="P27" s="11">
        <f t="shared" si="2"/>
        <v>28</v>
      </c>
      <c r="Q27" s="11">
        <f t="shared" si="2"/>
        <v>22</v>
      </c>
      <c r="R27" s="11">
        <f t="shared" si="2"/>
        <v>0</v>
      </c>
      <c r="S27" s="11">
        <f t="shared" si="2"/>
        <v>48</v>
      </c>
    </row>
    <row r="28" spans="1:19" ht="15" customHeight="1" thickTop="1">
      <c r="E28" s="31"/>
      <c r="F28" s="22"/>
      <c r="G28" s="22"/>
      <c r="H28" s="22"/>
      <c r="I28" s="22"/>
      <c r="J28" s="22"/>
      <c r="K28" s="22"/>
      <c r="L28" s="22"/>
      <c r="M28" s="70"/>
      <c r="N28" s="22"/>
      <c r="O28" s="22"/>
      <c r="P28" s="22"/>
      <c r="Q28" s="22"/>
      <c r="R28" s="22"/>
      <c r="S28" s="22"/>
    </row>
    <row r="29" spans="1:19" ht="15" customHeight="1">
      <c r="E29" s="12" t="s">
        <v>818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</row>
    <row r="30" spans="1:19" ht="15" customHeight="1">
      <c r="C30" s="64" t="str">
        <f>CONCATENATE(YEAR,":",MONTH,":1:",WEEKLY_REPORT_DAY,":", $A$1)</f>
        <v>2016:3:1:7:SOUTH</v>
      </c>
      <c r="D30" s="64">
        <f>MATCH($C30,REPORT_DATA_BY_ZONE!$A:$A, 0)</f>
        <v>84</v>
      </c>
      <c r="E30" s="19" t="s">
        <v>796</v>
      </c>
      <c r="F30" s="13"/>
      <c r="G30" s="13"/>
      <c r="H30" s="10">
        <f>IFERROR(INDEX(REPORT_DATA_BY_ZONE!$A:$AH,$D30,MATCH(H$8,REPORT_DATA_BY_ZONE!$A$1:$AH$1,0)), "")</f>
        <v>0</v>
      </c>
      <c r="I30" s="10">
        <f>IFERROR(INDEX(REPORT_DATA_BY_ZONE!$A:$AH,$D30,MATCH(I$8,REPORT_DATA_BY_ZONE!$A$1:$AH$1,0)), "")</f>
        <v>1</v>
      </c>
      <c r="J30" s="10">
        <f>IFERROR(INDEX(REPORT_DATA_BY_ZONE!$A:$AH,$D30,MATCH(J$8,REPORT_DATA_BY_ZONE!$A$1:$AH$1,0)), "")</f>
        <v>27</v>
      </c>
      <c r="K30" s="10">
        <f>IFERROR(INDEX(REPORT_DATA_BY_ZONE!$A:$AH,$D30,MATCH(K$8,REPORT_DATA_BY_ZONE!$A$1:$AH$1,0)), "")</f>
        <v>21</v>
      </c>
      <c r="L30" s="47">
        <f>IFERROR(INDEX(REPORT_DATA_BY_ZONE!$A:$AH,$D30,MATCH(L$8,REPORT_DATA_BY_ZONE!$A$1:$AH$1,0)), "")</f>
        <v>0</v>
      </c>
      <c r="M30" s="10">
        <f>IFERROR(INDEX(REPORT_DATA_BY_ZONE!$A:$AH,$D30,MATCH(M$8,REPORT_DATA_BY_ZONE!$A$1:$AH$1,0)), "")</f>
        <v>3</v>
      </c>
      <c r="N30" s="50">
        <f>IFERROR(INDEX(REPORT_DATA_BY_ZONE!$A:$AH,$D30,MATCH(N$8,REPORT_DATA_BY_ZONE!$A$1:$AH$1,0)), "")</f>
        <v>68</v>
      </c>
      <c r="O30" s="10">
        <f>IFERROR(INDEX(REPORT_DATA_BY_ZONE!$A:$AH,$D30,MATCH(O$8,REPORT_DATA_BY_ZONE!$A$1:$AH$1,0)), "")</f>
        <v>35</v>
      </c>
      <c r="P30" s="10">
        <f>IFERROR(INDEX(REPORT_DATA_BY_ZONE!$A:$AH,$D30,MATCH(P$8,REPORT_DATA_BY_ZONE!$A$1:$AH$1,0)), "")</f>
        <v>91</v>
      </c>
      <c r="Q30" s="10">
        <f>IFERROR(INDEX(REPORT_DATA_BY_ZONE!$A:$AH,$D30,MATCH(Q$8,REPORT_DATA_BY_ZONE!$A$1:$AH$1,0)), "")</f>
        <v>64</v>
      </c>
      <c r="R30" s="10">
        <f>IFERROR(INDEX(REPORT_DATA_BY_ZONE!$A:$AH,$D30,MATCH(R$8,REPORT_DATA_BY_ZONE!$A$1:$AH$1,0)), "")</f>
        <v>5</v>
      </c>
      <c r="S30" s="10">
        <f>IFERROR(INDEX(REPORT_DATA_BY_ZONE!$A:$AH,$D30,MATCH(S$8,REPORT_DATA_BY_ZONE!$A$1:$AH$1,0)), "")</f>
        <v>90</v>
      </c>
    </row>
    <row r="31" spans="1:19" ht="15" customHeight="1">
      <c r="C31" s="64" t="str">
        <f>CONCATENATE(YEAR,":",MONTH,":2:",WEEKLY_REPORT_DAY,":", $A$1)</f>
        <v>2016:3:2:7:SOUTH</v>
      </c>
      <c r="D31" s="64">
        <f>MATCH($C31,REPORT_DATA_BY_ZONE!$A:$A, 0)</f>
        <v>94</v>
      </c>
      <c r="E31" s="19" t="s">
        <v>795</v>
      </c>
      <c r="F31" s="13"/>
      <c r="G31" s="13"/>
      <c r="H31" s="10">
        <f>IFERROR(INDEX(REPORT_DATA_BY_ZONE!$A:$AH,$D31,MATCH(H$8,REPORT_DATA_BY_ZONE!$A$1:$AH$1,0)), "")</f>
        <v>0</v>
      </c>
      <c r="I31" s="10">
        <f>IFERROR(INDEX(REPORT_DATA_BY_ZONE!$A:$AH,$D31,MATCH(I$8,REPORT_DATA_BY_ZONE!$A$1:$AH$1,0)), "")</f>
        <v>2</v>
      </c>
      <c r="J31" s="10">
        <f>IFERROR(INDEX(REPORT_DATA_BY_ZONE!$A:$AH,$D31,MATCH(J$8,REPORT_DATA_BY_ZONE!$A$1:$AH$1,0)), "")</f>
        <v>32</v>
      </c>
      <c r="K31" s="10">
        <f>IFERROR(INDEX(REPORT_DATA_BY_ZONE!$A:$AH,$D31,MATCH(K$8,REPORT_DATA_BY_ZONE!$A$1:$AH$1,0)), "")</f>
        <v>22</v>
      </c>
      <c r="L31" s="47">
        <f>IFERROR(INDEX(REPORT_DATA_BY_ZONE!$A:$AH,$D31,MATCH(L$8,REPORT_DATA_BY_ZONE!$A$1:$AH$1,0)), "")</f>
        <v>2</v>
      </c>
      <c r="M31" s="10">
        <f>IFERROR(INDEX(REPORT_DATA_BY_ZONE!$A:$AH,$D31,MATCH(M$8,REPORT_DATA_BY_ZONE!$A$1:$AH$1,0)), "")</f>
        <v>0</v>
      </c>
      <c r="N31" s="50">
        <f>IFERROR(INDEX(REPORT_DATA_BY_ZONE!$A:$AH,$D31,MATCH(N$8,REPORT_DATA_BY_ZONE!$A$1:$AH$1,0)), "")</f>
        <v>63</v>
      </c>
      <c r="O31" s="10">
        <f>IFERROR(INDEX(REPORT_DATA_BY_ZONE!$A:$AH,$D31,MATCH(O$8,REPORT_DATA_BY_ZONE!$A$1:$AH$1,0)), "")</f>
        <v>31</v>
      </c>
      <c r="P31" s="10">
        <f>IFERROR(INDEX(REPORT_DATA_BY_ZONE!$A:$AH,$D31,MATCH(P$8,REPORT_DATA_BY_ZONE!$A$1:$AH$1,0)), "")</f>
        <v>82</v>
      </c>
      <c r="Q31" s="10">
        <f>IFERROR(INDEX(REPORT_DATA_BY_ZONE!$A:$AH,$D31,MATCH(Q$8,REPORT_DATA_BY_ZONE!$A$1:$AH$1,0)), "")</f>
        <v>56</v>
      </c>
      <c r="R31" s="10">
        <f>IFERROR(INDEX(REPORT_DATA_BY_ZONE!$A:$AH,$D31,MATCH(R$8,REPORT_DATA_BY_ZONE!$A$1:$AH$1,0)), "")</f>
        <v>5</v>
      </c>
      <c r="S31" s="10">
        <f>IFERROR(INDEX(REPORT_DATA_BY_ZONE!$A:$AH,$D31,MATCH(S$8,REPORT_DATA_BY_ZONE!$A$1:$AH$1,0)), "")</f>
        <v>92</v>
      </c>
    </row>
    <row r="32" spans="1:19" ht="15" customHeight="1">
      <c r="C32" s="64" t="str">
        <f>CONCATENATE(YEAR,":",MONTH,":3:",WEEKLY_REPORT_DAY,":", $A$1)</f>
        <v>2016:3:3:7:SOUTH</v>
      </c>
      <c r="D32" s="64">
        <f>MATCH($C32,REPORT_DATA_BY_ZONE!$A:$A, 0)</f>
        <v>104</v>
      </c>
      <c r="E32" s="19" t="s">
        <v>797</v>
      </c>
      <c r="F32" s="13"/>
      <c r="G32" s="13"/>
      <c r="H32" s="10">
        <f>IFERROR(INDEX(REPORT_DATA_BY_ZONE!$A:$AH,$D32,MATCH(H$8,REPORT_DATA_BY_ZONE!$A$1:$AH$1,0)), "")</f>
        <v>1</v>
      </c>
      <c r="I32" s="10">
        <f>IFERROR(INDEX(REPORT_DATA_BY_ZONE!$A:$AH,$D32,MATCH(I$8,REPORT_DATA_BY_ZONE!$A$1:$AH$1,0)), "")</f>
        <v>3</v>
      </c>
      <c r="J32" s="10">
        <f>IFERROR(INDEX(REPORT_DATA_BY_ZONE!$A:$AH,$D32,MATCH(J$8,REPORT_DATA_BY_ZONE!$A$1:$AH$1,0)), "")</f>
        <v>15</v>
      </c>
      <c r="K32" s="10">
        <f>IFERROR(INDEX(REPORT_DATA_BY_ZONE!$A:$AH,$D32,MATCH(K$8,REPORT_DATA_BY_ZONE!$A$1:$AH$1,0)), "")</f>
        <v>30</v>
      </c>
      <c r="L32" s="47">
        <f>IFERROR(INDEX(REPORT_DATA_BY_ZONE!$A:$AH,$D32,MATCH(L$8,REPORT_DATA_BY_ZONE!$A$1:$AH$1,0)), "")</f>
        <v>4</v>
      </c>
      <c r="M32" s="10">
        <f>IFERROR(INDEX(REPORT_DATA_BY_ZONE!$A:$AH,$D32,MATCH(M$8,REPORT_DATA_BY_ZONE!$A$1:$AH$1,0)), "")</f>
        <v>0</v>
      </c>
      <c r="N32" s="50">
        <f>IFERROR(INDEX(REPORT_DATA_BY_ZONE!$A:$AH,$D32,MATCH(N$8,REPORT_DATA_BY_ZONE!$A$1:$AH$1,0)), "")</f>
        <v>61</v>
      </c>
      <c r="O32" s="10">
        <f>IFERROR(INDEX(REPORT_DATA_BY_ZONE!$A:$AH,$D32,MATCH(O$8,REPORT_DATA_BY_ZONE!$A$1:$AH$1,0)), "")</f>
        <v>21</v>
      </c>
      <c r="P32" s="10">
        <f>IFERROR(INDEX(REPORT_DATA_BY_ZONE!$A:$AH,$D32,MATCH(P$8,REPORT_DATA_BY_ZONE!$A$1:$AH$1,0)), "")</f>
        <v>79</v>
      </c>
      <c r="Q32" s="10">
        <f>IFERROR(INDEX(REPORT_DATA_BY_ZONE!$A:$AH,$D32,MATCH(Q$8,REPORT_DATA_BY_ZONE!$A$1:$AH$1,0)), "")</f>
        <v>59</v>
      </c>
      <c r="R32" s="10">
        <f>IFERROR(INDEX(REPORT_DATA_BY_ZONE!$A:$AH,$D32,MATCH(R$8,REPORT_DATA_BY_ZONE!$A$1:$AH$1,0)), "")</f>
        <v>3</v>
      </c>
      <c r="S32" s="10">
        <f>IFERROR(INDEX(REPORT_DATA_BY_ZONE!$A:$AH,$D32,MATCH(S$8,REPORT_DATA_BY_ZONE!$A$1:$AH$1,0)), "")</f>
        <v>112</v>
      </c>
    </row>
    <row r="33" spans="3:19" ht="15" customHeight="1">
      <c r="C33" s="64" t="str">
        <f>CONCATENATE(YEAR,":",MONTH,":4:",WEEKLY_REPORT_DAY,":", $A$1)</f>
        <v>2016:3:4:7:SOUTH</v>
      </c>
      <c r="D33" s="64" t="e">
        <f>MATCH($C33,REPORT_DATA_BY_ZONE!$A:$A, 0)</f>
        <v>#N/A</v>
      </c>
      <c r="E33" s="19" t="s">
        <v>798</v>
      </c>
      <c r="F33" s="13"/>
      <c r="G33" s="13"/>
      <c r="H33" s="10" t="str">
        <f>IFERROR(INDEX(REPORT_DATA_BY_ZONE!$A:$AH,$D33,MATCH(H$8,REPORT_DATA_BY_ZONE!$A$1:$AH$1,0)), "")</f>
        <v/>
      </c>
      <c r="I33" s="10" t="str">
        <f>IFERROR(INDEX(REPORT_DATA_BY_ZONE!$A:$AH,$D33,MATCH(I$8,REPORT_DATA_BY_ZONE!$A$1:$AH$1,0)), "")</f>
        <v/>
      </c>
      <c r="J33" s="10" t="str">
        <f>IFERROR(INDEX(REPORT_DATA_BY_ZONE!$A:$AH,$D33,MATCH(J$8,REPORT_DATA_BY_ZONE!$A$1:$AH$1,0)), "")</f>
        <v/>
      </c>
      <c r="K33" s="10" t="str">
        <f>IFERROR(INDEX(REPORT_DATA_BY_ZONE!$A:$AH,$D33,MATCH(K$8,REPORT_DATA_BY_ZONE!$A$1:$AH$1,0)), "")</f>
        <v/>
      </c>
      <c r="L33" s="47" t="str">
        <f>IFERROR(INDEX(REPORT_DATA_BY_ZONE!$A:$AH,$D33,MATCH(L$8,REPORT_DATA_BY_ZONE!$A$1:$AH$1,0)), "")</f>
        <v/>
      </c>
      <c r="M33" s="10" t="str">
        <f>IFERROR(INDEX(REPORT_DATA_BY_ZONE!$A:$AH,$D33,MATCH(M$8,REPORT_DATA_BY_ZONE!$A$1:$AH$1,0)), "")</f>
        <v/>
      </c>
      <c r="N33" s="50" t="str">
        <f>IFERROR(INDEX(REPORT_DATA_BY_ZONE!$A:$AH,$D33,MATCH(N$8,REPORT_DATA_BY_ZONE!$A$1:$AH$1,0)), "")</f>
        <v/>
      </c>
      <c r="O33" s="10" t="str">
        <f>IFERROR(INDEX(REPORT_DATA_BY_ZONE!$A:$AH,$D33,MATCH(O$8,REPORT_DATA_BY_ZONE!$A$1:$AH$1,0)), "")</f>
        <v/>
      </c>
      <c r="P33" s="10" t="str">
        <f>IFERROR(INDEX(REPORT_DATA_BY_ZONE!$A:$AH,$D33,MATCH(P$8,REPORT_DATA_BY_ZONE!$A$1:$AH$1,0)), "")</f>
        <v/>
      </c>
      <c r="Q33" s="10" t="str">
        <f>IFERROR(INDEX(REPORT_DATA_BY_ZONE!$A:$AH,$D33,MATCH(Q$8,REPORT_DATA_BY_ZONE!$A$1:$AH$1,0)), "")</f>
        <v/>
      </c>
      <c r="R33" s="10" t="str">
        <f>IFERROR(INDEX(REPORT_DATA_BY_ZONE!$A:$AH,$D33,MATCH(R$8,REPORT_DATA_BY_ZONE!$A$1:$AH$1,0)), "")</f>
        <v/>
      </c>
      <c r="S33" s="10" t="str">
        <f>IFERROR(INDEX(REPORT_DATA_BY_ZONE!$A:$AH,$D33,MATCH(S$8,REPORT_DATA_BY_ZONE!$A$1:$AH$1,0)), "")</f>
        <v/>
      </c>
    </row>
    <row r="34" spans="3:19" ht="15" customHeight="1">
      <c r="C34" s="64" t="str">
        <f>CONCATENATE(YEAR,":",MONTH,":5:",WEEKLY_REPORT_DAY,":", $A$1)</f>
        <v>2016:3:5:7:SOUTH</v>
      </c>
      <c r="D34" s="64" t="e">
        <f>MATCH($C34,REPORT_DATA_BY_ZONE!$A:$A, 0)</f>
        <v>#N/A</v>
      </c>
      <c r="E34" s="19" t="s">
        <v>799</v>
      </c>
      <c r="F34" s="13"/>
      <c r="G34" s="13"/>
      <c r="H34" s="10" t="str">
        <f>IFERROR(INDEX(REPORT_DATA_BY_ZONE!$A:$AH,$D34,MATCH(H$8,REPORT_DATA_BY_ZONE!$A$1:$AH$1,0)), "")</f>
        <v/>
      </c>
      <c r="I34" s="10" t="str">
        <f>IFERROR(INDEX(REPORT_DATA_BY_ZONE!$A:$AH,$D34,MATCH(I$8,REPORT_DATA_BY_ZONE!$A$1:$AH$1,0)), "")</f>
        <v/>
      </c>
      <c r="J34" s="10" t="str">
        <f>IFERROR(INDEX(REPORT_DATA_BY_ZONE!$A:$AH,$D34,MATCH(J$8,REPORT_DATA_BY_ZONE!$A$1:$AH$1,0)), "")</f>
        <v/>
      </c>
      <c r="K34" s="10" t="str">
        <f>IFERROR(INDEX(REPORT_DATA_BY_ZONE!$A:$AH,$D34,MATCH(K$8,REPORT_DATA_BY_ZONE!$A$1:$AH$1,0)), "")</f>
        <v/>
      </c>
      <c r="L34" s="47" t="str">
        <f>IFERROR(INDEX(REPORT_DATA_BY_ZONE!$A:$AH,$D34,MATCH(L$8,REPORT_DATA_BY_ZONE!$A$1:$AH$1,0)), "")</f>
        <v/>
      </c>
      <c r="M34" s="10" t="str">
        <f>IFERROR(INDEX(REPORT_DATA_BY_ZONE!$A:$AH,$D34,MATCH(M$8,REPORT_DATA_BY_ZONE!$A$1:$AH$1,0)), "")</f>
        <v/>
      </c>
      <c r="N34" s="50" t="str">
        <f>IFERROR(INDEX(REPORT_DATA_BY_ZONE!$A:$AH,$D34,MATCH(N$8,REPORT_DATA_BY_ZONE!$A$1:$AH$1,0)), "")</f>
        <v/>
      </c>
      <c r="O34" s="10" t="str">
        <f>IFERROR(INDEX(REPORT_DATA_BY_ZONE!$A:$AH,$D34,MATCH(O$8,REPORT_DATA_BY_ZONE!$A$1:$AH$1,0)), "")</f>
        <v/>
      </c>
      <c r="P34" s="10" t="str">
        <f>IFERROR(INDEX(REPORT_DATA_BY_ZONE!$A:$AH,$D34,MATCH(P$8,REPORT_DATA_BY_ZONE!$A$1:$AH$1,0)), "")</f>
        <v/>
      </c>
      <c r="Q34" s="10" t="str">
        <f>IFERROR(INDEX(REPORT_DATA_BY_ZONE!$A:$AH,$D34,MATCH(Q$8,REPORT_DATA_BY_ZONE!$A$1:$AH$1,0)), "")</f>
        <v/>
      </c>
      <c r="R34" s="10" t="str">
        <f>IFERROR(INDEX(REPORT_DATA_BY_ZONE!$A:$AH,$D34,MATCH(R$8,REPORT_DATA_BY_ZONE!$A$1:$AH$1,0)), "")</f>
        <v/>
      </c>
      <c r="S34" s="10" t="str">
        <f>IFERROR(INDEX(REPORT_DATA_BY_ZONE!$A:$AH,$D34,MATCH(S$8,REPORT_DATA_BY_ZONE!$A$1:$AH$1,0)), "")</f>
        <v/>
      </c>
    </row>
    <row r="35" spans="3:19" ht="15" customHeight="1">
      <c r="E35" s="16" t="s">
        <v>819</v>
      </c>
      <c r="F35" s="14"/>
      <c r="G35" s="14"/>
      <c r="H35" s="17">
        <f>SUM(H30:H34)</f>
        <v>1</v>
      </c>
      <c r="I35" s="17">
        <f t="shared" ref="I35:R35" si="3">SUM(I30:I34)</f>
        <v>6</v>
      </c>
      <c r="J35" s="17">
        <f t="shared" si="3"/>
        <v>74</v>
      </c>
      <c r="K35" s="17">
        <f t="shared" si="3"/>
        <v>73</v>
      </c>
      <c r="L35" s="49">
        <f t="shared" si="3"/>
        <v>6</v>
      </c>
      <c r="M35" s="17">
        <f t="shared" si="3"/>
        <v>3</v>
      </c>
      <c r="N35" s="52">
        <f t="shared" si="3"/>
        <v>192</v>
      </c>
      <c r="O35" s="17">
        <f t="shared" si="3"/>
        <v>87</v>
      </c>
      <c r="P35" s="17">
        <f t="shared" si="3"/>
        <v>252</v>
      </c>
      <c r="Q35" s="17">
        <f t="shared" si="3"/>
        <v>179</v>
      </c>
      <c r="R35" s="17">
        <f t="shared" si="3"/>
        <v>13</v>
      </c>
      <c r="S35" s="17">
        <f>SUM(S30:S34)</f>
        <v>294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20:S20 M12:S12 M15:S15">
    <cfRule type="expression" dxfId="138" priority="34">
      <formula>AND(M$9&lt;&gt;"",M12&gt;=M$9)</formula>
    </cfRule>
  </conditionalFormatting>
  <conditionalFormatting sqref="M12:S12 M20:S20 M15:S15">
    <cfRule type="expression" dxfId="137" priority="33">
      <formula>J12=""</formula>
    </cfRule>
    <cfRule type="expression" dxfId="136" priority="35">
      <formula>AND(M$10&lt;&gt;"",M12&lt;M$10)</formula>
    </cfRule>
    <cfRule type="expression" dxfId="135" priority="36">
      <formula>AND(M$10&lt;&gt;"",M12&gt;=M$10)</formula>
    </cfRule>
  </conditionalFormatting>
  <conditionalFormatting sqref="M13:S13">
    <cfRule type="expression" dxfId="134" priority="26">
      <formula>AND(M$9&lt;&gt;"",M13&gt;=M$9)</formula>
    </cfRule>
  </conditionalFormatting>
  <conditionalFormatting sqref="M13:S13">
    <cfRule type="expression" dxfId="133" priority="25">
      <formula>J13=""</formula>
    </cfRule>
    <cfRule type="expression" dxfId="132" priority="27">
      <formula>AND(M$10&lt;&gt;"",M13&lt;M$10)</formula>
    </cfRule>
    <cfRule type="expression" dxfId="131" priority="28">
      <formula>AND(M$10&lt;&gt;"",M13&gt;=M$10)</formula>
    </cfRule>
  </conditionalFormatting>
  <conditionalFormatting sqref="M14:S14">
    <cfRule type="expression" dxfId="130" priority="22">
      <formula>AND(M$9&lt;&gt;"",M14&gt;=M$9)</formula>
    </cfRule>
  </conditionalFormatting>
  <conditionalFormatting sqref="M14:S14">
    <cfRule type="expression" dxfId="129" priority="21">
      <formula>J14=""</formula>
    </cfRule>
    <cfRule type="expression" dxfId="128" priority="23">
      <formula>AND(M$10&lt;&gt;"",M14&lt;M$10)</formula>
    </cfRule>
    <cfRule type="expression" dxfId="127" priority="24">
      <formula>AND(M$10&lt;&gt;"",M14&gt;=M$10)</formula>
    </cfRule>
  </conditionalFormatting>
  <conditionalFormatting sqref="M18:S18">
    <cfRule type="expression" dxfId="126" priority="18">
      <formula>AND(M$9&lt;&gt;"",M18&gt;=M$9)</formula>
    </cfRule>
  </conditionalFormatting>
  <conditionalFormatting sqref="M18:S18">
    <cfRule type="expression" dxfId="125" priority="17">
      <formula>J18=""</formula>
    </cfRule>
    <cfRule type="expression" dxfId="124" priority="19">
      <formula>AND(M$10&lt;&gt;"",M18&lt;M$10)</formula>
    </cfRule>
    <cfRule type="expression" dxfId="123" priority="20">
      <formula>AND(M$10&lt;&gt;"",M18&gt;=M$10)</formula>
    </cfRule>
  </conditionalFormatting>
  <conditionalFormatting sqref="M19:S19">
    <cfRule type="expression" dxfId="122" priority="14">
      <formula>AND(M$9&lt;&gt;"",M19&gt;=M$9)</formula>
    </cfRule>
  </conditionalFormatting>
  <conditionalFormatting sqref="M19:S19">
    <cfRule type="expression" dxfId="121" priority="13">
      <formula>J19=""</formula>
    </cfRule>
    <cfRule type="expression" dxfId="120" priority="15">
      <formula>AND(M$10&lt;&gt;"",M19&lt;M$10)</formula>
    </cfRule>
    <cfRule type="expression" dxfId="119" priority="16">
      <formula>AND(M$10&lt;&gt;"",M19&gt;=M$10)</formula>
    </cfRule>
  </conditionalFormatting>
  <conditionalFormatting sqref="M23:S23 M26:S26">
    <cfRule type="expression" dxfId="118" priority="10">
      <formula>AND(M$9&lt;&gt;"",M23&gt;=M$9)</formula>
    </cfRule>
  </conditionalFormatting>
  <conditionalFormatting sqref="M23:S23 M26:S26">
    <cfRule type="expression" dxfId="117" priority="9">
      <formula>J23=""</formula>
    </cfRule>
    <cfRule type="expression" dxfId="116" priority="11">
      <formula>AND(M$10&lt;&gt;"",M23&lt;M$10)</formula>
    </cfRule>
    <cfRule type="expression" dxfId="115" priority="12">
      <formula>AND(M$10&lt;&gt;"",M23&gt;=M$10)</formula>
    </cfRule>
  </conditionalFormatting>
  <conditionalFormatting sqref="M24:S24">
    <cfRule type="expression" dxfId="114" priority="6">
      <formula>AND(M$9&lt;&gt;"",M24&gt;=M$9)</formula>
    </cfRule>
  </conditionalFormatting>
  <conditionalFormatting sqref="M24:S24">
    <cfRule type="expression" dxfId="113" priority="5">
      <formula>J24=""</formula>
    </cfRule>
    <cfRule type="expression" dxfId="112" priority="7">
      <formula>AND(M$10&lt;&gt;"",M24&lt;M$10)</formula>
    </cfRule>
    <cfRule type="expression" dxfId="111" priority="8">
      <formula>AND(M$10&lt;&gt;"",M24&gt;=M$10)</formula>
    </cfRule>
  </conditionalFormatting>
  <conditionalFormatting sqref="M25:S25">
    <cfRule type="expression" dxfId="110" priority="2">
      <formula>AND(M$9&lt;&gt;"",M25&gt;=M$9)</formula>
    </cfRule>
  </conditionalFormatting>
  <conditionalFormatting sqref="M25:S25">
    <cfRule type="expression" dxfId="109" priority="1">
      <formula>J25=""</formula>
    </cfRule>
    <cfRule type="expression" dxfId="108" priority="3">
      <formula>AND(M$10&lt;&gt;"",M25&lt;M$10)</formula>
    </cfRule>
    <cfRule type="expression" dxfId="107" priority="4">
      <formula>AND(M$10&lt;&gt;"",M25&gt;=M$10)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1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opLeftCell="S76" zoomScale="85" zoomScaleNormal="85" workbookViewId="0">
      <selection activeCell="C15" sqref="C15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2014:1:0:0:SOUTH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10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2014:2:0:0:SOUTH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10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2014:3:0:0:SOUTH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10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2014:4:0:0:SOUTH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10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2014:5:0:0:SOUTH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10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2014:6:0:0:SOUTH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10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2014:7:0:0:SOUTH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10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2014:8:0:0:SOUTH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10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2014:9:0:0:SOUTH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10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2014:10:0:0:SOUTH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10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2014:11:0:0:SOUTH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10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2014:12:0:0:SOUTH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10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2015:1:0:0:SOUTH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10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2015:2:0:0:SOUTH</v>
      </c>
      <c r="AB66" s="27">
        <f t="shared" ca="1" si="3"/>
        <v>137</v>
      </c>
      <c r="AC66" s="21">
        <f t="shared" ca="1" si="4"/>
        <v>0</v>
      </c>
      <c r="AD66" s="21">
        <f t="shared" si="5"/>
        <v>10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2015:3:0:0:SOUTH</v>
      </c>
      <c r="AB67" s="27">
        <f t="shared" ca="1" si="3"/>
        <v>147</v>
      </c>
      <c r="AC67" s="21">
        <f t="shared" ca="1" si="4"/>
        <v>3</v>
      </c>
      <c r="AD67" s="21">
        <f t="shared" si="5"/>
        <v>10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2015:4:0:0:SOUTH</v>
      </c>
      <c r="AB68" s="27">
        <f t="shared" ca="1" si="3"/>
        <v>157</v>
      </c>
      <c r="AC68" s="21">
        <f t="shared" ca="1" si="4"/>
        <v>4</v>
      </c>
      <c r="AD68" s="21">
        <f t="shared" si="5"/>
        <v>10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2015:5:0:0:SOUTH</v>
      </c>
      <c r="AB69" s="27">
        <f t="shared" ca="1" si="3"/>
        <v>167</v>
      </c>
      <c r="AC69" s="21">
        <f t="shared" ca="1" si="4"/>
        <v>2</v>
      </c>
      <c r="AD69" s="21">
        <f t="shared" si="5"/>
        <v>10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2015:6:0:0:SOUTH</v>
      </c>
      <c r="AB70" s="27">
        <f t="shared" ca="1" si="3"/>
        <v>177</v>
      </c>
      <c r="AC70" s="21">
        <f t="shared" ca="1" si="4"/>
        <v>4</v>
      </c>
      <c r="AD70" s="21">
        <f t="shared" si="5"/>
        <v>10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2015:7:0:0:SOUTH</v>
      </c>
      <c r="AB71" s="27">
        <f t="shared" ca="1" si="3"/>
        <v>187</v>
      </c>
      <c r="AC71" s="21">
        <f t="shared" ca="1" si="4"/>
        <v>5</v>
      </c>
      <c r="AD71" s="21">
        <f t="shared" si="5"/>
        <v>10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2015:8:0:0:SOUTH</v>
      </c>
      <c r="AB72" s="27">
        <f t="shared" ca="1" si="3"/>
        <v>197</v>
      </c>
      <c r="AC72" s="21">
        <f t="shared" ca="1" si="4"/>
        <v>4</v>
      </c>
      <c r="AD72" s="21">
        <f t="shared" si="5"/>
        <v>10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2015:9:0:0:SOUTH</v>
      </c>
      <c r="AB73" s="27">
        <f t="shared" ca="1" si="3"/>
        <v>207</v>
      </c>
      <c r="AC73" s="21">
        <f t="shared" ca="1" si="4"/>
        <v>5</v>
      </c>
      <c r="AD73" s="21">
        <f t="shared" si="5"/>
        <v>10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2015:10:0:0:SOUTH</v>
      </c>
      <c r="AB74" s="27">
        <f t="shared" ca="1" si="3"/>
        <v>97</v>
      </c>
      <c r="AC74" s="21">
        <f t="shared" ca="1" si="4"/>
        <v>6</v>
      </c>
      <c r="AD74" s="21">
        <f t="shared" si="5"/>
        <v>10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2015:11:0:0:SOUTH</v>
      </c>
      <c r="AB75" s="27">
        <f t="shared" ca="1" si="3"/>
        <v>107</v>
      </c>
      <c r="AC75" s="21">
        <f t="shared" ca="1" si="4"/>
        <v>2</v>
      </c>
      <c r="AD75" s="21">
        <f t="shared" si="5"/>
        <v>10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2015:12:0:0:SOUTH</v>
      </c>
      <c r="AB76" s="27">
        <f t="shared" ca="1" si="3"/>
        <v>118</v>
      </c>
      <c r="AC76" s="21">
        <f t="shared" ca="1" si="4"/>
        <v>4</v>
      </c>
      <c r="AD76" s="21">
        <f t="shared" si="5"/>
        <v>10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2016:1:0:0:SOUTH</v>
      </c>
      <c r="AB77" s="27">
        <f t="shared" ca="1" si="3"/>
        <v>218</v>
      </c>
      <c r="AC77" s="21">
        <f t="shared" ca="1" si="4"/>
        <v>2</v>
      </c>
      <c r="AD77" s="21">
        <f t="shared" si="5"/>
        <v>10</v>
      </c>
      <c r="AE77" s="27">
        <f t="shared" ca="1" si="6"/>
        <v>7</v>
      </c>
      <c r="AF77" s="10">
        <f t="shared" ca="1" si="9"/>
        <v>5</v>
      </c>
      <c r="AG77" s="10">
        <f t="shared" ca="1" si="9"/>
        <v>0</v>
      </c>
      <c r="AH77" s="10">
        <f t="shared" ca="1" si="9"/>
        <v>0</v>
      </c>
      <c r="AI77" s="10">
        <f t="shared" ca="1" si="9"/>
        <v>5</v>
      </c>
      <c r="AJ77" s="10">
        <f t="shared" ca="1" si="9"/>
        <v>2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42372</v>
      </c>
      <c r="AN77" s="27">
        <f t="shared" ref="AN77:AN88" si="11">WEEKNUM(AM77,2)-WEEKNUM(DATE(YEAR(AM77),MONTH(AM77),1),2)+1</f>
        <v>1</v>
      </c>
      <c r="AO77" s="28" t="str">
        <f t="shared" ref="AO77:AO88" si="12">CONCATENATE(YEAR(AM77),":",MONTH(AM77),":",AN77,":",WEEKLY_REPORT_DAY,":", $X$90)</f>
        <v>2016:1:1:7:SOUTH</v>
      </c>
      <c r="AP77" s="27" t="e">
        <f t="shared" ref="AP77:AP88" ca="1" si="13">MATCH(AO77,INDIRECT(CONCATENATE($X$93,"$A:$A")),0)</f>
        <v>#N/A</v>
      </c>
      <c r="AQ77" s="21" t="e">
        <f t="shared" ref="AQ77:AU88" ca="1" si="14">INDEX(INDIRECT(CONCATENATE($X$93,"$A:$AG")),$AP77,MATCH(AQ$52,INDIRECT(CONCATENATE($X$93,"$A1:$AG1")),0))</f>
        <v>#N/A</v>
      </c>
      <c r="AR77" s="21" t="e">
        <f t="shared" ca="1" si="14"/>
        <v>#N/A</v>
      </c>
      <c r="AS77" s="21" t="e">
        <f t="shared" ca="1" si="14"/>
        <v>#N/A</v>
      </c>
      <c r="AT77" s="21" t="e">
        <f t="shared" ca="1" si="14"/>
        <v>#N/A</v>
      </c>
      <c r="AU77" s="21" t="e">
        <f t="shared" ca="1" si="14"/>
        <v>#N/A</v>
      </c>
      <c r="AV77" s="21">
        <f t="shared" ref="AV77:AV88" si="15">ROUND(1*$X$97/$X$99,0)</f>
        <v>3</v>
      </c>
      <c r="AW77" s="21">
        <f t="shared" ref="AW77:AW88" si="16">6*$X$97</f>
        <v>66</v>
      </c>
      <c r="AX77" s="21">
        <f t="shared" ref="AX77:AX88" si="17">3*$X$97</f>
        <v>33</v>
      </c>
      <c r="AY77" s="21">
        <f t="shared" ref="AY77:AY88" si="18">5*$X$97</f>
        <v>55</v>
      </c>
      <c r="AZ77" s="21">
        <f t="shared" ref="AZ77:AZ88" si="19">1*$X$97</f>
        <v>11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2016:2:0:0:SOUTH</v>
      </c>
      <c r="AB78" s="27">
        <f t="shared" ca="1" si="3"/>
        <v>229</v>
      </c>
      <c r="AC78" s="21">
        <f t="shared" ca="1" si="4"/>
        <v>5</v>
      </c>
      <c r="AD78" s="21">
        <f t="shared" si="5"/>
        <v>10</v>
      </c>
      <c r="AE78" s="27">
        <f t="shared" ca="1" si="6"/>
        <v>17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2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42379</v>
      </c>
      <c r="AN78" s="27">
        <f t="shared" si="11"/>
        <v>2</v>
      </c>
      <c r="AO78" s="28" t="str">
        <f t="shared" si="12"/>
        <v>2016:1:2:7:SOUTH</v>
      </c>
      <c r="AP78" s="27">
        <f t="shared" ca="1" si="13"/>
        <v>7</v>
      </c>
      <c r="AQ78" s="21">
        <f t="shared" ca="1" si="14"/>
        <v>8</v>
      </c>
      <c r="AR78" s="21">
        <f t="shared" ca="1" si="14"/>
        <v>55</v>
      </c>
      <c r="AS78" s="21">
        <f t="shared" ca="1" si="14"/>
        <v>0</v>
      </c>
      <c r="AT78" s="21">
        <f t="shared" ca="1" si="14"/>
        <v>28</v>
      </c>
      <c r="AU78" s="21">
        <f t="shared" ca="1" si="14"/>
        <v>0</v>
      </c>
      <c r="AV78" s="21">
        <f t="shared" si="15"/>
        <v>3</v>
      </c>
      <c r="AW78" s="21">
        <f t="shared" si="16"/>
        <v>66</v>
      </c>
      <c r="AX78" s="21">
        <f t="shared" si="17"/>
        <v>33</v>
      </c>
      <c r="AY78" s="21">
        <f t="shared" si="18"/>
        <v>55</v>
      </c>
      <c r="AZ78" s="21">
        <f t="shared" si="19"/>
        <v>11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2016:3:0:0:SOUTH</v>
      </c>
      <c r="AB79" s="27">
        <f t="shared" ca="1" si="3"/>
        <v>240</v>
      </c>
      <c r="AC79" s="21">
        <f t="shared" ca="1" si="4"/>
        <v>3</v>
      </c>
      <c r="AD79" s="21">
        <f t="shared" si="5"/>
        <v>10</v>
      </c>
      <c r="AE79" s="27">
        <f t="shared" ca="1" si="6"/>
        <v>29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0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42386</v>
      </c>
      <c r="AN79" s="27">
        <f t="shared" si="11"/>
        <v>3</v>
      </c>
      <c r="AO79" s="28" t="str">
        <f t="shared" si="12"/>
        <v>2016:1:3:7:SOUTH</v>
      </c>
      <c r="AP79" s="27" t="e">
        <f t="shared" ca="1" si="13"/>
        <v>#N/A</v>
      </c>
      <c r="AQ79" s="21" t="e">
        <f t="shared" ca="1" si="14"/>
        <v>#N/A</v>
      </c>
      <c r="AR79" s="21" t="e">
        <f t="shared" ca="1" si="14"/>
        <v>#N/A</v>
      </c>
      <c r="AS79" s="21" t="e">
        <f t="shared" ca="1" si="14"/>
        <v>#N/A</v>
      </c>
      <c r="AT79" s="21" t="e">
        <f t="shared" ca="1" si="14"/>
        <v>#N/A</v>
      </c>
      <c r="AU79" s="21" t="e">
        <f t="shared" ca="1" si="14"/>
        <v>#N/A</v>
      </c>
      <c r="AV79" s="21">
        <f t="shared" si="15"/>
        <v>3</v>
      </c>
      <c r="AW79" s="21">
        <f t="shared" si="16"/>
        <v>66</v>
      </c>
      <c r="AX79" s="21">
        <f t="shared" si="17"/>
        <v>33</v>
      </c>
      <c r="AY79" s="21">
        <f t="shared" si="18"/>
        <v>55</v>
      </c>
      <c r="AZ79" s="21">
        <f t="shared" si="19"/>
        <v>11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2016:4:0:0:SOUTH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10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42393</v>
      </c>
      <c r="AN80" s="27">
        <f t="shared" si="11"/>
        <v>4</v>
      </c>
      <c r="AO80" s="28" t="str">
        <f t="shared" si="12"/>
        <v>2016:1:4:7:SOUTH</v>
      </c>
      <c r="AP80" s="27">
        <f t="shared" ca="1" si="13"/>
        <v>18</v>
      </c>
      <c r="AQ80" s="21">
        <f t="shared" ca="1" si="14"/>
        <v>1</v>
      </c>
      <c r="AR80" s="21">
        <f t="shared" ca="1" si="14"/>
        <v>77</v>
      </c>
      <c r="AS80" s="21">
        <f t="shared" ca="1" si="14"/>
        <v>22</v>
      </c>
      <c r="AT80" s="21">
        <f t="shared" ca="1" si="14"/>
        <v>65</v>
      </c>
      <c r="AU80" s="21">
        <f t="shared" ca="1" si="14"/>
        <v>0</v>
      </c>
      <c r="AV80" s="21">
        <f t="shared" si="15"/>
        <v>3</v>
      </c>
      <c r="AW80" s="21">
        <f t="shared" si="16"/>
        <v>66</v>
      </c>
      <c r="AX80" s="21">
        <f t="shared" si="17"/>
        <v>33</v>
      </c>
      <c r="AY80" s="21">
        <f t="shared" si="18"/>
        <v>55</v>
      </c>
      <c r="AZ80" s="21">
        <f t="shared" si="19"/>
        <v>11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2016:5:0:0:SOUTH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10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42400</v>
      </c>
      <c r="AN81" s="27">
        <f t="shared" si="11"/>
        <v>5</v>
      </c>
      <c r="AO81" s="28" t="str">
        <f t="shared" si="12"/>
        <v>2016:1:5:7:SOUTH</v>
      </c>
      <c r="AP81" s="27">
        <f t="shared" ca="1" si="13"/>
        <v>29</v>
      </c>
      <c r="AQ81" s="21">
        <f t="shared" ca="1" si="14"/>
        <v>1</v>
      </c>
      <c r="AR81" s="21">
        <f t="shared" ca="1" si="14"/>
        <v>72</v>
      </c>
      <c r="AS81" s="21">
        <f t="shared" ca="1" si="14"/>
        <v>29</v>
      </c>
      <c r="AT81" s="21">
        <f t="shared" ca="1" si="14"/>
        <v>77</v>
      </c>
      <c r="AU81" s="21">
        <f t="shared" ca="1" si="14"/>
        <v>0</v>
      </c>
      <c r="AV81" s="21">
        <f t="shared" si="15"/>
        <v>3</v>
      </c>
      <c r="AW81" s="21">
        <f t="shared" si="16"/>
        <v>66</v>
      </c>
      <c r="AX81" s="21">
        <f t="shared" si="17"/>
        <v>33</v>
      </c>
      <c r="AY81" s="21">
        <f t="shared" si="18"/>
        <v>55</v>
      </c>
      <c r="AZ81" s="21">
        <f t="shared" si="19"/>
        <v>11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2016:6:0:0:SOUTH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10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42407</v>
      </c>
      <c r="AN82" s="27">
        <f t="shared" si="11"/>
        <v>1</v>
      </c>
      <c r="AO82" s="28" t="str">
        <f t="shared" si="12"/>
        <v>2016:2:1:7:SOUTH</v>
      </c>
      <c r="AP82" s="27">
        <f t="shared" ca="1" si="13"/>
        <v>40</v>
      </c>
      <c r="AQ82" s="21">
        <f t="shared" ca="1" si="14"/>
        <v>0</v>
      </c>
      <c r="AR82" s="21">
        <f t="shared" ca="1" si="14"/>
        <v>81</v>
      </c>
      <c r="AS82" s="21">
        <f t="shared" ca="1" si="14"/>
        <v>17</v>
      </c>
      <c r="AT82" s="21">
        <f t="shared" ca="1" si="14"/>
        <v>71</v>
      </c>
      <c r="AU82" s="21">
        <f t="shared" ca="1" si="14"/>
        <v>0</v>
      </c>
      <c r="AV82" s="21">
        <f t="shared" si="15"/>
        <v>3</v>
      </c>
      <c r="AW82" s="21">
        <f t="shared" si="16"/>
        <v>66</v>
      </c>
      <c r="AX82" s="21">
        <f t="shared" si="17"/>
        <v>33</v>
      </c>
      <c r="AY82" s="21">
        <f t="shared" si="18"/>
        <v>55</v>
      </c>
      <c r="AZ82" s="21">
        <f t="shared" si="19"/>
        <v>11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2016:7:0:0:SOUTH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10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42414</v>
      </c>
      <c r="AN83" s="27">
        <f t="shared" si="11"/>
        <v>2</v>
      </c>
      <c r="AO83" s="28" t="str">
        <f t="shared" si="12"/>
        <v>2016:2:2:7:SOUTH</v>
      </c>
      <c r="AP83" s="27">
        <f t="shared" ca="1" si="13"/>
        <v>51</v>
      </c>
      <c r="AQ83" s="21">
        <f t="shared" ca="1" si="14"/>
        <v>0</v>
      </c>
      <c r="AR83" s="21">
        <f t="shared" ca="1" si="14"/>
        <v>80</v>
      </c>
      <c r="AS83" s="21">
        <f t="shared" ca="1" si="14"/>
        <v>34</v>
      </c>
      <c r="AT83" s="21">
        <f t="shared" ca="1" si="14"/>
        <v>75</v>
      </c>
      <c r="AU83" s="21">
        <f t="shared" ca="1" si="14"/>
        <v>2</v>
      </c>
      <c r="AV83" s="21">
        <f t="shared" si="15"/>
        <v>3</v>
      </c>
      <c r="AW83" s="21">
        <f t="shared" si="16"/>
        <v>66</v>
      </c>
      <c r="AX83" s="21">
        <f t="shared" si="17"/>
        <v>33</v>
      </c>
      <c r="AY83" s="21">
        <f t="shared" si="18"/>
        <v>55</v>
      </c>
      <c r="AZ83" s="21">
        <f t="shared" si="19"/>
        <v>11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2016:8:0:0:SOUTH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10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42421</v>
      </c>
      <c r="AN84" s="27">
        <f t="shared" si="11"/>
        <v>3</v>
      </c>
      <c r="AO84" s="28" t="str">
        <f t="shared" si="12"/>
        <v>2016:2:3:7:SOUTH</v>
      </c>
      <c r="AP84" s="27">
        <f t="shared" ca="1" si="13"/>
        <v>62</v>
      </c>
      <c r="AQ84" s="21">
        <f t="shared" ca="1" si="14"/>
        <v>2</v>
      </c>
      <c r="AR84" s="21">
        <f t="shared" ca="1" si="14"/>
        <v>74</v>
      </c>
      <c r="AS84" s="21">
        <f t="shared" ca="1" si="14"/>
        <v>34</v>
      </c>
      <c r="AT84" s="21">
        <f t="shared" ca="1" si="14"/>
        <v>62</v>
      </c>
      <c r="AU84" s="21">
        <f t="shared" ca="1" si="14"/>
        <v>5</v>
      </c>
      <c r="AV84" s="21">
        <f t="shared" si="15"/>
        <v>3</v>
      </c>
      <c r="AW84" s="21">
        <f t="shared" si="16"/>
        <v>66</v>
      </c>
      <c r="AX84" s="21">
        <f t="shared" si="17"/>
        <v>33</v>
      </c>
      <c r="AY84" s="21">
        <f t="shared" si="18"/>
        <v>55</v>
      </c>
      <c r="AZ84" s="21">
        <f t="shared" si="19"/>
        <v>11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2016:9:0:0:SOUTH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10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42428</v>
      </c>
      <c r="AN85" s="27">
        <f t="shared" si="11"/>
        <v>4</v>
      </c>
      <c r="AO85" s="28" t="str">
        <f t="shared" si="12"/>
        <v>2016:2:4:7:SOUTH</v>
      </c>
      <c r="AP85" s="27">
        <f t="shared" ca="1" si="13"/>
        <v>73</v>
      </c>
      <c r="AQ85" s="21">
        <f t="shared" ca="1" si="14"/>
        <v>3</v>
      </c>
      <c r="AR85" s="21">
        <f t="shared" ca="1" si="14"/>
        <v>74</v>
      </c>
      <c r="AS85" s="21">
        <f t="shared" ca="1" si="14"/>
        <v>36</v>
      </c>
      <c r="AT85" s="21">
        <f t="shared" ca="1" si="14"/>
        <v>67</v>
      </c>
      <c r="AU85" s="21">
        <f t="shared" ca="1" si="14"/>
        <v>9</v>
      </c>
      <c r="AV85" s="21">
        <f t="shared" si="15"/>
        <v>3</v>
      </c>
      <c r="AW85" s="21">
        <f t="shared" si="16"/>
        <v>66</v>
      </c>
      <c r="AX85" s="21">
        <f t="shared" si="17"/>
        <v>33</v>
      </c>
      <c r="AY85" s="21">
        <f t="shared" si="18"/>
        <v>55</v>
      </c>
      <c r="AZ85" s="21">
        <f t="shared" si="19"/>
        <v>11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2016:10:0:0:SOUTH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10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42435</v>
      </c>
      <c r="AN86" s="27">
        <f t="shared" si="11"/>
        <v>1</v>
      </c>
      <c r="AO86" s="28" t="str">
        <f t="shared" si="12"/>
        <v>2016:3:1:7:SOUTH</v>
      </c>
      <c r="AP86" s="27">
        <f t="shared" ca="1" si="13"/>
        <v>84</v>
      </c>
      <c r="AQ86" s="21">
        <f t="shared" ca="1" si="14"/>
        <v>3</v>
      </c>
      <c r="AR86" s="21">
        <f t="shared" ca="1" si="14"/>
        <v>68</v>
      </c>
      <c r="AS86" s="21">
        <f t="shared" ca="1" si="14"/>
        <v>35</v>
      </c>
      <c r="AT86" s="21">
        <f t="shared" ca="1" si="14"/>
        <v>64</v>
      </c>
      <c r="AU86" s="21">
        <f t="shared" ca="1" si="14"/>
        <v>5</v>
      </c>
      <c r="AV86" s="21">
        <f t="shared" si="15"/>
        <v>3</v>
      </c>
      <c r="AW86" s="21">
        <f t="shared" si="16"/>
        <v>66</v>
      </c>
      <c r="AX86" s="21">
        <f t="shared" si="17"/>
        <v>33</v>
      </c>
      <c r="AY86" s="21">
        <f t="shared" si="18"/>
        <v>55</v>
      </c>
      <c r="AZ86" s="21">
        <f t="shared" si="19"/>
        <v>11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2016:11:0:0:SOUTH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10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42442</v>
      </c>
      <c r="AN87" s="27">
        <f t="shared" si="11"/>
        <v>2</v>
      </c>
      <c r="AO87" s="28" t="str">
        <f t="shared" si="12"/>
        <v>2016:3:2:7:SOUTH</v>
      </c>
      <c r="AP87" s="27">
        <f t="shared" ca="1" si="13"/>
        <v>94</v>
      </c>
      <c r="AQ87" s="21">
        <f t="shared" ca="1" si="14"/>
        <v>0</v>
      </c>
      <c r="AR87" s="21">
        <f t="shared" ca="1" si="14"/>
        <v>63</v>
      </c>
      <c r="AS87" s="21">
        <f t="shared" ca="1" si="14"/>
        <v>31</v>
      </c>
      <c r="AT87" s="21">
        <f t="shared" ca="1" si="14"/>
        <v>56</v>
      </c>
      <c r="AU87" s="21">
        <f t="shared" ca="1" si="14"/>
        <v>5</v>
      </c>
      <c r="AV87" s="21">
        <f t="shared" si="15"/>
        <v>3</v>
      </c>
      <c r="AW87" s="21">
        <f t="shared" si="16"/>
        <v>66</v>
      </c>
      <c r="AX87" s="21">
        <f t="shared" si="17"/>
        <v>33</v>
      </c>
      <c r="AY87" s="21">
        <f t="shared" si="18"/>
        <v>55</v>
      </c>
      <c r="AZ87" s="21">
        <f t="shared" si="19"/>
        <v>11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2016:12:0:0:SOUTH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10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42449</v>
      </c>
      <c r="AN88" s="27">
        <f t="shared" si="11"/>
        <v>3</v>
      </c>
      <c r="AO88" s="28" t="str">
        <f t="shared" si="12"/>
        <v>2016:3:3:7:SOUTH</v>
      </c>
      <c r="AP88" s="27">
        <f t="shared" ca="1" si="13"/>
        <v>104</v>
      </c>
      <c r="AQ88" s="21">
        <f t="shared" ca="1" si="14"/>
        <v>0</v>
      </c>
      <c r="AR88" s="21">
        <f t="shared" ca="1" si="14"/>
        <v>61</v>
      </c>
      <c r="AS88" s="21">
        <f t="shared" ca="1" si="14"/>
        <v>21</v>
      </c>
      <c r="AT88" s="21">
        <f t="shared" ca="1" si="14"/>
        <v>59</v>
      </c>
      <c r="AU88" s="21">
        <f t="shared" ca="1" si="14"/>
        <v>3</v>
      </c>
      <c r="AV88" s="21">
        <f t="shared" si="15"/>
        <v>3</v>
      </c>
      <c r="AW88" s="21">
        <f t="shared" si="16"/>
        <v>66</v>
      </c>
      <c r="AX88" s="21">
        <f t="shared" si="17"/>
        <v>33</v>
      </c>
      <c r="AY88" s="21">
        <f t="shared" si="18"/>
        <v>55</v>
      </c>
      <c r="AZ88" s="21">
        <f t="shared" si="19"/>
        <v>11</v>
      </c>
    </row>
    <row r="89" spans="23:52">
      <c r="AC89" s="7">
        <f ca="1">SUMIFS(AC53:AC88, $X53:$X88,YEAR,AC53:AC88,"&lt;&gt;#N/A")</f>
        <v>10</v>
      </c>
      <c r="AD89" s="27"/>
      <c r="AF89" s="7">
        <f t="shared" ref="AF89:AK89" ca="1" si="21">SUM(AF53:AF88)</f>
        <v>5</v>
      </c>
      <c r="AG89" s="7">
        <f t="shared" ca="1" si="21"/>
        <v>0</v>
      </c>
      <c r="AH89" s="7">
        <f t="shared" ca="1" si="21"/>
        <v>0</v>
      </c>
      <c r="AI89" s="7">
        <f t="shared" ca="1" si="21"/>
        <v>7</v>
      </c>
      <c r="AJ89" s="7">
        <f t="shared" ca="1" si="21"/>
        <v>2</v>
      </c>
      <c r="AK89" s="7">
        <f t="shared" ca="1" si="21"/>
        <v>0</v>
      </c>
      <c r="AN89" s="27"/>
    </row>
    <row r="90" spans="23:52">
      <c r="W90" s="7" t="s">
        <v>1484</v>
      </c>
      <c r="X90" s="2" t="s">
        <v>1890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2366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2699</v>
      </c>
      <c r="AD92" s="27"/>
      <c r="AN92" s="27"/>
    </row>
    <row r="93" spans="23:52">
      <c r="W93" s="7" t="s">
        <v>828</v>
      </c>
      <c r="X93" s="2" t="s">
        <v>831</v>
      </c>
      <c r="Y93" s="27"/>
      <c r="Z93" s="27"/>
      <c r="AD93" s="27"/>
      <c r="AN93" s="27"/>
    </row>
    <row r="94" spans="23:52">
      <c r="W94" s="7" t="s">
        <v>829</v>
      </c>
      <c r="X94" s="2" t="s">
        <v>830</v>
      </c>
      <c r="Y94" s="27"/>
      <c r="Z94" s="27"/>
      <c r="AD94" s="27"/>
      <c r="AN94" s="27"/>
    </row>
    <row r="95" spans="23:52">
      <c r="W95" s="39" t="s">
        <v>832</v>
      </c>
      <c r="X95" s="2" t="s">
        <v>833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>
        <v>120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11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10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9</v>
      </c>
      <c r="AN100" s="27"/>
    </row>
    <row r="101" spans="23:50">
      <c r="W101" s="7" t="s">
        <v>449</v>
      </c>
      <c r="X101" s="7">
        <f ca="1">SUM($AF$89:$AH$89)</f>
        <v>5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36%</v>
      </c>
      <c r="Y102" s="30">
        <f ca="1">IFERROR(X101/SUM(X100:X101),"0")</f>
        <v>0.35714285714285715</v>
      </c>
      <c r="Z102" s="7" t="str">
        <f ca="1">TEXT(Y102,"00%")</f>
        <v>36%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120
Actual YTD 年度實際:    10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2015  39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2016  10</v>
      </c>
    </row>
    <row r="107" spans="23:50" ht="23.25">
      <c r="W107" s="7" t="s">
        <v>1479</v>
      </c>
      <c r="X107" s="42" t="str">
        <f>$X$91</f>
        <v>South Zone</v>
      </c>
    </row>
    <row r="108" spans="23:50">
      <c r="X108" s="40" t="str">
        <f>$X$92</f>
        <v>南台北地帶</v>
      </c>
    </row>
    <row r="109" spans="23:50">
      <c r="X109" s="41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zoomScaleNormal="100" zoomScaleSheetLayoutView="115" workbookViewId="0">
      <selection activeCell="A4" sqref="A4"/>
    </sheetView>
  </sheetViews>
  <sheetFormatPr defaultRowHeight="15"/>
  <cols>
    <col min="1" max="1" width="22.7109375" style="64" customWidth="1"/>
    <col min="2" max="3" width="22.85546875" style="64" customWidth="1"/>
    <col min="4" max="4" width="11.28515625" style="64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1987</v>
      </c>
      <c r="E1" s="36" t="str">
        <f>$A$2</f>
        <v>Jingxin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2756</v>
      </c>
      <c r="E2" s="75" t="str">
        <f>$A$3</f>
        <v>景新地區</v>
      </c>
      <c r="F2" s="26" t="s">
        <v>806</v>
      </c>
      <c r="G2" s="77">
        <f>$A$6</f>
        <v>120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2757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72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2368</v>
      </c>
      <c r="E4" s="82">
        <f>DATE</f>
        <v>42449</v>
      </c>
      <c r="F4" s="23" t="s">
        <v>804</v>
      </c>
      <c r="G4" s="24"/>
      <c r="H4" s="84">
        <f>ROUND($G$2/12*MONTH,0)</f>
        <v>30</v>
      </c>
      <c r="I4" s="85"/>
      <c r="J4" s="85"/>
      <c r="K4" s="86"/>
      <c r="L4" s="44">
        <f>ROUND($G$2/12,0)</f>
        <v>10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2369</v>
      </c>
      <c r="E5" s="83"/>
      <c r="F5" s="5" t="s">
        <v>805</v>
      </c>
      <c r="G5" s="6"/>
      <c r="H5" s="87">
        <f ca="1">JINGXIN_DISTRICT_GRAPH!$AC$89</f>
        <v>13</v>
      </c>
      <c r="I5" s="88"/>
      <c r="J5" s="88"/>
      <c r="K5" s="89"/>
      <c r="L5" s="45">
        <f>$M$24</f>
        <v>2</v>
      </c>
      <c r="M5" s="92"/>
      <c r="N5" s="94"/>
      <c r="O5" s="74"/>
      <c r="P5" s="74"/>
      <c r="Q5" s="74"/>
      <c r="R5" s="74"/>
      <c r="S5" s="74"/>
    </row>
    <row r="6" spans="1:19" ht="15" customHeight="1">
      <c r="A6" s="1">
        <v>120</v>
      </c>
      <c r="E6" s="34" t="str">
        <f>$A$4</f>
        <v>South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南臺北支聯會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2370</v>
      </c>
      <c r="B11" s="1"/>
      <c r="E11" s="5" t="str">
        <f>$A11</f>
        <v>Jingxin 景新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1985</v>
      </c>
      <c r="C12" s="64" t="str">
        <f>CONCATENATE(YEAR,":",MONTH,":",WEEK,":",WEEKDAY,":",$B12)</f>
        <v>2016:3:3:7:JINGXIN_ZL</v>
      </c>
      <c r="D12" s="64">
        <f>MATCH($C12,REPORT_DATA_BY_COMP!$A:$A,0)</f>
        <v>906</v>
      </c>
      <c r="E12" s="65" t="str">
        <f>SUBSTITUTE(VLOOKUP($B12,COMP_LIST!$A:$AA,5,FALSE),"EL","")</f>
        <v>E. Robinson / Christensen ZL</v>
      </c>
      <c r="F12" s="4" t="str">
        <f>VLOOKUP($B12,COMP_LIST!$A:$AA,3,FALSE)</f>
        <v>Jingxin ZL</v>
      </c>
      <c r="G12" s="4" t="str">
        <f>VLOOKUP($B12,COMP_LIST!$A:$AA,4,FALSE)</f>
        <v xml:space="preserve">景新 ZL </v>
      </c>
      <c r="H12" s="10">
        <f>IFERROR(INDEX(REPORT_DATA_BY_COMP!$A:$AH,$D12,MATCH(H$8,REPORT_DATA_BY_COMP!$A$1:$AH$1,0)), "")</f>
        <v>1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0</v>
      </c>
      <c r="K12" s="10">
        <f>IFERROR(INDEX(REPORT_DATA_BY_COMP!$A:$AH,$D12,MATCH(K$8,REPORT_DATA_BY_COMP!$A$1:$AH$1,0)), "")</f>
        <v>4</v>
      </c>
      <c r="L12" s="47">
        <f>IFERROR(INDEX(REPORT_DATA_BY_COMP!$A:$AH,$D12,MATCH(L$8,REPORT_DATA_BY_COMP!$A$1:$AH$1,0)), "")</f>
        <v>1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11</v>
      </c>
      <c r="O12" s="10">
        <f>IFERROR(INDEX(REPORT_DATA_BY_COMP!$A:$AH,$D12,MATCH(O$8,REPORT_DATA_BY_COMP!$A$1:$AH$1,0)), "")</f>
        <v>4</v>
      </c>
      <c r="P12" s="10">
        <f>IFERROR(INDEX(REPORT_DATA_BY_COMP!$A:$AH,$D12,MATCH(P$8,REPORT_DATA_BY_COMP!$A$1:$AH$1,0)), "")</f>
        <v>8</v>
      </c>
      <c r="Q12" s="10">
        <f>IFERROR(INDEX(REPORT_DATA_BY_COMP!$A:$AH,$D12,MATCH(Q$8,REPORT_DATA_BY_COMP!$A$1:$AH$1,0)), "")</f>
        <v>10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13</v>
      </c>
    </row>
    <row r="13" spans="1:19" ht="15" customHeight="1">
      <c r="A13" s="1"/>
      <c r="B13" s="1" t="s">
        <v>1990</v>
      </c>
      <c r="C13" s="64" t="str">
        <f>CONCATENATE(YEAR,":",MONTH,":",WEEK,":",WEEKDAY,":",$B13)</f>
        <v>2016:3:3:7:JINGXIN_S</v>
      </c>
      <c r="D13" s="64">
        <f>MATCH($C13,REPORT_DATA_BY_COMP!$A:$A,0)</f>
        <v>905</v>
      </c>
      <c r="E13" s="65" t="str">
        <f>SUBSTITUTE(VLOOKUP($B13,COMP_LIST!$A:$AA,5,FALSE),"EL","")</f>
        <v>S. Huntington / Johnson</v>
      </c>
      <c r="F13" s="4" t="str">
        <f>VLOOKUP($B13,COMP_LIST!$A:$AA,3,FALSE)</f>
        <v>Jingxin S</v>
      </c>
      <c r="G13" s="4" t="str">
        <f>VLOOKUP($B13,COMP_LIST!$A:$AA,4,FALSE)</f>
        <v>景新姐妹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1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1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8</v>
      </c>
      <c r="Q13" s="10">
        <f>IFERROR(INDEX(REPORT_DATA_BY_COMP!$A:$AH,$D13,MATCH(Q$8,REPORT_DATA_BY_COMP!$A$1:$AH$1,0)), "")</f>
        <v>2</v>
      </c>
      <c r="R13" s="10">
        <f>IFERROR(INDEX(REPORT_DATA_BY_COMP!$A:$AH,$D13,MATCH(R$8,REPORT_DATA_BY_COMP!$A$1:$AH$1,0)), "")</f>
        <v>1</v>
      </c>
      <c r="S13" s="10">
        <f>IFERROR(INDEX(REPORT_DATA_BY_COMP!$A:$AH,$D13,MATCH(S$8,REPORT_DATA_BY_COMP!$A$1:$AH$1,0)), "")</f>
        <v>6</v>
      </c>
    </row>
    <row r="14" spans="1:19" ht="15" customHeight="1">
      <c r="A14" s="1"/>
      <c r="B14" s="1" t="s">
        <v>2030</v>
      </c>
      <c r="C14" s="64" t="str">
        <f>CONCATENATE(YEAR,":",MONTH,":",WEEK,":",WEEKDAY,":",$B14)</f>
        <v>2016:3:3:7:MUZHA_E</v>
      </c>
      <c r="D14" s="64">
        <f>MATCH($C14,REPORT_DATA_BY_COMP!$A:$A,0)</f>
        <v>915</v>
      </c>
      <c r="E14" s="65" t="str">
        <f>SUBSTITUTE(VLOOKUP($B14,COMP_LIST!$A:$AA,5,FALSE),"EL","")</f>
        <v>E. Hammond DL / Dung</v>
      </c>
      <c r="F14" s="4" t="str">
        <f>VLOOKUP($B14,COMP_LIST!$A:$AA,3,FALSE)</f>
        <v>Muzha E</v>
      </c>
      <c r="G14" s="4" t="str">
        <f>VLOOKUP($B14,COMP_LIST!$A:$AA,4,FALSE)</f>
        <v>木柵長老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1</v>
      </c>
      <c r="J14" s="10">
        <f>IFERROR(INDEX(REPORT_DATA_BY_COMP!$A:$AH,$D14,MATCH(J$8,REPORT_DATA_BY_COMP!$A$1:$AH$1,0)), "")</f>
        <v>2</v>
      </c>
      <c r="K14" s="10">
        <f>IFERROR(INDEX(REPORT_DATA_BY_COMP!$A:$AH,$D14,MATCH(K$8,REPORT_DATA_BY_COMP!$A$1:$AH$1,0)), "")</f>
        <v>4</v>
      </c>
      <c r="L14" s="47">
        <f>IFERROR(INDEX(REPORT_DATA_BY_COMP!$A:$AH,$D14,MATCH(L$8,REPORT_DATA_BY_COMP!$A$1:$AH$1,0)), "")</f>
        <v>1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8</v>
      </c>
      <c r="O14" s="10">
        <f>IFERROR(INDEX(REPORT_DATA_BY_COMP!$A:$AH,$D14,MATCH(O$8,REPORT_DATA_BY_COMP!$A$1:$AH$1,0)), "")</f>
        <v>2</v>
      </c>
      <c r="P14" s="10">
        <f>IFERROR(INDEX(REPORT_DATA_BY_COMP!$A:$AH,$D14,MATCH(P$8,REPORT_DATA_BY_COMP!$A$1:$AH$1,0)), "")</f>
        <v>8</v>
      </c>
      <c r="Q14" s="10">
        <f>IFERROR(INDEX(REPORT_DATA_BY_COMP!$A:$AH,$D14,MATCH(Q$8,REPORT_DATA_BY_COMP!$A$1:$AH$1,0)), "")</f>
        <v>9</v>
      </c>
      <c r="R14" s="10">
        <f>IFERROR(INDEX(REPORT_DATA_BY_COMP!$A:$AH,$D14,MATCH(R$8,REPORT_DATA_BY_COMP!$A$1:$AH$1,0)), "")</f>
        <v>1</v>
      </c>
      <c r="S14" s="10">
        <f>IFERROR(INDEX(REPORT_DATA_BY_COMP!$A:$AH,$D14,MATCH(S$8,REPORT_DATA_BY_COMP!$A$1:$AH$1,0)), "")</f>
        <v>8</v>
      </c>
    </row>
    <row r="15" spans="1:19" ht="15" customHeight="1">
      <c r="A15" s="1"/>
      <c r="B15" s="1" t="s">
        <v>2035</v>
      </c>
      <c r="C15" s="64" t="str">
        <f>CONCATENATE(YEAR,":",MONTH,":",WEEK,":",WEEKDAY,":",$B15)</f>
        <v>2016:3:3:7:MUZHA_S</v>
      </c>
      <c r="D15" s="64">
        <f>MATCH($C15,REPORT_DATA_BY_COMP!$A:$A,0)</f>
        <v>916</v>
      </c>
      <c r="E15" s="65" t="str">
        <f>SUBSTITUTE(VLOOKUP($B15,COMP_LIST!$A:$AA,5,FALSE),"EL","")</f>
        <v>S. Everett  / Huang</v>
      </c>
      <c r="F15" s="4" t="str">
        <f>VLOOKUP($B15,COMP_LIST!$A:$AA,3,FALSE)</f>
        <v>Muzha S</v>
      </c>
      <c r="G15" s="4" t="str">
        <f>VLOOKUP($B15,COMP_LIST!$A:$AA,4,FALSE)</f>
        <v>木柵姐妹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0</v>
      </c>
      <c r="K15" s="10">
        <f>IFERROR(INDEX(REPORT_DATA_BY_COMP!$A:$AH,$D15,MATCH(K$8,REPORT_DATA_BY_COMP!$A$1:$AH$1,0)), "")</f>
        <v>6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6</v>
      </c>
      <c r="O15" s="10">
        <f>IFERROR(INDEX(REPORT_DATA_BY_COMP!$A:$AH,$D15,MATCH(O$8,REPORT_DATA_BY_COMP!$A$1:$AH$1,0)), "")</f>
        <v>0</v>
      </c>
      <c r="P15" s="10">
        <f>IFERROR(INDEX(REPORT_DATA_BY_COMP!$A:$AH,$D15,MATCH(P$8,REPORT_DATA_BY_COMP!$A$1:$AH$1,0)), "")</f>
        <v>7</v>
      </c>
      <c r="Q15" s="10">
        <f>IFERROR(INDEX(REPORT_DATA_BY_COMP!$A:$AH,$D15,MATCH(Q$8,REPORT_DATA_BY_COMP!$A$1:$AH$1,0)), "")</f>
        <v>7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12</v>
      </c>
    </row>
    <row r="16" spans="1:19" ht="15" customHeight="1">
      <c r="A16" s="1"/>
      <c r="B16" s="1"/>
      <c r="E16" s="8" t="s">
        <v>819</v>
      </c>
      <c r="F16" s="9"/>
      <c r="G16" s="9"/>
      <c r="H16" s="11">
        <f>SUM(H12:H15)</f>
        <v>1</v>
      </c>
      <c r="I16" s="11">
        <f>SUM(I12:I15)</f>
        <v>1</v>
      </c>
      <c r="J16" s="11">
        <f>SUM(J12:J15)</f>
        <v>2</v>
      </c>
      <c r="K16" s="11">
        <f>SUM(K12:K15)</f>
        <v>15</v>
      </c>
      <c r="L16" s="48">
        <f>SUM(L12:L15)</f>
        <v>2</v>
      </c>
      <c r="M16" s="57">
        <f>SUM(M12:M15)</f>
        <v>0</v>
      </c>
      <c r="N16" s="51">
        <f>SUM(N12:N15)</f>
        <v>26</v>
      </c>
      <c r="O16" s="11">
        <f>SUM(O12:O15)</f>
        <v>8</v>
      </c>
      <c r="P16" s="11">
        <f>SUM(P12:P15)</f>
        <v>31</v>
      </c>
      <c r="Q16" s="11">
        <f>SUM(Q12:Q15)</f>
        <v>28</v>
      </c>
      <c r="R16" s="11">
        <f>SUM(R12:R15)</f>
        <v>2</v>
      </c>
      <c r="S16" s="11">
        <f>SUM(S12:S15)</f>
        <v>39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2703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2016:3:1:7:JINGXIN</v>
      </c>
      <c r="D19" s="64">
        <f>MATCH($C19,REPORT_DATA_BY_DISTRICT!$A:$A, 0)</f>
        <v>231</v>
      </c>
      <c r="E19" s="19" t="s">
        <v>796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5</v>
      </c>
      <c r="K19" s="10">
        <f>IFERROR(INDEX(REPORT_DATA_BY_DISTRICT!$A:$AH,$D19,MATCH(K$8,REPORT_DATA_BY_DISTRICT!$A$1:$AH$1,0)), "")</f>
        <v>8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2</v>
      </c>
      <c r="N19" s="10">
        <f>IFERROR(INDEX(REPORT_DATA_BY_DISTRICT!$A:$AH,$D19,MATCH(N$8,REPORT_DATA_BY_DISTRICT!$A$1:$AH$1,0)), "")</f>
        <v>20</v>
      </c>
      <c r="O19" s="10">
        <f>IFERROR(INDEX(REPORT_DATA_BY_DISTRICT!$A:$AH,$D19,MATCH(O$8,REPORT_DATA_BY_DISTRICT!$A$1:$AH$1,0)), "")</f>
        <v>12</v>
      </c>
      <c r="P19" s="10">
        <f>IFERROR(INDEX(REPORT_DATA_BY_DISTRICT!$A:$AH,$D19,MATCH(P$8,REPORT_DATA_BY_DISTRICT!$A$1:$AH$1,0)), "")</f>
        <v>29</v>
      </c>
      <c r="Q19" s="10">
        <f>IFERROR(INDEX(REPORT_DATA_BY_DISTRICT!$A:$AH,$D19,MATCH(Q$8,REPORT_DATA_BY_DISTRICT!$A$1:$AH$1,0)), "")</f>
        <v>20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33</v>
      </c>
    </row>
    <row r="20" spans="3:19" ht="15" customHeight="1">
      <c r="C20" s="64" t="str">
        <f>CONCATENATE(YEAR,":",MONTH,":2:",WEEKLY_REPORT_DAY,":", $A$1)</f>
        <v>2016:3:2:7:JINGXIN</v>
      </c>
      <c r="D20" s="64">
        <f>MATCH($C20,REPORT_DATA_BY_DISTRICT!$A:$A, 0)</f>
        <v>262</v>
      </c>
      <c r="E20" s="19" t="s">
        <v>795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1</v>
      </c>
      <c r="J20" s="10">
        <f>IFERROR(INDEX(REPORT_DATA_BY_DISTRICT!$A:$AH,$D20,MATCH(J$8,REPORT_DATA_BY_DISTRICT!$A$1:$AH$1,0)), "")</f>
        <v>7</v>
      </c>
      <c r="K20" s="10">
        <f>IFERROR(INDEX(REPORT_DATA_BY_DISTRICT!$A:$AH,$D20,MATCH(K$8,REPORT_DATA_BY_DISTRICT!$A$1:$AH$1,0)), "")</f>
        <v>8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20</v>
      </c>
      <c r="O20" s="10">
        <f>IFERROR(INDEX(REPORT_DATA_BY_DISTRICT!$A:$AH,$D20,MATCH(O$8,REPORT_DATA_BY_DISTRICT!$A$1:$AH$1,0)), "")</f>
        <v>11</v>
      </c>
      <c r="P20" s="10">
        <f>IFERROR(INDEX(REPORT_DATA_BY_DISTRICT!$A:$AH,$D20,MATCH(P$8,REPORT_DATA_BY_DISTRICT!$A$1:$AH$1,0)), "")</f>
        <v>25</v>
      </c>
      <c r="Q20" s="10">
        <f>IFERROR(INDEX(REPORT_DATA_BY_DISTRICT!$A:$AH,$D20,MATCH(Q$8,REPORT_DATA_BY_DISTRICT!$A$1:$AH$1,0)), "")</f>
        <v>26</v>
      </c>
      <c r="R20" s="10">
        <f>IFERROR(INDEX(REPORT_DATA_BY_DISTRICT!$A:$AH,$D20,MATCH(R$8,REPORT_DATA_BY_DISTRICT!$A$1:$AH$1,0)), "")</f>
        <v>1</v>
      </c>
      <c r="S20" s="10">
        <f>IFERROR(INDEX(REPORT_DATA_BY_DISTRICT!$A:$AH,$D20,MATCH(S$8,REPORT_DATA_BY_DISTRICT!$A$1:$AH$1,0)), "")</f>
        <v>46</v>
      </c>
    </row>
    <row r="21" spans="3:19" ht="15" customHeight="1">
      <c r="C21" s="64" t="str">
        <f>CONCATENATE(YEAR,":",MONTH,":3:",WEEKLY_REPORT_DAY,":", $A$1)</f>
        <v>2016:3:3:7:JINGXIN</v>
      </c>
      <c r="D21" s="64">
        <f>MATCH($C21,REPORT_DATA_BY_DISTRICT!$A:$A, 0)</f>
        <v>291</v>
      </c>
      <c r="E21" s="19" t="s">
        <v>797</v>
      </c>
      <c r="F21" s="13"/>
      <c r="G21" s="13"/>
      <c r="H21" s="10">
        <f>IFERROR(INDEX(REPORT_DATA_BY_DISTRICT!$A:$AH,$D21,MATCH(H$8,REPORT_DATA_BY_DISTRICT!$A$1:$AH$1,0)), "")</f>
        <v>1</v>
      </c>
      <c r="I21" s="10">
        <f>IFERROR(INDEX(REPORT_DATA_BY_DISTRICT!$A:$AH,$D21,MATCH(I$8,REPORT_DATA_BY_DISTRICT!$A$1:$AH$1,0)), "")</f>
        <v>1</v>
      </c>
      <c r="J21" s="10">
        <f>IFERROR(INDEX(REPORT_DATA_BY_DISTRICT!$A:$AH,$D21,MATCH(J$8,REPORT_DATA_BY_DISTRICT!$A$1:$AH$1,0)), "")</f>
        <v>2</v>
      </c>
      <c r="K21" s="10">
        <f>IFERROR(INDEX(REPORT_DATA_BY_DISTRICT!$A:$AH,$D21,MATCH(K$8,REPORT_DATA_BY_DISTRICT!$A$1:$AH$1,0)), "")</f>
        <v>15</v>
      </c>
      <c r="L21" s="10">
        <f>IFERROR(INDEX(REPORT_DATA_BY_DISTRICT!$A:$AH,$D21,MATCH(L$8,REPORT_DATA_BY_DISTRICT!$A$1:$AH$1,0)), "")</f>
        <v>2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26</v>
      </c>
      <c r="O21" s="10">
        <f>IFERROR(INDEX(REPORT_DATA_BY_DISTRICT!$A:$AH,$D21,MATCH(O$8,REPORT_DATA_BY_DISTRICT!$A$1:$AH$1,0)), "")</f>
        <v>8</v>
      </c>
      <c r="P21" s="10">
        <f>IFERROR(INDEX(REPORT_DATA_BY_DISTRICT!$A:$AH,$D21,MATCH(P$8,REPORT_DATA_BY_DISTRICT!$A$1:$AH$1,0)), "")</f>
        <v>31</v>
      </c>
      <c r="Q21" s="10">
        <f>IFERROR(INDEX(REPORT_DATA_BY_DISTRICT!$A:$AH,$D21,MATCH(Q$8,REPORT_DATA_BY_DISTRICT!$A$1:$AH$1,0)), "")</f>
        <v>28</v>
      </c>
      <c r="R21" s="10">
        <f>IFERROR(INDEX(REPORT_DATA_BY_DISTRICT!$A:$AH,$D21,MATCH(R$8,REPORT_DATA_BY_DISTRICT!$A$1:$AH$1,0)), "")</f>
        <v>2</v>
      </c>
      <c r="S21" s="10">
        <f>IFERROR(INDEX(REPORT_DATA_BY_DISTRICT!$A:$AH,$D21,MATCH(S$8,REPORT_DATA_BY_DISTRICT!$A$1:$AH$1,0)), "")</f>
        <v>39</v>
      </c>
    </row>
    <row r="22" spans="3:19" ht="15" customHeight="1">
      <c r="C22" s="64" t="str">
        <f>CONCATENATE(YEAR,":",MONTH,":4:",WEEKLY_REPORT_DAY,":", $A$1)</f>
        <v>2016:3:4:7:JINGXIN</v>
      </c>
      <c r="D22" s="64" t="e">
        <f>MATCH($C22,REPORT_DATA_BY_DISTRICT!$A:$A, 0)</f>
        <v>#N/A</v>
      </c>
      <c r="E22" s="19" t="s">
        <v>798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2016:3:5:7:JINGXIN</v>
      </c>
      <c r="D23" s="64" t="e">
        <f>MATCH($C23,REPORT_DATA_BY_DISTRICT!$A:$A, 0)</f>
        <v>#N/A</v>
      </c>
      <c r="E23" s="19" t="s">
        <v>799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819</v>
      </c>
      <c r="F24" s="14"/>
      <c r="G24" s="14"/>
      <c r="H24" s="17">
        <f>SUM(H19:H23)</f>
        <v>1</v>
      </c>
      <c r="I24" s="17">
        <f t="shared" ref="I24:R24" si="0">SUM(I19:I23)</f>
        <v>2</v>
      </c>
      <c r="J24" s="17">
        <f t="shared" si="0"/>
        <v>14</v>
      </c>
      <c r="K24" s="17">
        <f t="shared" si="0"/>
        <v>31</v>
      </c>
      <c r="L24" s="49">
        <f t="shared" si="0"/>
        <v>2</v>
      </c>
      <c r="M24" s="17">
        <f t="shared" si="0"/>
        <v>2</v>
      </c>
      <c r="N24" s="52">
        <f t="shared" si="0"/>
        <v>66</v>
      </c>
      <c r="O24" s="17">
        <f t="shared" si="0"/>
        <v>31</v>
      </c>
      <c r="P24" s="17">
        <f t="shared" si="0"/>
        <v>85</v>
      </c>
      <c r="Q24" s="17">
        <f t="shared" si="0"/>
        <v>74</v>
      </c>
      <c r="R24" s="17">
        <f t="shared" si="0"/>
        <v>3</v>
      </c>
      <c r="S24" s="17">
        <f>SUM(S19:S23)</f>
        <v>118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5:S15">
    <cfRule type="expression" dxfId="106" priority="14">
      <formula>J15=""</formula>
    </cfRule>
    <cfRule type="expression" dxfId="105" priority="15">
      <formula>AND(M$10&lt;&gt;"",M15&lt;M$10)</formula>
    </cfRule>
    <cfRule type="expression" dxfId="104" priority="16">
      <formula>AND(M$10&lt;&gt;"",M15&gt;=M$10)</formula>
    </cfRule>
  </conditionalFormatting>
  <conditionalFormatting sqref="M12:S12">
    <cfRule type="expression" dxfId="103" priority="11">
      <formula>AND(M$9&lt;&gt;"",M12&gt;=M$9)</formula>
    </cfRule>
  </conditionalFormatting>
  <conditionalFormatting sqref="M12:S12">
    <cfRule type="expression" dxfId="102" priority="10">
      <formula>J12=""</formula>
    </cfRule>
    <cfRule type="expression" dxfId="101" priority="12">
      <formula>AND(M$10&lt;&gt;"",M12&lt;M$10)</formula>
    </cfRule>
    <cfRule type="expression" dxfId="100" priority="13">
      <formula>AND(M$10&lt;&gt;"",M12&gt;=M$10)</formula>
    </cfRule>
  </conditionalFormatting>
  <conditionalFormatting sqref="M15:S15">
    <cfRule type="expression" dxfId="99" priority="9">
      <formula>AND(M$9&lt;&gt;"",M15&gt;=M$9)</formula>
    </cfRule>
  </conditionalFormatting>
  <conditionalFormatting sqref="M14:S14">
    <cfRule type="expression" dxfId="98" priority="6">
      <formula>J14=""</formula>
    </cfRule>
    <cfRule type="expression" dxfId="97" priority="7">
      <formula>AND(M$10&lt;&gt;"",M14&lt;M$10)</formula>
    </cfRule>
    <cfRule type="expression" dxfId="96" priority="8">
      <formula>AND(M$10&lt;&gt;"",M14&gt;=M$10)</formula>
    </cfRule>
  </conditionalFormatting>
  <conditionalFormatting sqref="M14:S14">
    <cfRule type="expression" dxfId="95" priority="5">
      <formula>AND(M$9&lt;&gt;"",M14&gt;=M$9)</formula>
    </cfRule>
  </conditionalFormatting>
  <conditionalFormatting sqref="M13:S13">
    <cfRule type="expression" dxfId="94" priority="2">
      <formula>J13=""</formula>
    </cfRule>
    <cfRule type="expression" dxfId="93" priority="3">
      <formula>AND(M$10&lt;&gt;"",M13&lt;M$10)</formula>
    </cfRule>
    <cfRule type="expression" dxfId="92" priority="4">
      <formula>AND(M$10&lt;&gt;"",M13&gt;=M$10)</formula>
    </cfRule>
  </conditionalFormatting>
  <conditionalFormatting sqref="M13:S13">
    <cfRule type="expression" dxfId="91" priority="1">
      <formula>AND(M$9&lt;&gt;"",M13&gt;=M$9)</formula>
    </cfRule>
  </conditionalFormatting>
  <pageMargins left="0.70866141732283472" right="0.70866141732283472" top="0.74803149606299213" bottom="0.74803149606299213" header="0.31496062992125984" footer="0.31496062992125984"/>
  <pageSetup paperSize="9" scale="65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opLeftCell="I79" zoomScale="85" zoomScaleNormal="85" workbookViewId="0">
      <selection activeCell="Y110" sqref="Y110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2014:1:0:0:JINGXIN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2014:2:0:0:JINGXIN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2014:3:0:0:JINGXIN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2014:4:0:0:JINGXIN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2014:5:0:0:JINGXIN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2014:6:0:0:JINGXIN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2014:7:0:0:JINGXIN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2014:8:0:0:JINGXIN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2014:9:0:0:JINGXIN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2014:10:0:0:JINGXIN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2014:11:0:0:JINGXIN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2014:12:0:0:JINGXIN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2015:1:0:0:JINGXIN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2015:2:0:0:JINGXIN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2015:3:0:0:JINGXIN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2015:4:0:0:JINGXIN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2015:5:0:0:JINGXIN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2015:6:0:0:JINGXIN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2015:7:0:0:JINGXIN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2015:8:0:0:JINGXIN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2015:9:0:0:JINGXIN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2015:10:0:0:JINGXIN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2015:11:0:0:JINGXIN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2015:12:0:0:JINGXIN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2016:1:0:0:JINGXIN</v>
      </c>
      <c r="AB77" s="27">
        <f t="shared" ca="1" si="3"/>
        <v>8</v>
      </c>
      <c r="AC77" s="21">
        <f t="shared" ca="1" si="4"/>
        <v>8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42372</v>
      </c>
      <c r="AN77" s="27">
        <f t="shared" ref="AN77:AN88" si="10">WEEKNUM(AM77,2)-WEEKNUM(DATE(YEAR(AM77),MONTH(AM77),1),2)+1</f>
        <v>1</v>
      </c>
      <c r="AO77" s="28" t="str">
        <f t="shared" ref="AO77:AO88" si="11">CONCATENATE(YEAR(AM77),":",MONTH(AM77),":",AN77,":",WEEKLY_REPORT_DAY,":", $X$90)</f>
        <v>2016:1:1:7:JINGXIN</v>
      </c>
      <c r="AP77" s="27" t="e">
        <f t="shared" ref="AP77:AP88" ca="1" si="12">MATCH(AO77,INDIRECT(CONCATENATE($X$93,"$A:$A")),0)</f>
        <v>#N/A</v>
      </c>
      <c r="AQ77" s="21" t="e">
        <f t="shared" ref="AQ77:AU88" ca="1" si="13">INDEX(INDIRECT(CONCATENATE($X$93,"$A:$AG")),$AP77,MATCH(AQ$52,INDIRECT(CONCATENATE($X$93,"$A1:$AG1")),0))</f>
        <v>#N/A</v>
      </c>
      <c r="AR77" s="21" t="e">
        <f t="shared" ca="1" si="13"/>
        <v>#N/A</v>
      </c>
      <c r="AS77" s="21" t="e">
        <f t="shared" ca="1" si="13"/>
        <v>#N/A</v>
      </c>
      <c r="AT77" s="21" t="e">
        <f t="shared" ca="1" si="13"/>
        <v>#N/A</v>
      </c>
      <c r="AU77" s="21" t="e">
        <f t="shared" ca="1" si="13"/>
        <v>#N/A</v>
      </c>
      <c r="AV77" s="21">
        <f t="shared" ref="AV77:AV88" si="14">ROUND(1*$X$97/$X$99,0)</f>
        <v>1</v>
      </c>
      <c r="AW77" s="21">
        <f t="shared" ref="AW77:AW88" si="15">6*$X$97</f>
        <v>24</v>
      </c>
      <c r="AX77" s="21">
        <f t="shared" ref="AX77:AX88" si="16">3*$X$97</f>
        <v>12</v>
      </c>
      <c r="AY77" s="21">
        <f t="shared" ref="AY77:AY88" si="17">5*$X$97</f>
        <v>20</v>
      </c>
      <c r="AZ77" s="21">
        <f t="shared" ref="AZ77:AZ88" si="18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2016:2:0:0:JINGXIN</v>
      </c>
      <c r="AB78" s="27">
        <f t="shared" ca="1" si="3"/>
        <v>44</v>
      </c>
      <c r="AC78" s="21">
        <f t="shared" ca="1" si="4"/>
        <v>3</v>
      </c>
      <c r="AD78" s="21">
        <f t="shared" si="5"/>
        <v>0</v>
      </c>
      <c r="AE78" s="27">
        <f t="shared" ca="1" si="6"/>
        <v>7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42379</v>
      </c>
      <c r="AN78" s="27">
        <f t="shared" si="10"/>
        <v>2</v>
      </c>
      <c r="AO78" s="28" t="str">
        <f t="shared" si="11"/>
        <v>2016:1:2:7:JINGXIN</v>
      </c>
      <c r="AP78" s="27">
        <f t="shared" ca="1" si="12"/>
        <v>8</v>
      </c>
      <c r="AQ78" s="21">
        <f t="shared" ca="1" si="13"/>
        <v>8</v>
      </c>
      <c r="AR78" s="21">
        <f t="shared" ca="1" si="13"/>
        <v>13</v>
      </c>
      <c r="AS78" s="21">
        <f t="shared" ca="1" si="13"/>
        <v>0</v>
      </c>
      <c r="AT78" s="21">
        <f t="shared" ca="1" si="13"/>
        <v>11</v>
      </c>
      <c r="AU78" s="21">
        <f t="shared" ca="1" si="13"/>
        <v>0</v>
      </c>
      <c r="AV78" s="21">
        <f t="shared" si="14"/>
        <v>1</v>
      </c>
      <c r="AW78" s="21">
        <f t="shared" si="15"/>
        <v>24</v>
      </c>
      <c r="AX78" s="21">
        <f t="shared" si="16"/>
        <v>12</v>
      </c>
      <c r="AY78" s="21">
        <f t="shared" si="17"/>
        <v>20</v>
      </c>
      <c r="AZ78" s="21">
        <f t="shared" si="18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2016:3:0:0:JINGXIN</v>
      </c>
      <c r="AB79" s="27">
        <f t="shared" ca="1" si="3"/>
        <v>77</v>
      </c>
      <c r="AC79" s="21">
        <f t="shared" ca="1" si="4"/>
        <v>2</v>
      </c>
      <c r="AD79" s="21">
        <f t="shared" si="5"/>
        <v>0</v>
      </c>
      <c r="AE79" s="27">
        <f t="shared" ca="1" si="6"/>
        <v>24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42386</v>
      </c>
      <c r="AN79" s="27">
        <f t="shared" si="10"/>
        <v>3</v>
      </c>
      <c r="AO79" s="28" t="str">
        <f t="shared" si="11"/>
        <v>2016:1:3:7:JINGXIN</v>
      </c>
      <c r="AP79" s="27" t="e">
        <f t="shared" ca="1" si="12"/>
        <v>#N/A</v>
      </c>
      <c r="AQ79" s="21" t="e">
        <f t="shared" ca="1" si="13"/>
        <v>#N/A</v>
      </c>
      <c r="AR79" s="21" t="e">
        <f t="shared" ca="1" si="13"/>
        <v>#N/A</v>
      </c>
      <c r="AS79" s="21" t="e">
        <f t="shared" ca="1" si="13"/>
        <v>#N/A</v>
      </c>
      <c r="AT79" s="21" t="e">
        <f t="shared" ca="1" si="13"/>
        <v>#N/A</v>
      </c>
      <c r="AU79" s="21" t="e">
        <f t="shared" ca="1" si="13"/>
        <v>#N/A</v>
      </c>
      <c r="AV79" s="21">
        <f t="shared" si="14"/>
        <v>1</v>
      </c>
      <c r="AW79" s="21">
        <f t="shared" si="15"/>
        <v>24</v>
      </c>
      <c r="AX79" s="21">
        <f t="shared" si="16"/>
        <v>12</v>
      </c>
      <c r="AY79" s="21">
        <f t="shared" si="17"/>
        <v>20</v>
      </c>
      <c r="AZ79" s="21">
        <f t="shared" si="18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2016:4:0:0:JINGXIN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42393</v>
      </c>
      <c r="AN80" s="27">
        <f t="shared" si="10"/>
        <v>4</v>
      </c>
      <c r="AO80" s="28" t="str">
        <f t="shared" si="11"/>
        <v>2016:1:4:7:JINGXIN</v>
      </c>
      <c r="AP80" s="27">
        <f t="shared" ca="1" si="12"/>
        <v>40</v>
      </c>
      <c r="AQ80" s="21">
        <f t="shared" ca="1" si="13"/>
        <v>0</v>
      </c>
      <c r="AR80" s="21">
        <f t="shared" ca="1" si="13"/>
        <v>32</v>
      </c>
      <c r="AS80" s="21">
        <f t="shared" ca="1" si="13"/>
        <v>8</v>
      </c>
      <c r="AT80" s="21">
        <f t="shared" ca="1" si="13"/>
        <v>31</v>
      </c>
      <c r="AU80" s="21">
        <f t="shared" ca="1" si="13"/>
        <v>0</v>
      </c>
      <c r="AV80" s="21">
        <f t="shared" si="14"/>
        <v>1</v>
      </c>
      <c r="AW80" s="21">
        <f t="shared" si="15"/>
        <v>24</v>
      </c>
      <c r="AX80" s="21">
        <f t="shared" si="16"/>
        <v>12</v>
      </c>
      <c r="AY80" s="21">
        <f t="shared" si="17"/>
        <v>20</v>
      </c>
      <c r="AZ80" s="21">
        <f t="shared" si="18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2016:5:0:0:JINGXIN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42400</v>
      </c>
      <c r="AN81" s="27">
        <f t="shared" si="10"/>
        <v>5</v>
      </c>
      <c r="AO81" s="28" t="str">
        <f t="shared" si="11"/>
        <v>2016:1:5:7:JINGXIN</v>
      </c>
      <c r="AP81" s="27">
        <f t="shared" ca="1" si="12"/>
        <v>72</v>
      </c>
      <c r="AQ81" s="21">
        <f t="shared" ca="1" si="13"/>
        <v>0</v>
      </c>
      <c r="AR81" s="21">
        <f t="shared" ca="1" si="13"/>
        <v>26</v>
      </c>
      <c r="AS81" s="21">
        <f t="shared" ca="1" si="13"/>
        <v>13</v>
      </c>
      <c r="AT81" s="21">
        <f t="shared" ca="1" si="13"/>
        <v>37</v>
      </c>
      <c r="AU81" s="21">
        <f t="shared" ca="1" si="13"/>
        <v>0</v>
      </c>
      <c r="AV81" s="21">
        <f t="shared" si="14"/>
        <v>1</v>
      </c>
      <c r="AW81" s="21">
        <f t="shared" si="15"/>
        <v>24</v>
      </c>
      <c r="AX81" s="21">
        <f t="shared" si="16"/>
        <v>12</v>
      </c>
      <c r="AY81" s="21">
        <f t="shared" si="17"/>
        <v>20</v>
      </c>
      <c r="AZ81" s="21">
        <f t="shared" si="18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2016:6:0:0:JINGXIN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42407</v>
      </c>
      <c r="AN82" s="27">
        <f t="shared" si="10"/>
        <v>1</v>
      </c>
      <c r="AO82" s="28" t="str">
        <f t="shared" si="11"/>
        <v>2016:2:1:7:JINGXIN</v>
      </c>
      <c r="AP82" s="27">
        <f t="shared" ca="1" si="12"/>
        <v>104</v>
      </c>
      <c r="AQ82" s="21">
        <f t="shared" ca="1" si="13"/>
        <v>0</v>
      </c>
      <c r="AR82" s="21">
        <f t="shared" ca="1" si="13"/>
        <v>31</v>
      </c>
      <c r="AS82" s="21">
        <f t="shared" ca="1" si="13"/>
        <v>8</v>
      </c>
      <c r="AT82" s="21">
        <f t="shared" ca="1" si="13"/>
        <v>39</v>
      </c>
      <c r="AU82" s="21">
        <f t="shared" ca="1" si="13"/>
        <v>0</v>
      </c>
      <c r="AV82" s="21">
        <f t="shared" si="14"/>
        <v>1</v>
      </c>
      <c r="AW82" s="21">
        <f t="shared" si="15"/>
        <v>24</v>
      </c>
      <c r="AX82" s="21">
        <f t="shared" si="16"/>
        <v>12</v>
      </c>
      <c r="AY82" s="21">
        <f t="shared" si="17"/>
        <v>20</v>
      </c>
      <c r="AZ82" s="21">
        <f t="shared" si="18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2016:7:0:0:JINGXIN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42414</v>
      </c>
      <c r="AN83" s="27">
        <f t="shared" si="10"/>
        <v>2</v>
      </c>
      <c r="AO83" s="28" t="str">
        <f t="shared" si="11"/>
        <v>2016:2:2:7:JINGXIN</v>
      </c>
      <c r="AP83" s="27">
        <f t="shared" ca="1" si="12"/>
        <v>136</v>
      </c>
      <c r="AQ83" s="21">
        <f t="shared" ca="1" si="13"/>
        <v>0</v>
      </c>
      <c r="AR83" s="21">
        <f t="shared" ca="1" si="13"/>
        <v>28</v>
      </c>
      <c r="AS83" s="21">
        <f t="shared" ca="1" si="13"/>
        <v>14</v>
      </c>
      <c r="AT83" s="21">
        <f t="shared" ca="1" si="13"/>
        <v>22</v>
      </c>
      <c r="AU83" s="21">
        <f t="shared" ca="1" si="13"/>
        <v>0</v>
      </c>
      <c r="AV83" s="21">
        <f t="shared" si="14"/>
        <v>1</v>
      </c>
      <c r="AW83" s="21">
        <f t="shared" si="15"/>
        <v>24</v>
      </c>
      <c r="AX83" s="21">
        <f t="shared" si="16"/>
        <v>12</v>
      </c>
      <c r="AY83" s="21">
        <f t="shared" si="17"/>
        <v>20</v>
      </c>
      <c r="AZ83" s="21">
        <f t="shared" si="18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2016:8:0:0:JINGXIN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42421</v>
      </c>
      <c r="AN84" s="27">
        <f t="shared" si="10"/>
        <v>3</v>
      </c>
      <c r="AO84" s="28" t="str">
        <f t="shared" si="11"/>
        <v>2016:2:3:7:JINGXIN</v>
      </c>
      <c r="AP84" s="27">
        <f t="shared" ca="1" si="12"/>
        <v>168</v>
      </c>
      <c r="AQ84" s="21">
        <f t="shared" ca="1" si="13"/>
        <v>1</v>
      </c>
      <c r="AR84" s="21">
        <f t="shared" ca="1" si="13"/>
        <v>28</v>
      </c>
      <c r="AS84" s="21">
        <f t="shared" ca="1" si="13"/>
        <v>12</v>
      </c>
      <c r="AT84" s="21">
        <f t="shared" ca="1" si="13"/>
        <v>27</v>
      </c>
      <c r="AU84" s="21">
        <f t="shared" ca="1" si="13"/>
        <v>0</v>
      </c>
      <c r="AV84" s="21">
        <f t="shared" si="14"/>
        <v>1</v>
      </c>
      <c r="AW84" s="21">
        <f t="shared" si="15"/>
        <v>24</v>
      </c>
      <c r="AX84" s="21">
        <f t="shared" si="16"/>
        <v>12</v>
      </c>
      <c r="AY84" s="21">
        <f t="shared" si="17"/>
        <v>20</v>
      </c>
      <c r="AZ84" s="21">
        <f t="shared" si="18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2016:9:0:0:JINGXIN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90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42428</v>
      </c>
      <c r="AN85" s="27">
        <f t="shared" si="10"/>
        <v>4</v>
      </c>
      <c r="AO85" s="28" t="str">
        <f t="shared" si="11"/>
        <v>2016:2:4:7:JINGXIN</v>
      </c>
      <c r="AP85" s="27">
        <f t="shared" ca="1" si="12"/>
        <v>200</v>
      </c>
      <c r="AQ85" s="21">
        <f t="shared" ca="1" si="13"/>
        <v>2</v>
      </c>
      <c r="AR85" s="21">
        <f t="shared" ca="1" si="13"/>
        <v>25</v>
      </c>
      <c r="AS85" s="21">
        <f t="shared" ca="1" si="13"/>
        <v>9</v>
      </c>
      <c r="AT85" s="21">
        <f t="shared" ca="1" si="13"/>
        <v>27</v>
      </c>
      <c r="AU85" s="21">
        <f t="shared" ca="1" si="13"/>
        <v>0</v>
      </c>
      <c r="AV85" s="21">
        <f t="shared" si="14"/>
        <v>1</v>
      </c>
      <c r="AW85" s="21">
        <f t="shared" si="15"/>
        <v>24</v>
      </c>
      <c r="AX85" s="21">
        <f t="shared" si="16"/>
        <v>12</v>
      </c>
      <c r="AY85" s="21">
        <f t="shared" si="17"/>
        <v>20</v>
      </c>
      <c r="AZ85" s="21">
        <f t="shared" si="18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2016:10:0:0:JINGXIN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42435</v>
      </c>
      <c r="AN86" s="27">
        <f t="shared" si="10"/>
        <v>1</v>
      </c>
      <c r="AO86" s="28" t="str">
        <f t="shared" si="11"/>
        <v>2016:3:1:7:JINGXIN</v>
      </c>
      <c r="AP86" s="27">
        <f t="shared" ca="1" si="12"/>
        <v>231</v>
      </c>
      <c r="AQ86" s="21">
        <f t="shared" ca="1" si="13"/>
        <v>2</v>
      </c>
      <c r="AR86" s="21">
        <f t="shared" ca="1" si="13"/>
        <v>20</v>
      </c>
      <c r="AS86" s="21">
        <f t="shared" ca="1" si="13"/>
        <v>12</v>
      </c>
      <c r="AT86" s="21">
        <f t="shared" ca="1" si="13"/>
        <v>20</v>
      </c>
      <c r="AU86" s="21">
        <f t="shared" ca="1" si="13"/>
        <v>0</v>
      </c>
      <c r="AV86" s="21">
        <f t="shared" si="14"/>
        <v>1</v>
      </c>
      <c r="AW86" s="21">
        <f t="shared" si="15"/>
        <v>24</v>
      </c>
      <c r="AX86" s="21">
        <f t="shared" si="16"/>
        <v>12</v>
      </c>
      <c r="AY86" s="21">
        <f t="shared" si="17"/>
        <v>20</v>
      </c>
      <c r="AZ86" s="21">
        <f t="shared" si="18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2016:11:0:0:JINGXIN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42442</v>
      </c>
      <c r="AN87" s="27">
        <f t="shared" si="10"/>
        <v>2</v>
      </c>
      <c r="AO87" s="28" t="str">
        <f t="shared" si="11"/>
        <v>2016:3:2:7:JINGXIN</v>
      </c>
      <c r="AP87" s="27">
        <f t="shared" ca="1" si="12"/>
        <v>262</v>
      </c>
      <c r="AQ87" s="21">
        <f t="shared" ca="1" si="13"/>
        <v>0</v>
      </c>
      <c r="AR87" s="21">
        <f t="shared" ca="1" si="13"/>
        <v>20</v>
      </c>
      <c r="AS87" s="21">
        <f t="shared" ca="1" si="13"/>
        <v>11</v>
      </c>
      <c r="AT87" s="21">
        <f t="shared" ca="1" si="13"/>
        <v>26</v>
      </c>
      <c r="AU87" s="21">
        <f t="shared" ca="1" si="13"/>
        <v>1</v>
      </c>
      <c r="AV87" s="21">
        <f t="shared" si="14"/>
        <v>1</v>
      </c>
      <c r="AW87" s="21">
        <f t="shared" si="15"/>
        <v>24</v>
      </c>
      <c r="AX87" s="21">
        <f t="shared" si="16"/>
        <v>12</v>
      </c>
      <c r="AY87" s="21">
        <f t="shared" si="17"/>
        <v>20</v>
      </c>
      <c r="AZ87" s="21">
        <f t="shared" si="18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2016:12:0:0:JINGXIN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42449</v>
      </c>
      <c r="AN88" s="27">
        <f t="shared" si="10"/>
        <v>3</v>
      </c>
      <c r="AO88" s="28" t="str">
        <f t="shared" si="11"/>
        <v>2016:3:3:7:JINGXIN</v>
      </c>
      <c r="AP88" s="27">
        <f t="shared" ca="1" si="12"/>
        <v>291</v>
      </c>
      <c r="AQ88" s="21">
        <f t="shared" ca="1" si="13"/>
        <v>0</v>
      </c>
      <c r="AR88" s="21">
        <f t="shared" ca="1" si="13"/>
        <v>26</v>
      </c>
      <c r="AS88" s="21">
        <f t="shared" ca="1" si="13"/>
        <v>8</v>
      </c>
      <c r="AT88" s="21">
        <f t="shared" ca="1" si="13"/>
        <v>28</v>
      </c>
      <c r="AU88" s="21">
        <f t="shared" ca="1" si="13"/>
        <v>2</v>
      </c>
      <c r="AV88" s="21">
        <f t="shared" si="14"/>
        <v>1</v>
      </c>
      <c r="AW88" s="21">
        <f t="shared" si="15"/>
        <v>24</v>
      </c>
      <c r="AX88" s="21">
        <f t="shared" si="16"/>
        <v>12</v>
      </c>
      <c r="AY88" s="21">
        <f t="shared" si="17"/>
        <v>20</v>
      </c>
      <c r="AZ88" s="21">
        <f t="shared" si="18"/>
        <v>4</v>
      </c>
    </row>
    <row r="89" spans="23:52">
      <c r="AC89" s="7">
        <f ca="1">SUMIFS(AC53:AC88, $X53:$X88,YEAR,AC53:AC88,"&lt;&gt;#N/A")</f>
        <v>13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1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1484</v>
      </c>
      <c r="X90" s="2" t="s">
        <v>1987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2756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2757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1</v>
      </c>
      <c r="AN100" s="27"/>
    </row>
    <row r="101" spans="23:50">
      <c r="W101" s="7" t="s">
        <v>449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2016  13</v>
      </c>
    </row>
    <row r="107" spans="23:50" ht="23.25">
      <c r="W107" s="7" t="s">
        <v>1479</v>
      </c>
      <c r="X107" s="42" t="str">
        <f>$X$91</f>
        <v>Jingxin District</v>
      </c>
    </row>
    <row r="108" spans="23:50">
      <c r="X108" s="40" t="str">
        <f>$X$92</f>
        <v>景新地區</v>
      </c>
    </row>
    <row r="109" spans="23:50">
      <c r="X109" s="41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3"/>
  <sheetViews>
    <sheetView zoomScaleNormal="100" zoomScaleSheetLayoutView="115" workbookViewId="0">
      <selection activeCell="Z99" sqref="Z99"/>
    </sheetView>
  </sheetViews>
  <sheetFormatPr defaultRowHeight="15"/>
  <cols>
    <col min="1" max="1" width="22.7109375" style="64" customWidth="1"/>
    <col min="2" max="3" width="22.85546875" style="64" customWidth="1"/>
    <col min="4" max="4" width="11.28515625" style="64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1889</v>
      </c>
      <c r="E1" s="36" t="str">
        <f>$A$2</f>
        <v>Xindian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2758</v>
      </c>
      <c r="E2" s="75" t="str">
        <f>$A$3</f>
        <v>新店地區</v>
      </c>
      <c r="F2" s="26" t="s">
        <v>806</v>
      </c>
      <c r="G2" s="77">
        <f>$A$6</f>
        <v>120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2759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72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2368</v>
      </c>
      <c r="E4" s="82">
        <f>DATE</f>
        <v>42449</v>
      </c>
      <c r="F4" s="23" t="s">
        <v>804</v>
      </c>
      <c r="G4" s="24"/>
      <c r="H4" s="84">
        <f>ROUND($G$2/12*MONTH,0)</f>
        <v>30</v>
      </c>
      <c r="I4" s="85"/>
      <c r="J4" s="85"/>
      <c r="K4" s="86"/>
      <c r="L4" s="44">
        <f>ROUND($G$2/12,0)</f>
        <v>10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2369</v>
      </c>
      <c r="E5" s="83"/>
      <c r="F5" s="5" t="s">
        <v>805</v>
      </c>
      <c r="G5" s="6"/>
      <c r="H5" s="87">
        <f ca="1">XINDIAN_DISTRICT_GRAPH!$AC$89</f>
        <v>2</v>
      </c>
      <c r="I5" s="88"/>
      <c r="J5" s="88"/>
      <c r="K5" s="89"/>
      <c r="L5" s="45">
        <f>$M$23</f>
        <v>0</v>
      </c>
      <c r="M5" s="92"/>
      <c r="N5" s="94"/>
      <c r="O5" s="74"/>
      <c r="P5" s="74"/>
      <c r="Q5" s="74"/>
      <c r="R5" s="74"/>
      <c r="S5" s="74"/>
    </row>
    <row r="6" spans="1:19" ht="15" customHeight="1">
      <c r="A6" s="1">
        <v>120</v>
      </c>
      <c r="E6" s="34" t="str">
        <f>$A$4</f>
        <v>South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南臺北支聯會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2371</v>
      </c>
      <c r="B11" s="1"/>
      <c r="E11" s="5" t="str">
        <f>$A11</f>
        <v>Xindian 新店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2189</v>
      </c>
      <c r="C12" s="64" t="str">
        <f>CONCATENATE(YEAR,":",MONTH,":",WEEK,":",WEEKDAY,":",$B12)</f>
        <v>2016:3:3:7:XINDIAN_E</v>
      </c>
      <c r="D12" s="64">
        <f>MATCH($C12,REPORT_DATA_BY_COMP!$A:$A,0)</f>
        <v>953</v>
      </c>
      <c r="E12" s="65" t="str">
        <f>SUBSTITUTE(VLOOKUP($B12,COMP_LIST!$A:$AA,5,FALSE),"EL","")</f>
        <v>E. Stevenson DL / Mertz</v>
      </c>
      <c r="F12" s="4" t="str">
        <f>VLOOKUP($B12,COMP_LIST!$A:$AA,3,FALSE)</f>
        <v>Xindian E</v>
      </c>
      <c r="G12" s="4" t="str">
        <f>VLOOKUP($B12,COMP_LIST!$A:$AA,4,FALSE)</f>
        <v>新店長老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1</v>
      </c>
      <c r="K12" s="10">
        <f>IFERROR(INDEX(REPORT_DATA_BY_COMP!$A:$AH,$D12,MATCH(K$8,REPORT_DATA_BY_COMP!$A$1:$AH$1,0)), "")</f>
        <v>0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2</v>
      </c>
      <c r="O12" s="10">
        <f>IFERROR(INDEX(REPORT_DATA_BY_COMP!$A:$AH,$D12,MATCH(O$8,REPORT_DATA_BY_COMP!$A$1:$AH$1,0)), "")</f>
        <v>0</v>
      </c>
      <c r="P12" s="10">
        <f>IFERROR(INDEX(REPORT_DATA_BY_COMP!$A:$AH,$D12,MATCH(P$8,REPORT_DATA_BY_COMP!$A$1:$AH$1,0)), "")</f>
        <v>3</v>
      </c>
      <c r="Q12" s="10">
        <f>IFERROR(INDEX(REPORT_DATA_BY_COMP!$A:$AH,$D12,MATCH(Q$8,REPORT_DATA_BY_COMP!$A$1:$AH$1,0)), "")</f>
        <v>6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5</v>
      </c>
    </row>
    <row r="13" spans="1:19" ht="15" customHeight="1">
      <c r="A13" s="1"/>
      <c r="B13" s="1" t="s">
        <v>1887</v>
      </c>
      <c r="C13" s="64" t="str">
        <f>CONCATENATE(YEAR,":",MONTH,":",WEEK,":",WEEKDAY,":",$B13)</f>
        <v>2016:3:3:7:ANKANG_E</v>
      </c>
      <c r="D13" s="64">
        <f>MATCH($C13,REPORT_DATA_BY_COMP!$A:$A,0)</f>
        <v>885</v>
      </c>
      <c r="E13" s="65" t="str">
        <f>SUBSTITUTE(VLOOKUP($B13,COMP_LIST!$A:$AA,5,FALSE),"EL","")</f>
        <v xml:space="preserve">E. Merrell / Griffin </v>
      </c>
      <c r="F13" s="4" t="str">
        <f>VLOOKUP($B13,COMP_LIST!$A:$AA,3,FALSE)</f>
        <v>Ankang E</v>
      </c>
      <c r="G13" s="4" t="str">
        <f>VLOOKUP($B13,COMP_LIST!$A:$AA,4,FALSE)</f>
        <v>安康長老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1</v>
      </c>
      <c r="J13" s="10">
        <f>IFERROR(INDEX(REPORT_DATA_BY_COMP!$A:$AH,$D13,MATCH(J$8,REPORT_DATA_BY_COMP!$A$1:$AH$1,0)), "")</f>
        <v>2</v>
      </c>
      <c r="K13" s="10">
        <f>IFERROR(INDEX(REPORT_DATA_BY_COMP!$A:$AH,$D13,MATCH(K$8,REPORT_DATA_BY_COMP!$A$1:$AH$1,0)), "")</f>
        <v>2</v>
      </c>
      <c r="L13" s="47">
        <f>IFERROR(INDEX(REPORT_DATA_BY_COMP!$A:$AH,$D13,MATCH(L$8,REPORT_DATA_BY_COMP!$A$1:$AH$1,0)), "")</f>
        <v>1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5</v>
      </c>
      <c r="O13" s="10">
        <f>IFERROR(INDEX(REPORT_DATA_BY_COMP!$A:$AH,$D13,MATCH(O$8,REPORT_DATA_BY_COMP!$A$1:$AH$1,0)), "")</f>
        <v>3</v>
      </c>
      <c r="P13" s="10">
        <f>IFERROR(INDEX(REPORT_DATA_BY_COMP!$A:$AH,$D13,MATCH(P$8,REPORT_DATA_BY_COMP!$A$1:$AH$1,0)), "")</f>
        <v>8</v>
      </c>
      <c r="Q13" s="10">
        <f>IFERROR(INDEX(REPORT_DATA_BY_COMP!$A:$AH,$D13,MATCH(Q$8,REPORT_DATA_BY_COMP!$A$1:$AH$1,0)), "")</f>
        <v>3</v>
      </c>
      <c r="R13" s="10">
        <f>IFERROR(INDEX(REPORT_DATA_BY_COMP!$A:$AH,$D13,MATCH(R$8,REPORT_DATA_BY_COMP!$A$1:$AH$1,0)), "")</f>
        <v>1</v>
      </c>
      <c r="S13" s="10">
        <f>IFERROR(INDEX(REPORT_DATA_BY_COMP!$A:$AH,$D13,MATCH(S$8,REPORT_DATA_BY_COMP!$A$1:$AH$1,0)), "")</f>
        <v>10</v>
      </c>
    </row>
    <row r="14" spans="1:19" ht="15" customHeight="1">
      <c r="A14" s="1"/>
      <c r="B14" s="1" t="s">
        <v>2193</v>
      </c>
      <c r="C14" s="64" t="str">
        <f>CONCATENATE(YEAR,":",MONTH,":",WEEK,":",WEEKDAY,":",$B14)</f>
        <v>2016:3:3:7:XINDIAN_S</v>
      </c>
      <c r="D14" s="64">
        <f>MATCH($C14,REPORT_DATA_BY_COMP!$A:$A,0)</f>
        <v>954</v>
      </c>
      <c r="E14" s="65" t="str">
        <f>SUBSTITUTE(VLOOKUP($B14,COMP_LIST!$A:$AA,5,FALSE),"EL","")</f>
        <v>S. Nau  / Huang</v>
      </c>
      <c r="F14" s="4" t="str">
        <f>VLOOKUP($B14,COMP_LIST!$A:$AA,3,FALSE)</f>
        <v>Xindian S</v>
      </c>
      <c r="G14" s="4" t="str">
        <f>VLOOKUP($B14,COMP_LIST!$A:$AA,4,FALSE)</f>
        <v>新店姐妹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3</v>
      </c>
      <c r="K14" s="10">
        <f>IFERROR(INDEX(REPORT_DATA_BY_COMP!$A:$AH,$D14,MATCH(K$8,REPORT_DATA_BY_COMP!$A$1:$AH$1,0)), "")</f>
        <v>1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3</v>
      </c>
      <c r="O14" s="10">
        <f>IFERROR(INDEX(REPORT_DATA_BY_COMP!$A:$AH,$D14,MATCH(O$8,REPORT_DATA_BY_COMP!$A$1:$AH$1,0)), "")</f>
        <v>0</v>
      </c>
      <c r="P14" s="10">
        <f>IFERROR(INDEX(REPORT_DATA_BY_COMP!$A:$AH,$D14,MATCH(P$8,REPORT_DATA_BY_COMP!$A$1:$AH$1,0)), "")</f>
        <v>9</v>
      </c>
      <c r="Q14" s="10">
        <f>IFERROR(INDEX(REPORT_DATA_BY_COMP!$A:$AH,$D14,MATCH(Q$8,REPORT_DATA_BY_COMP!$A$1:$AH$1,0)), "")</f>
        <v>0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10</v>
      </c>
    </row>
    <row r="15" spans="1:19" ht="15" customHeight="1">
      <c r="A15" s="1"/>
      <c r="B15" s="1"/>
      <c r="E15" s="8" t="s">
        <v>819</v>
      </c>
      <c r="F15" s="9"/>
      <c r="G15" s="9"/>
      <c r="H15" s="11">
        <f>SUM(H12:H14)</f>
        <v>0</v>
      </c>
      <c r="I15" s="11">
        <f>SUM(I12:I14)</f>
        <v>1</v>
      </c>
      <c r="J15" s="11">
        <f>SUM(J12:J14)</f>
        <v>6</v>
      </c>
      <c r="K15" s="11">
        <f>SUM(K12:K14)</f>
        <v>3</v>
      </c>
      <c r="L15" s="48">
        <f>SUM(L12:L14)</f>
        <v>1</v>
      </c>
      <c r="M15" s="57">
        <f>SUM(M12:M14)</f>
        <v>0</v>
      </c>
      <c r="N15" s="51">
        <f>SUM(N12:N14)</f>
        <v>10</v>
      </c>
      <c r="O15" s="11">
        <f>SUM(O12:O14)</f>
        <v>3</v>
      </c>
      <c r="P15" s="11">
        <f>SUM(P12:P14)</f>
        <v>20</v>
      </c>
      <c r="Q15" s="11">
        <f>SUM(Q12:Q14)</f>
        <v>9</v>
      </c>
      <c r="R15" s="11">
        <f>SUM(R12:R14)</f>
        <v>1</v>
      </c>
      <c r="S15" s="11">
        <f>SUM(S12:S14)</f>
        <v>25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2703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2016:3:1:7:XINDIAN</v>
      </c>
      <c r="D18" s="64">
        <f>MATCH($C18,REPORT_DATA_BY_DISTRICT!$A:$A, 0)</f>
        <v>246</v>
      </c>
      <c r="E18" s="19" t="s">
        <v>796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0</v>
      </c>
      <c r="J18" s="10">
        <f>IFERROR(INDEX(REPORT_DATA_BY_DISTRICT!$A:$AH,$D18,MATCH(J$8,REPORT_DATA_BY_DISTRICT!$A$1:$AH$1,0)), "")</f>
        <v>10</v>
      </c>
      <c r="K18" s="10">
        <f>IFERROR(INDEX(REPORT_DATA_BY_DISTRICT!$A:$AH,$D18,MATCH(K$8,REPORT_DATA_BY_DISTRICT!$A$1:$AH$1,0)), "")</f>
        <v>2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14</v>
      </c>
      <c r="O18" s="10">
        <f>IFERROR(INDEX(REPORT_DATA_BY_DISTRICT!$A:$AH,$D18,MATCH(O$8,REPORT_DATA_BY_DISTRICT!$A$1:$AH$1,0)), "")</f>
        <v>10</v>
      </c>
      <c r="P18" s="10">
        <f>IFERROR(INDEX(REPORT_DATA_BY_DISTRICT!$A:$AH,$D18,MATCH(P$8,REPORT_DATA_BY_DISTRICT!$A$1:$AH$1,0)), "")</f>
        <v>25</v>
      </c>
      <c r="Q18" s="10">
        <f>IFERROR(INDEX(REPORT_DATA_BY_DISTRICT!$A:$AH,$D18,MATCH(Q$8,REPORT_DATA_BY_DISTRICT!$A$1:$AH$1,0)), "")</f>
        <v>18</v>
      </c>
      <c r="R18" s="10">
        <f>IFERROR(INDEX(REPORT_DATA_BY_DISTRICT!$A:$AH,$D18,MATCH(R$8,REPORT_DATA_BY_DISTRICT!$A$1:$AH$1,0)), "")</f>
        <v>0</v>
      </c>
      <c r="S18" s="10">
        <f>IFERROR(INDEX(REPORT_DATA_BY_DISTRICT!$A:$AH,$D18,MATCH(S$8,REPORT_DATA_BY_DISTRICT!$A$1:$AH$1,0)), "")</f>
        <v>23</v>
      </c>
    </row>
    <row r="19" spans="3:19" ht="15" customHeight="1">
      <c r="C19" s="64" t="str">
        <f>CONCATENATE(YEAR,":",MONTH,":2:",WEEKLY_REPORT_DAY,":", $A$1)</f>
        <v>2016:3:2:7:XINDIAN</v>
      </c>
      <c r="D19" s="64">
        <f>MATCH($C19,REPORT_DATA_BY_DISTRICT!$A:$A, 0)</f>
        <v>275</v>
      </c>
      <c r="E19" s="19" t="s">
        <v>795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10</v>
      </c>
      <c r="K19" s="10">
        <f>IFERROR(INDEX(REPORT_DATA_BY_DISTRICT!$A:$AH,$D19,MATCH(K$8,REPORT_DATA_BY_DISTRICT!$A$1:$AH$1,0)), "")</f>
        <v>5</v>
      </c>
      <c r="L19" s="10">
        <f>IFERROR(INDEX(REPORT_DATA_BY_DISTRICT!$A:$AH,$D19,MATCH(L$8,REPORT_DATA_BY_DISTRICT!$A$1:$AH$1,0)), "")</f>
        <v>1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12</v>
      </c>
      <c r="O19" s="10">
        <f>IFERROR(INDEX(REPORT_DATA_BY_DISTRICT!$A:$AH,$D19,MATCH(O$8,REPORT_DATA_BY_DISTRICT!$A$1:$AH$1,0)), "")</f>
        <v>10</v>
      </c>
      <c r="P19" s="10">
        <f>IFERROR(INDEX(REPORT_DATA_BY_DISTRICT!$A:$AH,$D19,MATCH(P$8,REPORT_DATA_BY_DISTRICT!$A$1:$AH$1,0)), "")</f>
        <v>27</v>
      </c>
      <c r="Q19" s="10">
        <f>IFERROR(INDEX(REPORT_DATA_BY_DISTRICT!$A:$AH,$D19,MATCH(Q$8,REPORT_DATA_BY_DISTRICT!$A$1:$AH$1,0)), "")</f>
        <v>15</v>
      </c>
      <c r="R19" s="10">
        <f>IFERROR(INDEX(REPORT_DATA_BY_DISTRICT!$A:$AH,$D19,MATCH(R$8,REPORT_DATA_BY_DISTRICT!$A$1:$AH$1,0)), "")</f>
        <v>2</v>
      </c>
      <c r="S19" s="10">
        <f>IFERROR(INDEX(REPORT_DATA_BY_DISTRICT!$A:$AH,$D19,MATCH(S$8,REPORT_DATA_BY_DISTRICT!$A$1:$AH$1,0)), "")</f>
        <v>25</v>
      </c>
    </row>
    <row r="20" spans="3:19" ht="15" customHeight="1">
      <c r="C20" s="64" t="str">
        <f>CONCATENATE(YEAR,":",MONTH,":3:",WEEKLY_REPORT_DAY,":", $A$1)</f>
        <v>2016:3:3:7:XINDIAN</v>
      </c>
      <c r="D20" s="64">
        <f>MATCH($C20,REPORT_DATA_BY_DISTRICT!$A:$A, 0)</f>
        <v>305</v>
      </c>
      <c r="E20" s="19" t="s">
        <v>797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1</v>
      </c>
      <c r="J20" s="10">
        <f>IFERROR(INDEX(REPORT_DATA_BY_DISTRICT!$A:$AH,$D20,MATCH(J$8,REPORT_DATA_BY_DISTRICT!$A$1:$AH$1,0)), "")</f>
        <v>6</v>
      </c>
      <c r="K20" s="10">
        <f>IFERROR(INDEX(REPORT_DATA_BY_DISTRICT!$A:$AH,$D20,MATCH(K$8,REPORT_DATA_BY_DISTRICT!$A$1:$AH$1,0)), "")</f>
        <v>3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10</v>
      </c>
      <c r="O20" s="10">
        <f>IFERROR(INDEX(REPORT_DATA_BY_DISTRICT!$A:$AH,$D20,MATCH(O$8,REPORT_DATA_BY_DISTRICT!$A$1:$AH$1,0)), "")</f>
        <v>3</v>
      </c>
      <c r="P20" s="10">
        <f>IFERROR(INDEX(REPORT_DATA_BY_DISTRICT!$A:$AH,$D20,MATCH(P$8,REPORT_DATA_BY_DISTRICT!$A$1:$AH$1,0)), "")</f>
        <v>20</v>
      </c>
      <c r="Q20" s="10">
        <f>IFERROR(INDEX(REPORT_DATA_BY_DISTRICT!$A:$AH,$D20,MATCH(Q$8,REPORT_DATA_BY_DISTRICT!$A$1:$AH$1,0)), "")</f>
        <v>9</v>
      </c>
      <c r="R20" s="10">
        <f>IFERROR(INDEX(REPORT_DATA_BY_DISTRICT!$A:$AH,$D20,MATCH(R$8,REPORT_DATA_BY_DISTRICT!$A$1:$AH$1,0)), "")</f>
        <v>1</v>
      </c>
      <c r="S20" s="10">
        <f>IFERROR(INDEX(REPORT_DATA_BY_DISTRICT!$A:$AH,$D20,MATCH(S$8,REPORT_DATA_BY_DISTRICT!$A$1:$AH$1,0)), "")</f>
        <v>25</v>
      </c>
    </row>
    <row r="21" spans="3:19" ht="15" customHeight="1">
      <c r="C21" s="64" t="str">
        <f>CONCATENATE(YEAR,":",MONTH,":4:",WEEKLY_REPORT_DAY,":", $A$1)</f>
        <v>2016:3:4:7:XINDIAN</v>
      </c>
      <c r="D21" s="64" t="e">
        <f>MATCH($C21,REPORT_DATA_BY_DISTRICT!$A:$A, 0)</f>
        <v>#N/A</v>
      </c>
      <c r="E21" s="19" t="s">
        <v>798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CONCATENATE(YEAR,":",MONTH,":5:",WEEKLY_REPORT_DAY,":", $A$1)</f>
        <v>2016:3:5:7:XINDIAN</v>
      </c>
      <c r="D22" s="64" t="e">
        <f>MATCH($C22,REPORT_DATA_BY_DISTRICT!$A:$A, 0)</f>
        <v>#N/A</v>
      </c>
      <c r="E22" s="19" t="s">
        <v>799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E23" s="16" t="s">
        <v>819</v>
      </c>
      <c r="F23" s="14"/>
      <c r="G23" s="14"/>
      <c r="H23" s="17">
        <f>SUM(H18:H22)</f>
        <v>0</v>
      </c>
      <c r="I23" s="17">
        <f t="shared" ref="I23:R23" si="0">SUM(I18:I22)</f>
        <v>2</v>
      </c>
      <c r="J23" s="17">
        <f t="shared" si="0"/>
        <v>26</v>
      </c>
      <c r="K23" s="17">
        <f t="shared" si="0"/>
        <v>10</v>
      </c>
      <c r="L23" s="49">
        <f t="shared" si="0"/>
        <v>2</v>
      </c>
      <c r="M23" s="17">
        <f t="shared" si="0"/>
        <v>0</v>
      </c>
      <c r="N23" s="52">
        <f t="shared" si="0"/>
        <v>36</v>
      </c>
      <c r="O23" s="17">
        <f t="shared" si="0"/>
        <v>23</v>
      </c>
      <c r="P23" s="17">
        <f t="shared" si="0"/>
        <v>72</v>
      </c>
      <c r="Q23" s="17">
        <f t="shared" si="0"/>
        <v>42</v>
      </c>
      <c r="R23" s="17">
        <f t="shared" si="0"/>
        <v>3</v>
      </c>
      <c r="S23" s="17">
        <f>SUM(S18:S22)</f>
        <v>73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2">
    <cfRule type="expression" dxfId="90" priority="11">
      <formula>AND(M$9&lt;&gt;"",M12&gt;=M$9)</formula>
    </cfRule>
  </conditionalFormatting>
  <conditionalFormatting sqref="M12:S12">
    <cfRule type="expression" dxfId="89" priority="10">
      <formula>J12=""</formula>
    </cfRule>
    <cfRule type="expression" dxfId="88" priority="12">
      <formula>AND(M$10&lt;&gt;"",M12&lt;M$10)</formula>
    </cfRule>
    <cfRule type="expression" dxfId="87" priority="13">
      <formula>AND(M$10&lt;&gt;"",M12&gt;=M$10)</formula>
    </cfRule>
  </conditionalFormatting>
  <conditionalFormatting sqref="M14:S14">
    <cfRule type="expression" dxfId="86" priority="6">
      <formula>J14=""</formula>
    </cfRule>
    <cfRule type="expression" dxfId="85" priority="7">
      <formula>AND(M$10&lt;&gt;"",M14&lt;M$10)</formula>
    </cfRule>
    <cfRule type="expression" dxfId="84" priority="8">
      <formula>AND(M$10&lt;&gt;"",M14&gt;=M$10)</formula>
    </cfRule>
  </conditionalFormatting>
  <conditionalFormatting sqref="M14:S14">
    <cfRule type="expression" dxfId="83" priority="5">
      <formula>AND(M$9&lt;&gt;"",M14&gt;=M$9)</formula>
    </cfRule>
  </conditionalFormatting>
  <conditionalFormatting sqref="M13:S13">
    <cfRule type="expression" dxfId="82" priority="2">
      <formula>J13=""</formula>
    </cfRule>
    <cfRule type="expression" dxfId="81" priority="3">
      <formula>AND(M$10&lt;&gt;"",M13&lt;M$10)</formula>
    </cfRule>
    <cfRule type="expression" dxfId="80" priority="4">
      <formula>AND(M$10&lt;&gt;"",M13&gt;=M$10)</formula>
    </cfRule>
  </conditionalFormatting>
  <conditionalFormatting sqref="M13:S13">
    <cfRule type="expression" dxfId="79" priority="1">
      <formula>AND(M$9&lt;&gt;"",M13&gt;=M$9)</formula>
    </cfRule>
  </conditionalFormatting>
  <pageMargins left="0.70866141732283472" right="0.70866141732283472" top="0.74803149606299213" bottom="0.74803149606299213" header="0.31496062992125984" footer="0.31496062992125984"/>
  <pageSetup paperSize="9" scale="65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opLeftCell="I79" zoomScale="85" zoomScaleNormal="85" workbookViewId="0">
      <selection activeCell="Z99" sqref="Z9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2014:1:0:0:XINDIAN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2014:2:0:0:XINDIAN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2014:3:0:0:XINDIAN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2014:4:0:0:XINDIAN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2014:5:0:0:XINDIAN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2014:6:0:0:XINDIAN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2014:7:0:0:XINDIAN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2014:8:0:0:XINDIAN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2014:9:0:0:XINDIAN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2014:10:0:0:XINDIAN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2014:11:0:0:XINDIAN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2014:12:0:0:XINDIAN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2015:1:0:0:XINDIAN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2015:2:0:0:XINDIAN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2015:3:0:0:XINDIAN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2015:4:0:0:XINDIAN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2015:5:0:0:XINDIAN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2015:6:0:0:XINDIAN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2015:7:0:0:XINDIAN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2015:8:0:0:XINDIAN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2015:9:0:0:XINDIAN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2015:10:0:0:XINDIAN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2015:11:0:0:XINDIAN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2015:12:0:0:XINDIAN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2016:1:0:0:XINDIAN</v>
      </c>
      <c r="AB77" s="27">
        <f t="shared" ca="1" si="3"/>
        <v>28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42372</v>
      </c>
      <c r="AN77" s="27">
        <f t="shared" ref="AN77:AN88" si="10">WEEKNUM(AM77,2)-WEEKNUM(DATE(YEAR(AM77),MONTH(AM77),1),2)+1</f>
        <v>1</v>
      </c>
      <c r="AO77" s="28" t="str">
        <f t="shared" ref="AO77:AO88" si="11">CONCATENATE(YEAR(AM77),":",MONTH(AM77),":",AN77,":",WEEKLY_REPORT_DAY,":", $X$90)</f>
        <v>2016:1:1:7:XINDIAN</v>
      </c>
      <c r="AP77" s="27" t="e">
        <f t="shared" ref="AP77:AP88" ca="1" si="12">MATCH(AO77,INDIRECT(CONCATENATE($X$93,"$A:$A")),0)</f>
        <v>#N/A</v>
      </c>
      <c r="AQ77" s="21" t="e">
        <f t="shared" ref="AQ77:AU88" ca="1" si="13">INDEX(INDIRECT(CONCATENATE($X$93,"$A:$AG")),$AP77,MATCH(AQ$52,INDIRECT(CONCATENATE($X$93,"$A1:$AG1")),0))</f>
        <v>#N/A</v>
      </c>
      <c r="AR77" s="21" t="e">
        <f t="shared" ca="1" si="13"/>
        <v>#N/A</v>
      </c>
      <c r="AS77" s="21" t="e">
        <f t="shared" ca="1" si="13"/>
        <v>#N/A</v>
      </c>
      <c r="AT77" s="21" t="e">
        <f t="shared" ca="1" si="13"/>
        <v>#N/A</v>
      </c>
      <c r="AU77" s="21" t="e">
        <f t="shared" ca="1" si="13"/>
        <v>#N/A</v>
      </c>
      <c r="AV77" s="21">
        <f t="shared" ref="AV77:AV88" si="14">ROUND(1*$X$97/$X$99,0)</f>
        <v>1</v>
      </c>
      <c r="AW77" s="21">
        <f t="shared" ref="AW77:AW88" si="15">6*$X$97</f>
        <v>18</v>
      </c>
      <c r="AX77" s="21">
        <f t="shared" ref="AX77:AX88" si="16">3*$X$97</f>
        <v>9</v>
      </c>
      <c r="AY77" s="21">
        <f t="shared" ref="AY77:AY88" si="17">5*$X$97</f>
        <v>15</v>
      </c>
      <c r="AZ77" s="21">
        <f t="shared" ref="AZ77:AZ88" si="18">1*$X$97</f>
        <v>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2016:2:0:0:XINDIAN</v>
      </c>
      <c r="AB78" s="27">
        <f t="shared" ca="1" si="3"/>
        <v>61</v>
      </c>
      <c r="AC78" s="21">
        <f t="shared" ca="1" si="4"/>
        <v>2</v>
      </c>
      <c r="AD78" s="21">
        <f t="shared" si="5"/>
        <v>0</v>
      </c>
      <c r="AE78" s="27">
        <f t="shared" ca="1" si="6"/>
        <v>12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42379</v>
      </c>
      <c r="AN78" s="27">
        <f t="shared" si="10"/>
        <v>2</v>
      </c>
      <c r="AO78" s="28" t="str">
        <f t="shared" si="11"/>
        <v>2016:1:2:7:XINDIAN</v>
      </c>
      <c r="AP78" s="27">
        <f t="shared" ca="1" si="12"/>
        <v>24</v>
      </c>
      <c r="AQ78" s="21">
        <f t="shared" ca="1" si="13"/>
        <v>0</v>
      </c>
      <c r="AR78" s="21">
        <f t="shared" ca="1" si="13"/>
        <v>9</v>
      </c>
      <c r="AS78" s="21">
        <f t="shared" ca="1" si="13"/>
        <v>0</v>
      </c>
      <c r="AT78" s="21">
        <f t="shared" ca="1" si="13"/>
        <v>3</v>
      </c>
      <c r="AU78" s="21">
        <f t="shared" ca="1" si="13"/>
        <v>0</v>
      </c>
      <c r="AV78" s="21">
        <f t="shared" si="14"/>
        <v>1</v>
      </c>
      <c r="AW78" s="21">
        <f t="shared" si="15"/>
        <v>18</v>
      </c>
      <c r="AX78" s="21">
        <f t="shared" si="16"/>
        <v>9</v>
      </c>
      <c r="AY78" s="21">
        <f t="shared" si="17"/>
        <v>15</v>
      </c>
      <c r="AZ78" s="21">
        <f t="shared" si="18"/>
        <v>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2016:3:0:0:XINDIAN</v>
      </c>
      <c r="AB79" s="27">
        <f t="shared" ca="1" si="3"/>
        <v>93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42386</v>
      </c>
      <c r="AN79" s="27">
        <f t="shared" si="10"/>
        <v>3</v>
      </c>
      <c r="AO79" s="28" t="str">
        <f t="shared" si="11"/>
        <v>2016:1:3:7:XINDIAN</v>
      </c>
      <c r="AP79" s="27" t="e">
        <f t="shared" ca="1" si="12"/>
        <v>#N/A</v>
      </c>
      <c r="AQ79" s="21" t="e">
        <f t="shared" ca="1" si="13"/>
        <v>#N/A</v>
      </c>
      <c r="AR79" s="21" t="e">
        <f t="shared" ca="1" si="13"/>
        <v>#N/A</v>
      </c>
      <c r="AS79" s="21" t="e">
        <f t="shared" ca="1" si="13"/>
        <v>#N/A</v>
      </c>
      <c r="AT79" s="21" t="e">
        <f t="shared" ca="1" si="13"/>
        <v>#N/A</v>
      </c>
      <c r="AU79" s="21" t="e">
        <f t="shared" ca="1" si="13"/>
        <v>#N/A</v>
      </c>
      <c r="AV79" s="21">
        <f t="shared" si="14"/>
        <v>1</v>
      </c>
      <c r="AW79" s="21">
        <f t="shared" si="15"/>
        <v>18</v>
      </c>
      <c r="AX79" s="21">
        <f t="shared" si="16"/>
        <v>9</v>
      </c>
      <c r="AY79" s="21">
        <f t="shared" si="17"/>
        <v>15</v>
      </c>
      <c r="AZ79" s="21">
        <f t="shared" si="18"/>
        <v>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2016:4:0:0:XINDIAN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42393</v>
      </c>
      <c r="AN80" s="27">
        <f t="shared" si="10"/>
        <v>4</v>
      </c>
      <c r="AO80" s="28" t="str">
        <f t="shared" si="11"/>
        <v>2016:1:4:7:XINDIAN</v>
      </c>
      <c r="AP80" s="27">
        <f t="shared" ca="1" si="12"/>
        <v>56</v>
      </c>
      <c r="AQ80" s="21">
        <f t="shared" ca="1" si="13"/>
        <v>0</v>
      </c>
      <c r="AR80" s="21">
        <f t="shared" ca="1" si="13"/>
        <v>10</v>
      </c>
      <c r="AS80" s="21">
        <f t="shared" ca="1" si="13"/>
        <v>6</v>
      </c>
      <c r="AT80" s="21">
        <f t="shared" ca="1" si="13"/>
        <v>10</v>
      </c>
      <c r="AU80" s="21">
        <f t="shared" ca="1" si="13"/>
        <v>0</v>
      </c>
      <c r="AV80" s="21">
        <f t="shared" si="14"/>
        <v>1</v>
      </c>
      <c r="AW80" s="21">
        <f t="shared" si="15"/>
        <v>18</v>
      </c>
      <c r="AX80" s="21">
        <f t="shared" si="16"/>
        <v>9</v>
      </c>
      <c r="AY80" s="21">
        <f t="shared" si="17"/>
        <v>15</v>
      </c>
      <c r="AZ80" s="21">
        <f t="shared" si="18"/>
        <v>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2016:5:0:0:XINDIAN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42400</v>
      </c>
      <c r="AN81" s="27">
        <f t="shared" si="10"/>
        <v>5</v>
      </c>
      <c r="AO81" s="28" t="str">
        <f t="shared" si="11"/>
        <v>2016:1:5:7:XINDIAN</v>
      </c>
      <c r="AP81" s="27">
        <f t="shared" ca="1" si="12"/>
        <v>88</v>
      </c>
      <c r="AQ81" s="21">
        <f t="shared" ca="1" si="13"/>
        <v>0</v>
      </c>
      <c r="AR81" s="21">
        <f t="shared" ca="1" si="13"/>
        <v>13</v>
      </c>
      <c r="AS81" s="21">
        <f t="shared" ca="1" si="13"/>
        <v>7</v>
      </c>
      <c r="AT81" s="21">
        <f t="shared" ca="1" si="13"/>
        <v>19</v>
      </c>
      <c r="AU81" s="21">
        <f t="shared" ca="1" si="13"/>
        <v>0</v>
      </c>
      <c r="AV81" s="21">
        <f t="shared" si="14"/>
        <v>1</v>
      </c>
      <c r="AW81" s="21">
        <f t="shared" si="15"/>
        <v>18</v>
      </c>
      <c r="AX81" s="21">
        <f t="shared" si="16"/>
        <v>9</v>
      </c>
      <c r="AY81" s="21">
        <f t="shared" si="17"/>
        <v>15</v>
      </c>
      <c r="AZ81" s="21">
        <f t="shared" si="18"/>
        <v>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2016:6:0:0:XINDIAN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42407</v>
      </c>
      <c r="AN82" s="27">
        <f t="shared" si="10"/>
        <v>1</v>
      </c>
      <c r="AO82" s="28" t="str">
        <f t="shared" si="11"/>
        <v>2016:2:1:7:XINDIAN</v>
      </c>
      <c r="AP82" s="27">
        <f t="shared" ca="1" si="12"/>
        <v>120</v>
      </c>
      <c r="AQ82" s="21">
        <f t="shared" ca="1" si="13"/>
        <v>0</v>
      </c>
      <c r="AR82" s="21">
        <f t="shared" ca="1" si="13"/>
        <v>16</v>
      </c>
      <c r="AS82" s="21">
        <f t="shared" ca="1" si="13"/>
        <v>7</v>
      </c>
      <c r="AT82" s="21">
        <f t="shared" ca="1" si="13"/>
        <v>16</v>
      </c>
      <c r="AU82" s="21">
        <f t="shared" ca="1" si="13"/>
        <v>0</v>
      </c>
      <c r="AV82" s="21">
        <f t="shared" si="14"/>
        <v>1</v>
      </c>
      <c r="AW82" s="21">
        <f t="shared" si="15"/>
        <v>18</v>
      </c>
      <c r="AX82" s="21">
        <f t="shared" si="16"/>
        <v>9</v>
      </c>
      <c r="AY82" s="21">
        <f t="shared" si="17"/>
        <v>15</v>
      </c>
      <c r="AZ82" s="21">
        <f t="shared" si="18"/>
        <v>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2016:7:0:0:XINDIAN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42414</v>
      </c>
      <c r="AN83" s="27">
        <f t="shared" si="10"/>
        <v>2</v>
      </c>
      <c r="AO83" s="28" t="str">
        <f t="shared" si="11"/>
        <v>2016:2:2:7:XINDIAN</v>
      </c>
      <c r="AP83" s="27">
        <f t="shared" ca="1" si="12"/>
        <v>152</v>
      </c>
      <c r="AQ83" s="21">
        <f t="shared" ca="1" si="13"/>
        <v>0</v>
      </c>
      <c r="AR83" s="21">
        <f t="shared" ca="1" si="13"/>
        <v>20</v>
      </c>
      <c r="AS83" s="21">
        <f t="shared" ca="1" si="13"/>
        <v>7</v>
      </c>
      <c r="AT83" s="21">
        <f t="shared" ca="1" si="13"/>
        <v>23</v>
      </c>
      <c r="AU83" s="21">
        <f t="shared" ca="1" si="13"/>
        <v>1</v>
      </c>
      <c r="AV83" s="21">
        <f t="shared" si="14"/>
        <v>1</v>
      </c>
      <c r="AW83" s="21">
        <f t="shared" si="15"/>
        <v>18</v>
      </c>
      <c r="AX83" s="21">
        <f t="shared" si="16"/>
        <v>9</v>
      </c>
      <c r="AY83" s="21">
        <f t="shared" si="17"/>
        <v>15</v>
      </c>
      <c r="AZ83" s="21">
        <f t="shared" si="18"/>
        <v>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2016:8:0:0:XINDIAN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42421</v>
      </c>
      <c r="AN84" s="27">
        <f t="shared" si="10"/>
        <v>3</v>
      </c>
      <c r="AO84" s="28" t="str">
        <f t="shared" si="11"/>
        <v>2016:2:3:7:XINDIAN</v>
      </c>
      <c r="AP84" s="27">
        <f t="shared" ca="1" si="12"/>
        <v>184</v>
      </c>
      <c r="AQ84" s="21">
        <f t="shared" ca="1" si="13"/>
        <v>1</v>
      </c>
      <c r="AR84" s="21">
        <f t="shared" ca="1" si="13"/>
        <v>19</v>
      </c>
      <c r="AS84" s="21">
        <f t="shared" ca="1" si="13"/>
        <v>11</v>
      </c>
      <c r="AT84" s="21">
        <f t="shared" ca="1" si="13"/>
        <v>16</v>
      </c>
      <c r="AU84" s="21">
        <f t="shared" ca="1" si="13"/>
        <v>2</v>
      </c>
      <c r="AV84" s="21">
        <f t="shared" si="14"/>
        <v>1</v>
      </c>
      <c r="AW84" s="21">
        <f t="shared" si="15"/>
        <v>18</v>
      </c>
      <c r="AX84" s="21">
        <f t="shared" si="16"/>
        <v>9</v>
      </c>
      <c r="AY84" s="21">
        <f t="shared" si="17"/>
        <v>15</v>
      </c>
      <c r="AZ84" s="21">
        <f t="shared" si="18"/>
        <v>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2016:9:0:0:XINDIAN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90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42428</v>
      </c>
      <c r="AN85" s="27">
        <f t="shared" si="10"/>
        <v>4</v>
      </c>
      <c r="AO85" s="28" t="str">
        <f t="shared" si="11"/>
        <v>2016:2:4:7:XINDIAN</v>
      </c>
      <c r="AP85" s="27">
        <f t="shared" ca="1" si="12"/>
        <v>215</v>
      </c>
      <c r="AQ85" s="21">
        <f t="shared" ca="1" si="13"/>
        <v>1</v>
      </c>
      <c r="AR85" s="21">
        <f t="shared" ca="1" si="13"/>
        <v>16</v>
      </c>
      <c r="AS85" s="21">
        <f t="shared" ca="1" si="13"/>
        <v>11</v>
      </c>
      <c r="AT85" s="21">
        <f t="shared" ca="1" si="13"/>
        <v>11</v>
      </c>
      <c r="AU85" s="21">
        <f t="shared" ca="1" si="13"/>
        <v>3</v>
      </c>
      <c r="AV85" s="21">
        <f t="shared" si="14"/>
        <v>1</v>
      </c>
      <c r="AW85" s="21">
        <f t="shared" si="15"/>
        <v>18</v>
      </c>
      <c r="AX85" s="21">
        <f t="shared" si="16"/>
        <v>9</v>
      </c>
      <c r="AY85" s="21">
        <f t="shared" si="17"/>
        <v>15</v>
      </c>
      <c r="AZ85" s="21">
        <f t="shared" si="18"/>
        <v>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2016:10:0:0:XINDIAN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42435</v>
      </c>
      <c r="AN86" s="27">
        <f t="shared" si="10"/>
        <v>1</v>
      </c>
      <c r="AO86" s="28" t="str">
        <f t="shared" si="11"/>
        <v>2016:3:1:7:XINDIAN</v>
      </c>
      <c r="AP86" s="27">
        <f t="shared" ca="1" si="12"/>
        <v>246</v>
      </c>
      <c r="AQ86" s="21">
        <f t="shared" ca="1" si="13"/>
        <v>0</v>
      </c>
      <c r="AR86" s="21">
        <f t="shared" ca="1" si="13"/>
        <v>14</v>
      </c>
      <c r="AS86" s="21">
        <f t="shared" ca="1" si="13"/>
        <v>10</v>
      </c>
      <c r="AT86" s="21">
        <f t="shared" ca="1" si="13"/>
        <v>18</v>
      </c>
      <c r="AU86" s="21">
        <f t="shared" ca="1" si="13"/>
        <v>0</v>
      </c>
      <c r="AV86" s="21">
        <f t="shared" si="14"/>
        <v>1</v>
      </c>
      <c r="AW86" s="21">
        <f t="shared" si="15"/>
        <v>18</v>
      </c>
      <c r="AX86" s="21">
        <f t="shared" si="16"/>
        <v>9</v>
      </c>
      <c r="AY86" s="21">
        <f t="shared" si="17"/>
        <v>15</v>
      </c>
      <c r="AZ86" s="21">
        <f t="shared" si="18"/>
        <v>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2016:11:0:0:XINDIAN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42442</v>
      </c>
      <c r="AN87" s="27">
        <f t="shared" si="10"/>
        <v>2</v>
      </c>
      <c r="AO87" s="28" t="str">
        <f t="shared" si="11"/>
        <v>2016:3:2:7:XINDIAN</v>
      </c>
      <c r="AP87" s="27">
        <f t="shared" ca="1" si="12"/>
        <v>275</v>
      </c>
      <c r="AQ87" s="21">
        <f t="shared" ca="1" si="13"/>
        <v>0</v>
      </c>
      <c r="AR87" s="21">
        <f t="shared" ca="1" si="13"/>
        <v>12</v>
      </c>
      <c r="AS87" s="21">
        <f t="shared" ca="1" si="13"/>
        <v>10</v>
      </c>
      <c r="AT87" s="21">
        <f t="shared" ca="1" si="13"/>
        <v>15</v>
      </c>
      <c r="AU87" s="21">
        <f t="shared" ca="1" si="13"/>
        <v>2</v>
      </c>
      <c r="AV87" s="21">
        <f t="shared" si="14"/>
        <v>1</v>
      </c>
      <c r="AW87" s="21">
        <f t="shared" si="15"/>
        <v>18</v>
      </c>
      <c r="AX87" s="21">
        <f t="shared" si="16"/>
        <v>9</v>
      </c>
      <c r="AY87" s="21">
        <f t="shared" si="17"/>
        <v>15</v>
      </c>
      <c r="AZ87" s="21">
        <f t="shared" si="18"/>
        <v>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2016:12:0:0:XINDIAN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42449</v>
      </c>
      <c r="AN88" s="27">
        <f t="shared" si="10"/>
        <v>3</v>
      </c>
      <c r="AO88" s="28" t="str">
        <f t="shared" si="11"/>
        <v>2016:3:3:7:XINDIAN</v>
      </c>
      <c r="AP88" s="27">
        <f t="shared" ca="1" si="12"/>
        <v>305</v>
      </c>
      <c r="AQ88" s="21">
        <f t="shared" ca="1" si="13"/>
        <v>0</v>
      </c>
      <c r="AR88" s="21">
        <f t="shared" ca="1" si="13"/>
        <v>10</v>
      </c>
      <c r="AS88" s="21">
        <f t="shared" ca="1" si="13"/>
        <v>3</v>
      </c>
      <c r="AT88" s="21">
        <f t="shared" ca="1" si="13"/>
        <v>9</v>
      </c>
      <c r="AU88" s="21">
        <f t="shared" ca="1" si="13"/>
        <v>1</v>
      </c>
      <c r="AV88" s="21">
        <f t="shared" si="14"/>
        <v>1</v>
      </c>
      <c r="AW88" s="21">
        <f t="shared" si="15"/>
        <v>18</v>
      </c>
      <c r="AX88" s="21">
        <f t="shared" si="16"/>
        <v>9</v>
      </c>
      <c r="AY88" s="21">
        <f t="shared" si="17"/>
        <v>15</v>
      </c>
      <c r="AZ88" s="21">
        <f t="shared" si="18"/>
        <v>3</v>
      </c>
    </row>
    <row r="89" spans="23:52">
      <c r="AC89" s="7">
        <f ca="1">SUMIFS(AC53:AC88, $X53:$X88,YEAR,AC53:AC88,"&lt;&gt;#N/A")</f>
        <v>2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1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1484</v>
      </c>
      <c r="X90" s="2" t="s">
        <v>1889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2758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2759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1</v>
      </c>
      <c r="AN100" s="27"/>
    </row>
    <row r="101" spans="23:50">
      <c r="W101" s="7" t="s">
        <v>449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2016  2</v>
      </c>
    </row>
    <row r="107" spans="23:50" ht="23.25">
      <c r="W107" s="7" t="s">
        <v>1479</v>
      </c>
      <c r="X107" s="42" t="str">
        <f>$X$91</f>
        <v>Xindian District</v>
      </c>
    </row>
    <row r="108" spans="23:50">
      <c r="X108" s="40" t="str">
        <f>$X$92</f>
        <v>新店地區</v>
      </c>
    </row>
    <row r="109" spans="23:50">
      <c r="X109" s="41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zoomScaleNormal="100" zoomScaleSheetLayoutView="115" workbookViewId="0">
      <selection activeCell="X98" sqref="X98"/>
    </sheetView>
  </sheetViews>
  <sheetFormatPr defaultRowHeight="15"/>
  <cols>
    <col min="1" max="1" width="22.7109375" style="64" customWidth="1"/>
    <col min="2" max="3" width="22.85546875" style="64" customWidth="1"/>
    <col min="4" max="4" width="11.28515625" style="64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2240</v>
      </c>
      <c r="E1" s="36" t="str">
        <f>$A$2</f>
        <v>Shuanghe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2760</v>
      </c>
      <c r="E2" s="75" t="str">
        <f>$A$3</f>
        <v>雙和地區</v>
      </c>
      <c r="F2" s="26" t="s">
        <v>806</v>
      </c>
      <c r="G2" s="77">
        <f>$A$6</f>
        <v>120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2761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72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2368</v>
      </c>
      <c r="E4" s="82">
        <f>DATE</f>
        <v>42449</v>
      </c>
      <c r="F4" s="23" t="s">
        <v>804</v>
      </c>
      <c r="G4" s="24"/>
      <c r="H4" s="84">
        <f>ROUND($G$2/12*MONTH,0)</f>
        <v>30</v>
      </c>
      <c r="I4" s="85"/>
      <c r="J4" s="85"/>
      <c r="K4" s="86"/>
      <c r="L4" s="44">
        <f>ROUND($G$2/12,0)</f>
        <v>10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2369</v>
      </c>
      <c r="E5" s="83"/>
      <c r="F5" s="5" t="s">
        <v>805</v>
      </c>
      <c r="G5" s="6"/>
      <c r="H5" s="87">
        <f ca="1">SHUANGHE_DISTRICT_GRAPH!$AC$89</f>
        <v>3</v>
      </c>
      <c r="I5" s="88"/>
      <c r="J5" s="88"/>
      <c r="K5" s="89"/>
      <c r="L5" s="45">
        <f>$M$24</f>
        <v>1</v>
      </c>
      <c r="M5" s="92"/>
      <c r="N5" s="94"/>
      <c r="O5" s="74"/>
      <c r="P5" s="74"/>
      <c r="Q5" s="74"/>
      <c r="R5" s="74"/>
      <c r="S5" s="74"/>
    </row>
    <row r="6" spans="1:19" ht="15" customHeight="1">
      <c r="A6" s="1">
        <v>120</v>
      </c>
      <c r="E6" s="34" t="str">
        <f>$A$4</f>
        <v>South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南臺北支聯會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2372</v>
      </c>
      <c r="B11" s="1"/>
      <c r="E11" s="5" t="str">
        <f>$A11</f>
        <v>Shuanghe 雙和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2253</v>
      </c>
      <c r="C12" s="64" t="str">
        <f>CONCATENATE(YEAR,":",MONTH,":",WEEK,":",WEEKDAY,":",$B12)</f>
        <v>2016:3:3:7:ZHONGHE_1_E</v>
      </c>
      <c r="D12" s="64">
        <f>MATCH($C12,REPORT_DATA_BY_COMP!$A:$A,0)</f>
        <v>968</v>
      </c>
      <c r="E12" s="65" t="str">
        <f>SUBSTITUTE(VLOOKUP($B12,COMP_LIST!$A:$AA,5,FALSE),"EL","")</f>
        <v>E. Anderson / Van de Merwe</v>
      </c>
      <c r="F12" s="4" t="str">
        <f>VLOOKUP($B12,COMP_LIST!$A:$AA,3,FALSE)</f>
        <v>Zhonghe 1 E</v>
      </c>
      <c r="G12" s="4" t="str">
        <f>VLOOKUP($B12,COMP_LIST!$A:$AA,4,FALSE)</f>
        <v>中和 1 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0</v>
      </c>
      <c r="K12" s="10">
        <f>IFERROR(INDEX(REPORT_DATA_BY_COMP!$A:$AH,$D12,MATCH(K$8,REPORT_DATA_BY_COMP!$A$1:$AH$1,0)), "")</f>
        <v>4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4</v>
      </c>
      <c r="O12" s="10">
        <f>IFERROR(INDEX(REPORT_DATA_BY_COMP!$A:$AH,$D12,MATCH(O$8,REPORT_DATA_BY_COMP!$A$1:$AH$1,0)), "")</f>
        <v>1</v>
      </c>
      <c r="P12" s="10">
        <f>IFERROR(INDEX(REPORT_DATA_BY_COMP!$A:$AH,$D12,MATCH(P$8,REPORT_DATA_BY_COMP!$A$1:$AH$1,0)), "")</f>
        <v>8</v>
      </c>
      <c r="Q12" s="10">
        <f>IFERROR(INDEX(REPORT_DATA_BY_COMP!$A:$AH,$D12,MATCH(Q$8,REPORT_DATA_BY_COMP!$A$1:$AH$1,0)), "")</f>
        <v>2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7</v>
      </c>
    </row>
    <row r="13" spans="1:19" ht="15" customHeight="1">
      <c r="A13" s="1"/>
      <c r="B13" s="1" t="s">
        <v>2258</v>
      </c>
      <c r="C13" s="64" t="str">
        <f>CONCATENATE(YEAR,":",MONTH,":",WEEK,":",WEEKDAY,":",$B13)</f>
        <v>2016:3:3:7:ZHONGHE_2_E</v>
      </c>
      <c r="D13" s="64">
        <f>MATCH($C13,REPORT_DATA_BY_COMP!$A:$A,0)</f>
        <v>969</v>
      </c>
      <c r="E13" s="65" t="str">
        <f>SUBSTITUTE(VLOOKUP($B13,COMP_LIST!$A:$AA,5,FALSE),"EL","")</f>
        <v>E. Hamilton DL / Rushton</v>
      </c>
      <c r="F13" s="4" t="str">
        <f>VLOOKUP($B13,COMP_LIST!$A:$AA,3,FALSE)</f>
        <v>Zhonghe 2 E</v>
      </c>
      <c r="G13" s="4" t="str">
        <f>VLOOKUP($B13,COMP_LIST!$A:$AA,4,FALSE)</f>
        <v>中和 2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1</v>
      </c>
      <c r="J13" s="10">
        <f>IFERROR(INDEX(REPORT_DATA_BY_COMP!$A:$AH,$D13,MATCH(J$8,REPORT_DATA_BY_COMP!$A$1:$AH$1,0)), "")</f>
        <v>2</v>
      </c>
      <c r="K13" s="10">
        <f>IFERROR(INDEX(REPORT_DATA_BY_COMP!$A:$AH,$D13,MATCH(K$8,REPORT_DATA_BY_COMP!$A$1:$AH$1,0)), "")</f>
        <v>1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5</v>
      </c>
      <c r="O13" s="10">
        <f>IFERROR(INDEX(REPORT_DATA_BY_COMP!$A:$AH,$D13,MATCH(O$8,REPORT_DATA_BY_COMP!$A$1:$AH$1,0)), "")</f>
        <v>4</v>
      </c>
      <c r="P13" s="10">
        <f>IFERROR(INDEX(REPORT_DATA_BY_COMP!$A:$AH,$D13,MATCH(P$8,REPORT_DATA_BY_COMP!$A$1:$AH$1,0)), "")</f>
        <v>5</v>
      </c>
      <c r="Q13" s="10">
        <f>IFERROR(INDEX(REPORT_DATA_BY_COMP!$A:$AH,$D13,MATCH(Q$8,REPORT_DATA_BY_COMP!$A$1:$AH$1,0)), "")</f>
        <v>4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9</v>
      </c>
    </row>
    <row r="14" spans="1:19" ht="15" customHeight="1">
      <c r="A14" s="1"/>
      <c r="B14" s="1" t="s">
        <v>2262</v>
      </c>
      <c r="C14" s="64" t="str">
        <f>CONCATENATE(YEAR,":",MONTH,":",WEEK,":",WEEKDAY,":",$B14)</f>
        <v>2016:3:3:7:ZHONGHE_2_S</v>
      </c>
      <c r="D14" s="64">
        <f>MATCH($C14,REPORT_DATA_BY_COMP!$A:$A,0)</f>
        <v>970</v>
      </c>
      <c r="E14" s="65" t="str">
        <f>SUBSTITUTE(VLOOKUP($B14,COMP_LIST!$A:$AA,5,FALSE),"EL","")</f>
        <v>S. Westover  / Goo</v>
      </c>
      <c r="F14" s="4" t="str">
        <f>VLOOKUP($B14,COMP_LIST!$A:$AA,3,FALSE)</f>
        <v>Zhonghe 2 S</v>
      </c>
      <c r="G14" s="4" t="str">
        <f>VLOOKUP($B14,COMP_LIST!$A:$AA,4,FALSE)</f>
        <v>中和 2 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3</v>
      </c>
      <c r="K14" s="10">
        <f>IFERROR(INDEX(REPORT_DATA_BY_COMP!$A:$AH,$D14,MATCH(K$8,REPORT_DATA_BY_COMP!$A$1:$AH$1,0)), "")</f>
        <v>3</v>
      </c>
      <c r="L14" s="47">
        <f>IFERROR(INDEX(REPORT_DATA_BY_COMP!$A:$AH,$D14,MATCH(L$8,REPORT_DATA_BY_COMP!$A$1:$AH$1,0)), "")</f>
        <v>1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6</v>
      </c>
      <c r="O14" s="10">
        <f>IFERROR(INDEX(REPORT_DATA_BY_COMP!$A:$AH,$D14,MATCH(O$8,REPORT_DATA_BY_COMP!$A$1:$AH$1,0)), "")</f>
        <v>3</v>
      </c>
      <c r="P14" s="10">
        <f>IFERROR(INDEX(REPORT_DATA_BY_COMP!$A:$AH,$D14,MATCH(P$8,REPORT_DATA_BY_COMP!$A$1:$AH$1,0)), "")</f>
        <v>7</v>
      </c>
      <c r="Q14" s="10">
        <f>IFERROR(INDEX(REPORT_DATA_BY_COMP!$A:$AH,$D14,MATCH(Q$8,REPORT_DATA_BY_COMP!$A$1:$AH$1,0)), "")</f>
        <v>6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8</v>
      </c>
    </row>
    <row r="15" spans="1:19" ht="15" customHeight="1">
      <c r="A15" s="1"/>
      <c r="B15" s="1" t="s">
        <v>2238</v>
      </c>
      <c r="C15" s="64" t="str">
        <f>CONCATENATE(YEAR,":",MONTH,":",WEEK,":",WEEKDAY,":",$B15)</f>
        <v>2016:3:3:7:YONGHE_S</v>
      </c>
      <c r="D15" s="64">
        <f>MATCH($C15,REPORT_DATA_BY_COMP!$A:$A,0)</f>
        <v>965</v>
      </c>
      <c r="E15" s="65" t="str">
        <f>SUBSTITUTE(VLOOKUP($B15,COMP_LIST!$A:$AA,5,FALSE),"EL","")</f>
        <v>S. Meyers STL / Beeston STL</v>
      </c>
      <c r="F15" s="4" t="str">
        <f>VLOOKUP($B15,COMP_LIST!$A:$AA,3,FALSE)</f>
        <v>Yonghe S</v>
      </c>
      <c r="G15" s="4" t="str">
        <f>VLOOKUP($B15,COMP_LIST!$A:$AA,4,FALSE)</f>
        <v>永和姐妹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2</v>
      </c>
      <c r="K15" s="10">
        <f>IFERROR(INDEX(REPORT_DATA_BY_COMP!$A:$AH,$D15,MATCH(K$8,REPORT_DATA_BY_COMP!$A$1:$AH$1,0)), "")</f>
        <v>4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10</v>
      </c>
      <c r="O15" s="10">
        <f>IFERROR(INDEX(REPORT_DATA_BY_COMP!$A:$AH,$D15,MATCH(O$8,REPORT_DATA_BY_COMP!$A$1:$AH$1,0)), "")</f>
        <v>2</v>
      </c>
      <c r="P15" s="10">
        <f>IFERROR(INDEX(REPORT_DATA_BY_COMP!$A:$AH,$D15,MATCH(P$8,REPORT_DATA_BY_COMP!$A$1:$AH$1,0)), "")</f>
        <v>8</v>
      </c>
      <c r="Q15" s="10">
        <f>IFERROR(INDEX(REPORT_DATA_BY_COMP!$A:$AH,$D15,MATCH(Q$8,REPORT_DATA_BY_COMP!$A$1:$AH$1,0)), "")</f>
        <v>10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24</v>
      </c>
    </row>
    <row r="16" spans="1:19" ht="15" customHeight="1">
      <c r="A16" s="1"/>
      <c r="B16" s="1"/>
      <c r="E16" s="8" t="s">
        <v>819</v>
      </c>
      <c r="F16" s="9"/>
      <c r="G16" s="9"/>
      <c r="H16" s="11">
        <f>SUM(H12:H15)</f>
        <v>0</v>
      </c>
      <c r="I16" s="11">
        <f>SUM(I12:I15)</f>
        <v>1</v>
      </c>
      <c r="J16" s="11">
        <f>SUM(J12:J15)</f>
        <v>7</v>
      </c>
      <c r="K16" s="11">
        <f>SUM(K12:K15)</f>
        <v>12</v>
      </c>
      <c r="L16" s="48">
        <f>SUM(L12:L15)</f>
        <v>1</v>
      </c>
      <c r="M16" s="57">
        <f>SUM(M12:M15)</f>
        <v>0</v>
      </c>
      <c r="N16" s="51">
        <f>SUM(N12:N15)</f>
        <v>25</v>
      </c>
      <c r="O16" s="11">
        <f>SUM(O12:O15)</f>
        <v>10</v>
      </c>
      <c r="P16" s="11">
        <f>SUM(P12:P15)</f>
        <v>28</v>
      </c>
      <c r="Q16" s="11">
        <f>SUM(Q12:Q15)</f>
        <v>22</v>
      </c>
      <c r="R16" s="11">
        <f>SUM(R12:R15)</f>
        <v>0</v>
      </c>
      <c r="S16" s="11">
        <f>SUM(S12:S15)</f>
        <v>48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2703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2016:3:1:7:SHUANGHE</v>
      </c>
      <c r="D19" s="64">
        <f>MATCH($C19,REPORT_DATA_BY_DISTRICT!$A:$A, 0)</f>
        <v>236</v>
      </c>
      <c r="E19" s="19" t="s">
        <v>796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12</v>
      </c>
      <c r="K19" s="10">
        <f>IFERROR(INDEX(REPORT_DATA_BY_DISTRICT!$A:$AH,$D19,MATCH(K$8,REPORT_DATA_BY_DISTRICT!$A$1:$AH$1,0)), "")</f>
        <v>11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1</v>
      </c>
      <c r="N19" s="10">
        <f>IFERROR(INDEX(REPORT_DATA_BY_DISTRICT!$A:$AH,$D19,MATCH(N$8,REPORT_DATA_BY_DISTRICT!$A$1:$AH$1,0)), "")</f>
        <v>34</v>
      </c>
      <c r="O19" s="10">
        <f>IFERROR(INDEX(REPORT_DATA_BY_DISTRICT!$A:$AH,$D19,MATCH(O$8,REPORT_DATA_BY_DISTRICT!$A$1:$AH$1,0)), "")</f>
        <v>13</v>
      </c>
      <c r="P19" s="10">
        <f>IFERROR(INDEX(REPORT_DATA_BY_DISTRICT!$A:$AH,$D19,MATCH(P$8,REPORT_DATA_BY_DISTRICT!$A$1:$AH$1,0)), "")</f>
        <v>37</v>
      </c>
      <c r="Q19" s="10">
        <f>IFERROR(INDEX(REPORT_DATA_BY_DISTRICT!$A:$AH,$D19,MATCH(Q$8,REPORT_DATA_BY_DISTRICT!$A$1:$AH$1,0)), "")</f>
        <v>26</v>
      </c>
      <c r="R19" s="10">
        <f>IFERROR(INDEX(REPORT_DATA_BY_DISTRICT!$A:$AH,$D19,MATCH(R$8,REPORT_DATA_BY_DISTRICT!$A$1:$AH$1,0)), "")</f>
        <v>5</v>
      </c>
      <c r="S19" s="10">
        <f>IFERROR(INDEX(REPORT_DATA_BY_DISTRICT!$A:$AH,$D19,MATCH(S$8,REPORT_DATA_BY_DISTRICT!$A$1:$AH$1,0)), "")</f>
        <v>34</v>
      </c>
    </row>
    <row r="20" spans="3:19" ht="15" customHeight="1">
      <c r="C20" s="64" t="str">
        <f>CONCATENATE(YEAR,":",MONTH,":2:",WEEKLY_REPORT_DAY,":", $A$1)</f>
        <v>2016:3:2:7:SHUANGHE</v>
      </c>
      <c r="D20" s="64">
        <f>MATCH($C20,REPORT_DATA_BY_DISTRICT!$A:$A, 0)</f>
        <v>266</v>
      </c>
      <c r="E20" s="19" t="s">
        <v>795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15</v>
      </c>
      <c r="K20" s="10">
        <f>IFERROR(INDEX(REPORT_DATA_BY_DISTRICT!$A:$AH,$D20,MATCH(K$8,REPORT_DATA_BY_DISTRICT!$A$1:$AH$1,0)), "")</f>
        <v>9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31</v>
      </c>
      <c r="O20" s="10">
        <f>IFERROR(INDEX(REPORT_DATA_BY_DISTRICT!$A:$AH,$D20,MATCH(O$8,REPORT_DATA_BY_DISTRICT!$A$1:$AH$1,0)), "")</f>
        <v>10</v>
      </c>
      <c r="P20" s="10">
        <f>IFERROR(INDEX(REPORT_DATA_BY_DISTRICT!$A:$AH,$D20,MATCH(P$8,REPORT_DATA_BY_DISTRICT!$A$1:$AH$1,0)), "")</f>
        <v>30</v>
      </c>
      <c r="Q20" s="10">
        <f>IFERROR(INDEX(REPORT_DATA_BY_DISTRICT!$A:$AH,$D20,MATCH(Q$8,REPORT_DATA_BY_DISTRICT!$A$1:$AH$1,0)), "")</f>
        <v>15</v>
      </c>
      <c r="R20" s="10">
        <f>IFERROR(INDEX(REPORT_DATA_BY_DISTRICT!$A:$AH,$D20,MATCH(R$8,REPORT_DATA_BY_DISTRICT!$A$1:$AH$1,0)), "")</f>
        <v>2</v>
      </c>
      <c r="S20" s="10">
        <f>IFERROR(INDEX(REPORT_DATA_BY_DISTRICT!$A:$AH,$D20,MATCH(S$8,REPORT_DATA_BY_DISTRICT!$A$1:$AH$1,0)), "")</f>
        <v>21</v>
      </c>
    </row>
    <row r="21" spans="3:19" ht="15" customHeight="1">
      <c r="C21" s="64" t="str">
        <f>CONCATENATE(YEAR,":",MONTH,":3:",WEEKLY_REPORT_DAY,":", $A$1)</f>
        <v>2016:3:3:7:SHUANGHE</v>
      </c>
      <c r="D21" s="64">
        <f>MATCH($C21,REPORT_DATA_BY_DISTRICT!$A:$A, 0)</f>
        <v>295</v>
      </c>
      <c r="E21" s="19" t="s">
        <v>797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1</v>
      </c>
      <c r="J21" s="10">
        <f>IFERROR(INDEX(REPORT_DATA_BY_DISTRICT!$A:$AH,$D21,MATCH(J$8,REPORT_DATA_BY_DISTRICT!$A$1:$AH$1,0)), "")</f>
        <v>7</v>
      </c>
      <c r="K21" s="10">
        <f>IFERROR(INDEX(REPORT_DATA_BY_DISTRICT!$A:$AH,$D21,MATCH(K$8,REPORT_DATA_BY_DISTRICT!$A$1:$AH$1,0)), "")</f>
        <v>12</v>
      </c>
      <c r="L21" s="10">
        <f>IFERROR(INDEX(REPORT_DATA_BY_DISTRICT!$A:$AH,$D21,MATCH(L$8,REPORT_DATA_BY_DISTRICT!$A$1:$AH$1,0)), "")</f>
        <v>1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25</v>
      </c>
      <c r="O21" s="10">
        <f>IFERROR(INDEX(REPORT_DATA_BY_DISTRICT!$A:$AH,$D21,MATCH(O$8,REPORT_DATA_BY_DISTRICT!$A$1:$AH$1,0)), "")</f>
        <v>10</v>
      </c>
      <c r="P21" s="10">
        <f>IFERROR(INDEX(REPORT_DATA_BY_DISTRICT!$A:$AH,$D21,MATCH(P$8,REPORT_DATA_BY_DISTRICT!$A$1:$AH$1,0)), "")</f>
        <v>28</v>
      </c>
      <c r="Q21" s="10">
        <f>IFERROR(INDEX(REPORT_DATA_BY_DISTRICT!$A:$AH,$D21,MATCH(Q$8,REPORT_DATA_BY_DISTRICT!$A$1:$AH$1,0)), "")</f>
        <v>22</v>
      </c>
      <c r="R21" s="10">
        <f>IFERROR(INDEX(REPORT_DATA_BY_DISTRICT!$A:$AH,$D21,MATCH(R$8,REPORT_DATA_BY_DISTRICT!$A$1:$AH$1,0)), "")</f>
        <v>0</v>
      </c>
      <c r="S21" s="10">
        <f>IFERROR(INDEX(REPORT_DATA_BY_DISTRICT!$A:$AH,$D21,MATCH(S$8,REPORT_DATA_BY_DISTRICT!$A$1:$AH$1,0)), "")</f>
        <v>48</v>
      </c>
    </row>
    <row r="22" spans="3:19" ht="15" customHeight="1">
      <c r="C22" s="64" t="str">
        <f>CONCATENATE(YEAR,":",MONTH,":4:",WEEKLY_REPORT_DAY,":", $A$1)</f>
        <v>2016:3:4:7:SHUANGHE</v>
      </c>
      <c r="D22" s="64" t="e">
        <f>MATCH($C22,REPORT_DATA_BY_DISTRICT!$A:$A, 0)</f>
        <v>#N/A</v>
      </c>
      <c r="E22" s="19" t="s">
        <v>798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2016:3:5:7:SHUANGHE</v>
      </c>
      <c r="D23" s="64" t="e">
        <f>MATCH($C23,REPORT_DATA_BY_DISTRICT!$A:$A, 0)</f>
        <v>#N/A</v>
      </c>
      <c r="E23" s="19" t="s">
        <v>799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819</v>
      </c>
      <c r="F24" s="14"/>
      <c r="G24" s="14"/>
      <c r="H24" s="17">
        <f>SUM(H19:H23)</f>
        <v>0</v>
      </c>
      <c r="I24" s="17">
        <f t="shared" ref="I24:R24" si="0">SUM(I19:I23)</f>
        <v>2</v>
      </c>
      <c r="J24" s="17">
        <f t="shared" si="0"/>
        <v>34</v>
      </c>
      <c r="K24" s="17">
        <f t="shared" si="0"/>
        <v>32</v>
      </c>
      <c r="L24" s="49">
        <f t="shared" si="0"/>
        <v>2</v>
      </c>
      <c r="M24" s="17">
        <f t="shared" si="0"/>
        <v>1</v>
      </c>
      <c r="N24" s="52">
        <f t="shared" si="0"/>
        <v>90</v>
      </c>
      <c r="O24" s="17">
        <f t="shared" si="0"/>
        <v>33</v>
      </c>
      <c r="P24" s="17">
        <f t="shared" si="0"/>
        <v>95</v>
      </c>
      <c r="Q24" s="17">
        <f t="shared" si="0"/>
        <v>63</v>
      </c>
      <c r="R24" s="17">
        <f t="shared" si="0"/>
        <v>7</v>
      </c>
      <c r="S24" s="17">
        <f>SUM(S19:S23)</f>
        <v>103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2">
    <cfRule type="expression" dxfId="78" priority="14">
      <formula>AND(M$9&lt;&gt;"",M12&gt;=M$9)</formula>
    </cfRule>
  </conditionalFormatting>
  <conditionalFormatting sqref="M12:S12">
    <cfRule type="expression" dxfId="77" priority="13">
      <formula>J12=""</formula>
    </cfRule>
    <cfRule type="expression" dxfId="76" priority="15">
      <formula>AND(M$10&lt;&gt;"",M12&lt;M$10)</formula>
    </cfRule>
    <cfRule type="expression" dxfId="75" priority="16">
      <formula>AND(M$10&lt;&gt;"",M12&gt;=M$10)</formula>
    </cfRule>
  </conditionalFormatting>
  <conditionalFormatting sqref="M15:S15">
    <cfRule type="expression" dxfId="74" priority="10">
      <formula>J15=""</formula>
    </cfRule>
    <cfRule type="expression" dxfId="73" priority="11">
      <formula>AND(M$10&lt;&gt;"",M15&lt;M$10)</formula>
    </cfRule>
    <cfRule type="expression" dxfId="72" priority="12">
      <formula>AND(M$10&lt;&gt;"",M15&gt;=M$10)</formula>
    </cfRule>
  </conditionalFormatting>
  <conditionalFormatting sqref="M15:S15">
    <cfRule type="expression" dxfId="71" priority="9">
      <formula>AND(M$9&lt;&gt;"",M15&gt;=M$9)</formula>
    </cfRule>
  </conditionalFormatting>
  <conditionalFormatting sqref="M14:S14">
    <cfRule type="expression" dxfId="70" priority="6">
      <formula>J14=""</formula>
    </cfRule>
    <cfRule type="expression" dxfId="69" priority="7">
      <formula>AND(M$10&lt;&gt;"",M14&lt;M$10)</formula>
    </cfRule>
    <cfRule type="expression" dxfId="68" priority="8">
      <formula>AND(M$10&lt;&gt;"",M14&gt;=M$10)</formula>
    </cfRule>
  </conditionalFormatting>
  <conditionalFormatting sqref="M14:S14">
    <cfRule type="expression" dxfId="67" priority="5">
      <formula>AND(M$9&lt;&gt;"",M14&gt;=M$9)</formula>
    </cfRule>
  </conditionalFormatting>
  <conditionalFormatting sqref="M13:S13">
    <cfRule type="expression" dxfId="66" priority="2">
      <formula>J13=""</formula>
    </cfRule>
    <cfRule type="expression" dxfId="65" priority="3">
      <formula>AND(M$10&lt;&gt;"",M13&lt;M$10)</formula>
    </cfRule>
    <cfRule type="expression" dxfId="64" priority="4">
      <formula>AND(M$10&lt;&gt;"",M13&gt;=M$10)</formula>
    </cfRule>
  </conditionalFormatting>
  <conditionalFormatting sqref="M13:S13">
    <cfRule type="expression" dxfId="63" priority="1">
      <formula>AND(M$9&lt;&gt;"",M13&gt;=M$9)</formula>
    </cfRule>
  </conditionalFormatting>
  <pageMargins left="0.70866141732283472" right="0.70866141732283472" top="0.74803149606299213" bottom="0.74803149606299213" header="0.31496062992125984" footer="0.31496062992125984"/>
  <pageSetup paperSize="9" scale="65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opLeftCell="I79" zoomScale="85" zoomScaleNormal="85" workbookViewId="0">
      <selection activeCell="X98" sqref="X9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2014:1:0:0:SHUANGHE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2014:2:0:0:SHUANGHE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2014:3:0:0:SHUANGHE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2014:4:0:0:SHUANGHE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2014:5:0:0:SHUANGHE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2014:6:0:0:SHUANGHE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2014:7:0:0:SHUANGHE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2014:8:0:0:SHUANGHE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2014:9:0:0:SHUANGHE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2014:10:0:0:SHUANGHE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2014:11:0:0:SHUANGHE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2014:12:0:0:SHUANGHE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2015:1:0:0:SHUANGHE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2015:2:0:0:SHUANGHE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2015:3:0:0:SHUANGHE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2015:4:0:0:SHUANGHE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2015:5:0:0:SHUANGHE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2015:6:0:0:SHUANGHE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2015:7:0:0:SHUANGHE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2015:8:0:0:SHUANGHE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2015:9:0:0:SHUANGHE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2015:10:0:0:SHUANGHE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2015:11:0:0:SHUANGHE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2015:12:0:0:SHUANGHE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2016:1:0:0:SHUANGHE</v>
      </c>
      <c r="AB77" s="27">
        <f t="shared" ca="1" si="3"/>
        <v>13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42372</v>
      </c>
      <c r="AN77" s="27">
        <f t="shared" ref="AN77:AN88" si="10">WEEKNUM(AM77,2)-WEEKNUM(DATE(YEAR(AM77),MONTH(AM77),1),2)+1</f>
        <v>1</v>
      </c>
      <c r="AO77" s="28" t="str">
        <f t="shared" ref="AO77:AO88" si="11">CONCATENATE(YEAR(AM77),":",MONTH(AM77),":",AN77,":",WEEKLY_REPORT_DAY,":", $X$90)</f>
        <v>2016:1:1:7:SHUANGHE</v>
      </c>
      <c r="AP77" s="27" t="e">
        <f t="shared" ref="AP77:AP88" ca="1" si="12">MATCH(AO77,INDIRECT(CONCATENATE($X$93,"$A:$A")),0)</f>
        <v>#N/A</v>
      </c>
      <c r="AQ77" s="21" t="e">
        <f t="shared" ref="AQ77:AU88" ca="1" si="13">INDEX(INDIRECT(CONCATENATE($X$93,"$A:$AG")),$AP77,MATCH(AQ$52,INDIRECT(CONCATENATE($X$93,"$A1:$AG1")),0))</f>
        <v>#N/A</v>
      </c>
      <c r="AR77" s="21" t="e">
        <f t="shared" ca="1" si="13"/>
        <v>#N/A</v>
      </c>
      <c r="AS77" s="21" t="e">
        <f t="shared" ca="1" si="13"/>
        <v>#N/A</v>
      </c>
      <c r="AT77" s="21" t="e">
        <f t="shared" ca="1" si="13"/>
        <v>#N/A</v>
      </c>
      <c r="AU77" s="21" t="e">
        <f t="shared" ca="1" si="13"/>
        <v>#N/A</v>
      </c>
      <c r="AV77" s="21">
        <f t="shared" ref="AV77:AV88" si="14">ROUND(1*$X$97/$X$99,0)</f>
        <v>1</v>
      </c>
      <c r="AW77" s="21">
        <f t="shared" ref="AW77:AW88" si="15">6*$X$97</f>
        <v>24</v>
      </c>
      <c r="AX77" s="21">
        <f t="shared" ref="AX77:AX88" si="16">3*$X$97</f>
        <v>12</v>
      </c>
      <c r="AY77" s="21">
        <f t="shared" ref="AY77:AY88" si="17">5*$X$97</f>
        <v>20</v>
      </c>
      <c r="AZ77" s="21">
        <f t="shared" ref="AZ77:AZ88" si="18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2016:2:0:0:SHUANGHE</v>
      </c>
      <c r="AB78" s="27">
        <f t="shared" ca="1" si="3"/>
        <v>49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42379</v>
      </c>
      <c r="AN78" s="27">
        <f t="shared" si="10"/>
        <v>2</v>
      </c>
      <c r="AO78" s="28" t="str">
        <f t="shared" si="11"/>
        <v>2016:1:2:7:SHUANGHE</v>
      </c>
      <c r="AP78" s="27">
        <f t="shared" ca="1" si="12"/>
        <v>13</v>
      </c>
      <c r="AQ78" s="21">
        <f t="shared" ca="1" si="13"/>
        <v>0</v>
      </c>
      <c r="AR78" s="21">
        <f t="shared" ca="1" si="13"/>
        <v>33</v>
      </c>
      <c r="AS78" s="21">
        <f t="shared" ca="1" si="13"/>
        <v>0</v>
      </c>
      <c r="AT78" s="21">
        <f t="shared" ca="1" si="13"/>
        <v>14</v>
      </c>
      <c r="AU78" s="21">
        <f t="shared" ca="1" si="13"/>
        <v>0</v>
      </c>
      <c r="AV78" s="21">
        <f t="shared" si="14"/>
        <v>1</v>
      </c>
      <c r="AW78" s="21">
        <f t="shared" si="15"/>
        <v>24</v>
      </c>
      <c r="AX78" s="21">
        <f t="shared" si="16"/>
        <v>12</v>
      </c>
      <c r="AY78" s="21">
        <f t="shared" si="17"/>
        <v>20</v>
      </c>
      <c r="AZ78" s="21">
        <f t="shared" si="18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2016:3:0:0:SHUANGHE</v>
      </c>
      <c r="AB79" s="27">
        <f t="shared" ca="1" si="3"/>
        <v>82</v>
      </c>
      <c r="AC79" s="21">
        <f t="shared" ca="1" si="4"/>
        <v>1</v>
      </c>
      <c r="AD79" s="21">
        <f t="shared" si="5"/>
        <v>0</v>
      </c>
      <c r="AE79" s="27">
        <f t="shared" ca="1" si="6"/>
        <v>26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42386</v>
      </c>
      <c r="AN79" s="27">
        <f t="shared" si="10"/>
        <v>3</v>
      </c>
      <c r="AO79" s="28" t="str">
        <f t="shared" si="11"/>
        <v>2016:1:3:7:SHUANGHE</v>
      </c>
      <c r="AP79" s="27" t="e">
        <f t="shared" ca="1" si="12"/>
        <v>#N/A</v>
      </c>
      <c r="AQ79" s="21" t="e">
        <f t="shared" ca="1" si="13"/>
        <v>#N/A</v>
      </c>
      <c r="AR79" s="21" t="e">
        <f t="shared" ca="1" si="13"/>
        <v>#N/A</v>
      </c>
      <c r="AS79" s="21" t="e">
        <f t="shared" ca="1" si="13"/>
        <v>#N/A</v>
      </c>
      <c r="AT79" s="21" t="e">
        <f t="shared" ca="1" si="13"/>
        <v>#N/A</v>
      </c>
      <c r="AU79" s="21" t="e">
        <f t="shared" ca="1" si="13"/>
        <v>#N/A</v>
      </c>
      <c r="AV79" s="21">
        <f t="shared" si="14"/>
        <v>1</v>
      </c>
      <c r="AW79" s="21">
        <f t="shared" si="15"/>
        <v>24</v>
      </c>
      <c r="AX79" s="21">
        <f t="shared" si="16"/>
        <v>12</v>
      </c>
      <c r="AY79" s="21">
        <f t="shared" si="17"/>
        <v>20</v>
      </c>
      <c r="AZ79" s="21">
        <f t="shared" si="18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2016:4:0:0:SHUANGHE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42393</v>
      </c>
      <c r="AN80" s="27">
        <f t="shared" si="10"/>
        <v>4</v>
      </c>
      <c r="AO80" s="28" t="str">
        <f t="shared" si="11"/>
        <v>2016:1:4:7:SHUANGHE</v>
      </c>
      <c r="AP80" s="27">
        <f t="shared" ca="1" si="12"/>
        <v>45</v>
      </c>
      <c r="AQ80" s="21">
        <f t="shared" ca="1" si="13"/>
        <v>1</v>
      </c>
      <c r="AR80" s="21">
        <f t="shared" ca="1" si="13"/>
        <v>35</v>
      </c>
      <c r="AS80" s="21">
        <f t="shared" ca="1" si="13"/>
        <v>8</v>
      </c>
      <c r="AT80" s="21">
        <f t="shared" ca="1" si="13"/>
        <v>24</v>
      </c>
      <c r="AU80" s="21">
        <f t="shared" ca="1" si="13"/>
        <v>0</v>
      </c>
      <c r="AV80" s="21">
        <f t="shared" si="14"/>
        <v>1</v>
      </c>
      <c r="AW80" s="21">
        <f t="shared" si="15"/>
        <v>24</v>
      </c>
      <c r="AX80" s="21">
        <f t="shared" si="16"/>
        <v>12</v>
      </c>
      <c r="AY80" s="21">
        <f t="shared" si="17"/>
        <v>20</v>
      </c>
      <c r="AZ80" s="21">
        <f t="shared" si="18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2016:5:0:0:SHUANGHE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42400</v>
      </c>
      <c r="AN81" s="27">
        <f t="shared" si="10"/>
        <v>5</v>
      </c>
      <c r="AO81" s="28" t="str">
        <f t="shared" si="11"/>
        <v>2016:1:5:7:SHUANGHE</v>
      </c>
      <c r="AP81" s="27">
        <f t="shared" ca="1" si="12"/>
        <v>77</v>
      </c>
      <c r="AQ81" s="21">
        <f t="shared" ca="1" si="13"/>
        <v>1</v>
      </c>
      <c r="AR81" s="21">
        <f t="shared" ca="1" si="13"/>
        <v>33</v>
      </c>
      <c r="AS81" s="21">
        <f t="shared" ca="1" si="13"/>
        <v>9</v>
      </c>
      <c r="AT81" s="21">
        <f t="shared" ca="1" si="13"/>
        <v>21</v>
      </c>
      <c r="AU81" s="21">
        <f t="shared" ca="1" si="13"/>
        <v>0</v>
      </c>
      <c r="AV81" s="21">
        <f t="shared" si="14"/>
        <v>1</v>
      </c>
      <c r="AW81" s="21">
        <f t="shared" si="15"/>
        <v>24</v>
      </c>
      <c r="AX81" s="21">
        <f t="shared" si="16"/>
        <v>12</v>
      </c>
      <c r="AY81" s="21">
        <f t="shared" si="17"/>
        <v>20</v>
      </c>
      <c r="AZ81" s="21">
        <f t="shared" si="18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2016:6:0:0:SHUANGHE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42407</v>
      </c>
      <c r="AN82" s="27">
        <f t="shared" si="10"/>
        <v>1</v>
      </c>
      <c r="AO82" s="28" t="str">
        <f t="shared" si="11"/>
        <v>2016:2:1:7:SHUANGHE</v>
      </c>
      <c r="AP82" s="27">
        <f t="shared" ca="1" si="12"/>
        <v>109</v>
      </c>
      <c r="AQ82" s="21">
        <f t="shared" ca="1" si="13"/>
        <v>0</v>
      </c>
      <c r="AR82" s="21">
        <f t="shared" ca="1" si="13"/>
        <v>34</v>
      </c>
      <c r="AS82" s="21">
        <f t="shared" ca="1" si="13"/>
        <v>2</v>
      </c>
      <c r="AT82" s="21">
        <f t="shared" ca="1" si="13"/>
        <v>16</v>
      </c>
      <c r="AU82" s="21">
        <f t="shared" ca="1" si="13"/>
        <v>0</v>
      </c>
      <c r="AV82" s="21">
        <f t="shared" si="14"/>
        <v>1</v>
      </c>
      <c r="AW82" s="21">
        <f t="shared" si="15"/>
        <v>24</v>
      </c>
      <c r="AX82" s="21">
        <f t="shared" si="16"/>
        <v>12</v>
      </c>
      <c r="AY82" s="21">
        <f t="shared" si="17"/>
        <v>20</v>
      </c>
      <c r="AZ82" s="21">
        <f t="shared" si="18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2016:7:0:0:SHUANGHE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42414</v>
      </c>
      <c r="AN83" s="27">
        <f t="shared" si="10"/>
        <v>2</v>
      </c>
      <c r="AO83" s="28" t="str">
        <f t="shared" si="11"/>
        <v>2016:2:2:7:SHUANGHE</v>
      </c>
      <c r="AP83" s="27">
        <f t="shared" ca="1" si="12"/>
        <v>141</v>
      </c>
      <c r="AQ83" s="21">
        <f t="shared" ca="1" si="13"/>
        <v>0</v>
      </c>
      <c r="AR83" s="21">
        <f t="shared" ca="1" si="13"/>
        <v>32</v>
      </c>
      <c r="AS83" s="21">
        <f t="shared" ca="1" si="13"/>
        <v>13</v>
      </c>
      <c r="AT83" s="21">
        <f t="shared" ca="1" si="13"/>
        <v>30</v>
      </c>
      <c r="AU83" s="21">
        <f t="shared" ca="1" si="13"/>
        <v>1</v>
      </c>
      <c r="AV83" s="21">
        <f t="shared" si="14"/>
        <v>1</v>
      </c>
      <c r="AW83" s="21">
        <f t="shared" si="15"/>
        <v>24</v>
      </c>
      <c r="AX83" s="21">
        <f t="shared" si="16"/>
        <v>12</v>
      </c>
      <c r="AY83" s="21">
        <f t="shared" si="17"/>
        <v>20</v>
      </c>
      <c r="AZ83" s="21">
        <f t="shared" si="18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2016:8:0:0:SHUANGHE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42421</v>
      </c>
      <c r="AN84" s="27">
        <f t="shared" si="10"/>
        <v>3</v>
      </c>
      <c r="AO84" s="28" t="str">
        <f t="shared" si="11"/>
        <v>2016:2:3:7:SHUANGHE</v>
      </c>
      <c r="AP84" s="27">
        <f t="shared" ca="1" si="12"/>
        <v>173</v>
      </c>
      <c r="AQ84" s="21">
        <f t="shared" ca="1" si="13"/>
        <v>0</v>
      </c>
      <c r="AR84" s="21">
        <f t="shared" ca="1" si="13"/>
        <v>27</v>
      </c>
      <c r="AS84" s="21">
        <f t="shared" ca="1" si="13"/>
        <v>11</v>
      </c>
      <c r="AT84" s="21">
        <f t="shared" ca="1" si="13"/>
        <v>19</v>
      </c>
      <c r="AU84" s="21">
        <f t="shared" ca="1" si="13"/>
        <v>3</v>
      </c>
      <c r="AV84" s="21">
        <f t="shared" si="14"/>
        <v>1</v>
      </c>
      <c r="AW84" s="21">
        <f t="shared" si="15"/>
        <v>24</v>
      </c>
      <c r="AX84" s="21">
        <f t="shared" si="16"/>
        <v>12</v>
      </c>
      <c r="AY84" s="21">
        <f t="shared" si="17"/>
        <v>20</v>
      </c>
      <c r="AZ84" s="21">
        <f t="shared" si="18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2016:9:0:0:SHUANGHE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90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42428</v>
      </c>
      <c r="AN85" s="27">
        <f t="shared" si="10"/>
        <v>4</v>
      </c>
      <c r="AO85" s="28" t="str">
        <f t="shared" si="11"/>
        <v>2016:2:4:7:SHUANGHE</v>
      </c>
      <c r="AP85" s="27">
        <f t="shared" ca="1" si="12"/>
        <v>205</v>
      </c>
      <c r="AQ85" s="21">
        <f t="shared" ca="1" si="13"/>
        <v>0</v>
      </c>
      <c r="AR85" s="21">
        <f t="shared" ca="1" si="13"/>
        <v>33</v>
      </c>
      <c r="AS85" s="21">
        <f t="shared" ca="1" si="13"/>
        <v>16</v>
      </c>
      <c r="AT85" s="21">
        <f t="shared" ca="1" si="13"/>
        <v>29</v>
      </c>
      <c r="AU85" s="21">
        <f t="shared" ca="1" si="13"/>
        <v>6</v>
      </c>
      <c r="AV85" s="21">
        <f t="shared" si="14"/>
        <v>1</v>
      </c>
      <c r="AW85" s="21">
        <f t="shared" si="15"/>
        <v>24</v>
      </c>
      <c r="AX85" s="21">
        <f t="shared" si="16"/>
        <v>12</v>
      </c>
      <c r="AY85" s="21">
        <f t="shared" si="17"/>
        <v>20</v>
      </c>
      <c r="AZ85" s="21">
        <f t="shared" si="18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2016:10:0:0:SHUANGHE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42435</v>
      </c>
      <c r="AN86" s="27">
        <f t="shared" si="10"/>
        <v>1</v>
      </c>
      <c r="AO86" s="28" t="str">
        <f t="shared" si="11"/>
        <v>2016:3:1:7:SHUANGHE</v>
      </c>
      <c r="AP86" s="27">
        <f t="shared" ca="1" si="12"/>
        <v>236</v>
      </c>
      <c r="AQ86" s="21">
        <f t="shared" ca="1" si="13"/>
        <v>1</v>
      </c>
      <c r="AR86" s="21">
        <f t="shared" ca="1" si="13"/>
        <v>34</v>
      </c>
      <c r="AS86" s="21">
        <f t="shared" ca="1" si="13"/>
        <v>13</v>
      </c>
      <c r="AT86" s="21">
        <f t="shared" ca="1" si="13"/>
        <v>26</v>
      </c>
      <c r="AU86" s="21">
        <f t="shared" ca="1" si="13"/>
        <v>5</v>
      </c>
      <c r="AV86" s="21">
        <f t="shared" si="14"/>
        <v>1</v>
      </c>
      <c r="AW86" s="21">
        <f t="shared" si="15"/>
        <v>24</v>
      </c>
      <c r="AX86" s="21">
        <f t="shared" si="16"/>
        <v>12</v>
      </c>
      <c r="AY86" s="21">
        <f t="shared" si="17"/>
        <v>20</v>
      </c>
      <c r="AZ86" s="21">
        <f t="shared" si="18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2016:11:0:0:SHUANGHE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42442</v>
      </c>
      <c r="AN87" s="27">
        <f t="shared" si="10"/>
        <v>2</v>
      </c>
      <c r="AO87" s="28" t="str">
        <f t="shared" si="11"/>
        <v>2016:3:2:7:SHUANGHE</v>
      </c>
      <c r="AP87" s="27">
        <f t="shared" ca="1" si="12"/>
        <v>266</v>
      </c>
      <c r="AQ87" s="21">
        <f t="shared" ca="1" si="13"/>
        <v>0</v>
      </c>
      <c r="AR87" s="21">
        <f t="shared" ca="1" si="13"/>
        <v>31</v>
      </c>
      <c r="AS87" s="21">
        <f t="shared" ca="1" si="13"/>
        <v>10</v>
      </c>
      <c r="AT87" s="21">
        <f t="shared" ca="1" si="13"/>
        <v>15</v>
      </c>
      <c r="AU87" s="21">
        <f t="shared" ca="1" si="13"/>
        <v>2</v>
      </c>
      <c r="AV87" s="21">
        <f t="shared" si="14"/>
        <v>1</v>
      </c>
      <c r="AW87" s="21">
        <f t="shared" si="15"/>
        <v>24</v>
      </c>
      <c r="AX87" s="21">
        <f t="shared" si="16"/>
        <v>12</v>
      </c>
      <c r="AY87" s="21">
        <f t="shared" si="17"/>
        <v>20</v>
      </c>
      <c r="AZ87" s="21">
        <f t="shared" si="18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2016:12:0:0:SHUANGHE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42449</v>
      </c>
      <c r="AN88" s="27">
        <f t="shared" si="10"/>
        <v>3</v>
      </c>
      <c r="AO88" s="28" t="str">
        <f t="shared" si="11"/>
        <v>2016:3:3:7:SHUANGHE</v>
      </c>
      <c r="AP88" s="27">
        <f t="shared" ca="1" si="12"/>
        <v>295</v>
      </c>
      <c r="AQ88" s="21">
        <f t="shared" ca="1" si="13"/>
        <v>0</v>
      </c>
      <c r="AR88" s="21">
        <f t="shared" ca="1" si="13"/>
        <v>25</v>
      </c>
      <c r="AS88" s="21">
        <f t="shared" ca="1" si="13"/>
        <v>10</v>
      </c>
      <c r="AT88" s="21">
        <f t="shared" ca="1" si="13"/>
        <v>22</v>
      </c>
      <c r="AU88" s="21">
        <f t="shared" ca="1" si="13"/>
        <v>0</v>
      </c>
      <c r="AV88" s="21">
        <f t="shared" si="14"/>
        <v>1</v>
      </c>
      <c r="AW88" s="21">
        <f t="shared" si="15"/>
        <v>24</v>
      </c>
      <c r="AX88" s="21">
        <f t="shared" si="16"/>
        <v>12</v>
      </c>
      <c r="AY88" s="21">
        <f t="shared" si="17"/>
        <v>20</v>
      </c>
      <c r="AZ88" s="21">
        <f t="shared" si="18"/>
        <v>4</v>
      </c>
    </row>
    <row r="89" spans="23:52">
      <c r="AC89" s="7">
        <f ca="1">SUMIFS(AC53:AC88, $X53:$X88,YEAR,AC53:AC88,"&lt;&gt;#N/A")</f>
        <v>3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1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1484</v>
      </c>
      <c r="X90" s="2" t="s">
        <v>2240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2760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2761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1</v>
      </c>
      <c r="AN100" s="27"/>
    </row>
    <row r="101" spans="23:50">
      <c r="W101" s="7" t="s">
        <v>449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2016  3</v>
      </c>
    </row>
    <row r="107" spans="23:50" ht="23.25">
      <c r="W107" s="7" t="s">
        <v>1479</v>
      </c>
      <c r="X107" s="42" t="str">
        <f>$X$91</f>
        <v>Shuanghe District</v>
      </c>
    </row>
    <row r="108" spans="23:50">
      <c r="X108" s="40" t="str">
        <f>$X$92</f>
        <v>雙和地區</v>
      </c>
    </row>
    <row r="109" spans="23:50">
      <c r="X109" s="41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3"/>
  <sheetViews>
    <sheetView zoomScaleNormal="100" zoomScaleSheetLayoutView="115" workbookViewId="0">
      <selection activeCell="A21" sqref="A21:B24"/>
    </sheetView>
  </sheetViews>
  <sheetFormatPr defaultRowHeight="15"/>
  <cols>
    <col min="1" max="1" width="22.7109375" style="64" customWidth="1"/>
    <col min="2" max="3" width="22.85546875" style="64" customWidth="1"/>
    <col min="4" max="4" width="11.28515625" style="64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1914</v>
      </c>
      <c r="E1" s="36" t="str">
        <f>$A$2</f>
        <v>West Zone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2373</v>
      </c>
      <c r="E2" s="75" t="str">
        <f>$A$3</f>
        <v>西臺北地帶</v>
      </c>
      <c r="F2" s="26" t="s">
        <v>806</v>
      </c>
      <c r="G2" s="77">
        <f>$A$6</f>
        <v>85</v>
      </c>
      <c r="H2" s="79" t="s">
        <v>35</v>
      </c>
      <c r="I2" s="80"/>
      <c r="J2" s="80"/>
      <c r="K2" s="81"/>
      <c r="L2" s="66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2374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66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2375</v>
      </c>
      <c r="E4" s="82">
        <f>DATE</f>
        <v>42449</v>
      </c>
      <c r="F4" s="23" t="s">
        <v>804</v>
      </c>
      <c r="G4" s="24"/>
      <c r="H4" s="84">
        <f>ROUND($G$2/12*MONTH,0)</f>
        <v>21</v>
      </c>
      <c r="I4" s="85"/>
      <c r="J4" s="85"/>
      <c r="K4" s="86"/>
      <c r="L4" s="44">
        <f>ROUND($G$2/12,0)</f>
        <v>7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2376</v>
      </c>
      <c r="E5" s="83"/>
      <c r="F5" s="5" t="s">
        <v>805</v>
      </c>
      <c r="G5" s="6"/>
      <c r="H5" s="87">
        <f ca="1">WEST_ZONE_GRAPH!$AC$89</f>
        <v>12</v>
      </c>
      <c r="I5" s="88"/>
      <c r="J5" s="88"/>
      <c r="K5" s="89"/>
      <c r="L5" s="45">
        <f>$M$33</f>
        <v>1</v>
      </c>
      <c r="M5" s="92"/>
      <c r="N5" s="94"/>
      <c r="O5" s="74"/>
      <c r="P5" s="74"/>
      <c r="Q5" s="74"/>
      <c r="R5" s="74"/>
      <c r="S5" s="74"/>
    </row>
    <row r="6" spans="1:19" ht="15" customHeight="1">
      <c r="A6" s="1">
        <v>85</v>
      </c>
      <c r="E6" s="34" t="str">
        <f>$A$4</f>
        <v>West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西臺北支聯會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2377</v>
      </c>
      <c r="B11" s="1"/>
      <c r="E11" s="5" t="str">
        <f>$A11</f>
        <v>Tucheng 土城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2157</v>
      </c>
      <c r="C12" s="64" t="str">
        <f>CONCATENATE(YEAR,":",MONTH,":",WEEK,":",WEEKDAY,":",$B12)</f>
        <v>2016:3:3:7:TUCHENG_ZL</v>
      </c>
      <c r="D12" s="64">
        <f>MATCH($C12,REPORT_DATA_BY_COMP!$A:$A,0)</f>
        <v>947</v>
      </c>
      <c r="E12" s="65" t="str">
        <f>SUBSTITUTE(VLOOKUP($B12,COMP_LIST!$A:$AA,5,FALSE),"EL","")</f>
        <v>E. Bellingham / Ribar ZL</v>
      </c>
      <c r="F12" s="4" t="str">
        <f>VLOOKUP($B12,COMP_LIST!$A:$AA,3,FALSE)</f>
        <v>Tucheng ZL</v>
      </c>
      <c r="G12" s="4" t="str">
        <f>VLOOKUP($B12,COMP_LIST!$A:$AA,4,FALSE)</f>
        <v>土城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4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9</v>
      </c>
      <c r="O12" s="10">
        <f>IFERROR(INDEX(REPORT_DATA_BY_COMP!$A:$AH,$D12,MATCH(O$8,REPORT_DATA_BY_COMP!$A$1:$AH$1,0)), "")</f>
        <v>3</v>
      </c>
      <c r="P12" s="10">
        <f>IFERROR(INDEX(REPORT_DATA_BY_COMP!$A:$AH,$D12,MATCH(P$8,REPORT_DATA_BY_COMP!$A$1:$AH$1,0)), "")</f>
        <v>12</v>
      </c>
      <c r="Q12" s="10">
        <f>IFERROR(INDEX(REPORT_DATA_BY_COMP!$A:$AH,$D12,MATCH(Q$8,REPORT_DATA_BY_COMP!$A$1:$AH$1,0)), "")</f>
        <v>13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26</v>
      </c>
    </row>
    <row r="13" spans="1:19" ht="15" customHeight="1">
      <c r="A13" s="1"/>
      <c r="B13" s="1" t="s">
        <v>2161</v>
      </c>
      <c r="C13" s="64" t="str">
        <f>CONCATENATE(YEAR,":",MONTH,":",WEEK,":",WEEKDAY,":",$B13)</f>
        <v>2016:3:3:7:TUCHENG_S</v>
      </c>
      <c r="D13" s="64">
        <f>MATCH($C13,REPORT_DATA_BY_COMP!$A:$A,0)</f>
        <v>946</v>
      </c>
      <c r="E13" s="65" t="str">
        <f>SUBSTITUTE(VLOOKUP($B13,COMP_LIST!$A:$AA,5,FALSE),"EL","")</f>
        <v>S. Good  / Davis</v>
      </c>
      <c r="F13" s="4" t="str">
        <f>VLOOKUP($B13,COMP_LIST!$A:$AA,3,FALSE)</f>
        <v>Tucheng S</v>
      </c>
      <c r="G13" s="4" t="str">
        <f>VLOOKUP($B13,COMP_LIST!$A:$AA,4,FALSE)</f>
        <v>土城姐妹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3</v>
      </c>
      <c r="K13" s="10">
        <f>IFERROR(INDEX(REPORT_DATA_BY_COMP!$A:$AH,$D13,MATCH(K$8,REPORT_DATA_BY_COMP!$A$1:$AH$1,0)), "")</f>
        <v>4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8</v>
      </c>
      <c r="O13" s="10">
        <f>IFERROR(INDEX(REPORT_DATA_BY_COMP!$A:$AH,$D13,MATCH(O$8,REPORT_DATA_BY_COMP!$A$1:$AH$1,0)), "")</f>
        <v>1</v>
      </c>
      <c r="P13" s="10">
        <f>IFERROR(INDEX(REPORT_DATA_BY_COMP!$A:$AH,$D13,MATCH(P$8,REPORT_DATA_BY_COMP!$A$1:$AH$1,0)), "")</f>
        <v>12</v>
      </c>
      <c r="Q13" s="10">
        <f>IFERROR(INDEX(REPORT_DATA_BY_COMP!$A:$AH,$D13,MATCH(Q$8,REPORT_DATA_BY_COMP!$A$1:$AH$1,0)), "")</f>
        <v>6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0</v>
      </c>
    </row>
    <row r="14" spans="1:19" ht="15" customHeight="1">
      <c r="A14" s="1"/>
      <c r="B14" s="1" t="s">
        <v>2063</v>
      </c>
      <c r="C14" s="64" t="str">
        <f>CONCATENATE(YEAR,":",MONTH,":",WEEK,":",WEEKDAY,":",$B14)</f>
        <v>2016:3:3:7:SANXIA_A_E</v>
      </c>
      <c r="D14" s="64">
        <f>MATCH($C14,REPORT_DATA_BY_COMP!$A:$A,0)</f>
        <v>922</v>
      </c>
      <c r="E14" s="65" t="str">
        <f>SUBSTITUTE(VLOOKUP($B14,COMP_LIST!$A:$AA,5,FALSE),"EL","")</f>
        <v>E. Richards DL / Budd</v>
      </c>
      <c r="F14" s="4" t="str">
        <f>VLOOKUP($B14,COMP_LIST!$A:$AA,3,FALSE)</f>
        <v>Sanxia A E</v>
      </c>
      <c r="G14" s="4" t="str">
        <f>VLOOKUP($B14,COMP_LIST!$A:$AA,4,FALSE)</f>
        <v>三峽 A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1</v>
      </c>
      <c r="K14" s="10">
        <f>IFERROR(INDEX(REPORT_DATA_BY_COMP!$A:$AH,$D14,MATCH(K$8,REPORT_DATA_BY_COMP!$A$1:$AH$1,0)), "")</f>
        <v>3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6</v>
      </c>
      <c r="O14" s="10">
        <f>IFERROR(INDEX(REPORT_DATA_BY_COMP!$A:$AH,$D14,MATCH(O$8,REPORT_DATA_BY_COMP!$A$1:$AH$1,0)), "")</f>
        <v>1</v>
      </c>
      <c r="P14" s="10">
        <f>IFERROR(INDEX(REPORT_DATA_BY_COMP!$A:$AH,$D14,MATCH(P$8,REPORT_DATA_BY_COMP!$A$1:$AH$1,0)), "")</f>
        <v>7</v>
      </c>
      <c r="Q14" s="10">
        <f>IFERROR(INDEX(REPORT_DATA_BY_COMP!$A:$AH,$D14,MATCH(Q$8,REPORT_DATA_BY_COMP!$A$1:$AH$1,0)), "")</f>
        <v>9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11</v>
      </c>
    </row>
    <row r="15" spans="1:19" ht="15" customHeight="1">
      <c r="A15" s="1"/>
      <c r="B15" s="1" t="s">
        <v>2069</v>
      </c>
      <c r="C15" s="64" t="str">
        <f>CONCATENATE(YEAR,":",MONTH,":",WEEK,":",WEEKDAY,":",$B15)</f>
        <v>2016:3:3:7:SANXIA_B_E</v>
      </c>
      <c r="D15" s="64">
        <f>MATCH($C15,REPORT_DATA_BY_COMP!$A:$A,0)</f>
        <v>923</v>
      </c>
      <c r="E15" s="65" t="str">
        <f>SUBSTITUTE(VLOOKUP($B15,COMP_LIST!$A:$AA,5,FALSE),"EL","")</f>
        <v>E. Ploeg  / Reintjes</v>
      </c>
      <c r="F15" s="4" t="str">
        <f>VLOOKUP($B15,COMP_LIST!$A:$AA,3,FALSE)</f>
        <v>Sanxia B E</v>
      </c>
      <c r="G15" s="4" t="str">
        <f>VLOOKUP($B15,COMP_LIST!$A:$AA,4,FALSE)</f>
        <v>三峽 B 長老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1</v>
      </c>
      <c r="K15" s="10">
        <f>IFERROR(INDEX(REPORT_DATA_BY_COMP!$A:$AH,$D15,MATCH(K$8,REPORT_DATA_BY_COMP!$A$1:$AH$1,0)), "")</f>
        <v>3</v>
      </c>
      <c r="L15" s="47">
        <f>IFERROR(INDEX(REPORT_DATA_BY_COMP!$A:$AH,$D15,MATCH(L$8,REPORT_DATA_BY_COMP!$A$1:$AH$1,0)), "")</f>
        <v>0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5</v>
      </c>
      <c r="O15" s="10">
        <f>IFERROR(INDEX(REPORT_DATA_BY_COMP!$A:$AH,$D15,MATCH(O$8,REPORT_DATA_BY_COMP!$A$1:$AH$1,0)), "")</f>
        <v>3</v>
      </c>
      <c r="P15" s="10">
        <f>IFERROR(INDEX(REPORT_DATA_BY_COMP!$A:$AH,$D15,MATCH(P$8,REPORT_DATA_BY_COMP!$A$1:$AH$1,0)), "")</f>
        <v>9</v>
      </c>
      <c r="Q15" s="10">
        <f>IFERROR(INDEX(REPORT_DATA_BY_COMP!$A:$AH,$D15,MATCH(Q$8,REPORT_DATA_BY_COMP!$A$1:$AH$1,0)), "")</f>
        <v>3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4</v>
      </c>
    </row>
    <row r="16" spans="1:19" ht="15" customHeight="1">
      <c r="A16" s="1"/>
      <c r="B16" s="1"/>
      <c r="E16" s="8" t="s">
        <v>819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8</v>
      </c>
      <c r="K16" s="11">
        <f t="shared" si="0"/>
        <v>14</v>
      </c>
      <c r="L16" s="48">
        <f t="shared" si="0"/>
        <v>0</v>
      </c>
      <c r="M16" s="57">
        <f t="shared" si="0"/>
        <v>0</v>
      </c>
      <c r="N16" s="51">
        <f t="shared" si="0"/>
        <v>28</v>
      </c>
      <c r="O16" s="11">
        <f t="shared" si="0"/>
        <v>8</v>
      </c>
      <c r="P16" s="11">
        <f t="shared" si="0"/>
        <v>40</v>
      </c>
      <c r="Q16" s="11">
        <f t="shared" si="0"/>
        <v>31</v>
      </c>
      <c r="R16" s="11">
        <f t="shared" si="0"/>
        <v>1</v>
      </c>
      <c r="S16" s="11">
        <f t="shared" si="0"/>
        <v>41</v>
      </c>
    </row>
    <row r="17" spans="1:19" ht="15" customHeight="1">
      <c r="A17" s="1" t="s">
        <v>2378</v>
      </c>
      <c r="B17" s="1"/>
      <c r="E17" s="5" t="str">
        <f>$A17</f>
        <v>Xinzhuang 新莊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1927</v>
      </c>
      <c r="C18" s="64" t="str">
        <f>CONCATENATE(YEAR,":",MONTH,":",WEEK,":",WEEKDAY,":",$B18)</f>
        <v>2016:3:3:7:DANFENG_E</v>
      </c>
      <c r="D18" s="64">
        <f>MATCH($C18,REPORT_DATA_BY_COMP!$A:$A,0)</f>
        <v>893</v>
      </c>
      <c r="E18" s="65" t="str">
        <f>SUBSTITUTE(VLOOKUP($B18,COMP_LIST!$A:$AA,5,FALSE),"EL","")</f>
        <v xml:space="preserve">E. Lin DL / Okeson </v>
      </c>
      <c r="F18" s="4" t="str">
        <f>VLOOKUP($B18,COMP_LIST!$A:$AA,3,FALSE)</f>
        <v>Danfeng E</v>
      </c>
      <c r="G18" s="4" t="str">
        <f>VLOOKUP($B18,COMP_LIST!$A:$AA,4,FALSE)</f>
        <v>丹鳳長老</v>
      </c>
      <c r="H18" s="10">
        <f>IFERROR(INDEX(REPORT_DATA_BY_COMP!$A:$AH,$D18,MATCH(H$8,REPORT_DATA_BY_COMP!$A$1:$AH$1,0)), "")</f>
        <v>0</v>
      </c>
      <c r="I18" s="10">
        <f>IFERROR(INDEX(REPORT_DATA_BY_COMP!$A:$AH,$D18,MATCH(I$8,REPORT_DATA_BY_COMP!$A$1:$AH$1,0)), "")</f>
        <v>0</v>
      </c>
      <c r="J18" s="10">
        <f>IFERROR(INDEX(REPORT_DATA_BY_COMP!$A:$AH,$D18,MATCH(J$8,REPORT_DATA_BY_COMP!$A$1:$AH$1,0)), "")</f>
        <v>9</v>
      </c>
      <c r="K18" s="10">
        <f>IFERROR(INDEX(REPORT_DATA_BY_COMP!$A:$AH,$D18,MATCH(K$8,REPORT_DATA_BY_COMP!$A$1:$AH$1,0)), "")</f>
        <v>0</v>
      </c>
      <c r="L18" s="47">
        <f>IFERROR(INDEX(REPORT_DATA_BY_COMP!$A:$AH,$D18,MATCH(L$8,REPORT_DATA_BY_COMP!$A$1:$AH$1,0)), "")</f>
        <v>0</v>
      </c>
      <c r="M18" s="56">
        <f>IFERROR(INDEX(REPORT_DATA_BY_COMP!$A:$AH,$D18,MATCH(M$8,REPORT_DATA_BY_COMP!$A$1:$AH$1,0)), "")</f>
        <v>0</v>
      </c>
      <c r="N18" s="50">
        <f>IFERROR(INDEX(REPORT_DATA_BY_COMP!$A:$AH,$D18,MATCH(N$8,REPORT_DATA_BY_COMP!$A$1:$AH$1,0)), "")</f>
        <v>11</v>
      </c>
      <c r="O18" s="10">
        <f>IFERROR(INDEX(REPORT_DATA_BY_COMP!$A:$AH,$D18,MATCH(O$8,REPORT_DATA_BY_COMP!$A$1:$AH$1,0)), "")</f>
        <v>8</v>
      </c>
      <c r="P18" s="10">
        <f>IFERROR(INDEX(REPORT_DATA_BY_COMP!$A:$AH,$D18,MATCH(P$8,REPORT_DATA_BY_COMP!$A$1:$AH$1,0)), "")</f>
        <v>13</v>
      </c>
      <c r="Q18" s="10">
        <f>IFERROR(INDEX(REPORT_DATA_BY_COMP!$A:$AH,$D18,MATCH(Q$8,REPORT_DATA_BY_COMP!$A$1:$AH$1,0)), "")</f>
        <v>10</v>
      </c>
      <c r="R18" s="10">
        <f>IFERROR(INDEX(REPORT_DATA_BY_COMP!$A:$AH,$D18,MATCH(R$8,REPORT_DATA_BY_COMP!$A$1:$AH$1,0)), "")</f>
        <v>3</v>
      </c>
      <c r="S18" s="10">
        <f>IFERROR(INDEX(REPORT_DATA_BY_COMP!$A:$AH,$D18,MATCH(S$8,REPORT_DATA_BY_COMP!$A$1:$AH$1,0)), "")</f>
        <v>9</v>
      </c>
    </row>
    <row r="19" spans="1:19" ht="15" customHeight="1">
      <c r="A19" s="1"/>
      <c r="B19" s="1" t="s">
        <v>2081</v>
      </c>
      <c r="C19" s="64" t="str">
        <f>CONCATENATE(YEAR,":",MONTH,":",WEEK,":",WEEKDAY,":",$B19)</f>
        <v>2016:3:3:7:SIYUAN_E</v>
      </c>
      <c r="D19" s="64">
        <f>MATCH($C19,REPORT_DATA_BY_COMP!$A:$A,0)</f>
        <v>926</v>
      </c>
      <c r="E19" s="65" t="str">
        <f>SUBSTITUTE(VLOOKUP($B19,COMP_LIST!$A:$AA,5,FALSE),"EL","")</f>
        <v>E. Tang / Petermann</v>
      </c>
      <c r="F19" s="4" t="str">
        <f>VLOOKUP($B19,COMP_LIST!$A:$AA,3,FALSE)</f>
        <v>Siyuan E</v>
      </c>
      <c r="G19" s="4" t="str">
        <f>VLOOKUP($B19,COMP_LIST!$A:$AA,4,FALSE)</f>
        <v>思源長老</v>
      </c>
      <c r="H19" s="10">
        <f>IFERROR(INDEX(REPORT_DATA_BY_COMP!$A:$AH,$D19,MATCH(H$8,REPORT_DATA_BY_COMP!$A$1:$AH$1,0)), "")</f>
        <v>0</v>
      </c>
      <c r="I19" s="10">
        <f>IFERROR(INDEX(REPORT_DATA_BY_COMP!$A:$AH,$D19,MATCH(I$8,REPORT_DATA_BY_COMP!$A$1:$AH$1,0)), "")</f>
        <v>0</v>
      </c>
      <c r="J19" s="10">
        <f>IFERROR(INDEX(REPORT_DATA_BY_COMP!$A:$AH,$D19,MATCH(J$8,REPORT_DATA_BY_COMP!$A$1:$AH$1,0)), "")</f>
        <v>1</v>
      </c>
      <c r="K19" s="10">
        <f>IFERROR(INDEX(REPORT_DATA_BY_COMP!$A:$AH,$D19,MATCH(K$8,REPORT_DATA_BY_COMP!$A$1:$AH$1,0)), "")</f>
        <v>2</v>
      </c>
      <c r="L19" s="47">
        <f>IFERROR(INDEX(REPORT_DATA_BY_COMP!$A:$AH,$D19,MATCH(L$8,REPORT_DATA_BY_COMP!$A$1:$AH$1,0)), "")</f>
        <v>0</v>
      </c>
      <c r="M19" s="56">
        <f>IFERROR(INDEX(REPORT_DATA_BY_COMP!$A:$AH,$D19,MATCH(M$8,REPORT_DATA_BY_COMP!$A$1:$AH$1,0)), "")</f>
        <v>0</v>
      </c>
      <c r="N19" s="50">
        <f>IFERROR(INDEX(REPORT_DATA_BY_COMP!$A:$AH,$D19,MATCH(N$8,REPORT_DATA_BY_COMP!$A$1:$AH$1,0)), "")</f>
        <v>3</v>
      </c>
      <c r="O19" s="10">
        <f>IFERROR(INDEX(REPORT_DATA_BY_COMP!$A:$AH,$D19,MATCH(O$8,REPORT_DATA_BY_COMP!$A$1:$AH$1,0)), "")</f>
        <v>1</v>
      </c>
      <c r="P19" s="10">
        <f>IFERROR(INDEX(REPORT_DATA_BY_COMP!$A:$AH,$D19,MATCH(P$8,REPORT_DATA_BY_COMP!$A$1:$AH$1,0)), "")</f>
        <v>6</v>
      </c>
      <c r="Q19" s="10">
        <f>IFERROR(INDEX(REPORT_DATA_BY_COMP!$A:$AH,$D19,MATCH(Q$8,REPORT_DATA_BY_COMP!$A$1:$AH$1,0)), "")</f>
        <v>3</v>
      </c>
      <c r="R19" s="10">
        <f>IFERROR(INDEX(REPORT_DATA_BY_COMP!$A:$AH,$D19,MATCH(R$8,REPORT_DATA_BY_COMP!$A$1:$AH$1,0)), "")</f>
        <v>0</v>
      </c>
      <c r="S19" s="10">
        <f>IFERROR(INDEX(REPORT_DATA_BY_COMP!$A:$AH,$D19,MATCH(S$8,REPORT_DATA_BY_COMP!$A$1:$AH$1,0)), "")</f>
        <v>12</v>
      </c>
    </row>
    <row r="20" spans="1:19" ht="15" customHeight="1">
      <c r="A20" s="1"/>
      <c r="B20" s="1"/>
      <c r="E20" s="8" t="s">
        <v>819</v>
      </c>
      <c r="F20" s="9"/>
      <c r="G20" s="9"/>
      <c r="H20" s="11">
        <f>SUM(H18:H19)</f>
        <v>0</v>
      </c>
      <c r="I20" s="11">
        <f t="shared" ref="I20:S20" si="1">SUM(I18:I19)</f>
        <v>0</v>
      </c>
      <c r="J20" s="11">
        <f t="shared" si="1"/>
        <v>10</v>
      </c>
      <c r="K20" s="11">
        <f t="shared" si="1"/>
        <v>2</v>
      </c>
      <c r="L20" s="48">
        <f t="shared" si="1"/>
        <v>0</v>
      </c>
      <c r="M20" s="57">
        <f t="shared" si="1"/>
        <v>0</v>
      </c>
      <c r="N20" s="51">
        <f t="shared" si="1"/>
        <v>14</v>
      </c>
      <c r="O20" s="11">
        <f t="shared" si="1"/>
        <v>9</v>
      </c>
      <c r="P20" s="11">
        <f t="shared" si="1"/>
        <v>19</v>
      </c>
      <c r="Q20" s="11">
        <f t="shared" si="1"/>
        <v>13</v>
      </c>
      <c r="R20" s="11">
        <f t="shared" si="1"/>
        <v>3</v>
      </c>
      <c r="S20" s="11">
        <f t="shared" si="1"/>
        <v>21</v>
      </c>
    </row>
    <row r="21" spans="1:19" ht="15" customHeight="1">
      <c r="A21" s="1" t="s">
        <v>2379</v>
      </c>
      <c r="B21" s="1"/>
      <c r="E21" s="5" t="str">
        <f>$A21</f>
        <v>Banqiao 板橋</v>
      </c>
      <c r="F21" s="6"/>
      <c r="G21" s="6"/>
      <c r="H21" s="6"/>
      <c r="I21" s="6"/>
      <c r="J21" s="6"/>
      <c r="K21" s="6"/>
      <c r="L21" s="6"/>
      <c r="M21" s="60"/>
      <c r="N21" s="6"/>
      <c r="O21" s="6"/>
      <c r="P21" s="6"/>
      <c r="Q21" s="6"/>
      <c r="R21" s="6"/>
      <c r="S21" s="6"/>
    </row>
    <row r="22" spans="1:19" ht="15" customHeight="1">
      <c r="A22" s="1"/>
      <c r="B22" s="1" t="s">
        <v>2186</v>
      </c>
      <c r="C22" s="64" t="str">
        <f>CONCATENATE(YEAR,":",MONTH,":",WEEK,":",WEEKDAY,":",$B22)</f>
        <v>2016:3:3:7:XINBAN_E</v>
      </c>
      <c r="D22" s="64">
        <f>MATCH($C22,REPORT_DATA_BY_COMP!$A:$A,0)</f>
        <v>952</v>
      </c>
      <c r="E22" s="65" t="str">
        <f>SUBSTITUTE(VLOOKUP($B22,COMP_LIST!$A:$AA,5,FALSE),"EL","")</f>
        <v>E. Robinson / Robbins</v>
      </c>
      <c r="F22" s="4" t="str">
        <f>VLOOKUP($B22,COMP_LIST!$A:$AA,3,FALSE)</f>
        <v>Xinban E</v>
      </c>
      <c r="G22" s="4" t="str">
        <f>VLOOKUP($B22,COMP_LIST!$A:$AA,4,FALSE)</f>
        <v>新板長老</v>
      </c>
      <c r="H22" s="10">
        <f>IFERROR(INDEX(REPORT_DATA_BY_COMP!$A:$AH,$D22,MATCH(H$8,REPORT_DATA_BY_COMP!$A$1:$AH$1,0)), "")</f>
        <v>0</v>
      </c>
      <c r="I22" s="10">
        <f>IFERROR(INDEX(REPORT_DATA_BY_COMP!$A:$AH,$D22,MATCH(I$8,REPORT_DATA_BY_COMP!$A$1:$AH$1,0)), "")</f>
        <v>0</v>
      </c>
      <c r="J22" s="10">
        <f>IFERROR(INDEX(REPORT_DATA_BY_COMP!$A:$AH,$D22,MATCH(J$8,REPORT_DATA_BY_COMP!$A$1:$AH$1,0)), "")</f>
        <v>2</v>
      </c>
      <c r="K22" s="10">
        <f>IFERROR(INDEX(REPORT_DATA_BY_COMP!$A:$AH,$D22,MATCH(K$8,REPORT_DATA_BY_COMP!$A$1:$AH$1,0)), "")</f>
        <v>1</v>
      </c>
      <c r="L22" s="47">
        <f>IFERROR(INDEX(REPORT_DATA_BY_COMP!$A:$AH,$D22,MATCH(L$8,REPORT_DATA_BY_COMP!$A$1:$AH$1,0)), "")</f>
        <v>0</v>
      </c>
      <c r="M22" s="59">
        <f>IFERROR(INDEX(REPORT_DATA_BY_COMP!$A:$AH,$D22,MATCH(M$8,REPORT_DATA_BY_COMP!$A$1:$AH$1,0)), "")</f>
        <v>0</v>
      </c>
      <c r="N22" s="50">
        <f>IFERROR(INDEX(REPORT_DATA_BY_COMP!$A:$AH,$D22,MATCH(N$8,REPORT_DATA_BY_COMP!$A$1:$AH$1,0)), "")</f>
        <v>5</v>
      </c>
      <c r="O22" s="10">
        <f>IFERROR(INDEX(REPORT_DATA_BY_COMP!$A:$AH,$D22,MATCH(O$8,REPORT_DATA_BY_COMP!$A$1:$AH$1,0)), "")</f>
        <v>2</v>
      </c>
      <c r="P22" s="10">
        <f>IFERROR(INDEX(REPORT_DATA_BY_COMP!$A:$AH,$D22,MATCH(P$8,REPORT_DATA_BY_COMP!$A$1:$AH$1,0)), "")</f>
        <v>3</v>
      </c>
      <c r="Q22" s="10">
        <f>IFERROR(INDEX(REPORT_DATA_BY_COMP!$A:$AH,$D22,MATCH(Q$8,REPORT_DATA_BY_COMP!$A$1:$AH$1,0)), "")</f>
        <v>5</v>
      </c>
      <c r="R22" s="10">
        <f>IFERROR(INDEX(REPORT_DATA_BY_COMP!$A:$AH,$D22,MATCH(R$8,REPORT_DATA_BY_COMP!$A$1:$AH$1,0)), "")</f>
        <v>0</v>
      </c>
      <c r="S22" s="10">
        <f>IFERROR(INDEX(REPORT_DATA_BY_COMP!$A:$AH,$D22,MATCH(S$8,REPORT_DATA_BY_COMP!$A$1:$AH$1,0)), "")</f>
        <v>6</v>
      </c>
    </row>
    <row r="23" spans="1:19" ht="15" customHeight="1">
      <c r="A23" s="1"/>
      <c r="B23" s="1" t="s">
        <v>2196</v>
      </c>
      <c r="C23" s="64" t="str">
        <f>CONCATENATE(YEAR,":",MONTH,":",WEEK,":",WEEKDAY,":",$B23)</f>
        <v>2016:3:3:7:XINPU_E</v>
      </c>
      <c r="D23" s="64">
        <f>MATCH($C23,REPORT_DATA_BY_COMP!$A:$A,0)</f>
        <v>955</v>
      </c>
      <c r="E23" s="65" t="str">
        <f>SUBSTITUTE(VLOOKUP($B23,COMP_LIST!$A:$AA,5,FALSE),"EL","")</f>
        <v>E. Clawson DL / Landes</v>
      </c>
      <c r="F23" s="4" t="str">
        <f>VLOOKUP($B23,COMP_LIST!$A:$AA,3,FALSE)</f>
        <v>Xinpu E</v>
      </c>
      <c r="G23" s="4" t="str">
        <f>VLOOKUP($B23,COMP_LIST!$A:$AA,4,FALSE)</f>
        <v>新埔長老</v>
      </c>
      <c r="H23" s="10">
        <f>IFERROR(INDEX(REPORT_DATA_BY_COMP!$A:$AH,$D23,MATCH(H$8,REPORT_DATA_BY_COMP!$A$1:$AH$1,0)), "")</f>
        <v>0</v>
      </c>
      <c r="I23" s="10">
        <f>IFERROR(INDEX(REPORT_DATA_BY_COMP!$A:$AH,$D23,MATCH(I$8,REPORT_DATA_BY_COMP!$A$1:$AH$1,0)), "")</f>
        <v>1</v>
      </c>
      <c r="J23" s="10">
        <f>IFERROR(INDEX(REPORT_DATA_BY_COMP!$A:$AH,$D23,MATCH(J$8,REPORT_DATA_BY_COMP!$A$1:$AH$1,0)), "")</f>
        <v>1</v>
      </c>
      <c r="K23" s="10">
        <f>IFERROR(INDEX(REPORT_DATA_BY_COMP!$A:$AH,$D23,MATCH(K$8,REPORT_DATA_BY_COMP!$A$1:$AH$1,0)), "")</f>
        <v>2</v>
      </c>
      <c r="L23" s="47">
        <f>IFERROR(INDEX(REPORT_DATA_BY_COMP!$A:$AH,$D23,MATCH(L$8,REPORT_DATA_BY_COMP!$A$1:$AH$1,0)), "")</f>
        <v>0</v>
      </c>
      <c r="M23" s="56">
        <f>IFERROR(INDEX(REPORT_DATA_BY_COMP!$A:$AH,$D23,MATCH(M$8,REPORT_DATA_BY_COMP!$A$1:$AH$1,0)), "")</f>
        <v>0</v>
      </c>
      <c r="N23" s="50">
        <f>IFERROR(INDEX(REPORT_DATA_BY_COMP!$A:$AH,$D23,MATCH(N$8,REPORT_DATA_BY_COMP!$A$1:$AH$1,0)), "")</f>
        <v>6</v>
      </c>
      <c r="O23" s="10">
        <f>IFERROR(INDEX(REPORT_DATA_BY_COMP!$A:$AH,$D23,MATCH(O$8,REPORT_DATA_BY_COMP!$A$1:$AH$1,0)), "")</f>
        <v>6</v>
      </c>
      <c r="P23" s="10">
        <f>IFERROR(INDEX(REPORT_DATA_BY_COMP!$A:$AH,$D23,MATCH(P$8,REPORT_DATA_BY_COMP!$A$1:$AH$1,0)), "")</f>
        <v>5</v>
      </c>
      <c r="Q23" s="10">
        <f>IFERROR(INDEX(REPORT_DATA_BY_COMP!$A:$AH,$D23,MATCH(Q$8,REPORT_DATA_BY_COMP!$A$1:$AH$1,0)), "")</f>
        <v>5</v>
      </c>
      <c r="R23" s="10">
        <f>IFERROR(INDEX(REPORT_DATA_BY_COMP!$A:$AH,$D23,MATCH(R$8,REPORT_DATA_BY_COMP!$A$1:$AH$1,0)), "")</f>
        <v>1</v>
      </c>
      <c r="S23" s="10">
        <f>IFERROR(INDEX(REPORT_DATA_BY_COMP!$A:$AH,$D23,MATCH(S$8,REPORT_DATA_BY_COMP!$A$1:$AH$1,0)), "")</f>
        <v>7</v>
      </c>
    </row>
    <row r="24" spans="1:19" ht="15" customHeight="1">
      <c r="A24" s="1"/>
      <c r="B24" s="1" t="s">
        <v>1911</v>
      </c>
      <c r="C24" s="64" t="str">
        <f>CONCATENATE(YEAR,":",MONTH,":",WEEK,":",WEEKDAY,":",$B24)</f>
        <v>2016:3:3:7:BANQIAO_S</v>
      </c>
      <c r="D24" s="64">
        <f>MATCH($C24,REPORT_DATA_BY_COMP!$A:$A,0)</f>
        <v>890</v>
      </c>
      <c r="E24" s="65" t="str">
        <f>SUBSTITUTE(VLOOKUP($B24,COMP_LIST!$A:$AA,5,FALSE),"EL","")</f>
        <v>S. Hendricks  / Li</v>
      </c>
      <c r="F24" s="4" t="str">
        <f>VLOOKUP($B24,COMP_LIST!$A:$AA,3,FALSE)</f>
        <v>Banqiao S</v>
      </c>
      <c r="G24" s="4" t="str">
        <f>VLOOKUP($B24,COMP_LIST!$A:$AA,4,FALSE)</f>
        <v>板橋姐妹</v>
      </c>
      <c r="H24" s="10">
        <f>IFERROR(INDEX(REPORT_DATA_BY_COMP!$A:$AH,$D24,MATCH(H$8,REPORT_DATA_BY_COMP!$A$1:$AH$1,0)), "")</f>
        <v>1</v>
      </c>
      <c r="I24" s="10">
        <f>IFERROR(INDEX(REPORT_DATA_BY_COMP!$A:$AH,$D24,MATCH(I$8,REPORT_DATA_BY_COMP!$A$1:$AH$1,0)), "")</f>
        <v>0</v>
      </c>
      <c r="J24" s="10">
        <f>IFERROR(INDEX(REPORT_DATA_BY_COMP!$A:$AH,$D24,MATCH(J$8,REPORT_DATA_BY_COMP!$A$1:$AH$1,0)), "")</f>
        <v>0</v>
      </c>
      <c r="K24" s="10">
        <f>IFERROR(INDEX(REPORT_DATA_BY_COMP!$A:$AH,$D24,MATCH(K$8,REPORT_DATA_BY_COMP!$A$1:$AH$1,0)), "")</f>
        <v>0</v>
      </c>
      <c r="L24" s="47">
        <f>IFERROR(INDEX(REPORT_DATA_BY_COMP!$A:$AH,$D24,MATCH(L$8,REPORT_DATA_BY_COMP!$A$1:$AH$1,0)), "")</f>
        <v>0</v>
      </c>
      <c r="M24" s="56">
        <f>IFERROR(INDEX(REPORT_DATA_BY_COMP!$A:$AH,$D24,MATCH(M$8,REPORT_DATA_BY_COMP!$A$1:$AH$1,0)), "")</f>
        <v>0</v>
      </c>
      <c r="N24" s="50">
        <f>IFERROR(INDEX(REPORT_DATA_BY_COMP!$A:$AH,$D24,MATCH(N$8,REPORT_DATA_BY_COMP!$A$1:$AH$1,0)), "")</f>
        <v>1</v>
      </c>
      <c r="O24" s="10">
        <f>IFERROR(INDEX(REPORT_DATA_BY_COMP!$A:$AH,$D24,MATCH(O$8,REPORT_DATA_BY_COMP!$A$1:$AH$1,0)), "")</f>
        <v>1</v>
      </c>
      <c r="P24" s="10">
        <f>IFERROR(INDEX(REPORT_DATA_BY_COMP!$A:$AH,$D24,MATCH(P$8,REPORT_DATA_BY_COMP!$A$1:$AH$1,0)), "")</f>
        <v>1</v>
      </c>
      <c r="Q24" s="10">
        <f>IFERROR(INDEX(REPORT_DATA_BY_COMP!$A:$AH,$D24,MATCH(Q$8,REPORT_DATA_BY_COMP!$A$1:$AH$1,0)), "")</f>
        <v>3</v>
      </c>
      <c r="R24" s="10">
        <f>IFERROR(INDEX(REPORT_DATA_BY_COMP!$A:$AH,$D24,MATCH(R$8,REPORT_DATA_BY_COMP!$A$1:$AH$1,0)), "")</f>
        <v>0</v>
      </c>
      <c r="S24" s="10">
        <f>IFERROR(INDEX(REPORT_DATA_BY_COMP!$A:$AH,$D24,MATCH(S$8,REPORT_DATA_BY_COMP!$A$1:$AH$1,0)), "")</f>
        <v>8</v>
      </c>
    </row>
    <row r="25" spans="1:19" ht="15" customHeight="1" thickBot="1">
      <c r="A25" s="1"/>
      <c r="B25" s="1"/>
      <c r="E25" s="8" t="s">
        <v>819</v>
      </c>
      <c r="F25" s="9"/>
      <c r="G25" s="9"/>
      <c r="H25" s="11">
        <f t="shared" ref="H25:S25" si="2">SUM(H22:H24)</f>
        <v>1</v>
      </c>
      <c r="I25" s="11">
        <f t="shared" si="2"/>
        <v>1</v>
      </c>
      <c r="J25" s="11">
        <f t="shared" si="2"/>
        <v>3</v>
      </c>
      <c r="K25" s="11">
        <f t="shared" si="2"/>
        <v>3</v>
      </c>
      <c r="L25" s="48">
        <f t="shared" si="2"/>
        <v>0</v>
      </c>
      <c r="M25" s="69">
        <f t="shared" si="2"/>
        <v>0</v>
      </c>
      <c r="N25" s="51">
        <f t="shared" si="2"/>
        <v>12</v>
      </c>
      <c r="O25" s="11">
        <f t="shared" si="2"/>
        <v>9</v>
      </c>
      <c r="P25" s="11">
        <f t="shared" si="2"/>
        <v>9</v>
      </c>
      <c r="Q25" s="11">
        <f t="shared" si="2"/>
        <v>13</v>
      </c>
      <c r="R25" s="11">
        <f t="shared" si="2"/>
        <v>1</v>
      </c>
      <c r="S25" s="11">
        <f t="shared" si="2"/>
        <v>21</v>
      </c>
    </row>
    <row r="26" spans="1:19" ht="15" customHeight="1" thickTop="1">
      <c r="E26" s="31"/>
      <c r="F26" s="22"/>
      <c r="G26" s="22"/>
      <c r="H26" s="22"/>
      <c r="I26" s="22"/>
      <c r="J26" s="22"/>
      <c r="K26" s="22"/>
      <c r="L26" s="22"/>
      <c r="M26" s="70"/>
      <c r="N26" s="22"/>
      <c r="O26" s="22"/>
      <c r="P26" s="22"/>
      <c r="Q26" s="22"/>
      <c r="R26" s="22"/>
      <c r="S26" s="22"/>
    </row>
    <row r="27" spans="1:19" ht="15" customHeight="1">
      <c r="E27" s="12" t="s">
        <v>818</v>
      </c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</row>
    <row r="28" spans="1:19" ht="15" customHeight="1">
      <c r="C28" s="64" t="str">
        <f>CONCATENATE(YEAR,":",MONTH,":1:",WEEKLY_REPORT_DAY,":", $A$1)</f>
        <v>2016:3:1:7:WEST</v>
      </c>
      <c r="D28" s="64">
        <f>MATCH($C28,REPORT_DATA_BY_ZONE!$A:$A, 0)</f>
        <v>87</v>
      </c>
      <c r="E28" s="19" t="s">
        <v>796</v>
      </c>
      <c r="F28" s="13"/>
      <c r="G28" s="13"/>
      <c r="H28" s="10">
        <f>IFERROR(INDEX(REPORT_DATA_BY_ZONE!$A:$AH,$D28,MATCH(H$8,REPORT_DATA_BY_ZONE!$A$1:$AH$1,0)), "")</f>
        <v>1</v>
      </c>
      <c r="I28" s="10">
        <f>IFERROR(INDEX(REPORT_DATA_BY_ZONE!$A:$AH,$D28,MATCH(I$8,REPORT_DATA_BY_ZONE!$A$1:$AH$1,0)), "")</f>
        <v>4</v>
      </c>
      <c r="J28" s="10">
        <f>IFERROR(INDEX(REPORT_DATA_BY_ZONE!$A:$AH,$D28,MATCH(J$8,REPORT_DATA_BY_ZONE!$A$1:$AH$1,0)), "")</f>
        <v>14</v>
      </c>
      <c r="K28" s="10">
        <f>IFERROR(INDEX(REPORT_DATA_BY_ZONE!$A:$AH,$D28,MATCH(K$8,REPORT_DATA_BY_ZONE!$A$1:$AH$1,0)), "")</f>
        <v>29</v>
      </c>
      <c r="L28" s="47">
        <f>IFERROR(INDEX(REPORT_DATA_BY_ZONE!$A:$AH,$D28,MATCH(L$8,REPORT_DATA_BY_ZONE!$A$1:$AH$1,0)), "")</f>
        <v>1</v>
      </c>
      <c r="M28" s="10">
        <f>IFERROR(INDEX(REPORT_DATA_BY_ZONE!$A:$AH,$D28,MATCH(M$8,REPORT_DATA_BY_ZONE!$A$1:$AH$1,0)), "")</f>
        <v>0</v>
      </c>
      <c r="N28" s="50">
        <f>IFERROR(INDEX(REPORT_DATA_BY_ZONE!$A:$AH,$D28,MATCH(N$8,REPORT_DATA_BY_ZONE!$A$1:$AH$1,0)), "")</f>
        <v>57</v>
      </c>
      <c r="O28" s="10">
        <f>IFERROR(INDEX(REPORT_DATA_BY_ZONE!$A:$AH,$D28,MATCH(O$8,REPORT_DATA_BY_ZONE!$A$1:$AH$1,0)), "")</f>
        <v>15</v>
      </c>
      <c r="P28" s="10">
        <f>IFERROR(INDEX(REPORT_DATA_BY_ZONE!$A:$AH,$D28,MATCH(P$8,REPORT_DATA_BY_ZONE!$A$1:$AH$1,0)), "")</f>
        <v>83</v>
      </c>
      <c r="Q28" s="10">
        <f>IFERROR(INDEX(REPORT_DATA_BY_ZONE!$A:$AH,$D28,MATCH(Q$8,REPORT_DATA_BY_ZONE!$A$1:$AH$1,0)), "")</f>
        <v>41</v>
      </c>
      <c r="R28" s="10">
        <f>IFERROR(INDEX(REPORT_DATA_BY_ZONE!$A:$AH,$D28,MATCH(R$8,REPORT_DATA_BY_ZONE!$A$1:$AH$1,0)), "")</f>
        <v>6</v>
      </c>
      <c r="S28" s="10">
        <f>IFERROR(INDEX(REPORT_DATA_BY_ZONE!$A:$AH,$D28,MATCH(S$8,REPORT_DATA_BY_ZONE!$A$1:$AH$1,0)), "")</f>
        <v>79</v>
      </c>
    </row>
    <row r="29" spans="1:19" ht="15" customHeight="1">
      <c r="C29" s="64" t="str">
        <f>CONCATENATE(YEAR,":",MONTH,":2:",WEEKLY_REPORT_DAY,":", $A$1)</f>
        <v>2016:3:2:7:WEST</v>
      </c>
      <c r="D29" s="64">
        <f>MATCH($C29,REPORT_DATA_BY_ZONE!$A:$A, 0)</f>
        <v>97</v>
      </c>
      <c r="E29" s="19" t="s">
        <v>795</v>
      </c>
      <c r="F29" s="13"/>
      <c r="G29" s="13"/>
      <c r="H29" s="10">
        <f>IFERROR(INDEX(REPORT_DATA_BY_ZONE!$A:$AH,$D29,MATCH(H$8,REPORT_DATA_BY_ZONE!$A$1:$AH$1,0)), "")</f>
        <v>0</v>
      </c>
      <c r="I29" s="10">
        <f>IFERROR(INDEX(REPORT_DATA_BY_ZONE!$A:$AH,$D29,MATCH(I$8,REPORT_DATA_BY_ZONE!$A$1:$AH$1,0)), "")</f>
        <v>0</v>
      </c>
      <c r="J29" s="10">
        <f>IFERROR(INDEX(REPORT_DATA_BY_ZONE!$A:$AH,$D29,MATCH(J$8,REPORT_DATA_BY_ZONE!$A$1:$AH$1,0)), "")</f>
        <v>17</v>
      </c>
      <c r="K29" s="10">
        <f>IFERROR(INDEX(REPORT_DATA_BY_ZONE!$A:$AH,$D29,MATCH(K$8,REPORT_DATA_BY_ZONE!$A$1:$AH$1,0)), "")</f>
        <v>22</v>
      </c>
      <c r="L29" s="47">
        <f>IFERROR(INDEX(REPORT_DATA_BY_ZONE!$A:$AH,$D29,MATCH(L$8,REPORT_DATA_BY_ZONE!$A$1:$AH$1,0)), "")</f>
        <v>1</v>
      </c>
      <c r="M29" s="10">
        <f>IFERROR(INDEX(REPORT_DATA_BY_ZONE!$A:$AH,$D29,MATCH(M$8,REPORT_DATA_BY_ZONE!$A$1:$AH$1,0)), "")</f>
        <v>1</v>
      </c>
      <c r="N29" s="50">
        <f>IFERROR(INDEX(REPORT_DATA_BY_ZONE!$A:$AH,$D29,MATCH(N$8,REPORT_DATA_BY_ZONE!$A$1:$AH$1,0)), "")</f>
        <v>43</v>
      </c>
      <c r="O29" s="10">
        <f>IFERROR(INDEX(REPORT_DATA_BY_ZONE!$A:$AH,$D29,MATCH(O$8,REPORT_DATA_BY_ZONE!$A$1:$AH$1,0)), "")</f>
        <v>16</v>
      </c>
      <c r="P29" s="10">
        <f>IFERROR(INDEX(REPORT_DATA_BY_ZONE!$A:$AH,$D29,MATCH(P$8,REPORT_DATA_BY_ZONE!$A$1:$AH$1,0)), "")</f>
        <v>58</v>
      </c>
      <c r="Q29" s="10">
        <f>IFERROR(INDEX(REPORT_DATA_BY_ZONE!$A:$AH,$D29,MATCH(Q$8,REPORT_DATA_BY_ZONE!$A$1:$AH$1,0)), "")</f>
        <v>43</v>
      </c>
      <c r="R29" s="10">
        <f>IFERROR(INDEX(REPORT_DATA_BY_ZONE!$A:$AH,$D29,MATCH(R$8,REPORT_DATA_BY_ZONE!$A$1:$AH$1,0)), "")</f>
        <v>5</v>
      </c>
      <c r="S29" s="10">
        <f>IFERROR(INDEX(REPORT_DATA_BY_ZONE!$A:$AH,$D29,MATCH(S$8,REPORT_DATA_BY_ZONE!$A$1:$AH$1,0)), "")</f>
        <v>70</v>
      </c>
    </row>
    <row r="30" spans="1:19" ht="15" customHeight="1">
      <c r="C30" s="64" t="str">
        <f>CONCATENATE(YEAR,":",MONTH,":3:",WEEKLY_REPORT_DAY,":", $A$1)</f>
        <v>2016:3:3:7:WEST</v>
      </c>
      <c r="D30" s="64">
        <f>MATCH($C30,REPORT_DATA_BY_ZONE!$A:$A, 0)</f>
        <v>108</v>
      </c>
      <c r="E30" s="19" t="s">
        <v>797</v>
      </c>
      <c r="F30" s="13"/>
      <c r="G30" s="13"/>
      <c r="H30" s="10">
        <f>IFERROR(INDEX(REPORT_DATA_BY_ZONE!$A:$AH,$D30,MATCH(H$8,REPORT_DATA_BY_ZONE!$A$1:$AH$1,0)), "")</f>
        <v>1</v>
      </c>
      <c r="I30" s="10">
        <f>IFERROR(INDEX(REPORT_DATA_BY_ZONE!$A:$AH,$D30,MATCH(I$8,REPORT_DATA_BY_ZONE!$A$1:$AH$1,0)), "")</f>
        <v>1</v>
      </c>
      <c r="J30" s="10">
        <f>IFERROR(INDEX(REPORT_DATA_BY_ZONE!$A:$AH,$D30,MATCH(J$8,REPORT_DATA_BY_ZONE!$A$1:$AH$1,0)), "")</f>
        <v>21</v>
      </c>
      <c r="K30" s="10">
        <f>IFERROR(INDEX(REPORT_DATA_BY_ZONE!$A:$AH,$D30,MATCH(K$8,REPORT_DATA_BY_ZONE!$A$1:$AH$1,0)), "")</f>
        <v>19</v>
      </c>
      <c r="L30" s="47">
        <f>IFERROR(INDEX(REPORT_DATA_BY_ZONE!$A:$AH,$D30,MATCH(L$8,REPORT_DATA_BY_ZONE!$A$1:$AH$1,0)), "")</f>
        <v>0</v>
      </c>
      <c r="M30" s="10">
        <f>IFERROR(INDEX(REPORT_DATA_BY_ZONE!$A:$AH,$D30,MATCH(M$8,REPORT_DATA_BY_ZONE!$A$1:$AH$1,0)), "")</f>
        <v>0</v>
      </c>
      <c r="N30" s="50">
        <f>IFERROR(INDEX(REPORT_DATA_BY_ZONE!$A:$AH,$D30,MATCH(N$8,REPORT_DATA_BY_ZONE!$A$1:$AH$1,0)), "")</f>
        <v>54</v>
      </c>
      <c r="O30" s="10">
        <f>IFERROR(INDEX(REPORT_DATA_BY_ZONE!$A:$AH,$D30,MATCH(O$8,REPORT_DATA_BY_ZONE!$A$1:$AH$1,0)), "")</f>
        <v>26</v>
      </c>
      <c r="P30" s="10">
        <f>IFERROR(INDEX(REPORT_DATA_BY_ZONE!$A:$AH,$D30,MATCH(P$8,REPORT_DATA_BY_ZONE!$A$1:$AH$1,0)), "")</f>
        <v>68</v>
      </c>
      <c r="Q30" s="10">
        <f>IFERROR(INDEX(REPORT_DATA_BY_ZONE!$A:$AH,$D30,MATCH(Q$8,REPORT_DATA_BY_ZONE!$A$1:$AH$1,0)), "")</f>
        <v>57</v>
      </c>
      <c r="R30" s="10">
        <f>IFERROR(INDEX(REPORT_DATA_BY_ZONE!$A:$AH,$D30,MATCH(R$8,REPORT_DATA_BY_ZONE!$A$1:$AH$1,0)), "")</f>
        <v>5</v>
      </c>
      <c r="S30" s="10">
        <f>IFERROR(INDEX(REPORT_DATA_BY_ZONE!$A:$AH,$D30,MATCH(S$8,REPORT_DATA_BY_ZONE!$A$1:$AH$1,0)), "")</f>
        <v>83</v>
      </c>
    </row>
    <row r="31" spans="1:19" ht="15" customHeight="1">
      <c r="C31" s="64" t="str">
        <f>CONCATENATE(YEAR,":",MONTH,":4:",WEEKLY_REPORT_DAY,":", $A$1)</f>
        <v>2016:3:4:7:WEST</v>
      </c>
      <c r="D31" s="64" t="e">
        <f>MATCH($C31,REPORT_DATA_BY_ZONE!$A:$A, 0)</f>
        <v>#N/A</v>
      </c>
      <c r="E31" s="19" t="s">
        <v>798</v>
      </c>
      <c r="F31" s="13"/>
      <c r="G31" s="13"/>
      <c r="H31" s="10" t="str">
        <f>IFERROR(INDEX(REPORT_DATA_BY_ZONE!$A:$AH,$D31,MATCH(H$8,REPORT_DATA_BY_ZONE!$A$1:$AH$1,0)), "")</f>
        <v/>
      </c>
      <c r="I31" s="10" t="str">
        <f>IFERROR(INDEX(REPORT_DATA_BY_ZONE!$A:$AH,$D31,MATCH(I$8,REPORT_DATA_BY_ZONE!$A$1:$AH$1,0)), "")</f>
        <v/>
      </c>
      <c r="J31" s="10" t="str">
        <f>IFERROR(INDEX(REPORT_DATA_BY_ZONE!$A:$AH,$D31,MATCH(J$8,REPORT_DATA_BY_ZONE!$A$1:$AH$1,0)), "")</f>
        <v/>
      </c>
      <c r="K31" s="10" t="str">
        <f>IFERROR(INDEX(REPORT_DATA_BY_ZONE!$A:$AH,$D31,MATCH(K$8,REPORT_DATA_BY_ZONE!$A$1:$AH$1,0)), "")</f>
        <v/>
      </c>
      <c r="L31" s="47" t="str">
        <f>IFERROR(INDEX(REPORT_DATA_BY_ZONE!$A:$AH,$D31,MATCH(L$8,REPORT_DATA_BY_ZONE!$A$1:$AH$1,0)), "")</f>
        <v/>
      </c>
      <c r="M31" s="10" t="str">
        <f>IFERROR(INDEX(REPORT_DATA_BY_ZONE!$A:$AH,$D31,MATCH(M$8,REPORT_DATA_BY_ZONE!$A$1:$AH$1,0)), "")</f>
        <v/>
      </c>
      <c r="N31" s="50" t="str">
        <f>IFERROR(INDEX(REPORT_DATA_BY_ZONE!$A:$AH,$D31,MATCH(N$8,REPORT_DATA_BY_ZONE!$A$1:$AH$1,0)), "")</f>
        <v/>
      </c>
      <c r="O31" s="10" t="str">
        <f>IFERROR(INDEX(REPORT_DATA_BY_ZONE!$A:$AH,$D31,MATCH(O$8,REPORT_DATA_BY_ZONE!$A$1:$AH$1,0)), "")</f>
        <v/>
      </c>
      <c r="P31" s="10" t="str">
        <f>IFERROR(INDEX(REPORT_DATA_BY_ZONE!$A:$AH,$D31,MATCH(P$8,REPORT_DATA_BY_ZONE!$A$1:$AH$1,0)), "")</f>
        <v/>
      </c>
      <c r="Q31" s="10" t="str">
        <f>IFERROR(INDEX(REPORT_DATA_BY_ZONE!$A:$AH,$D31,MATCH(Q$8,REPORT_DATA_BY_ZONE!$A$1:$AH$1,0)), "")</f>
        <v/>
      </c>
      <c r="R31" s="10" t="str">
        <f>IFERROR(INDEX(REPORT_DATA_BY_ZONE!$A:$AH,$D31,MATCH(R$8,REPORT_DATA_BY_ZONE!$A$1:$AH$1,0)), "")</f>
        <v/>
      </c>
      <c r="S31" s="10" t="str">
        <f>IFERROR(INDEX(REPORT_DATA_BY_ZONE!$A:$AH,$D31,MATCH(S$8,REPORT_DATA_BY_ZONE!$A$1:$AH$1,0)), "")</f>
        <v/>
      </c>
    </row>
    <row r="32" spans="1:19" ht="15" customHeight="1">
      <c r="C32" s="64" t="str">
        <f>CONCATENATE(YEAR,":",MONTH,":5:",WEEKLY_REPORT_DAY,":", $A$1)</f>
        <v>2016:3:5:7:WEST</v>
      </c>
      <c r="D32" s="64" t="e">
        <f>MATCH($C32,REPORT_DATA_BY_ZONE!$A:$A, 0)</f>
        <v>#N/A</v>
      </c>
      <c r="E32" s="19" t="s">
        <v>799</v>
      </c>
      <c r="F32" s="13"/>
      <c r="G32" s="13"/>
      <c r="H32" s="10" t="str">
        <f>IFERROR(INDEX(REPORT_DATA_BY_ZONE!$A:$AH,$D32,MATCH(H$8,REPORT_DATA_BY_ZONE!$A$1:$AH$1,0)), "")</f>
        <v/>
      </c>
      <c r="I32" s="10" t="str">
        <f>IFERROR(INDEX(REPORT_DATA_BY_ZONE!$A:$AH,$D32,MATCH(I$8,REPORT_DATA_BY_ZONE!$A$1:$AH$1,0)), "")</f>
        <v/>
      </c>
      <c r="J32" s="10" t="str">
        <f>IFERROR(INDEX(REPORT_DATA_BY_ZONE!$A:$AH,$D32,MATCH(J$8,REPORT_DATA_BY_ZONE!$A$1:$AH$1,0)), "")</f>
        <v/>
      </c>
      <c r="K32" s="10" t="str">
        <f>IFERROR(INDEX(REPORT_DATA_BY_ZONE!$A:$AH,$D32,MATCH(K$8,REPORT_DATA_BY_ZONE!$A$1:$AH$1,0)), "")</f>
        <v/>
      </c>
      <c r="L32" s="47" t="str">
        <f>IFERROR(INDEX(REPORT_DATA_BY_ZONE!$A:$AH,$D32,MATCH(L$8,REPORT_DATA_BY_ZONE!$A$1:$AH$1,0)), "")</f>
        <v/>
      </c>
      <c r="M32" s="10" t="str">
        <f>IFERROR(INDEX(REPORT_DATA_BY_ZONE!$A:$AH,$D32,MATCH(M$8,REPORT_DATA_BY_ZONE!$A$1:$AH$1,0)), "")</f>
        <v/>
      </c>
      <c r="N32" s="50" t="str">
        <f>IFERROR(INDEX(REPORT_DATA_BY_ZONE!$A:$AH,$D32,MATCH(N$8,REPORT_DATA_BY_ZONE!$A$1:$AH$1,0)), "")</f>
        <v/>
      </c>
      <c r="O32" s="10" t="str">
        <f>IFERROR(INDEX(REPORT_DATA_BY_ZONE!$A:$AH,$D32,MATCH(O$8,REPORT_DATA_BY_ZONE!$A$1:$AH$1,0)), "")</f>
        <v/>
      </c>
      <c r="P32" s="10" t="str">
        <f>IFERROR(INDEX(REPORT_DATA_BY_ZONE!$A:$AH,$D32,MATCH(P$8,REPORT_DATA_BY_ZONE!$A$1:$AH$1,0)), "")</f>
        <v/>
      </c>
      <c r="Q32" s="10" t="str">
        <f>IFERROR(INDEX(REPORT_DATA_BY_ZONE!$A:$AH,$D32,MATCH(Q$8,REPORT_DATA_BY_ZONE!$A$1:$AH$1,0)), "")</f>
        <v/>
      </c>
      <c r="R32" s="10" t="str">
        <f>IFERROR(INDEX(REPORT_DATA_BY_ZONE!$A:$AH,$D32,MATCH(R$8,REPORT_DATA_BY_ZONE!$A$1:$AH$1,0)), "")</f>
        <v/>
      </c>
      <c r="S32" s="10" t="str">
        <f>IFERROR(INDEX(REPORT_DATA_BY_ZONE!$A:$AH,$D32,MATCH(S$8,REPORT_DATA_BY_ZONE!$A$1:$AH$1,0)), "")</f>
        <v/>
      </c>
    </row>
    <row r="33" spans="5:19" ht="15" customHeight="1">
      <c r="E33" s="16" t="s">
        <v>819</v>
      </c>
      <c r="F33" s="14"/>
      <c r="G33" s="14"/>
      <c r="H33" s="17">
        <f>SUM(H28:H32)</f>
        <v>2</v>
      </c>
      <c r="I33" s="17">
        <f t="shared" ref="I33:R33" si="3">SUM(I28:I32)</f>
        <v>5</v>
      </c>
      <c r="J33" s="17">
        <f t="shared" si="3"/>
        <v>52</v>
      </c>
      <c r="K33" s="17">
        <f t="shared" si="3"/>
        <v>70</v>
      </c>
      <c r="L33" s="49">
        <f t="shared" si="3"/>
        <v>2</v>
      </c>
      <c r="M33" s="17">
        <f t="shared" si="3"/>
        <v>1</v>
      </c>
      <c r="N33" s="52">
        <f t="shared" si="3"/>
        <v>154</v>
      </c>
      <c r="O33" s="17">
        <f t="shared" si="3"/>
        <v>57</v>
      </c>
      <c r="P33" s="17">
        <f t="shared" si="3"/>
        <v>209</v>
      </c>
      <c r="Q33" s="17">
        <f t="shared" si="3"/>
        <v>141</v>
      </c>
      <c r="R33" s="17">
        <f t="shared" si="3"/>
        <v>16</v>
      </c>
      <c r="S33" s="17">
        <f>SUM(S28:S32)</f>
        <v>232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2 M15:S15">
    <cfRule type="expression" dxfId="62" priority="30">
      <formula>AND(M$9&lt;&gt;"",M12&gt;=M$9)</formula>
    </cfRule>
  </conditionalFormatting>
  <conditionalFormatting sqref="M12:S12 M15:S15 M22:S24">
    <cfRule type="expression" dxfId="61" priority="29">
      <formula>J12=""</formula>
    </cfRule>
    <cfRule type="expression" dxfId="60" priority="31">
      <formula>AND(M$10&lt;&gt;"",M12&lt;M$10)</formula>
    </cfRule>
    <cfRule type="expression" dxfId="59" priority="32">
      <formula>AND(M$10&lt;&gt;"",M12&gt;=M$10)</formula>
    </cfRule>
  </conditionalFormatting>
  <conditionalFormatting sqref="M13:S13">
    <cfRule type="expression" dxfId="58" priority="26">
      <formula>AND(M$9&lt;&gt;"",M13&gt;=M$9)</formula>
    </cfRule>
  </conditionalFormatting>
  <conditionalFormatting sqref="M13:S13">
    <cfRule type="expression" dxfId="57" priority="25">
      <formula>J13=""</formula>
    </cfRule>
    <cfRule type="expression" dxfId="56" priority="27">
      <formula>AND(M$10&lt;&gt;"",M13&lt;M$10)</formula>
    </cfRule>
    <cfRule type="expression" dxfId="55" priority="28">
      <formula>AND(M$10&lt;&gt;"",M13&gt;=M$10)</formula>
    </cfRule>
  </conditionalFormatting>
  <conditionalFormatting sqref="M14:S14">
    <cfRule type="expression" dxfId="54" priority="22">
      <formula>AND(M$9&lt;&gt;"",M14&gt;=M$9)</formula>
    </cfRule>
  </conditionalFormatting>
  <conditionalFormatting sqref="M14:S14">
    <cfRule type="expression" dxfId="53" priority="21">
      <formula>J14=""</formula>
    </cfRule>
    <cfRule type="expression" dxfId="52" priority="23">
      <formula>AND(M$10&lt;&gt;"",M14&lt;M$10)</formula>
    </cfRule>
    <cfRule type="expression" dxfId="51" priority="24">
      <formula>AND(M$10&lt;&gt;"",M14&gt;=M$10)</formula>
    </cfRule>
  </conditionalFormatting>
  <conditionalFormatting sqref="M18:S18">
    <cfRule type="expression" dxfId="50" priority="18">
      <formula>AND(M$9&lt;&gt;"",M18&gt;=M$9)</formula>
    </cfRule>
  </conditionalFormatting>
  <conditionalFormatting sqref="M18:S18">
    <cfRule type="expression" dxfId="49" priority="17">
      <formula>J18=""</formula>
    </cfRule>
    <cfRule type="expression" dxfId="48" priority="19">
      <formula>AND(M$10&lt;&gt;"",M18&lt;M$10)</formula>
    </cfRule>
    <cfRule type="expression" dxfId="47" priority="20">
      <formula>AND(M$10&lt;&gt;"",M18&gt;=M$10)</formula>
    </cfRule>
  </conditionalFormatting>
  <conditionalFormatting sqref="M19:S19">
    <cfRule type="expression" dxfId="46" priority="14">
      <formula>AND(M$9&lt;&gt;"",M19&gt;=M$9)</formula>
    </cfRule>
  </conditionalFormatting>
  <conditionalFormatting sqref="M19:S19">
    <cfRule type="expression" dxfId="45" priority="13">
      <formula>J19=""</formula>
    </cfRule>
    <cfRule type="expression" dxfId="44" priority="15">
      <formula>AND(M$10&lt;&gt;"",M19&lt;M$10)</formula>
    </cfRule>
    <cfRule type="expression" dxfId="43" priority="16">
      <formula>AND(M$10&lt;&gt;"",M19&gt;=M$10)</formula>
    </cfRule>
  </conditionalFormatting>
  <conditionalFormatting sqref="M22:S22">
    <cfRule type="expression" dxfId="42" priority="10">
      <formula>AND(M$9&lt;&gt;"",M22&gt;=M$9)</formula>
    </cfRule>
  </conditionalFormatting>
  <conditionalFormatting sqref="M23:S23">
    <cfRule type="expression" dxfId="41" priority="6">
      <formula>AND(M$9&lt;&gt;"",M23&gt;=M$9)</formula>
    </cfRule>
  </conditionalFormatting>
  <conditionalFormatting sqref="M24:S24">
    <cfRule type="expression" dxfId="40" priority="2">
      <formula>AND(M$9&lt;&gt;"",M24&gt;=M$9)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opLeftCell="S79" zoomScale="85" zoomScaleNormal="85" workbookViewId="0">
      <selection activeCell="C15" sqref="C15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2014:1:0:0:WEST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7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2014:2:0:0:WEST</v>
      </c>
      <c r="AB54" s="27">
        <f t="shared" ca="1" si="3"/>
        <v>35</v>
      </c>
      <c r="AC54" s="21">
        <f t="shared" ca="1" si="4"/>
        <v>7</v>
      </c>
      <c r="AD54" s="21">
        <f t="shared" si="5"/>
        <v>7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2014:3:0:0:WEST</v>
      </c>
      <c r="AB55" s="27">
        <f t="shared" ca="1" si="3"/>
        <v>43</v>
      </c>
      <c r="AC55" s="21">
        <f t="shared" ca="1" si="4"/>
        <v>5</v>
      </c>
      <c r="AD55" s="21">
        <f t="shared" si="5"/>
        <v>7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2014:4:0:0:WEST</v>
      </c>
      <c r="AB56" s="27">
        <f t="shared" ca="1" si="3"/>
        <v>51</v>
      </c>
      <c r="AC56" s="21">
        <f t="shared" ca="1" si="4"/>
        <v>8</v>
      </c>
      <c r="AD56" s="21">
        <f t="shared" si="5"/>
        <v>7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2014:5:0:0:WEST</v>
      </c>
      <c r="AB57" s="27">
        <f t="shared" ca="1" si="3"/>
        <v>59</v>
      </c>
      <c r="AC57" s="21">
        <f t="shared" ca="1" si="4"/>
        <v>9</v>
      </c>
      <c r="AD57" s="21">
        <f t="shared" si="5"/>
        <v>7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2014:6:0:0:WEST</v>
      </c>
      <c r="AB58" s="27">
        <f t="shared" ca="1" si="3"/>
        <v>67</v>
      </c>
      <c r="AC58" s="21">
        <f t="shared" ca="1" si="4"/>
        <v>9</v>
      </c>
      <c r="AD58" s="21">
        <f t="shared" si="5"/>
        <v>7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2014:7:0:0:WEST</v>
      </c>
      <c r="AB59" s="27">
        <f t="shared" ca="1" si="3"/>
        <v>75</v>
      </c>
      <c r="AC59" s="21">
        <f t="shared" ca="1" si="4"/>
        <v>7</v>
      </c>
      <c r="AD59" s="21">
        <f t="shared" si="5"/>
        <v>7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2014:8:0:0:WEST</v>
      </c>
      <c r="AB60" s="27">
        <f t="shared" ca="1" si="3"/>
        <v>83</v>
      </c>
      <c r="AC60" s="21">
        <f t="shared" ca="1" si="4"/>
        <v>7</v>
      </c>
      <c r="AD60" s="21">
        <f t="shared" si="5"/>
        <v>7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2014:9:0:0:WEST</v>
      </c>
      <c r="AB61" s="27">
        <f t="shared" ca="1" si="3"/>
        <v>91</v>
      </c>
      <c r="AC61" s="21">
        <f t="shared" ca="1" si="4"/>
        <v>7</v>
      </c>
      <c r="AD61" s="21">
        <f t="shared" si="5"/>
        <v>7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2014:10:0:0:WEST</v>
      </c>
      <c r="AB62" s="27">
        <f t="shared" ca="1" si="3"/>
        <v>8</v>
      </c>
      <c r="AC62" s="21">
        <f t="shared" ca="1" si="4"/>
        <v>10</v>
      </c>
      <c r="AD62" s="21">
        <f t="shared" si="5"/>
        <v>7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2014:11:0:0:WEST</v>
      </c>
      <c r="AB63" s="27">
        <f t="shared" ca="1" si="3"/>
        <v>17</v>
      </c>
      <c r="AC63" s="21">
        <f t="shared" ca="1" si="4"/>
        <v>10</v>
      </c>
      <c r="AD63" s="21">
        <f t="shared" si="5"/>
        <v>7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2014:12:0:0:WEST</v>
      </c>
      <c r="AB64" s="27">
        <f t="shared" ca="1" si="3"/>
        <v>26</v>
      </c>
      <c r="AC64" s="21">
        <f t="shared" ca="1" si="4"/>
        <v>13</v>
      </c>
      <c r="AD64" s="21">
        <f t="shared" si="5"/>
        <v>7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2015:1:0:0:WEST</v>
      </c>
      <c r="AB65" s="27">
        <f t="shared" ca="1" si="3"/>
        <v>130</v>
      </c>
      <c r="AC65" s="21">
        <f t="shared" ca="1" si="4"/>
        <v>5</v>
      </c>
      <c r="AD65" s="21">
        <f t="shared" si="5"/>
        <v>7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2015:2:0:0:WEST</v>
      </c>
      <c r="AB66" s="27">
        <f t="shared" ca="1" si="3"/>
        <v>140</v>
      </c>
      <c r="AC66" s="21">
        <f t="shared" ca="1" si="4"/>
        <v>11</v>
      </c>
      <c r="AD66" s="21">
        <f t="shared" si="5"/>
        <v>7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2015:3:0:0:WEST</v>
      </c>
      <c r="AB67" s="27">
        <f t="shared" ca="1" si="3"/>
        <v>150</v>
      </c>
      <c r="AC67" s="21">
        <f t="shared" ca="1" si="4"/>
        <v>8</v>
      </c>
      <c r="AD67" s="21">
        <f t="shared" si="5"/>
        <v>7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2015:4:0:0:WEST</v>
      </c>
      <c r="AB68" s="27">
        <f t="shared" ca="1" si="3"/>
        <v>160</v>
      </c>
      <c r="AC68" s="21">
        <f t="shared" ca="1" si="4"/>
        <v>3</v>
      </c>
      <c r="AD68" s="21">
        <f t="shared" si="5"/>
        <v>7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2015:5:0:0:WEST</v>
      </c>
      <c r="AB69" s="27">
        <f t="shared" ca="1" si="3"/>
        <v>170</v>
      </c>
      <c r="AC69" s="21">
        <f t="shared" ca="1" si="4"/>
        <v>1</v>
      </c>
      <c r="AD69" s="21">
        <f t="shared" si="5"/>
        <v>7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2015:6:0:0:WEST</v>
      </c>
      <c r="AB70" s="27">
        <f t="shared" ca="1" si="3"/>
        <v>180</v>
      </c>
      <c r="AC70" s="21">
        <f t="shared" ca="1" si="4"/>
        <v>5</v>
      </c>
      <c r="AD70" s="21">
        <f t="shared" si="5"/>
        <v>7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2015:7:0:0:WEST</v>
      </c>
      <c r="AB71" s="27">
        <f t="shared" ca="1" si="3"/>
        <v>190</v>
      </c>
      <c r="AC71" s="21">
        <f t="shared" ca="1" si="4"/>
        <v>7</v>
      </c>
      <c r="AD71" s="21">
        <f t="shared" si="5"/>
        <v>7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2015:8:0:0:WEST</v>
      </c>
      <c r="AB72" s="27">
        <f t="shared" ca="1" si="3"/>
        <v>200</v>
      </c>
      <c r="AC72" s="21">
        <f t="shared" ca="1" si="4"/>
        <v>1</v>
      </c>
      <c r="AD72" s="21">
        <f t="shared" si="5"/>
        <v>7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2015:9:0:0:WEST</v>
      </c>
      <c r="AB73" s="27">
        <f t="shared" ca="1" si="3"/>
        <v>210</v>
      </c>
      <c r="AC73" s="21">
        <f t="shared" ca="1" si="4"/>
        <v>1</v>
      </c>
      <c r="AD73" s="21">
        <f t="shared" si="5"/>
        <v>7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2015:10:0:0:WEST</v>
      </c>
      <c r="AB74" s="27">
        <f t="shared" ca="1" si="3"/>
        <v>100</v>
      </c>
      <c r="AC74" s="21">
        <f t="shared" ca="1" si="4"/>
        <v>2</v>
      </c>
      <c r="AD74" s="21">
        <f t="shared" si="5"/>
        <v>7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2015:11:0:0:WEST</v>
      </c>
      <c r="AB75" s="27">
        <f t="shared" ca="1" si="3"/>
        <v>110</v>
      </c>
      <c r="AC75" s="21">
        <f t="shared" ca="1" si="4"/>
        <v>2</v>
      </c>
      <c r="AD75" s="21">
        <f t="shared" si="5"/>
        <v>7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2015:12:0:0:WEST</v>
      </c>
      <c r="AB76" s="27">
        <f t="shared" ca="1" si="3"/>
        <v>121</v>
      </c>
      <c r="AC76" s="21">
        <f t="shared" ca="1" si="4"/>
        <v>3</v>
      </c>
      <c r="AD76" s="21">
        <f t="shared" si="5"/>
        <v>7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2016:1:0:0:WEST</v>
      </c>
      <c r="AB77" s="27">
        <f t="shared" ca="1" si="3"/>
        <v>221</v>
      </c>
      <c r="AC77" s="21">
        <f t="shared" ca="1" si="4"/>
        <v>8</v>
      </c>
      <c r="AD77" s="21">
        <f t="shared" si="5"/>
        <v>7</v>
      </c>
      <c r="AE77" s="27">
        <f t="shared" ca="1" si="6"/>
        <v>10</v>
      </c>
      <c r="AF77" s="10">
        <f t="shared" ca="1" si="9"/>
        <v>3</v>
      </c>
      <c r="AG77" s="10">
        <f t="shared" ca="1" si="9"/>
        <v>0</v>
      </c>
      <c r="AH77" s="10">
        <f t="shared" ca="1" si="9"/>
        <v>0</v>
      </c>
      <c r="AI77" s="10">
        <f t="shared" ca="1" si="9"/>
        <v>7</v>
      </c>
      <c r="AJ77" s="10">
        <f t="shared" ca="1" si="9"/>
        <v>1</v>
      </c>
      <c r="AK77" s="10">
        <f t="shared" ca="1" si="9"/>
        <v>1</v>
      </c>
      <c r="AL77" s="7">
        <v>-11</v>
      </c>
      <c r="AM77" s="28">
        <f t="shared" ref="AM77:AM88" si="10">DATE(YEAR, MONTH,DAY + 7*AL77 )</f>
        <v>42372</v>
      </c>
      <c r="AN77" s="27">
        <f t="shared" ref="AN77:AN88" si="11">WEEKNUM(AM77,2)-WEEKNUM(DATE(YEAR(AM77),MONTH(AM77),1),2)+1</f>
        <v>1</v>
      </c>
      <c r="AO77" s="28" t="str">
        <f t="shared" ref="AO77:AO88" si="12">CONCATENATE(YEAR(AM77),":",MONTH(AM77),":",AN77,":",WEEKLY_REPORT_DAY,":", $X$90)</f>
        <v>2016:1:1:7:WEST</v>
      </c>
      <c r="AP77" s="27" t="e">
        <f t="shared" ref="AP77:AP88" ca="1" si="13">MATCH(AO77,INDIRECT(CONCATENATE($X$93,"$A:$A")),0)</f>
        <v>#N/A</v>
      </c>
      <c r="AQ77" s="21" t="e">
        <f t="shared" ref="AQ77:AU88" ca="1" si="14">INDEX(INDIRECT(CONCATENATE($X$93,"$A:$AG")),$AP77,MATCH(AQ$52,INDIRECT(CONCATENATE($X$93,"$A1:$AG1")),0))</f>
        <v>#N/A</v>
      </c>
      <c r="AR77" s="21" t="e">
        <f t="shared" ca="1" si="14"/>
        <v>#N/A</v>
      </c>
      <c r="AS77" s="21" t="e">
        <f t="shared" ca="1" si="14"/>
        <v>#N/A</v>
      </c>
      <c r="AT77" s="21" t="e">
        <f t="shared" ca="1" si="14"/>
        <v>#N/A</v>
      </c>
      <c r="AU77" s="21" t="e">
        <f t="shared" ca="1" si="14"/>
        <v>#N/A</v>
      </c>
      <c r="AV77" s="21">
        <f t="shared" ref="AV77:AV88" si="15">ROUND(1*$X$97/$X$99,0)</f>
        <v>2</v>
      </c>
      <c r="AW77" s="21">
        <f t="shared" ref="AW77:AW88" si="16">6*$X$97</f>
        <v>54</v>
      </c>
      <c r="AX77" s="21">
        <f t="shared" ref="AX77:AX88" si="17">3*$X$97</f>
        <v>27</v>
      </c>
      <c r="AY77" s="21">
        <f t="shared" ref="AY77:AY88" si="18">5*$X$97</f>
        <v>45</v>
      </c>
      <c r="AZ77" s="21">
        <f t="shared" ref="AZ77:AZ88" si="19">1*$X$97</f>
        <v>9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2016:2:0:0:WEST</v>
      </c>
      <c r="AB78" s="27">
        <f t="shared" ca="1" si="3"/>
        <v>232</v>
      </c>
      <c r="AC78" s="21">
        <f t="shared" ca="1" si="4"/>
        <v>3</v>
      </c>
      <c r="AD78" s="21">
        <f t="shared" si="5"/>
        <v>7</v>
      </c>
      <c r="AE78" s="27">
        <f t="shared" ca="1" si="6"/>
        <v>20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42379</v>
      </c>
      <c r="AN78" s="27">
        <f t="shared" si="11"/>
        <v>2</v>
      </c>
      <c r="AO78" s="28" t="str">
        <f t="shared" si="12"/>
        <v>2016:1:2:7:WEST</v>
      </c>
      <c r="AP78" s="27">
        <f t="shared" ca="1" si="13"/>
        <v>10</v>
      </c>
      <c r="AQ78" s="21">
        <f t="shared" ca="1" si="14"/>
        <v>0</v>
      </c>
      <c r="AR78" s="21">
        <f t="shared" ca="1" si="14"/>
        <v>40</v>
      </c>
      <c r="AS78" s="21">
        <f t="shared" ca="1" si="14"/>
        <v>0</v>
      </c>
      <c r="AT78" s="21">
        <f t="shared" ca="1" si="14"/>
        <v>18</v>
      </c>
      <c r="AU78" s="21">
        <f t="shared" ca="1" si="14"/>
        <v>0</v>
      </c>
      <c r="AV78" s="21">
        <f t="shared" si="15"/>
        <v>2</v>
      </c>
      <c r="AW78" s="21">
        <f t="shared" si="16"/>
        <v>54</v>
      </c>
      <c r="AX78" s="21">
        <f t="shared" si="17"/>
        <v>27</v>
      </c>
      <c r="AY78" s="21">
        <f t="shared" si="18"/>
        <v>45</v>
      </c>
      <c r="AZ78" s="21">
        <f t="shared" si="19"/>
        <v>9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2016:3:0:0:WEST</v>
      </c>
      <c r="AB79" s="27">
        <f t="shared" ca="1" si="3"/>
        <v>244</v>
      </c>
      <c r="AC79" s="21">
        <f t="shared" ca="1" si="4"/>
        <v>1</v>
      </c>
      <c r="AD79" s="21">
        <f t="shared" si="5"/>
        <v>7</v>
      </c>
      <c r="AE79" s="27">
        <f t="shared" ca="1" si="6"/>
        <v>32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42386</v>
      </c>
      <c r="AN79" s="27">
        <f t="shared" si="11"/>
        <v>3</v>
      </c>
      <c r="AO79" s="28" t="str">
        <f t="shared" si="12"/>
        <v>2016:1:3:7:WEST</v>
      </c>
      <c r="AP79" s="27" t="e">
        <f t="shared" ca="1" si="13"/>
        <v>#N/A</v>
      </c>
      <c r="AQ79" s="21" t="e">
        <f t="shared" ca="1" si="14"/>
        <v>#N/A</v>
      </c>
      <c r="AR79" s="21" t="e">
        <f t="shared" ca="1" si="14"/>
        <v>#N/A</v>
      </c>
      <c r="AS79" s="21" t="e">
        <f t="shared" ca="1" si="14"/>
        <v>#N/A</v>
      </c>
      <c r="AT79" s="21" t="e">
        <f t="shared" ca="1" si="14"/>
        <v>#N/A</v>
      </c>
      <c r="AU79" s="21" t="e">
        <f t="shared" ca="1" si="14"/>
        <v>#N/A</v>
      </c>
      <c r="AV79" s="21">
        <f t="shared" si="15"/>
        <v>2</v>
      </c>
      <c r="AW79" s="21">
        <f t="shared" si="16"/>
        <v>54</v>
      </c>
      <c r="AX79" s="21">
        <f t="shared" si="17"/>
        <v>27</v>
      </c>
      <c r="AY79" s="21">
        <f t="shared" si="18"/>
        <v>45</v>
      </c>
      <c r="AZ79" s="21">
        <f t="shared" si="19"/>
        <v>9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2016:4:0:0:WEST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7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42393</v>
      </c>
      <c r="AN80" s="27">
        <f t="shared" si="11"/>
        <v>4</v>
      </c>
      <c r="AO80" s="28" t="str">
        <f t="shared" si="12"/>
        <v>2016:1:4:7:WEST</v>
      </c>
      <c r="AP80" s="27">
        <f t="shared" ca="1" si="13"/>
        <v>21</v>
      </c>
      <c r="AQ80" s="21">
        <f t="shared" ca="1" si="14"/>
        <v>2</v>
      </c>
      <c r="AR80" s="21">
        <f t="shared" ca="1" si="14"/>
        <v>52</v>
      </c>
      <c r="AS80" s="21">
        <f t="shared" ca="1" si="14"/>
        <v>16</v>
      </c>
      <c r="AT80" s="21">
        <f t="shared" ca="1" si="14"/>
        <v>46</v>
      </c>
      <c r="AU80" s="21">
        <f t="shared" ca="1" si="14"/>
        <v>0</v>
      </c>
      <c r="AV80" s="21">
        <f t="shared" si="15"/>
        <v>2</v>
      </c>
      <c r="AW80" s="21">
        <f t="shared" si="16"/>
        <v>54</v>
      </c>
      <c r="AX80" s="21">
        <f t="shared" si="17"/>
        <v>27</v>
      </c>
      <c r="AY80" s="21">
        <f t="shared" si="18"/>
        <v>45</v>
      </c>
      <c r="AZ80" s="21">
        <f t="shared" si="19"/>
        <v>9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2016:5:0:0:WEST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7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42400</v>
      </c>
      <c r="AN81" s="27">
        <f t="shared" si="11"/>
        <v>5</v>
      </c>
      <c r="AO81" s="28" t="str">
        <f t="shared" si="12"/>
        <v>2016:1:5:7:WEST</v>
      </c>
      <c r="AP81" s="27">
        <f t="shared" ca="1" si="13"/>
        <v>32</v>
      </c>
      <c r="AQ81" s="21">
        <f t="shared" ca="1" si="14"/>
        <v>3</v>
      </c>
      <c r="AR81" s="21">
        <f t="shared" ca="1" si="14"/>
        <v>58</v>
      </c>
      <c r="AS81" s="21">
        <f t="shared" ca="1" si="14"/>
        <v>17</v>
      </c>
      <c r="AT81" s="21">
        <f t="shared" ca="1" si="14"/>
        <v>50</v>
      </c>
      <c r="AU81" s="21">
        <f t="shared" ca="1" si="14"/>
        <v>0</v>
      </c>
      <c r="AV81" s="21">
        <f t="shared" si="15"/>
        <v>2</v>
      </c>
      <c r="AW81" s="21">
        <f t="shared" si="16"/>
        <v>54</v>
      </c>
      <c r="AX81" s="21">
        <f t="shared" si="17"/>
        <v>27</v>
      </c>
      <c r="AY81" s="21">
        <f t="shared" si="18"/>
        <v>45</v>
      </c>
      <c r="AZ81" s="21">
        <f t="shared" si="19"/>
        <v>9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2016:6:0:0:WEST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7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42407</v>
      </c>
      <c r="AN82" s="27">
        <f t="shared" si="11"/>
        <v>1</v>
      </c>
      <c r="AO82" s="28" t="str">
        <f t="shared" si="12"/>
        <v>2016:2:1:7:WEST</v>
      </c>
      <c r="AP82" s="27">
        <f t="shared" ca="1" si="13"/>
        <v>43</v>
      </c>
      <c r="AQ82" s="21">
        <f t="shared" ca="1" si="14"/>
        <v>0</v>
      </c>
      <c r="AR82" s="21">
        <f t="shared" ca="1" si="14"/>
        <v>58</v>
      </c>
      <c r="AS82" s="21">
        <f t="shared" ca="1" si="14"/>
        <v>13</v>
      </c>
      <c r="AT82" s="21">
        <f t="shared" ca="1" si="14"/>
        <v>43</v>
      </c>
      <c r="AU82" s="21">
        <f t="shared" ca="1" si="14"/>
        <v>1</v>
      </c>
      <c r="AV82" s="21">
        <f t="shared" si="15"/>
        <v>2</v>
      </c>
      <c r="AW82" s="21">
        <f t="shared" si="16"/>
        <v>54</v>
      </c>
      <c r="AX82" s="21">
        <f t="shared" si="17"/>
        <v>27</v>
      </c>
      <c r="AY82" s="21">
        <f t="shared" si="18"/>
        <v>45</v>
      </c>
      <c r="AZ82" s="21">
        <f t="shared" si="19"/>
        <v>9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2016:7:0:0:WEST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7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42414</v>
      </c>
      <c r="AN83" s="27">
        <f t="shared" si="11"/>
        <v>2</v>
      </c>
      <c r="AO83" s="28" t="str">
        <f t="shared" si="12"/>
        <v>2016:2:2:7:WEST</v>
      </c>
      <c r="AP83" s="27">
        <f t="shared" ca="1" si="13"/>
        <v>54</v>
      </c>
      <c r="AQ83" s="21">
        <f t="shared" ca="1" si="14"/>
        <v>0</v>
      </c>
      <c r="AR83" s="21">
        <f t="shared" ca="1" si="14"/>
        <v>58</v>
      </c>
      <c r="AS83" s="21">
        <f t="shared" ca="1" si="14"/>
        <v>24</v>
      </c>
      <c r="AT83" s="21">
        <f t="shared" ca="1" si="14"/>
        <v>33</v>
      </c>
      <c r="AU83" s="21">
        <f t="shared" ca="1" si="14"/>
        <v>3</v>
      </c>
      <c r="AV83" s="21">
        <f t="shared" si="15"/>
        <v>2</v>
      </c>
      <c r="AW83" s="21">
        <f t="shared" si="16"/>
        <v>54</v>
      </c>
      <c r="AX83" s="21">
        <f t="shared" si="17"/>
        <v>27</v>
      </c>
      <c r="AY83" s="21">
        <f t="shared" si="18"/>
        <v>45</v>
      </c>
      <c r="AZ83" s="21">
        <f t="shared" si="19"/>
        <v>9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2016:8:0:0:WEST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7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42421</v>
      </c>
      <c r="AN84" s="27">
        <f t="shared" si="11"/>
        <v>3</v>
      </c>
      <c r="AO84" s="28" t="str">
        <f t="shared" si="12"/>
        <v>2016:2:3:7:WEST</v>
      </c>
      <c r="AP84" s="27">
        <f t="shared" ca="1" si="13"/>
        <v>65</v>
      </c>
      <c r="AQ84" s="21">
        <f t="shared" ca="1" si="14"/>
        <v>2</v>
      </c>
      <c r="AR84" s="21">
        <f t="shared" ca="1" si="14"/>
        <v>68</v>
      </c>
      <c r="AS84" s="21">
        <f t="shared" ca="1" si="14"/>
        <v>27</v>
      </c>
      <c r="AT84" s="21">
        <f t="shared" ca="1" si="14"/>
        <v>57</v>
      </c>
      <c r="AU84" s="21">
        <f t="shared" ca="1" si="14"/>
        <v>8</v>
      </c>
      <c r="AV84" s="21">
        <f t="shared" si="15"/>
        <v>2</v>
      </c>
      <c r="AW84" s="21">
        <f t="shared" si="16"/>
        <v>54</v>
      </c>
      <c r="AX84" s="21">
        <f t="shared" si="17"/>
        <v>27</v>
      </c>
      <c r="AY84" s="21">
        <f t="shared" si="18"/>
        <v>45</v>
      </c>
      <c r="AZ84" s="21">
        <f t="shared" si="19"/>
        <v>9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2016:9:0:0:WEST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7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42428</v>
      </c>
      <c r="AN85" s="27">
        <f t="shared" si="11"/>
        <v>4</v>
      </c>
      <c r="AO85" s="28" t="str">
        <f t="shared" si="12"/>
        <v>2016:2:4:7:WEST</v>
      </c>
      <c r="AP85" s="27">
        <f t="shared" ca="1" si="13"/>
        <v>76</v>
      </c>
      <c r="AQ85" s="21">
        <f t="shared" ca="1" si="14"/>
        <v>1</v>
      </c>
      <c r="AR85" s="21">
        <f t="shared" ca="1" si="14"/>
        <v>60</v>
      </c>
      <c r="AS85" s="21">
        <f t="shared" ca="1" si="14"/>
        <v>23</v>
      </c>
      <c r="AT85" s="21">
        <f t="shared" ca="1" si="14"/>
        <v>38</v>
      </c>
      <c r="AU85" s="21">
        <f t="shared" ca="1" si="14"/>
        <v>8</v>
      </c>
      <c r="AV85" s="21">
        <f t="shared" si="15"/>
        <v>2</v>
      </c>
      <c r="AW85" s="21">
        <f t="shared" si="16"/>
        <v>54</v>
      </c>
      <c r="AX85" s="21">
        <f t="shared" si="17"/>
        <v>27</v>
      </c>
      <c r="AY85" s="21">
        <f t="shared" si="18"/>
        <v>45</v>
      </c>
      <c r="AZ85" s="21">
        <f t="shared" si="19"/>
        <v>9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2016:10:0:0:WEST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7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42435</v>
      </c>
      <c r="AN86" s="27">
        <f t="shared" si="11"/>
        <v>1</v>
      </c>
      <c r="AO86" s="28" t="str">
        <f t="shared" si="12"/>
        <v>2016:3:1:7:WEST</v>
      </c>
      <c r="AP86" s="27">
        <f t="shared" ca="1" si="13"/>
        <v>87</v>
      </c>
      <c r="AQ86" s="21">
        <f t="shared" ca="1" si="14"/>
        <v>0</v>
      </c>
      <c r="AR86" s="21">
        <f t="shared" ca="1" si="14"/>
        <v>57</v>
      </c>
      <c r="AS86" s="21">
        <f t="shared" ca="1" si="14"/>
        <v>15</v>
      </c>
      <c r="AT86" s="21">
        <f t="shared" ca="1" si="14"/>
        <v>41</v>
      </c>
      <c r="AU86" s="21">
        <f t="shared" ca="1" si="14"/>
        <v>6</v>
      </c>
      <c r="AV86" s="21">
        <f t="shared" si="15"/>
        <v>2</v>
      </c>
      <c r="AW86" s="21">
        <f t="shared" si="16"/>
        <v>54</v>
      </c>
      <c r="AX86" s="21">
        <f t="shared" si="17"/>
        <v>27</v>
      </c>
      <c r="AY86" s="21">
        <f t="shared" si="18"/>
        <v>45</v>
      </c>
      <c r="AZ86" s="21">
        <f t="shared" si="19"/>
        <v>9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2016:11:0:0:WEST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7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42442</v>
      </c>
      <c r="AN87" s="27">
        <f t="shared" si="11"/>
        <v>2</v>
      </c>
      <c r="AO87" s="28" t="str">
        <f t="shared" si="12"/>
        <v>2016:3:2:7:WEST</v>
      </c>
      <c r="AP87" s="27">
        <f t="shared" ca="1" si="13"/>
        <v>97</v>
      </c>
      <c r="AQ87" s="21">
        <f t="shared" ca="1" si="14"/>
        <v>1</v>
      </c>
      <c r="AR87" s="21">
        <f t="shared" ca="1" si="14"/>
        <v>43</v>
      </c>
      <c r="AS87" s="21">
        <f t="shared" ca="1" si="14"/>
        <v>16</v>
      </c>
      <c r="AT87" s="21">
        <f t="shared" ca="1" si="14"/>
        <v>43</v>
      </c>
      <c r="AU87" s="21">
        <f t="shared" ca="1" si="14"/>
        <v>5</v>
      </c>
      <c r="AV87" s="21">
        <f t="shared" si="15"/>
        <v>2</v>
      </c>
      <c r="AW87" s="21">
        <f t="shared" si="16"/>
        <v>54</v>
      </c>
      <c r="AX87" s="21">
        <f t="shared" si="17"/>
        <v>27</v>
      </c>
      <c r="AY87" s="21">
        <f t="shared" si="18"/>
        <v>45</v>
      </c>
      <c r="AZ87" s="21">
        <f t="shared" si="19"/>
        <v>9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2016:12:0:0:WEST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7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42449</v>
      </c>
      <c r="AN88" s="27">
        <f t="shared" si="11"/>
        <v>3</v>
      </c>
      <c r="AO88" s="28" t="str">
        <f t="shared" si="12"/>
        <v>2016:3:3:7:WEST</v>
      </c>
      <c r="AP88" s="27">
        <f t="shared" ca="1" si="13"/>
        <v>108</v>
      </c>
      <c r="AQ88" s="21">
        <f t="shared" ca="1" si="14"/>
        <v>0</v>
      </c>
      <c r="AR88" s="21">
        <f t="shared" ca="1" si="14"/>
        <v>54</v>
      </c>
      <c r="AS88" s="21">
        <f t="shared" ca="1" si="14"/>
        <v>26</v>
      </c>
      <c r="AT88" s="21">
        <f t="shared" ca="1" si="14"/>
        <v>57</v>
      </c>
      <c r="AU88" s="21">
        <f t="shared" ca="1" si="14"/>
        <v>5</v>
      </c>
      <c r="AV88" s="21">
        <f t="shared" si="15"/>
        <v>2</v>
      </c>
      <c r="AW88" s="21">
        <f t="shared" si="16"/>
        <v>54</v>
      </c>
      <c r="AX88" s="21">
        <f t="shared" si="17"/>
        <v>27</v>
      </c>
      <c r="AY88" s="21">
        <f t="shared" si="18"/>
        <v>45</v>
      </c>
      <c r="AZ88" s="21">
        <f t="shared" si="19"/>
        <v>9</v>
      </c>
    </row>
    <row r="89" spans="23:52">
      <c r="AC89" s="7">
        <f ca="1">SUMIFS(AC53:AC88, $X53:$X88,YEAR,AC53:AC88,"&lt;&gt;#N/A")</f>
        <v>12</v>
      </c>
      <c r="AD89" s="27"/>
      <c r="AF89" s="7">
        <f t="shared" ref="AF89:AK89" ca="1" si="21">SUM(AF53:AF88)</f>
        <v>3</v>
      </c>
      <c r="AG89" s="7">
        <f t="shared" ca="1" si="21"/>
        <v>0</v>
      </c>
      <c r="AH89" s="7">
        <f t="shared" ca="1" si="21"/>
        <v>0</v>
      </c>
      <c r="AI89" s="7">
        <f t="shared" ca="1" si="21"/>
        <v>8</v>
      </c>
      <c r="AJ89" s="7">
        <f t="shared" ca="1" si="21"/>
        <v>1</v>
      </c>
      <c r="AK89" s="7">
        <f t="shared" ca="1" si="21"/>
        <v>1</v>
      </c>
      <c r="AN89" s="27"/>
    </row>
    <row r="90" spans="23:52">
      <c r="W90" s="7" t="s">
        <v>1484</v>
      </c>
      <c r="X90" s="2" t="s">
        <v>1914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2373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2700</v>
      </c>
      <c r="AD92" s="27"/>
      <c r="AN92" s="27"/>
    </row>
    <row r="93" spans="23:52">
      <c r="W93" s="7" t="s">
        <v>828</v>
      </c>
      <c r="X93" s="2" t="s">
        <v>831</v>
      </c>
      <c r="Y93" s="27"/>
      <c r="Z93" s="27"/>
      <c r="AD93" s="27"/>
      <c r="AN93" s="27"/>
    </row>
    <row r="94" spans="23:52">
      <c r="W94" s="7" t="s">
        <v>829</v>
      </c>
      <c r="X94" s="2" t="s">
        <v>830</v>
      </c>
      <c r="Y94" s="27"/>
      <c r="Z94" s="27"/>
      <c r="AD94" s="27"/>
      <c r="AN94" s="27"/>
    </row>
    <row r="95" spans="23:52">
      <c r="W95" s="39" t="s">
        <v>832</v>
      </c>
      <c r="X95" s="2" t="s">
        <v>833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>
        <v>85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9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7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10</v>
      </c>
      <c r="AN100" s="27"/>
    </row>
    <row r="101" spans="23:50">
      <c r="W101" s="7" t="s">
        <v>449</v>
      </c>
      <c r="X101" s="7">
        <f ca="1">SUM($AF$89:$AH$89)</f>
        <v>3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23%</v>
      </c>
      <c r="Y102" s="30">
        <f ca="1">IFERROR(X101/SUM(X100:X101),"0")</f>
        <v>0.23076923076923078</v>
      </c>
      <c r="Z102" s="7" t="str">
        <f ca="1">TEXT(Y102,"00%")</f>
        <v>23%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85
Actual YTD 年度實際:    7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2014  92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2015  49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2016  12</v>
      </c>
    </row>
    <row r="107" spans="23:50" ht="23.25">
      <c r="W107" s="7" t="s">
        <v>1479</v>
      </c>
      <c r="X107" s="42" t="str">
        <f>$X$91</f>
        <v>West Zone</v>
      </c>
    </row>
    <row r="108" spans="23:50">
      <c r="X108" s="40" t="str">
        <f>$X$92</f>
        <v>西台北地帶</v>
      </c>
    </row>
    <row r="109" spans="23:50">
      <c r="X109" s="41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4"/>
  <sheetViews>
    <sheetView zoomScaleNormal="100" zoomScaleSheetLayoutView="115" workbookViewId="0">
      <selection activeCell="X93" sqref="X93"/>
    </sheetView>
  </sheetViews>
  <sheetFormatPr defaultRowHeight="15"/>
  <cols>
    <col min="1" max="1" width="22.7109375" style="64" customWidth="1"/>
    <col min="2" max="3" width="22.85546875" style="64" customWidth="1"/>
    <col min="4" max="4" width="11.28515625" style="64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2065</v>
      </c>
      <c r="E1" s="36" t="str">
        <f>$A$2</f>
        <v>Tucheng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2762</v>
      </c>
      <c r="E2" s="75" t="str">
        <f>$A$3</f>
        <v>土城地區</v>
      </c>
      <c r="F2" s="26" t="s">
        <v>806</v>
      </c>
      <c r="G2" s="77">
        <f>$A$6</f>
        <v>85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2763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72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2375</v>
      </c>
      <c r="E4" s="82">
        <f>DATE</f>
        <v>42449</v>
      </c>
      <c r="F4" s="23" t="s">
        <v>804</v>
      </c>
      <c r="G4" s="24"/>
      <c r="H4" s="84">
        <f>ROUND($G$2/12*MONTH,0)</f>
        <v>21</v>
      </c>
      <c r="I4" s="85"/>
      <c r="J4" s="85"/>
      <c r="K4" s="86"/>
      <c r="L4" s="44">
        <f>ROUND($G$2/12,0)</f>
        <v>7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2376</v>
      </c>
      <c r="E5" s="83"/>
      <c r="F5" s="5" t="s">
        <v>805</v>
      </c>
      <c r="G5" s="6"/>
      <c r="H5" s="87">
        <f ca="1">TUCHENG_DISTRICT_GRAPH!$AC$89</f>
        <v>2</v>
      </c>
      <c r="I5" s="88"/>
      <c r="J5" s="88"/>
      <c r="K5" s="89"/>
      <c r="L5" s="45">
        <f>$M$24</f>
        <v>0</v>
      </c>
      <c r="M5" s="92"/>
      <c r="N5" s="94"/>
      <c r="O5" s="74"/>
      <c r="P5" s="74"/>
      <c r="Q5" s="74"/>
      <c r="R5" s="74"/>
      <c r="S5" s="74"/>
    </row>
    <row r="6" spans="1:19" ht="15" customHeight="1">
      <c r="A6" s="1">
        <v>85</v>
      </c>
      <c r="E6" s="34" t="str">
        <f>$A$4</f>
        <v>West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西臺北支聯會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2377</v>
      </c>
      <c r="B11" s="1"/>
      <c r="E11" s="5" t="str">
        <f>$A11</f>
        <v>Tucheng 土城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2157</v>
      </c>
      <c r="C12" s="64" t="str">
        <f>CONCATENATE(YEAR,":",MONTH,":",WEEK,":",WEEKDAY,":",$B12)</f>
        <v>2016:3:3:7:TUCHENG_ZL</v>
      </c>
      <c r="D12" s="64">
        <f>MATCH($C12,REPORT_DATA_BY_COMP!$A:$A,0)</f>
        <v>947</v>
      </c>
      <c r="E12" s="65" t="str">
        <f>SUBSTITUTE(VLOOKUP($B12,COMP_LIST!$A:$AA,5,FALSE),"EL","")</f>
        <v>E. Bellingham / Ribar ZL</v>
      </c>
      <c r="F12" s="4" t="str">
        <f>VLOOKUP($B12,COMP_LIST!$A:$AA,3,FALSE)</f>
        <v>Tucheng ZL</v>
      </c>
      <c r="G12" s="4" t="str">
        <f>VLOOKUP($B12,COMP_LIST!$A:$AA,4,FALSE)</f>
        <v>土城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4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9</v>
      </c>
      <c r="O12" s="10">
        <f>IFERROR(INDEX(REPORT_DATA_BY_COMP!$A:$AH,$D12,MATCH(O$8,REPORT_DATA_BY_COMP!$A$1:$AH$1,0)), "")</f>
        <v>3</v>
      </c>
      <c r="P12" s="10">
        <f>IFERROR(INDEX(REPORT_DATA_BY_COMP!$A:$AH,$D12,MATCH(P$8,REPORT_DATA_BY_COMP!$A$1:$AH$1,0)), "")</f>
        <v>12</v>
      </c>
      <c r="Q12" s="10">
        <f>IFERROR(INDEX(REPORT_DATA_BY_COMP!$A:$AH,$D12,MATCH(Q$8,REPORT_DATA_BY_COMP!$A$1:$AH$1,0)), "")</f>
        <v>13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26</v>
      </c>
    </row>
    <row r="13" spans="1:19" ht="15" customHeight="1">
      <c r="A13" s="1"/>
      <c r="B13" s="1" t="s">
        <v>2161</v>
      </c>
      <c r="C13" s="64" t="str">
        <f>CONCATENATE(YEAR,":",MONTH,":",WEEK,":",WEEKDAY,":",$B13)</f>
        <v>2016:3:3:7:TUCHENG_S</v>
      </c>
      <c r="D13" s="64">
        <f>MATCH($C13,REPORT_DATA_BY_COMP!$A:$A,0)</f>
        <v>946</v>
      </c>
      <c r="E13" s="65" t="str">
        <f>SUBSTITUTE(VLOOKUP($B13,COMP_LIST!$A:$AA,5,FALSE),"EL","")</f>
        <v>S. Good  / Davis</v>
      </c>
      <c r="F13" s="4" t="str">
        <f>VLOOKUP($B13,COMP_LIST!$A:$AA,3,FALSE)</f>
        <v>Tucheng S</v>
      </c>
      <c r="G13" s="4" t="str">
        <f>VLOOKUP($B13,COMP_LIST!$A:$AA,4,FALSE)</f>
        <v>土城姐妹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3</v>
      </c>
      <c r="K13" s="10">
        <f>IFERROR(INDEX(REPORT_DATA_BY_COMP!$A:$AH,$D13,MATCH(K$8,REPORT_DATA_BY_COMP!$A$1:$AH$1,0)), "")</f>
        <v>4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8</v>
      </c>
      <c r="O13" s="10">
        <f>IFERROR(INDEX(REPORT_DATA_BY_COMP!$A:$AH,$D13,MATCH(O$8,REPORT_DATA_BY_COMP!$A$1:$AH$1,0)), "")</f>
        <v>1</v>
      </c>
      <c r="P13" s="10">
        <f>IFERROR(INDEX(REPORT_DATA_BY_COMP!$A:$AH,$D13,MATCH(P$8,REPORT_DATA_BY_COMP!$A$1:$AH$1,0)), "")</f>
        <v>12</v>
      </c>
      <c r="Q13" s="10">
        <f>IFERROR(INDEX(REPORT_DATA_BY_COMP!$A:$AH,$D13,MATCH(Q$8,REPORT_DATA_BY_COMP!$A$1:$AH$1,0)), "")</f>
        <v>6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0</v>
      </c>
    </row>
    <row r="14" spans="1:19" ht="15" customHeight="1">
      <c r="A14" s="1"/>
      <c r="B14" s="1" t="s">
        <v>2063</v>
      </c>
      <c r="C14" s="64" t="str">
        <f>CONCATENATE(YEAR,":",MONTH,":",WEEK,":",WEEKDAY,":",$B14)</f>
        <v>2016:3:3:7:SANXIA_A_E</v>
      </c>
      <c r="D14" s="64">
        <f>MATCH($C14,REPORT_DATA_BY_COMP!$A:$A,0)</f>
        <v>922</v>
      </c>
      <c r="E14" s="65" t="str">
        <f>SUBSTITUTE(VLOOKUP($B14,COMP_LIST!$A:$AA,5,FALSE),"EL","")</f>
        <v>E. Richards DL / Budd</v>
      </c>
      <c r="F14" s="4" t="str">
        <f>VLOOKUP($B14,COMP_LIST!$A:$AA,3,FALSE)</f>
        <v>Sanxia A E</v>
      </c>
      <c r="G14" s="4" t="str">
        <f>VLOOKUP($B14,COMP_LIST!$A:$AA,4,FALSE)</f>
        <v>三峽 A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1</v>
      </c>
      <c r="K14" s="10">
        <f>IFERROR(INDEX(REPORT_DATA_BY_COMP!$A:$AH,$D14,MATCH(K$8,REPORT_DATA_BY_COMP!$A$1:$AH$1,0)), "")</f>
        <v>3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6</v>
      </c>
      <c r="O14" s="10">
        <f>IFERROR(INDEX(REPORT_DATA_BY_COMP!$A:$AH,$D14,MATCH(O$8,REPORT_DATA_BY_COMP!$A$1:$AH$1,0)), "")</f>
        <v>1</v>
      </c>
      <c r="P14" s="10">
        <f>IFERROR(INDEX(REPORT_DATA_BY_COMP!$A:$AH,$D14,MATCH(P$8,REPORT_DATA_BY_COMP!$A$1:$AH$1,0)), "")</f>
        <v>7</v>
      </c>
      <c r="Q14" s="10">
        <f>IFERROR(INDEX(REPORT_DATA_BY_COMP!$A:$AH,$D14,MATCH(Q$8,REPORT_DATA_BY_COMP!$A$1:$AH$1,0)), "")</f>
        <v>9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11</v>
      </c>
    </row>
    <row r="15" spans="1:19" ht="15" customHeight="1">
      <c r="A15" s="1"/>
      <c r="B15" s="1" t="s">
        <v>2069</v>
      </c>
      <c r="C15" s="64" t="str">
        <f>CONCATENATE(YEAR,":",MONTH,":",WEEK,":",WEEKDAY,":",$B15)</f>
        <v>2016:3:3:7:SANXIA_B_E</v>
      </c>
      <c r="D15" s="64">
        <f>MATCH($C15,REPORT_DATA_BY_COMP!$A:$A,0)</f>
        <v>923</v>
      </c>
      <c r="E15" s="65" t="str">
        <f>SUBSTITUTE(VLOOKUP($B15,COMP_LIST!$A:$AA,5,FALSE),"EL","")</f>
        <v>E. Ploeg  / Reintjes</v>
      </c>
      <c r="F15" s="4" t="str">
        <f>VLOOKUP($B15,COMP_LIST!$A:$AA,3,FALSE)</f>
        <v>Sanxia B E</v>
      </c>
      <c r="G15" s="4" t="str">
        <f>VLOOKUP($B15,COMP_LIST!$A:$AA,4,FALSE)</f>
        <v>三峽 B 長老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1</v>
      </c>
      <c r="K15" s="10">
        <f>IFERROR(INDEX(REPORT_DATA_BY_COMP!$A:$AH,$D15,MATCH(K$8,REPORT_DATA_BY_COMP!$A$1:$AH$1,0)), "")</f>
        <v>3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5</v>
      </c>
      <c r="O15" s="10">
        <f>IFERROR(INDEX(REPORT_DATA_BY_COMP!$A:$AH,$D15,MATCH(O$8,REPORT_DATA_BY_COMP!$A$1:$AH$1,0)), "")</f>
        <v>3</v>
      </c>
      <c r="P15" s="10">
        <f>IFERROR(INDEX(REPORT_DATA_BY_COMP!$A:$AH,$D15,MATCH(P$8,REPORT_DATA_BY_COMP!$A$1:$AH$1,0)), "")</f>
        <v>9</v>
      </c>
      <c r="Q15" s="10">
        <f>IFERROR(INDEX(REPORT_DATA_BY_COMP!$A:$AH,$D15,MATCH(Q$8,REPORT_DATA_BY_COMP!$A$1:$AH$1,0)), "")</f>
        <v>3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4</v>
      </c>
    </row>
    <row r="16" spans="1:19" ht="15" customHeight="1">
      <c r="A16" s="1"/>
      <c r="B16" s="1"/>
      <c r="E16" s="8" t="s">
        <v>819</v>
      </c>
      <c r="F16" s="9"/>
      <c r="G16" s="9"/>
      <c r="H16" s="11">
        <f>SUM(H12:H15)</f>
        <v>0</v>
      </c>
      <c r="I16" s="11">
        <f>SUM(I12:I15)</f>
        <v>0</v>
      </c>
      <c r="J16" s="11">
        <f>SUM(J12:J15)</f>
        <v>8</v>
      </c>
      <c r="K16" s="11">
        <f>SUM(K12:K15)</f>
        <v>14</v>
      </c>
      <c r="L16" s="48">
        <f>SUM(L12:L15)</f>
        <v>0</v>
      </c>
      <c r="M16" s="57">
        <f>SUM(M12:M15)</f>
        <v>0</v>
      </c>
      <c r="N16" s="51">
        <f>SUM(N12:N15)</f>
        <v>28</v>
      </c>
      <c r="O16" s="11">
        <f>SUM(O12:O15)</f>
        <v>8</v>
      </c>
      <c r="P16" s="11">
        <f>SUM(P12:P15)</f>
        <v>40</v>
      </c>
      <c r="Q16" s="11">
        <f>SUM(Q12:Q15)</f>
        <v>31</v>
      </c>
      <c r="R16" s="11">
        <f>SUM(R12:R15)</f>
        <v>1</v>
      </c>
      <c r="S16" s="11">
        <f>SUM(S12:S15)</f>
        <v>41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2703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2016:3:1:7:TUCHENG</v>
      </c>
      <c r="D19" s="64">
        <f>MATCH($C19,REPORT_DATA_BY_DISTRICT!$A:$A, 0)</f>
        <v>243</v>
      </c>
      <c r="E19" s="19" t="s">
        <v>796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4</v>
      </c>
      <c r="K19" s="10">
        <f>IFERROR(INDEX(REPORT_DATA_BY_DISTRICT!$A:$AH,$D19,MATCH(K$8,REPORT_DATA_BY_DISTRICT!$A$1:$AH$1,0)), "")</f>
        <v>17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24</v>
      </c>
      <c r="O19" s="10">
        <f>IFERROR(INDEX(REPORT_DATA_BY_DISTRICT!$A:$AH,$D19,MATCH(O$8,REPORT_DATA_BY_DISTRICT!$A$1:$AH$1,0)), "")</f>
        <v>8</v>
      </c>
      <c r="P19" s="10">
        <f>IFERROR(INDEX(REPORT_DATA_BY_DISTRICT!$A:$AH,$D19,MATCH(P$8,REPORT_DATA_BY_DISTRICT!$A$1:$AH$1,0)), "")</f>
        <v>39</v>
      </c>
      <c r="Q19" s="10">
        <f>IFERROR(INDEX(REPORT_DATA_BY_DISTRICT!$A:$AH,$D19,MATCH(Q$8,REPORT_DATA_BY_DISTRICT!$A$1:$AH$1,0)), "")</f>
        <v>21</v>
      </c>
      <c r="R19" s="10">
        <f>IFERROR(INDEX(REPORT_DATA_BY_DISTRICT!$A:$AH,$D19,MATCH(R$8,REPORT_DATA_BY_DISTRICT!$A$1:$AH$1,0)), "")</f>
        <v>3</v>
      </c>
      <c r="S19" s="10">
        <f>IFERROR(INDEX(REPORT_DATA_BY_DISTRICT!$A:$AH,$D19,MATCH(S$8,REPORT_DATA_BY_DISTRICT!$A$1:$AH$1,0)), "")</f>
        <v>34</v>
      </c>
    </row>
    <row r="20" spans="3:19" ht="15" customHeight="1">
      <c r="C20" s="64" t="str">
        <f>CONCATENATE(YEAR,":",MONTH,":2:",WEEKLY_REPORT_DAY,":", $A$1)</f>
        <v>2016:3:2:7:TUCHENG</v>
      </c>
      <c r="D20" s="64">
        <f>MATCH($C20,REPORT_DATA_BY_DISTRICT!$A:$A, 0)</f>
        <v>273</v>
      </c>
      <c r="E20" s="19" t="s">
        <v>795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9</v>
      </c>
      <c r="K20" s="10">
        <f>IFERROR(INDEX(REPORT_DATA_BY_DISTRICT!$A:$AH,$D20,MATCH(K$8,REPORT_DATA_BY_DISTRICT!$A$1:$AH$1,0)), "")</f>
        <v>11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22</v>
      </c>
      <c r="O20" s="10">
        <f>IFERROR(INDEX(REPORT_DATA_BY_DISTRICT!$A:$AH,$D20,MATCH(O$8,REPORT_DATA_BY_DISTRICT!$A$1:$AH$1,0)), "")</f>
        <v>8</v>
      </c>
      <c r="P20" s="10">
        <f>IFERROR(INDEX(REPORT_DATA_BY_DISTRICT!$A:$AH,$D20,MATCH(P$8,REPORT_DATA_BY_DISTRICT!$A$1:$AH$1,0)), "")</f>
        <v>27</v>
      </c>
      <c r="Q20" s="10">
        <f>IFERROR(INDEX(REPORT_DATA_BY_DISTRICT!$A:$AH,$D20,MATCH(Q$8,REPORT_DATA_BY_DISTRICT!$A$1:$AH$1,0)), "")</f>
        <v>23</v>
      </c>
      <c r="R20" s="10">
        <f>IFERROR(INDEX(REPORT_DATA_BY_DISTRICT!$A:$AH,$D20,MATCH(R$8,REPORT_DATA_BY_DISTRICT!$A$1:$AH$1,0)), "")</f>
        <v>2</v>
      </c>
      <c r="S20" s="10">
        <f>IFERROR(INDEX(REPORT_DATA_BY_DISTRICT!$A:$AH,$D20,MATCH(S$8,REPORT_DATA_BY_DISTRICT!$A$1:$AH$1,0)), "")</f>
        <v>40</v>
      </c>
    </row>
    <row r="21" spans="3:19" ht="15" customHeight="1">
      <c r="C21" s="64" t="str">
        <f>CONCATENATE(YEAR,":",MONTH,":3:",WEEKLY_REPORT_DAY,":", $A$1)</f>
        <v>2016:3:3:7:TUCHENG</v>
      </c>
      <c r="D21" s="64">
        <f>MATCH($C21,REPORT_DATA_BY_DISTRICT!$A:$A, 0)</f>
        <v>302</v>
      </c>
      <c r="E21" s="19" t="s">
        <v>797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0</v>
      </c>
      <c r="J21" s="10">
        <f>IFERROR(INDEX(REPORT_DATA_BY_DISTRICT!$A:$AH,$D21,MATCH(J$8,REPORT_DATA_BY_DISTRICT!$A$1:$AH$1,0)), "")</f>
        <v>8</v>
      </c>
      <c r="K21" s="10">
        <f>IFERROR(INDEX(REPORT_DATA_BY_DISTRICT!$A:$AH,$D21,MATCH(K$8,REPORT_DATA_BY_DISTRICT!$A$1:$AH$1,0)), "")</f>
        <v>14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28</v>
      </c>
      <c r="O21" s="10">
        <f>IFERROR(INDEX(REPORT_DATA_BY_DISTRICT!$A:$AH,$D21,MATCH(O$8,REPORT_DATA_BY_DISTRICT!$A$1:$AH$1,0)), "")</f>
        <v>8</v>
      </c>
      <c r="P21" s="10">
        <f>IFERROR(INDEX(REPORT_DATA_BY_DISTRICT!$A:$AH,$D21,MATCH(P$8,REPORT_DATA_BY_DISTRICT!$A$1:$AH$1,0)), "")</f>
        <v>40</v>
      </c>
      <c r="Q21" s="10">
        <f>IFERROR(INDEX(REPORT_DATA_BY_DISTRICT!$A:$AH,$D21,MATCH(Q$8,REPORT_DATA_BY_DISTRICT!$A$1:$AH$1,0)), "")</f>
        <v>31</v>
      </c>
      <c r="R21" s="10">
        <f>IFERROR(INDEX(REPORT_DATA_BY_DISTRICT!$A:$AH,$D21,MATCH(R$8,REPORT_DATA_BY_DISTRICT!$A$1:$AH$1,0)), "")</f>
        <v>1</v>
      </c>
      <c r="S21" s="10">
        <f>IFERROR(INDEX(REPORT_DATA_BY_DISTRICT!$A:$AH,$D21,MATCH(S$8,REPORT_DATA_BY_DISTRICT!$A$1:$AH$1,0)), "")</f>
        <v>41</v>
      </c>
    </row>
    <row r="22" spans="3:19" ht="15" customHeight="1">
      <c r="C22" s="64" t="str">
        <f>CONCATENATE(YEAR,":",MONTH,":4:",WEEKLY_REPORT_DAY,":", $A$1)</f>
        <v>2016:3:4:7:TUCHENG</v>
      </c>
      <c r="D22" s="64" t="e">
        <f>MATCH($C22,REPORT_DATA_BY_DISTRICT!$A:$A, 0)</f>
        <v>#N/A</v>
      </c>
      <c r="E22" s="19" t="s">
        <v>798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2016:3:5:7:TUCHENG</v>
      </c>
      <c r="D23" s="64" t="e">
        <f>MATCH($C23,REPORT_DATA_BY_DISTRICT!$A:$A, 0)</f>
        <v>#N/A</v>
      </c>
      <c r="E23" s="19" t="s">
        <v>799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819</v>
      </c>
      <c r="F24" s="14"/>
      <c r="G24" s="14"/>
      <c r="H24" s="17">
        <f>SUM(H19:H23)</f>
        <v>0</v>
      </c>
      <c r="I24" s="17">
        <f t="shared" ref="I24:R24" si="0">SUM(I19:I23)</f>
        <v>0</v>
      </c>
      <c r="J24" s="17">
        <f t="shared" si="0"/>
        <v>21</v>
      </c>
      <c r="K24" s="17">
        <f t="shared" si="0"/>
        <v>42</v>
      </c>
      <c r="L24" s="49">
        <f t="shared" si="0"/>
        <v>0</v>
      </c>
      <c r="M24" s="17">
        <f t="shared" si="0"/>
        <v>0</v>
      </c>
      <c r="N24" s="52">
        <f t="shared" si="0"/>
        <v>74</v>
      </c>
      <c r="O24" s="17">
        <f t="shared" si="0"/>
        <v>24</v>
      </c>
      <c r="P24" s="17">
        <f t="shared" si="0"/>
        <v>106</v>
      </c>
      <c r="Q24" s="17">
        <f t="shared" si="0"/>
        <v>75</v>
      </c>
      <c r="R24" s="17">
        <f t="shared" si="0"/>
        <v>6</v>
      </c>
      <c r="S24" s="17">
        <f>SUM(S19:S23)</f>
        <v>115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2">
    <cfRule type="expression" dxfId="39" priority="14">
      <formula>AND(M$9&lt;&gt;"",M12&gt;=M$9)</formula>
    </cfRule>
  </conditionalFormatting>
  <conditionalFormatting sqref="M12:S12">
    <cfRule type="expression" dxfId="38" priority="13">
      <formula>J12=""</formula>
    </cfRule>
    <cfRule type="expression" dxfId="37" priority="15">
      <formula>AND(M$10&lt;&gt;"",M12&lt;M$10)</formula>
    </cfRule>
    <cfRule type="expression" dxfId="36" priority="16">
      <formula>AND(M$10&lt;&gt;"",M12&gt;=M$10)</formula>
    </cfRule>
  </conditionalFormatting>
  <conditionalFormatting sqref="M15:S15">
    <cfRule type="expression" dxfId="35" priority="10">
      <formula>J15=""</formula>
    </cfRule>
    <cfRule type="expression" dxfId="34" priority="11">
      <formula>AND(M$10&lt;&gt;"",M15&lt;M$10)</formula>
    </cfRule>
    <cfRule type="expression" dxfId="33" priority="12">
      <formula>AND(M$10&lt;&gt;"",M15&gt;=M$10)</formula>
    </cfRule>
  </conditionalFormatting>
  <conditionalFormatting sqref="M15:S15">
    <cfRule type="expression" dxfId="32" priority="9">
      <formula>AND(M$9&lt;&gt;"",M15&gt;=M$9)</formula>
    </cfRule>
  </conditionalFormatting>
  <conditionalFormatting sqref="M14:S14">
    <cfRule type="expression" dxfId="31" priority="6">
      <formula>J14=""</formula>
    </cfRule>
    <cfRule type="expression" dxfId="30" priority="7">
      <formula>AND(M$10&lt;&gt;"",M14&lt;M$10)</formula>
    </cfRule>
    <cfRule type="expression" dxfId="29" priority="8">
      <formula>AND(M$10&lt;&gt;"",M14&gt;=M$10)</formula>
    </cfRule>
  </conditionalFormatting>
  <conditionalFormatting sqref="M14:S14">
    <cfRule type="expression" dxfId="28" priority="5">
      <formula>AND(M$9&lt;&gt;"",M14&gt;=M$9)</formula>
    </cfRule>
  </conditionalFormatting>
  <conditionalFormatting sqref="M13:S13">
    <cfRule type="expression" dxfId="27" priority="2">
      <formula>J13=""</formula>
    </cfRule>
    <cfRule type="expression" dxfId="26" priority="3">
      <formula>AND(M$10&lt;&gt;"",M13&lt;M$10)</formula>
    </cfRule>
    <cfRule type="expression" dxfId="25" priority="4">
      <formula>AND(M$10&lt;&gt;"",M13&gt;=M$10)</formula>
    </cfRule>
  </conditionalFormatting>
  <conditionalFormatting sqref="M13:S13">
    <cfRule type="expression" dxfId="24" priority="1">
      <formula>AND(M$9&lt;&gt;"",M13&gt;=M$9)</formula>
    </cfRule>
  </conditionalFormatting>
  <pageMargins left="0.70866141732283472" right="0.70866141732283472" top="0.74803149606299213" bottom="0.74803149606299213" header="0.31496062992125984" footer="0.31496062992125984"/>
  <pageSetup paperSize="9" scale="65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opLeftCell="I79" zoomScale="85" zoomScaleNormal="85" workbookViewId="0">
      <selection activeCell="X93" sqref="X93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2014:1:0:0:TUCHENG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2014:2:0:0:TUCHENG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2014:3:0:0:TUCHENG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2014:4:0:0:TUCHENG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2014:5:0:0:TUCHENG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2014:6:0:0:TUCHENG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2014:7:0:0:TUCHENG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2014:8:0:0:TUCHENG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2014:9:0:0:TUCHENG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2014:10:0:0:TUCHENG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2014:11:0:0:TUCHENG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2014:12:0:0:TUCHENG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2015:1:0:0:TUCHENG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2015:2:0:0:TUCHENG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2015:3:0:0:TUCHENG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2015:4:0:0:TUCHENG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2015:5:0:0:TUCHENG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2015:6:0:0:TUCHENG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2015:7:0:0:TUCHENG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2015:8:0:0:TUCHENG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2015:9:0:0:TUCHENG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2015:10:0:0:TUCHENG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2015:11:0:0:TUCHENG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2015:12:0:0:TUCHENG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2016:1:0:0:TUCHENG</v>
      </c>
      <c r="AB77" s="27">
        <f t="shared" ca="1" si="3"/>
        <v>25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42372</v>
      </c>
      <c r="AN77" s="27">
        <f t="shared" ref="AN77:AN88" si="10">WEEKNUM(AM77,2)-WEEKNUM(DATE(YEAR(AM77),MONTH(AM77),1),2)+1</f>
        <v>1</v>
      </c>
      <c r="AO77" s="28" t="str">
        <f t="shared" ref="AO77:AO88" si="11">CONCATENATE(YEAR(AM77),":",MONTH(AM77),":",AN77,":",WEEKLY_REPORT_DAY,":", $X$90)</f>
        <v>2016:1:1:7:TUCHENG</v>
      </c>
      <c r="AP77" s="27" t="e">
        <f t="shared" ref="AP77:AP88" ca="1" si="12">MATCH(AO77,INDIRECT(CONCATENATE($X$93,"$A:$A")),0)</f>
        <v>#N/A</v>
      </c>
      <c r="AQ77" s="21" t="e">
        <f t="shared" ref="AQ77:AU88" ca="1" si="13">INDEX(INDIRECT(CONCATENATE($X$93,"$A:$AG")),$AP77,MATCH(AQ$52,INDIRECT(CONCATENATE($X$93,"$A1:$AG1")),0))</f>
        <v>#N/A</v>
      </c>
      <c r="AR77" s="21" t="e">
        <f t="shared" ca="1" si="13"/>
        <v>#N/A</v>
      </c>
      <c r="AS77" s="21" t="e">
        <f t="shared" ca="1" si="13"/>
        <v>#N/A</v>
      </c>
      <c r="AT77" s="21" t="e">
        <f t="shared" ca="1" si="13"/>
        <v>#N/A</v>
      </c>
      <c r="AU77" s="21" t="e">
        <f t="shared" ca="1" si="13"/>
        <v>#N/A</v>
      </c>
      <c r="AV77" s="21">
        <f t="shared" ref="AV77:AV88" si="14">ROUND(1*$X$97/$X$99,0)</f>
        <v>1</v>
      </c>
      <c r="AW77" s="21">
        <f t="shared" ref="AW77:AW88" si="15">6*$X$97</f>
        <v>24</v>
      </c>
      <c r="AX77" s="21">
        <f t="shared" ref="AX77:AX88" si="16">3*$X$97</f>
        <v>12</v>
      </c>
      <c r="AY77" s="21">
        <f t="shared" ref="AY77:AY88" si="17">5*$X$97</f>
        <v>20</v>
      </c>
      <c r="AZ77" s="21">
        <f t="shared" ref="AZ77:AZ88" si="18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2016:2:0:0:TUCHENG</v>
      </c>
      <c r="AB78" s="27">
        <f t="shared" ca="1" si="3"/>
        <v>58</v>
      </c>
      <c r="AC78" s="21">
        <f t="shared" ca="1" si="4"/>
        <v>1</v>
      </c>
      <c r="AD78" s="21">
        <f t="shared" si="5"/>
        <v>0</v>
      </c>
      <c r="AE78" s="27">
        <f t="shared" ca="1" si="6"/>
        <v>10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0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42379</v>
      </c>
      <c r="AN78" s="27">
        <f t="shared" si="10"/>
        <v>2</v>
      </c>
      <c r="AO78" s="28" t="str">
        <f t="shared" si="11"/>
        <v>2016:1:2:7:TUCHENG</v>
      </c>
      <c r="AP78" s="27">
        <f t="shared" ca="1" si="12"/>
        <v>21</v>
      </c>
      <c r="AQ78" s="21">
        <f t="shared" ca="1" si="13"/>
        <v>0</v>
      </c>
      <c r="AR78" s="21">
        <f t="shared" ca="1" si="13"/>
        <v>11</v>
      </c>
      <c r="AS78" s="21">
        <f t="shared" ca="1" si="13"/>
        <v>0</v>
      </c>
      <c r="AT78" s="21">
        <f t="shared" ca="1" si="13"/>
        <v>12</v>
      </c>
      <c r="AU78" s="21">
        <f t="shared" ca="1" si="13"/>
        <v>0</v>
      </c>
      <c r="AV78" s="21">
        <f t="shared" si="14"/>
        <v>1</v>
      </c>
      <c r="AW78" s="21">
        <f t="shared" si="15"/>
        <v>24</v>
      </c>
      <c r="AX78" s="21">
        <f t="shared" si="16"/>
        <v>12</v>
      </c>
      <c r="AY78" s="21">
        <f t="shared" si="17"/>
        <v>20</v>
      </c>
      <c r="AZ78" s="21">
        <f t="shared" si="18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2016:3:0:0:TUCHENG</v>
      </c>
      <c r="AB79" s="27">
        <f t="shared" ca="1" si="3"/>
        <v>89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42386</v>
      </c>
      <c r="AN79" s="27">
        <f t="shared" si="10"/>
        <v>3</v>
      </c>
      <c r="AO79" s="28" t="str">
        <f t="shared" si="11"/>
        <v>2016:1:3:7:TUCHENG</v>
      </c>
      <c r="AP79" s="27" t="e">
        <f t="shared" ca="1" si="12"/>
        <v>#N/A</v>
      </c>
      <c r="AQ79" s="21" t="e">
        <f t="shared" ca="1" si="13"/>
        <v>#N/A</v>
      </c>
      <c r="AR79" s="21" t="e">
        <f t="shared" ca="1" si="13"/>
        <v>#N/A</v>
      </c>
      <c r="AS79" s="21" t="e">
        <f t="shared" ca="1" si="13"/>
        <v>#N/A</v>
      </c>
      <c r="AT79" s="21" t="e">
        <f t="shared" ca="1" si="13"/>
        <v>#N/A</v>
      </c>
      <c r="AU79" s="21" t="e">
        <f t="shared" ca="1" si="13"/>
        <v>#N/A</v>
      </c>
      <c r="AV79" s="21">
        <f t="shared" si="14"/>
        <v>1</v>
      </c>
      <c r="AW79" s="21">
        <f t="shared" si="15"/>
        <v>24</v>
      </c>
      <c r="AX79" s="21">
        <f t="shared" si="16"/>
        <v>12</v>
      </c>
      <c r="AY79" s="21">
        <f t="shared" si="17"/>
        <v>20</v>
      </c>
      <c r="AZ79" s="21">
        <f t="shared" si="18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2016:4:0:0:TUCHENG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42393</v>
      </c>
      <c r="AN80" s="27">
        <f t="shared" si="10"/>
        <v>4</v>
      </c>
      <c r="AO80" s="28" t="str">
        <f t="shared" si="11"/>
        <v>2016:1:4:7:TUCHENG</v>
      </c>
      <c r="AP80" s="27">
        <f t="shared" ca="1" si="12"/>
        <v>53</v>
      </c>
      <c r="AQ80" s="21">
        <f t="shared" ca="1" si="13"/>
        <v>0</v>
      </c>
      <c r="AR80" s="21">
        <f t="shared" ca="1" si="13"/>
        <v>22</v>
      </c>
      <c r="AS80" s="21">
        <f t="shared" ca="1" si="13"/>
        <v>8</v>
      </c>
      <c r="AT80" s="21">
        <f t="shared" ca="1" si="13"/>
        <v>29</v>
      </c>
      <c r="AU80" s="21">
        <f t="shared" ca="1" si="13"/>
        <v>0</v>
      </c>
      <c r="AV80" s="21">
        <f t="shared" si="14"/>
        <v>1</v>
      </c>
      <c r="AW80" s="21">
        <f t="shared" si="15"/>
        <v>24</v>
      </c>
      <c r="AX80" s="21">
        <f t="shared" si="16"/>
        <v>12</v>
      </c>
      <c r="AY80" s="21">
        <f t="shared" si="17"/>
        <v>20</v>
      </c>
      <c r="AZ80" s="21">
        <f t="shared" si="18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2016:5:0:0:TUCHENG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42400</v>
      </c>
      <c r="AN81" s="27">
        <f t="shared" si="10"/>
        <v>5</v>
      </c>
      <c r="AO81" s="28" t="str">
        <f t="shared" si="11"/>
        <v>2016:1:5:7:TUCHENG</v>
      </c>
      <c r="AP81" s="27">
        <f t="shared" ca="1" si="12"/>
        <v>85</v>
      </c>
      <c r="AQ81" s="21">
        <f t="shared" ca="1" si="13"/>
        <v>1</v>
      </c>
      <c r="AR81" s="21">
        <f t="shared" ca="1" si="13"/>
        <v>24</v>
      </c>
      <c r="AS81" s="21">
        <f t="shared" ca="1" si="13"/>
        <v>6</v>
      </c>
      <c r="AT81" s="21">
        <f t="shared" ca="1" si="13"/>
        <v>32</v>
      </c>
      <c r="AU81" s="21">
        <f t="shared" ca="1" si="13"/>
        <v>0</v>
      </c>
      <c r="AV81" s="21">
        <f t="shared" si="14"/>
        <v>1</v>
      </c>
      <c r="AW81" s="21">
        <f t="shared" si="15"/>
        <v>24</v>
      </c>
      <c r="AX81" s="21">
        <f t="shared" si="16"/>
        <v>12</v>
      </c>
      <c r="AY81" s="21">
        <f t="shared" si="17"/>
        <v>20</v>
      </c>
      <c r="AZ81" s="21">
        <f t="shared" si="18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2016:6:0:0:TUCHENG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42407</v>
      </c>
      <c r="AN82" s="27">
        <f t="shared" si="10"/>
        <v>1</v>
      </c>
      <c r="AO82" s="28" t="str">
        <f t="shared" si="11"/>
        <v>2016:2:1:7:TUCHENG</v>
      </c>
      <c r="AP82" s="27">
        <f t="shared" ca="1" si="12"/>
        <v>117</v>
      </c>
      <c r="AQ82" s="21">
        <f t="shared" ca="1" si="13"/>
        <v>0</v>
      </c>
      <c r="AR82" s="21">
        <f t="shared" ca="1" si="13"/>
        <v>22</v>
      </c>
      <c r="AS82" s="21">
        <f t="shared" ca="1" si="13"/>
        <v>6</v>
      </c>
      <c r="AT82" s="21">
        <f t="shared" ca="1" si="13"/>
        <v>28</v>
      </c>
      <c r="AU82" s="21">
        <f t="shared" ca="1" si="13"/>
        <v>1</v>
      </c>
      <c r="AV82" s="21">
        <f t="shared" si="14"/>
        <v>1</v>
      </c>
      <c r="AW82" s="21">
        <f t="shared" si="15"/>
        <v>24</v>
      </c>
      <c r="AX82" s="21">
        <f t="shared" si="16"/>
        <v>12</v>
      </c>
      <c r="AY82" s="21">
        <f t="shared" si="17"/>
        <v>20</v>
      </c>
      <c r="AZ82" s="21">
        <f t="shared" si="18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2016:7:0:0:TUCHENG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42414</v>
      </c>
      <c r="AN83" s="27">
        <f t="shared" si="10"/>
        <v>2</v>
      </c>
      <c r="AO83" s="28" t="str">
        <f t="shared" si="11"/>
        <v>2016:2:2:7:TUCHENG</v>
      </c>
      <c r="AP83" s="27">
        <f t="shared" ca="1" si="12"/>
        <v>149</v>
      </c>
      <c r="AQ83" s="21">
        <f t="shared" ca="1" si="13"/>
        <v>0</v>
      </c>
      <c r="AR83" s="21">
        <f t="shared" ca="1" si="13"/>
        <v>24</v>
      </c>
      <c r="AS83" s="21">
        <f t="shared" ca="1" si="13"/>
        <v>13</v>
      </c>
      <c r="AT83" s="21">
        <f t="shared" ca="1" si="13"/>
        <v>17</v>
      </c>
      <c r="AU83" s="21">
        <f t="shared" ca="1" si="13"/>
        <v>2</v>
      </c>
      <c r="AV83" s="21">
        <f t="shared" si="14"/>
        <v>1</v>
      </c>
      <c r="AW83" s="21">
        <f t="shared" si="15"/>
        <v>24</v>
      </c>
      <c r="AX83" s="21">
        <f t="shared" si="16"/>
        <v>12</v>
      </c>
      <c r="AY83" s="21">
        <f t="shared" si="17"/>
        <v>20</v>
      </c>
      <c r="AZ83" s="21">
        <f t="shared" si="18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2016:8:0:0:TUCHENG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42421</v>
      </c>
      <c r="AN84" s="27">
        <f t="shared" si="10"/>
        <v>3</v>
      </c>
      <c r="AO84" s="28" t="str">
        <f t="shared" si="11"/>
        <v>2016:2:3:7:TUCHENG</v>
      </c>
      <c r="AP84" s="27">
        <f t="shared" ca="1" si="12"/>
        <v>181</v>
      </c>
      <c r="AQ84" s="21">
        <f t="shared" ca="1" si="13"/>
        <v>1</v>
      </c>
      <c r="AR84" s="21">
        <f t="shared" ca="1" si="13"/>
        <v>31</v>
      </c>
      <c r="AS84" s="21">
        <f t="shared" ca="1" si="13"/>
        <v>13</v>
      </c>
      <c r="AT84" s="21">
        <f t="shared" ca="1" si="13"/>
        <v>33</v>
      </c>
      <c r="AU84" s="21">
        <f t="shared" ca="1" si="13"/>
        <v>2</v>
      </c>
      <c r="AV84" s="21">
        <f t="shared" si="14"/>
        <v>1</v>
      </c>
      <c r="AW84" s="21">
        <f t="shared" si="15"/>
        <v>24</v>
      </c>
      <c r="AX84" s="21">
        <f t="shared" si="16"/>
        <v>12</v>
      </c>
      <c r="AY84" s="21">
        <f t="shared" si="17"/>
        <v>20</v>
      </c>
      <c r="AZ84" s="21">
        <f t="shared" si="18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2016:9:0:0:TUCHENG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90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42428</v>
      </c>
      <c r="AN85" s="27">
        <f t="shared" si="10"/>
        <v>4</v>
      </c>
      <c r="AO85" s="28" t="str">
        <f t="shared" si="11"/>
        <v>2016:2:4:7:TUCHENG</v>
      </c>
      <c r="AP85" s="27">
        <f t="shared" ca="1" si="12"/>
        <v>212</v>
      </c>
      <c r="AQ85" s="21">
        <f t="shared" ca="1" si="13"/>
        <v>0</v>
      </c>
      <c r="AR85" s="21">
        <f t="shared" ca="1" si="13"/>
        <v>26</v>
      </c>
      <c r="AS85" s="21">
        <f t="shared" ca="1" si="13"/>
        <v>7</v>
      </c>
      <c r="AT85" s="21">
        <f t="shared" ca="1" si="13"/>
        <v>20</v>
      </c>
      <c r="AU85" s="21">
        <f t="shared" ca="1" si="13"/>
        <v>1</v>
      </c>
      <c r="AV85" s="21">
        <f t="shared" si="14"/>
        <v>1</v>
      </c>
      <c r="AW85" s="21">
        <f t="shared" si="15"/>
        <v>24</v>
      </c>
      <c r="AX85" s="21">
        <f t="shared" si="16"/>
        <v>12</v>
      </c>
      <c r="AY85" s="21">
        <f t="shared" si="17"/>
        <v>20</v>
      </c>
      <c r="AZ85" s="21">
        <f t="shared" si="18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2016:10:0:0:TUCHENG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42435</v>
      </c>
      <c r="AN86" s="27">
        <f t="shared" si="10"/>
        <v>1</v>
      </c>
      <c r="AO86" s="28" t="str">
        <f t="shared" si="11"/>
        <v>2016:3:1:7:TUCHENG</v>
      </c>
      <c r="AP86" s="27">
        <f t="shared" ca="1" si="12"/>
        <v>243</v>
      </c>
      <c r="AQ86" s="21">
        <f t="shared" ca="1" si="13"/>
        <v>0</v>
      </c>
      <c r="AR86" s="21">
        <f t="shared" ca="1" si="13"/>
        <v>24</v>
      </c>
      <c r="AS86" s="21">
        <f t="shared" ca="1" si="13"/>
        <v>8</v>
      </c>
      <c r="AT86" s="21">
        <f t="shared" ca="1" si="13"/>
        <v>21</v>
      </c>
      <c r="AU86" s="21">
        <f t="shared" ca="1" si="13"/>
        <v>3</v>
      </c>
      <c r="AV86" s="21">
        <f t="shared" si="14"/>
        <v>1</v>
      </c>
      <c r="AW86" s="21">
        <f t="shared" si="15"/>
        <v>24</v>
      </c>
      <c r="AX86" s="21">
        <f t="shared" si="16"/>
        <v>12</v>
      </c>
      <c r="AY86" s="21">
        <f t="shared" si="17"/>
        <v>20</v>
      </c>
      <c r="AZ86" s="21">
        <f t="shared" si="18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2016:11:0:0:TUCHENG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42442</v>
      </c>
      <c r="AN87" s="27">
        <f t="shared" si="10"/>
        <v>2</v>
      </c>
      <c r="AO87" s="28" t="str">
        <f t="shared" si="11"/>
        <v>2016:3:2:7:TUCHENG</v>
      </c>
      <c r="AP87" s="27">
        <f t="shared" ca="1" si="12"/>
        <v>273</v>
      </c>
      <c r="AQ87" s="21">
        <f t="shared" ca="1" si="13"/>
        <v>0</v>
      </c>
      <c r="AR87" s="21">
        <f t="shared" ca="1" si="13"/>
        <v>22</v>
      </c>
      <c r="AS87" s="21">
        <f t="shared" ca="1" si="13"/>
        <v>8</v>
      </c>
      <c r="AT87" s="21">
        <f t="shared" ca="1" si="13"/>
        <v>23</v>
      </c>
      <c r="AU87" s="21">
        <f t="shared" ca="1" si="13"/>
        <v>2</v>
      </c>
      <c r="AV87" s="21">
        <f t="shared" si="14"/>
        <v>1</v>
      </c>
      <c r="AW87" s="21">
        <f t="shared" si="15"/>
        <v>24</v>
      </c>
      <c r="AX87" s="21">
        <f t="shared" si="16"/>
        <v>12</v>
      </c>
      <c r="AY87" s="21">
        <f t="shared" si="17"/>
        <v>20</v>
      </c>
      <c r="AZ87" s="21">
        <f t="shared" si="18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2016:12:0:0:TUCHENG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42449</v>
      </c>
      <c r="AN88" s="27">
        <f t="shared" si="10"/>
        <v>3</v>
      </c>
      <c r="AO88" s="28" t="str">
        <f t="shared" si="11"/>
        <v>2016:3:3:7:TUCHENG</v>
      </c>
      <c r="AP88" s="27">
        <f t="shared" ca="1" si="12"/>
        <v>302</v>
      </c>
      <c r="AQ88" s="21">
        <f t="shared" ca="1" si="13"/>
        <v>0</v>
      </c>
      <c r="AR88" s="21">
        <f t="shared" ca="1" si="13"/>
        <v>28</v>
      </c>
      <c r="AS88" s="21">
        <f t="shared" ca="1" si="13"/>
        <v>8</v>
      </c>
      <c r="AT88" s="21">
        <f t="shared" ca="1" si="13"/>
        <v>31</v>
      </c>
      <c r="AU88" s="21">
        <f t="shared" ca="1" si="13"/>
        <v>1</v>
      </c>
      <c r="AV88" s="21">
        <f t="shared" si="14"/>
        <v>1</v>
      </c>
      <c r="AW88" s="21">
        <f t="shared" si="15"/>
        <v>24</v>
      </c>
      <c r="AX88" s="21">
        <f t="shared" si="16"/>
        <v>12</v>
      </c>
      <c r="AY88" s="21">
        <f t="shared" si="17"/>
        <v>20</v>
      </c>
      <c r="AZ88" s="21">
        <f t="shared" si="18"/>
        <v>4</v>
      </c>
    </row>
    <row r="89" spans="23:52">
      <c r="AC89" s="7">
        <f ca="1">SUMIFS(AC53:AC88, $X53:$X88,YEAR,AC53:AC88,"&lt;&gt;#N/A")</f>
        <v>2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1484</v>
      </c>
      <c r="X90" s="2" t="s">
        <v>2065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2762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2763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0</v>
      </c>
      <c r="AN100" s="27"/>
    </row>
    <row r="101" spans="23:50">
      <c r="W101" s="7" t="s">
        <v>449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2016  2</v>
      </c>
    </row>
    <row r="107" spans="23:50" ht="23.25">
      <c r="W107" s="7" t="s">
        <v>1479</v>
      </c>
      <c r="X107" s="42" t="str">
        <f>$X$91</f>
        <v>Tucheng District</v>
      </c>
    </row>
    <row r="108" spans="23:50">
      <c r="X108" s="40" t="str">
        <f>$X$92</f>
        <v>土城地區</v>
      </c>
    </row>
    <row r="109" spans="23:50">
      <c r="X109" s="41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2"/>
  <sheetViews>
    <sheetView zoomScaleNormal="100" zoomScaleSheetLayoutView="115" workbookViewId="0">
      <selection activeCell="A6" sqref="A6"/>
    </sheetView>
  </sheetViews>
  <sheetFormatPr defaultRowHeight="15"/>
  <cols>
    <col min="1" max="1" width="22.7109375" style="64" customWidth="1"/>
    <col min="2" max="3" width="22.85546875" style="64" customWidth="1"/>
    <col min="4" max="4" width="11.28515625" style="64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1929</v>
      </c>
      <c r="E1" s="36" t="str">
        <f>$A$2</f>
        <v>Xinzhuang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2764</v>
      </c>
      <c r="E2" s="75" t="str">
        <f>$A$3</f>
        <v>新莊地區</v>
      </c>
      <c r="F2" s="26" t="s">
        <v>806</v>
      </c>
      <c r="G2" s="77">
        <f>$A$6</f>
        <v>85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2765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72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2375</v>
      </c>
      <c r="E4" s="82">
        <f>DATE</f>
        <v>42449</v>
      </c>
      <c r="F4" s="23" t="s">
        <v>804</v>
      </c>
      <c r="G4" s="24"/>
      <c r="H4" s="84">
        <f>ROUND($G$2/12*MONTH,0)</f>
        <v>21</v>
      </c>
      <c r="I4" s="85"/>
      <c r="J4" s="85"/>
      <c r="K4" s="86"/>
      <c r="L4" s="44">
        <f>ROUND($G$2/12,0)</f>
        <v>7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2376</v>
      </c>
      <c r="E5" s="83"/>
      <c r="F5" s="5" t="s">
        <v>805</v>
      </c>
      <c r="G5" s="6"/>
      <c r="H5" s="87">
        <f ca="1">XINZHUANG_DISTRICT_GRAPH!$AC$89</f>
        <v>3</v>
      </c>
      <c r="I5" s="88"/>
      <c r="J5" s="88"/>
      <c r="K5" s="89"/>
      <c r="L5" s="45">
        <f>$M$22</f>
        <v>1</v>
      </c>
      <c r="M5" s="92"/>
      <c r="N5" s="94"/>
      <c r="O5" s="74"/>
      <c r="P5" s="74"/>
      <c r="Q5" s="74"/>
      <c r="R5" s="74"/>
      <c r="S5" s="74"/>
    </row>
    <row r="6" spans="1:19" ht="15" customHeight="1">
      <c r="A6" s="1">
        <v>85</v>
      </c>
      <c r="E6" s="34" t="str">
        <f>$A$4</f>
        <v>West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西臺北支聯會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2378</v>
      </c>
      <c r="B11" s="1"/>
      <c r="E11" s="5" t="str">
        <f>$A11</f>
        <v>Xinzhuang 新莊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1927</v>
      </c>
      <c r="C12" s="64" t="str">
        <f>CONCATENATE(YEAR,":",MONTH,":",WEEK,":",WEEKDAY,":",$B12)</f>
        <v>2016:3:3:7:DANFENG_E</v>
      </c>
      <c r="D12" s="64">
        <f>MATCH($C12,REPORT_DATA_BY_COMP!$A:$A,0)</f>
        <v>893</v>
      </c>
      <c r="E12" s="65" t="str">
        <f>SUBSTITUTE(VLOOKUP($B12,COMP_LIST!$A:$AA,5,FALSE),"EL","")</f>
        <v xml:space="preserve">E. Lin DL / Okeson </v>
      </c>
      <c r="F12" s="4" t="str">
        <f>VLOOKUP($B12,COMP_LIST!$A:$AA,3,FALSE)</f>
        <v>Danfeng E</v>
      </c>
      <c r="G12" s="4" t="str">
        <f>VLOOKUP($B12,COMP_LIST!$A:$AA,4,FALSE)</f>
        <v>丹鳳長老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9</v>
      </c>
      <c r="K12" s="10">
        <f>IFERROR(INDEX(REPORT_DATA_BY_COMP!$A:$AH,$D12,MATCH(K$8,REPORT_DATA_BY_COMP!$A$1:$AH$1,0)), "")</f>
        <v>0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11</v>
      </c>
      <c r="O12" s="10">
        <f>IFERROR(INDEX(REPORT_DATA_BY_COMP!$A:$AH,$D12,MATCH(O$8,REPORT_DATA_BY_COMP!$A$1:$AH$1,0)), "")</f>
        <v>8</v>
      </c>
      <c r="P12" s="10">
        <f>IFERROR(INDEX(REPORT_DATA_BY_COMP!$A:$AH,$D12,MATCH(P$8,REPORT_DATA_BY_COMP!$A$1:$AH$1,0)), "")</f>
        <v>13</v>
      </c>
      <c r="Q12" s="10">
        <f>IFERROR(INDEX(REPORT_DATA_BY_COMP!$A:$AH,$D12,MATCH(Q$8,REPORT_DATA_BY_COMP!$A$1:$AH$1,0)), "")</f>
        <v>10</v>
      </c>
      <c r="R12" s="10">
        <f>IFERROR(INDEX(REPORT_DATA_BY_COMP!$A:$AH,$D12,MATCH(R$8,REPORT_DATA_BY_COMP!$A$1:$AH$1,0)), "")</f>
        <v>3</v>
      </c>
      <c r="S12" s="10">
        <f>IFERROR(INDEX(REPORT_DATA_BY_COMP!$A:$AH,$D12,MATCH(S$8,REPORT_DATA_BY_COMP!$A$1:$AH$1,0)), "")</f>
        <v>9</v>
      </c>
    </row>
    <row r="13" spans="1:19" ht="15" customHeight="1">
      <c r="A13" s="1"/>
      <c r="B13" s="1" t="s">
        <v>2081</v>
      </c>
      <c r="C13" s="64" t="str">
        <f>CONCATENATE(YEAR,":",MONTH,":",WEEK,":",WEEKDAY,":",$B13)</f>
        <v>2016:3:3:7:SIYUAN_E</v>
      </c>
      <c r="D13" s="64">
        <f>MATCH($C13,REPORT_DATA_BY_COMP!$A:$A,0)</f>
        <v>926</v>
      </c>
      <c r="E13" s="65" t="str">
        <f>SUBSTITUTE(VLOOKUP($B13,COMP_LIST!$A:$AA,5,FALSE),"EL","")</f>
        <v>E. Tang / Petermann</v>
      </c>
      <c r="F13" s="4" t="str">
        <f>VLOOKUP($B13,COMP_LIST!$A:$AA,3,FALSE)</f>
        <v>Siyuan E</v>
      </c>
      <c r="G13" s="4" t="str">
        <f>VLOOKUP($B13,COMP_LIST!$A:$AA,4,FALSE)</f>
        <v>思源長老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2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3</v>
      </c>
      <c r="O13" s="10">
        <f>IFERROR(INDEX(REPORT_DATA_BY_COMP!$A:$AH,$D13,MATCH(O$8,REPORT_DATA_BY_COMP!$A$1:$AH$1,0)), "")</f>
        <v>1</v>
      </c>
      <c r="P13" s="10">
        <f>IFERROR(INDEX(REPORT_DATA_BY_COMP!$A:$AH,$D13,MATCH(P$8,REPORT_DATA_BY_COMP!$A$1:$AH$1,0)), "")</f>
        <v>6</v>
      </c>
      <c r="Q13" s="10">
        <f>IFERROR(INDEX(REPORT_DATA_BY_COMP!$A:$AH,$D13,MATCH(Q$8,REPORT_DATA_BY_COMP!$A$1:$AH$1,0)), "")</f>
        <v>3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12</v>
      </c>
    </row>
    <row r="14" spans="1:19" ht="15" customHeight="1">
      <c r="A14" s="1"/>
      <c r="B14" s="1"/>
      <c r="E14" s="8" t="s">
        <v>819</v>
      </c>
      <c r="F14" s="9"/>
      <c r="G14" s="9"/>
      <c r="H14" s="11">
        <f>SUM(H12:H13)</f>
        <v>0</v>
      </c>
      <c r="I14" s="11">
        <f>SUM(I12:I13)</f>
        <v>0</v>
      </c>
      <c r="J14" s="11">
        <f>SUM(J12:J13)</f>
        <v>10</v>
      </c>
      <c r="K14" s="11">
        <f>SUM(K12:K13)</f>
        <v>2</v>
      </c>
      <c r="L14" s="48">
        <f>SUM(L12:L13)</f>
        <v>0</v>
      </c>
      <c r="M14" s="57">
        <f>SUM(M12:M13)</f>
        <v>0</v>
      </c>
      <c r="N14" s="51">
        <f>SUM(N12:N13)</f>
        <v>14</v>
      </c>
      <c r="O14" s="11">
        <f>SUM(O12:O13)</f>
        <v>9</v>
      </c>
      <c r="P14" s="11">
        <f>SUM(P12:P13)</f>
        <v>19</v>
      </c>
      <c r="Q14" s="11">
        <f>SUM(Q12:Q13)</f>
        <v>13</v>
      </c>
      <c r="R14" s="11">
        <f>SUM(R12:R13)</f>
        <v>3</v>
      </c>
      <c r="S14" s="11">
        <f>SUM(S12:S13)</f>
        <v>21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2703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2016:3:1:7:XINZHUANG</v>
      </c>
      <c r="D17" s="64">
        <f>MATCH($C17,REPORT_DATA_BY_DISTRICT!$A:$A, 0)</f>
        <v>248</v>
      </c>
      <c r="E17" s="19" t="s">
        <v>796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3</v>
      </c>
      <c r="J17" s="10">
        <f>IFERROR(INDEX(REPORT_DATA_BY_DISTRICT!$A:$AH,$D17,MATCH(J$8,REPORT_DATA_BY_DISTRICT!$A$1:$AH$1,0)), "")</f>
        <v>2</v>
      </c>
      <c r="K17" s="10">
        <f>IFERROR(INDEX(REPORT_DATA_BY_DISTRICT!$A:$AH,$D17,MATCH(K$8,REPORT_DATA_BY_DISTRICT!$A$1:$AH$1,0)), "")</f>
        <v>4</v>
      </c>
      <c r="L17" s="10">
        <f>IFERROR(INDEX(REPORT_DATA_BY_DISTRICT!$A:$AH,$D17,MATCH(L$8,REPORT_DATA_BY_DISTRICT!$A$1:$AH$1,0)), "")</f>
        <v>1</v>
      </c>
      <c r="M17" s="10">
        <f>IFERROR(INDEX(REPORT_DATA_BY_DISTRICT!$A:$AH,$D17,MATCH(M$8,REPORT_DATA_BY_DISTRICT!$A$1:$AH$1,0)), "")</f>
        <v>0</v>
      </c>
      <c r="N17" s="10">
        <f>IFERROR(INDEX(REPORT_DATA_BY_DISTRICT!$A:$AH,$D17,MATCH(N$8,REPORT_DATA_BY_DISTRICT!$A$1:$AH$1,0)), "")</f>
        <v>9</v>
      </c>
      <c r="O17" s="10">
        <f>IFERROR(INDEX(REPORT_DATA_BY_DISTRICT!$A:$AH,$D17,MATCH(O$8,REPORT_DATA_BY_DISTRICT!$A$1:$AH$1,0)), "")</f>
        <v>2</v>
      </c>
      <c r="P17" s="10">
        <f>IFERROR(INDEX(REPORT_DATA_BY_DISTRICT!$A:$AH,$D17,MATCH(P$8,REPORT_DATA_BY_DISTRICT!$A$1:$AH$1,0)), "")</f>
        <v>15</v>
      </c>
      <c r="Q17" s="10">
        <f>IFERROR(INDEX(REPORT_DATA_BY_DISTRICT!$A:$AH,$D17,MATCH(Q$8,REPORT_DATA_BY_DISTRICT!$A$1:$AH$1,0)), "")</f>
        <v>8</v>
      </c>
      <c r="R17" s="10">
        <f>IFERROR(INDEX(REPORT_DATA_BY_DISTRICT!$A:$AH,$D17,MATCH(R$8,REPORT_DATA_BY_DISTRICT!$A$1:$AH$1,0)), "")</f>
        <v>0</v>
      </c>
      <c r="S17" s="10">
        <f>IFERROR(INDEX(REPORT_DATA_BY_DISTRICT!$A:$AH,$D17,MATCH(S$8,REPORT_DATA_BY_DISTRICT!$A$1:$AH$1,0)), "")</f>
        <v>14</v>
      </c>
    </row>
    <row r="18" spans="3:19" ht="15" customHeight="1">
      <c r="C18" s="64" t="str">
        <f>CONCATENATE(YEAR,":",MONTH,":2:",WEEKLY_REPORT_DAY,":", $A$1)</f>
        <v>2016:3:2:7:XINZHUANG</v>
      </c>
      <c r="D18" s="64">
        <f>MATCH($C18,REPORT_DATA_BY_DISTRICT!$A:$A, 0)</f>
        <v>277</v>
      </c>
      <c r="E18" s="19" t="s">
        <v>795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0</v>
      </c>
      <c r="J18" s="10">
        <f>IFERROR(INDEX(REPORT_DATA_BY_DISTRICT!$A:$AH,$D18,MATCH(J$8,REPORT_DATA_BY_DISTRICT!$A$1:$AH$1,0)), "")</f>
        <v>3</v>
      </c>
      <c r="K18" s="10">
        <f>IFERROR(INDEX(REPORT_DATA_BY_DISTRICT!$A:$AH,$D18,MATCH(K$8,REPORT_DATA_BY_DISTRICT!$A$1:$AH$1,0)), "")</f>
        <v>4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1</v>
      </c>
      <c r="N18" s="10">
        <f>IFERROR(INDEX(REPORT_DATA_BY_DISTRICT!$A:$AH,$D18,MATCH(N$8,REPORT_DATA_BY_DISTRICT!$A$1:$AH$1,0)), "")</f>
        <v>7</v>
      </c>
      <c r="O18" s="10">
        <f>IFERROR(INDEX(REPORT_DATA_BY_DISTRICT!$A:$AH,$D18,MATCH(O$8,REPORT_DATA_BY_DISTRICT!$A$1:$AH$1,0)), "")</f>
        <v>2</v>
      </c>
      <c r="P18" s="10">
        <f>IFERROR(INDEX(REPORT_DATA_BY_DISTRICT!$A:$AH,$D18,MATCH(P$8,REPORT_DATA_BY_DISTRICT!$A$1:$AH$1,0)), "")</f>
        <v>13</v>
      </c>
      <c r="Q18" s="10">
        <f>IFERROR(INDEX(REPORT_DATA_BY_DISTRICT!$A:$AH,$D18,MATCH(Q$8,REPORT_DATA_BY_DISTRICT!$A$1:$AH$1,0)), "")</f>
        <v>6</v>
      </c>
      <c r="R18" s="10">
        <f>IFERROR(INDEX(REPORT_DATA_BY_DISTRICT!$A:$AH,$D18,MATCH(R$8,REPORT_DATA_BY_DISTRICT!$A$1:$AH$1,0)), "")</f>
        <v>3</v>
      </c>
      <c r="S18" s="10">
        <f>IFERROR(INDEX(REPORT_DATA_BY_DISTRICT!$A:$AH,$D18,MATCH(S$8,REPORT_DATA_BY_DISTRICT!$A$1:$AH$1,0)), "")</f>
        <v>18</v>
      </c>
    </row>
    <row r="19" spans="3:19" ht="15" customHeight="1">
      <c r="C19" s="64" t="str">
        <f>CONCATENATE(YEAR,":",MONTH,":3:",WEEKLY_REPORT_DAY,":", $A$1)</f>
        <v>2016:3:3:7:XINZHUANG</v>
      </c>
      <c r="D19" s="64">
        <f>MATCH($C19,REPORT_DATA_BY_DISTRICT!$A:$A, 0)</f>
        <v>307</v>
      </c>
      <c r="E19" s="19" t="s">
        <v>797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10</v>
      </c>
      <c r="K19" s="10">
        <f>IFERROR(INDEX(REPORT_DATA_BY_DISTRICT!$A:$AH,$D19,MATCH(K$8,REPORT_DATA_BY_DISTRICT!$A$1:$AH$1,0)), "")</f>
        <v>2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14</v>
      </c>
      <c r="O19" s="10">
        <f>IFERROR(INDEX(REPORT_DATA_BY_DISTRICT!$A:$AH,$D19,MATCH(O$8,REPORT_DATA_BY_DISTRICT!$A$1:$AH$1,0)), "")</f>
        <v>9</v>
      </c>
      <c r="P19" s="10">
        <f>IFERROR(INDEX(REPORT_DATA_BY_DISTRICT!$A:$AH,$D19,MATCH(P$8,REPORT_DATA_BY_DISTRICT!$A$1:$AH$1,0)), "")</f>
        <v>19</v>
      </c>
      <c r="Q19" s="10">
        <f>IFERROR(INDEX(REPORT_DATA_BY_DISTRICT!$A:$AH,$D19,MATCH(Q$8,REPORT_DATA_BY_DISTRICT!$A$1:$AH$1,0)), "")</f>
        <v>13</v>
      </c>
      <c r="R19" s="10">
        <f>IFERROR(INDEX(REPORT_DATA_BY_DISTRICT!$A:$AH,$D19,MATCH(R$8,REPORT_DATA_BY_DISTRICT!$A$1:$AH$1,0)), "")</f>
        <v>3</v>
      </c>
      <c r="S19" s="10">
        <f>IFERROR(INDEX(REPORT_DATA_BY_DISTRICT!$A:$AH,$D19,MATCH(S$8,REPORT_DATA_BY_DISTRICT!$A$1:$AH$1,0)), "")</f>
        <v>21</v>
      </c>
    </row>
    <row r="20" spans="3:19" ht="15" customHeight="1">
      <c r="C20" s="64" t="str">
        <f>CONCATENATE(YEAR,":",MONTH,":4:",WEEKLY_REPORT_DAY,":", $A$1)</f>
        <v>2016:3:4:7:XINZHUANG</v>
      </c>
      <c r="D20" s="64" t="e">
        <f>MATCH($C20,REPORT_DATA_BY_DISTRICT!$A:$A, 0)</f>
        <v>#N/A</v>
      </c>
      <c r="E20" s="19" t="s">
        <v>798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CONCATENATE(YEAR,":",MONTH,":5:",WEEKLY_REPORT_DAY,":", $A$1)</f>
        <v>2016:3:5:7:XINZHUANG</v>
      </c>
      <c r="D21" s="64" t="e">
        <f>MATCH($C21,REPORT_DATA_BY_DISTRICT!$A:$A, 0)</f>
        <v>#N/A</v>
      </c>
      <c r="E21" s="19" t="s">
        <v>799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819</v>
      </c>
      <c r="F22" s="14"/>
      <c r="G22" s="14"/>
      <c r="H22" s="17">
        <f>SUM(H17:H21)</f>
        <v>0</v>
      </c>
      <c r="I22" s="17">
        <f t="shared" ref="I22:R22" si="0">SUM(I17:I21)</f>
        <v>3</v>
      </c>
      <c r="J22" s="17">
        <f t="shared" si="0"/>
        <v>15</v>
      </c>
      <c r="K22" s="17">
        <f t="shared" si="0"/>
        <v>10</v>
      </c>
      <c r="L22" s="49">
        <f t="shared" si="0"/>
        <v>1</v>
      </c>
      <c r="M22" s="17">
        <f t="shared" si="0"/>
        <v>1</v>
      </c>
      <c r="N22" s="52">
        <f t="shared" si="0"/>
        <v>30</v>
      </c>
      <c r="O22" s="17">
        <f t="shared" si="0"/>
        <v>13</v>
      </c>
      <c r="P22" s="17">
        <f t="shared" si="0"/>
        <v>47</v>
      </c>
      <c r="Q22" s="17">
        <f t="shared" si="0"/>
        <v>27</v>
      </c>
      <c r="R22" s="17">
        <f t="shared" si="0"/>
        <v>6</v>
      </c>
      <c r="S22" s="17">
        <f>SUM(S17:S21)</f>
        <v>53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2">
    <cfRule type="expression" dxfId="23" priority="14">
      <formula>AND(M$9&lt;&gt;"",M12&gt;=M$9)</formula>
    </cfRule>
  </conditionalFormatting>
  <conditionalFormatting sqref="M12:S12">
    <cfRule type="expression" dxfId="22" priority="13">
      <formula>J12=""</formula>
    </cfRule>
    <cfRule type="expression" dxfId="21" priority="15">
      <formula>AND(M$10&lt;&gt;"",M12&lt;M$10)</formula>
    </cfRule>
    <cfRule type="expression" dxfId="20" priority="16">
      <formula>AND(M$10&lt;&gt;"",M12&gt;=M$10)</formula>
    </cfRule>
  </conditionalFormatting>
  <conditionalFormatting sqref="M13:S13">
    <cfRule type="expression" dxfId="19" priority="2">
      <formula>J13=""</formula>
    </cfRule>
    <cfRule type="expression" dxfId="18" priority="3">
      <formula>AND(M$10&lt;&gt;"",M13&lt;M$10)</formula>
    </cfRule>
    <cfRule type="expression" dxfId="17" priority="4">
      <formula>AND(M$10&lt;&gt;"",M13&gt;=M$10)</formula>
    </cfRule>
  </conditionalFormatting>
  <conditionalFormatting sqref="M13:S13">
    <cfRule type="expression" dxfId="16" priority="1">
      <formula>AND(M$9&lt;&gt;"",M13&gt;=M$9)</formula>
    </cfRule>
  </conditionalFormatting>
  <pageMargins left="0.70866141732283472" right="0.70866141732283472" top="0.74803149606299213" bottom="0.74803149606299213" header="0.31496062992125984" footer="0.31496062992125984"/>
  <pageSetup paperSize="9" scale="65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opLeftCell="I82" zoomScale="85" zoomScaleNormal="85" workbookViewId="0">
      <selection activeCell="X114" sqref="X11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2014:1:0:0:XINZHUANG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2014:2:0:0:XINZHUANG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2014:3:0:0:XINZHUANG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2014:4:0:0:XINZHUANG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2014:5:0:0:XINZHUANG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2014:6:0:0:XINZHUANG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2014:7:0:0:XINZHUANG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2014:8:0:0:XINZHUANG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2014:9:0:0:XINZHUANG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2014:10:0:0:XINZHUANG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2014:11:0:0:XINZHUANG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2014:12:0:0:XINZHUANG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2015:1:0:0:XINZHUANG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2015:2:0:0:XINZHUANG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2015:3:0:0:XINZHUANG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2015:4:0:0:XINZHUANG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2015:5:0:0:XINZHUANG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2015:6:0:0:XINZHUANG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2015:7:0:0:XINZHUANG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2015:8:0:0:XINZHUANG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2015:9:0:0:XINZHUANG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2015:10:0:0:XINZHUANG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2015:11:0:0:XINZHUANG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2015:12:0:0:XINZHUANG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2016:1:0:0:XINZHUANG</v>
      </c>
      <c r="AB77" s="27">
        <f t="shared" ca="1" si="3"/>
        <v>30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42372</v>
      </c>
      <c r="AN77" s="27">
        <f t="shared" ref="AN77:AN88" si="10">WEEKNUM(AM77,2)-WEEKNUM(DATE(YEAR(AM77),MONTH(AM77),1),2)+1</f>
        <v>1</v>
      </c>
      <c r="AO77" s="28" t="str">
        <f t="shared" ref="AO77:AO88" si="11">CONCATENATE(YEAR(AM77),":",MONTH(AM77),":",AN77,":",WEEKLY_REPORT_DAY,":", $X$90)</f>
        <v>2016:1:1:7:XINZHUANG</v>
      </c>
      <c r="AP77" s="27" t="e">
        <f t="shared" ref="AP77:AP88" ca="1" si="12">MATCH(AO77,INDIRECT(CONCATENATE($X$93,"$A:$A")),0)</f>
        <v>#N/A</v>
      </c>
      <c r="AQ77" s="21" t="e">
        <f t="shared" ref="AQ77:AU88" ca="1" si="13">INDEX(INDIRECT(CONCATENATE($X$93,"$A:$AG")),$AP77,MATCH(AQ$52,INDIRECT(CONCATENATE($X$93,"$A1:$AG1")),0))</f>
        <v>#N/A</v>
      </c>
      <c r="AR77" s="21" t="e">
        <f t="shared" ca="1" si="13"/>
        <v>#N/A</v>
      </c>
      <c r="AS77" s="21" t="e">
        <f t="shared" ca="1" si="13"/>
        <v>#N/A</v>
      </c>
      <c r="AT77" s="21" t="e">
        <f t="shared" ca="1" si="13"/>
        <v>#N/A</v>
      </c>
      <c r="AU77" s="21" t="e">
        <f t="shared" ca="1" si="13"/>
        <v>#N/A</v>
      </c>
      <c r="AV77" s="21">
        <f t="shared" ref="AV77:AV88" si="14">ROUND(1*$X$97/$X$99,0)</f>
        <v>1</v>
      </c>
      <c r="AW77" s="21">
        <f t="shared" ref="AW77:AW88" si="15">6*$X$97</f>
        <v>12</v>
      </c>
      <c r="AX77" s="21">
        <f t="shared" ref="AX77:AX88" si="16">3*$X$97</f>
        <v>6</v>
      </c>
      <c r="AY77" s="21">
        <f t="shared" ref="AY77:AY88" si="17">5*$X$97</f>
        <v>10</v>
      </c>
      <c r="AZ77" s="21">
        <f t="shared" ref="AZ77:AZ88" si="18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2016:2:0:0:XINZHUANG</v>
      </c>
      <c r="AB78" s="27">
        <f t="shared" ca="1" si="3"/>
        <v>63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42379</v>
      </c>
      <c r="AN78" s="27">
        <f t="shared" si="10"/>
        <v>2</v>
      </c>
      <c r="AO78" s="28" t="str">
        <f t="shared" si="11"/>
        <v>2016:1:2:7:XINZHUANG</v>
      </c>
      <c r="AP78" s="27">
        <f t="shared" ca="1" si="12"/>
        <v>26</v>
      </c>
      <c r="AQ78" s="21">
        <f t="shared" ca="1" si="13"/>
        <v>0</v>
      </c>
      <c r="AR78" s="21">
        <f t="shared" ca="1" si="13"/>
        <v>13</v>
      </c>
      <c r="AS78" s="21">
        <f t="shared" ca="1" si="13"/>
        <v>0</v>
      </c>
      <c r="AT78" s="21">
        <f t="shared" ca="1" si="13"/>
        <v>0</v>
      </c>
      <c r="AU78" s="21">
        <f t="shared" ca="1" si="13"/>
        <v>0</v>
      </c>
      <c r="AV78" s="21">
        <f t="shared" si="14"/>
        <v>1</v>
      </c>
      <c r="AW78" s="21">
        <f t="shared" si="15"/>
        <v>12</v>
      </c>
      <c r="AX78" s="21">
        <f t="shared" si="16"/>
        <v>6</v>
      </c>
      <c r="AY78" s="21">
        <f t="shared" si="17"/>
        <v>10</v>
      </c>
      <c r="AZ78" s="21">
        <f t="shared" si="18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2016:3:0:0:XINZHUANG</v>
      </c>
      <c r="AB79" s="27">
        <f t="shared" ca="1" si="3"/>
        <v>95</v>
      </c>
      <c r="AC79" s="21">
        <f t="shared" ca="1" si="4"/>
        <v>1</v>
      </c>
      <c r="AD79" s="21">
        <f t="shared" si="5"/>
        <v>0</v>
      </c>
      <c r="AE79" s="27">
        <f t="shared" ca="1" si="6"/>
        <v>30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42386</v>
      </c>
      <c r="AN79" s="27">
        <f t="shared" si="10"/>
        <v>3</v>
      </c>
      <c r="AO79" s="28" t="str">
        <f t="shared" si="11"/>
        <v>2016:1:3:7:XINZHUANG</v>
      </c>
      <c r="AP79" s="27" t="e">
        <f t="shared" ca="1" si="12"/>
        <v>#N/A</v>
      </c>
      <c r="AQ79" s="21" t="e">
        <f t="shared" ca="1" si="13"/>
        <v>#N/A</v>
      </c>
      <c r="AR79" s="21" t="e">
        <f t="shared" ca="1" si="13"/>
        <v>#N/A</v>
      </c>
      <c r="AS79" s="21" t="e">
        <f t="shared" ca="1" si="13"/>
        <v>#N/A</v>
      </c>
      <c r="AT79" s="21" t="e">
        <f t="shared" ca="1" si="13"/>
        <v>#N/A</v>
      </c>
      <c r="AU79" s="21" t="e">
        <f t="shared" ca="1" si="13"/>
        <v>#N/A</v>
      </c>
      <c r="AV79" s="21">
        <f t="shared" si="14"/>
        <v>1</v>
      </c>
      <c r="AW79" s="21">
        <f t="shared" si="15"/>
        <v>12</v>
      </c>
      <c r="AX79" s="21">
        <f t="shared" si="16"/>
        <v>6</v>
      </c>
      <c r="AY79" s="21">
        <f t="shared" si="17"/>
        <v>10</v>
      </c>
      <c r="AZ79" s="21">
        <f t="shared" si="18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2016:4:0:0:XINZHUANG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42393</v>
      </c>
      <c r="AN80" s="27">
        <f t="shared" si="10"/>
        <v>4</v>
      </c>
      <c r="AO80" s="28" t="str">
        <f t="shared" si="11"/>
        <v>2016:1:4:7:XINZHUANG</v>
      </c>
      <c r="AP80" s="27">
        <f t="shared" ca="1" si="12"/>
        <v>58</v>
      </c>
      <c r="AQ80" s="21">
        <f t="shared" ca="1" si="13"/>
        <v>1</v>
      </c>
      <c r="AR80" s="21">
        <f t="shared" ca="1" si="13"/>
        <v>12</v>
      </c>
      <c r="AS80" s="21">
        <f t="shared" ca="1" si="13"/>
        <v>3</v>
      </c>
      <c r="AT80" s="21">
        <f t="shared" ca="1" si="13"/>
        <v>5</v>
      </c>
      <c r="AU80" s="21">
        <f t="shared" ca="1" si="13"/>
        <v>0</v>
      </c>
      <c r="AV80" s="21">
        <f t="shared" si="14"/>
        <v>1</v>
      </c>
      <c r="AW80" s="21">
        <f t="shared" si="15"/>
        <v>12</v>
      </c>
      <c r="AX80" s="21">
        <f t="shared" si="16"/>
        <v>6</v>
      </c>
      <c r="AY80" s="21">
        <f t="shared" si="17"/>
        <v>10</v>
      </c>
      <c r="AZ80" s="21">
        <f t="shared" si="18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2016:5:0:0:XINZHUANG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42400</v>
      </c>
      <c r="AN81" s="27">
        <f t="shared" si="10"/>
        <v>5</v>
      </c>
      <c r="AO81" s="28" t="str">
        <f t="shared" si="11"/>
        <v>2016:1:5:7:XINZHUANG</v>
      </c>
      <c r="AP81" s="27">
        <f t="shared" ca="1" si="12"/>
        <v>90</v>
      </c>
      <c r="AQ81" s="21">
        <f t="shared" ca="1" si="13"/>
        <v>1</v>
      </c>
      <c r="AR81" s="21">
        <f t="shared" ca="1" si="13"/>
        <v>12</v>
      </c>
      <c r="AS81" s="21">
        <f t="shared" ca="1" si="13"/>
        <v>4</v>
      </c>
      <c r="AT81" s="21">
        <f t="shared" ca="1" si="13"/>
        <v>8</v>
      </c>
      <c r="AU81" s="21">
        <f t="shared" ca="1" si="13"/>
        <v>0</v>
      </c>
      <c r="AV81" s="21">
        <f t="shared" si="14"/>
        <v>1</v>
      </c>
      <c r="AW81" s="21">
        <f t="shared" si="15"/>
        <v>12</v>
      </c>
      <c r="AX81" s="21">
        <f t="shared" si="16"/>
        <v>6</v>
      </c>
      <c r="AY81" s="21">
        <f t="shared" si="17"/>
        <v>10</v>
      </c>
      <c r="AZ81" s="21">
        <f t="shared" si="18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2016:6:0:0:XINZHUANG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42407</v>
      </c>
      <c r="AN82" s="27">
        <f t="shared" si="10"/>
        <v>1</v>
      </c>
      <c r="AO82" s="28" t="str">
        <f t="shared" si="11"/>
        <v>2016:2:1:7:XINZHUANG</v>
      </c>
      <c r="AP82" s="27">
        <f t="shared" ca="1" si="12"/>
        <v>122</v>
      </c>
      <c r="AQ82" s="21">
        <f t="shared" ca="1" si="13"/>
        <v>0</v>
      </c>
      <c r="AR82" s="21">
        <f t="shared" ca="1" si="13"/>
        <v>11</v>
      </c>
      <c r="AS82" s="21">
        <f t="shared" ca="1" si="13"/>
        <v>0</v>
      </c>
      <c r="AT82" s="21">
        <f t="shared" ca="1" si="13"/>
        <v>3</v>
      </c>
      <c r="AU82" s="21">
        <f t="shared" ca="1" si="13"/>
        <v>0</v>
      </c>
      <c r="AV82" s="21">
        <f t="shared" si="14"/>
        <v>1</v>
      </c>
      <c r="AW82" s="21">
        <f t="shared" si="15"/>
        <v>12</v>
      </c>
      <c r="AX82" s="21">
        <f t="shared" si="16"/>
        <v>6</v>
      </c>
      <c r="AY82" s="21">
        <f t="shared" si="17"/>
        <v>10</v>
      </c>
      <c r="AZ82" s="21">
        <f t="shared" si="18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2016:7:0:0:XINZHUANG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42414</v>
      </c>
      <c r="AN83" s="27">
        <f t="shared" si="10"/>
        <v>2</v>
      </c>
      <c r="AO83" s="28" t="str">
        <f t="shared" si="11"/>
        <v>2016:2:2:7:XINZHUANG</v>
      </c>
      <c r="AP83" s="27">
        <f t="shared" ca="1" si="12"/>
        <v>154</v>
      </c>
      <c r="AQ83" s="21">
        <f t="shared" ca="1" si="13"/>
        <v>0</v>
      </c>
      <c r="AR83" s="21">
        <f t="shared" ca="1" si="13"/>
        <v>12</v>
      </c>
      <c r="AS83" s="21">
        <f t="shared" ca="1" si="13"/>
        <v>2</v>
      </c>
      <c r="AT83" s="21">
        <f t="shared" ca="1" si="13"/>
        <v>8</v>
      </c>
      <c r="AU83" s="21">
        <f t="shared" ca="1" si="13"/>
        <v>0</v>
      </c>
      <c r="AV83" s="21">
        <f t="shared" si="14"/>
        <v>1</v>
      </c>
      <c r="AW83" s="21">
        <f t="shared" si="15"/>
        <v>12</v>
      </c>
      <c r="AX83" s="21">
        <f t="shared" si="16"/>
        <v>6</v>
      </c>
      <c r="AY83" s="21">
        <f t="shared" si="17"/>
        <v>10</v>
      </c>
      <c r="AZ83" s="21">
        <f t="shared" si="18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2016:8:0:0:XINZHUANG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42421</v>
      </c>
      <c r="AN84" s="27">
        <f t="shared" si="10"/>
        <v>3</v>
      </c>
      <c r="AO84" s="28" t="str">
        <f t="shared" si="11"/>
        <v>2016:2:3:7:XINZHUANG</v>
      </c>
      <c r="AP84" s="27">
        <f t="shared" ca="1" si="12"/>
        <v>186</v>
      </c>
      <c r="AQ84" s="21">
        <f t="shared" ca="1" si="13"/>
        <v>0</v>
      </c>
      <c r="AR84" s="21">
        <f t="shared" ca="1" si="13"/>
        <v>8</v>
      </c>
      <c r="AS84" s="21">
        <f t="shared" ca="1" si="13"/>
        <v>3</v>
      </c>
      <c r="AT84" s="21">
        <f t="shared" ca="1" si="13"/>
        <v>4</v>
      </c>
      <c r="AU84" s="21">
        <f t="shared" ca="1" si="13"/>
        <v>0</v>
      </c>
      <c r="AV84" s="21">
        <f t="shared" si="14"/>
        <v>1</v>
      </c>
      <c r="AW84" s="21">
        <f t="shared" si="15"/>
        <v>12</v>
      </c>
      <c r="AX84" s="21">
        <f t="shared" si="16"/>
        <v>6</v>
      </c>
      <c r="AY84" s="21">
        <f t="shared" si="17"/>
        <v>10</v>
      </c>
      <c r="AZ84" s="21">
        <f t="shared" si="18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2016:9:0:0:XINZHUANG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90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42428</v>
      </c>
      <c r="AN85" s="27">
        <f t="shared" si="10"/>
        <v>4</v>
      </c>
      <c r="AO85" s="28" t="str">
        <f t="shared" si="11"/>
        <v>2016:2:4:7:XINZHUANG</v>
      </c>
      <c r="AP85" s="27">
        <f t="shared" ca="1" si="12"/>
        <v>217</v>
      </c>
      <c r="AQ85" s="21">
        <f t="shared" ca="1" si="13"/>
        <v>0</v>
      </c>
      <c r="AR85" s="21">
        <f t="shared" ca="1" si="13"/>
        <v>11</v>
      </c>
      <c r="AS85" s="21">
        <f t="shared" ca="1" si="13"/>
        <v>6</v>
      </c>
      <c r="AT85" s="21">
        <f t="shared" ca="1" si="13"/>
        <v>7</v>
      </c>
      <c r="AU85" s="21">
        <f t="shared" ca="1" si="13"/>
        <v>2</v>
      </c>
      <c r="AV85" s="21">
        <f t="shared" si="14"/>
        <v>1</v>
      </c>
      <c r="AW85" s="21">
        <f t="shared" si="15"/>
        <v>12</v>
      </c>
      <c r="AX85" s="21">
        <f t="shared" si="16"/>
        <v>6</v>
      </c>
      <c r="AY85" s="21">
        <f t="shared" si="17"/>
        <v>10</v>
      </c>
      <c r="AZ85" s="21">
        <f t="shared" si="18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2016:10:0:0:XINZHUANG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42435</v>
      </c>
      <c r="AN86" s="27">
        <f t="shared" si="10"/>
        <v>1</v>
      </c>
      <c r="AO86" s="28" t="str">
        <f t="shared" si="11"/>
        <v>2016:3:1:7:XINZHUANG</v>
      </c>
      <c r="AP86" s="27">
        <f t="shared" ca="1" si="12"/>
        <v>248</v>
      </c>
      <c r="AQ86" s="21">
        <f t="shared" ca="1" si="13"/>
        <v>0</v>
      </c>
      <c r="AR86" s="21">
        <f t="shared" ca="1" si="13"/>
        <v>9</v>
      </c>
      <c r="AS86" s="21">
        <f t="shared" ca="1" si="13"/>
        <v>2</v>
      </c>
      <c r="AT86" s="21">
        <f t="shared" ca="1" si="13"/>
        <v>8</v>
      </c>
      <c r="AU86" s="21">
        <f t="shared" ca="1" si="13"/>
        <v>0</v>
      </c>
      <c r="AV86" s="21">
        <f t="shared" si="14"/>
        <v>1</v>
      </c>
      <c r="AW86" s="21">
        <f t="shared" si="15"/>
        <v>12</v>
      </c>
      <c r="AX86" s="21">
        <f t="shared" si="16"/>
        <v>6</v>
      </c>
      <c r="AY86" s="21">
        <f t="shared" si="17"/>
        <v>10</v>
      </c>
      <c r="AZ86" s="21">
        <f t="shared" si="18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2016:11:0:0:XINZHUANG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42442</v>
      </c>
      <c r="AN87" s="27">
        <f t="shared" si="10"/>
        <v>2</v>
      </c>
      <c r="AO87" s="28" t="str">
        <f t="shared" si="11"/>
        <v>2016:3:2:7:XINZHUANG</v>
      </c>
      <c r="AP87" s="27">
        <f t="shared" ca="1" si="12"/>
        <v>277</v>
      </c>
      <c r="AQ87" s="21">
        <f t="shared" ca="1" si="13"/>
        <v>1</v>
      </c>
      <c r="AR87" s="21">
        <f t="shared" ca="1" si="13"/>
        <v>7</v>
      </c>
      <c r="AS87" s="21">
        <f t="shared" ca="1" si="13"/>
        <v>2</v>
      </c>
      <c r="AT87" s="21">
        <f t="shared" ca="1" si="13"/>
        <v>6</v>
      </c>
      <c r="AU87" s="21">
        <f t="shared" ca="1" si="13"/>
        <v>3</v>
      </c>
      <c r="AV87" s="21">
        <f t="shared" si="14"/>
        <v>1</v>
      </c>
      <c r="AW87" s="21">
        <f t="shared" si="15"/>
        <v>12</v>
      </c>
      <c r="AX87" s="21">
        <f t="shared" si="16"/>
        <v>6</v>
      </c>
      <c r="AY87" s="21">
        <f t="shared" si="17"/>
        <v>10</v>
      </c>
      <c r="AZ87" s="21">
        <f t="shared" si="18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2016:12:0:0:XINZHUANG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42449</v>
      </c>
      <c r="AN88" s="27">
        <f t="shared" si="10"/>
        <v>3</v>
      </c>
      <c r="AO88" s="28" t="str">
        <f t="shared" si="11"/>
        <v>2016:3:3:7:XINZHUANG</v>
      </c>
      <c r="AP88" s="27">
        <f t="shared" ca="1" si="12"/>
        <v>307</v>
      </c>
      <c r="AQ88" s="21">
        <f t="shared" ca="1" si="13"/>
        <v>0</v>
      </c>
      <c r="AR88" s="21">
        <f t="shared" ca="1" si="13"/>
        <v>14</v>
      </c>
      <c r="AS88" s="21">
        <f t="shared" ca="1" si="13"/>
        <v>9</v>
      </c>
      <c r="AT88" s="21">
        <f t="shared" ca="1" si="13"/>
        <v>13</v>
      </c>
      <c r="AU88" s="21">
        <f t="shared" ca="1" si="13"/>
        <v>3</v>
      </c>
      <c r="AV88" s="21">
        <f t="shared" si="14"/>
        <v>1</v>
      </c>
      <c r="AW88" s="21">
        <f t="shared" si="15"/>
        <v>12</v>
      </c>
      <c r="AX88" s="21">
        <f t="shared" si="16"/>
        <v>6</v>
      </c>
      <c r="AY88" s="21">
        <f t="shared" si="17"/>
        <v>10</v>
      </c>
      <c r="AZ88" s="21">
        <f t="shared" si="18"/>
        <v>2</v>
      </c>
    </row>
    <row r="89" spans="23:52">
      <c r="AC89" s="7">
        <f ca="1">SUMIFS(AC53:AC88, $X53:$X88,YEAR,AC53:AC88,"&lt;&gt;#N/A")</f>
        <v>3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1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1484</v>
      </c>
      <c r="X90" s="2" t="s">
        <v>1929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2764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2765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1</v>
      </c>
      <c r="AN100" s="27"/>
    </row>
    <row r="101" spans="23:50">
      <c r="W101" s="7" t="s">
        <v>449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2016  3</v>
      </c>
    </row>
    <row r="107" spans="23:50" ht="23.25">
      <c r="W107" s="7" t="s">
        <v>1479</v>
      </c>
      <c r="X107" s="42" t="str">
        <f>$X$91</f>
        <v>Xinzhuang District</v>
      </c>
    </row>
    <row r="108" spans="23:50">
      <c r="X108" s="40" t="str">
        <f>$X$92</f>
        <v>新莊地區</v>
      </c>
    </row>
    <row r="109" spans="23:50">
      <c r="X109" s="41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3"/>
  <sheetViews>
    <sheetView topLeftCell="B1" zoomScaleNormal="100" zoomScaleSheetLayoutView="115" workbookViewId="0">
      <selection activeCell="A4" sqref="A4"/>
    </sheetView>
  </sheetViews>
  <sheetFormatPr defaultRowHeight="15"/>
  <cols>
    <col min="1" max="1" width="22.7109375" style="64" customWidth="1"/>
    <col min="2" max="3" width="22.85546875" style="64" customWidth="1"/>
    <col min="4" max="4" width="11.28515625" style="64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1913</v>
      </c>
      <c r="E1" s="36" t="str">
        <f>$A$2</f>
        <v>Banqiao District</v>
      </c>
      <c r="F1" s="32"/>
      <c r="G1" s="33"/>
      <c r="H1" s="33"/>
      <c r="I1" s="33"/>
      <c r="J1" s="33"/>
      <c r="K1" s="33"/>
      <c r="L1" s="33"/>
      <c r="M1" s="90" t="s">
        <v>1772</v>
      </c>
      <c r="N1" s="93" t="s">
        <v>21</v>
      </c>
      <c r="O1" s="73" t="s">
        <v>22</v>
      </c>
      <c r="P1" s="73" t="s">
        <v>23</v>
      </c>
      <c r="Q1" s="73" t="s">
        <v>33</v>
      </c>
      <c r="R1" s="73" t="s">
        <v>34</v>
      </c>
      <c r="S1" s="73" t="s">
        <v>24</v>
      </c>
    </row>
    <row r="2" spans="1:19" ht="15" customHeight="1">
      <c r="A2" s="1" t="s">
        <v>2766</v>
      </c>
      <c r="E2" s="75" t="str">
        <f>$A$3</f>
        <v>板橋地區</v>
      </c>
      <c r="F2" s="26" t="s">
        <v>806</v>
      </c>
      <c r="G2" s="77">
        <f>$A$6</f>
        <v>85</v>
      </c>
      <c r="H2" s="79" t="s">
        <v>35</v>
      </c>
      <c r="I2" s="80"/>
      <c r="J2" s="80"/>
      <c r="K2" s="81"/>
      <c r="L2" s="72" t="s">
        <v>28</v>
      </c>
      <c r="M2" s="91"/>
      <c r="N2" s="94"/>
      <c r="O2" s="74"/>
      <c r="P2" s="74"/>
      <c r="Q2" s="74"/>
      <c r="R2" s="74"/>
      <c r="S2" s="74"/>
    </row>
    <row r="3" spans="1:19" ht="15" customHeight="1">
      <c r="A3" s="1" t="s">
        <v>2767</v>
      </c>
      <c r="E3" s="76"/>
      <c r="F3" s="25" t="s">
        <v>807</v>
      </c>
      <c r="G3" s="78"/>
      <c r="H3" s="79" t="s">
        <v>801</v>
      </c>
      <c r="I3" s="80"/>
      <c r="J3" s="80"/>
      <c r="K3" s="81"/>
      <c r="L3" s="72" t="s">
        <v>800</v>
      </c>
      <c r="M3" s="91"/>
      <c r="N3" s="94"/>
      <c r="O3" s="74"/>
      <c r="P3" s="74"/>
      <c r="Q3" s="74"/>
      <c r="R3" s="74"/>
      <c r="S3" s="74"/>
    </row>
    <row r="4" spans="1:19" ht="15" customHeight="1">
      <c r="A4" s="1" t="s">
        <v>2375</v>
      </c>
      <c r="E4" s="82">
        <f>DATE</f>
        <v>42449</v>
      </c>
      <c r="F4" s="23" t="s">
        <v>804</v>
      </c>
      <c r="G4" s="24"/>
      <c r="H4" s="84">
        <f>ROUND($G$2/12*MONTH,0)</f>
        <v>21</v>
      </c>
      <c r="I4" s="85"/>
      <c r="J4" s="85"/>
      <c r="K4" s="86"/>
      <c r="L4" s="44">
        <f>ROUND($G$2/12,0)</f>
        <v>7</v>
      </c>
      <c r="M4" s="91"/>
      <c r="N4" s="94"/>
      <c r="O4" s="74"/>
      <c r="P4" s="74"/>
      <c r="Q4" s="74"/>
      <c r="R4" s="74"/>
      <c r="S4" s="74"/>
    </row>
    <row r="5" spans="1:19" ht="15" customHeight="1">
      <c r="A5" s="1" t="s">
        <v>2376</v>
      </c>
      <c r="E5" s="83"/>
      <c r="F5" s="5" t="s">
        <v>805</v>
      </c>
      <c r="G5" s="6"/>
      <c r="H5" s="87">
        <f ca="1">BANQIAO_DISTRICT_GRAPH!$AC$89</f>
        <v>4</v>
      </c>
      <c r="I5" s="88"/>
      <c r="J5" s="88"/>
      <c r="K5" s="89"/>
      <c r="L5" s="45">
        <f>$M$23</f>
        <v>0</v>
      </c>
      <c r="M5" s="92"/>
      <c r="N5" s="94"/>
      <c r="O5" s="74"/>
      <c r="P5" s="74"/>
      <c r="Q5" s="74"/>
      <c r="R5" s="74"/>
      <c r="S5" s="74"/>
    </row>
    <row r="6" spans="1:19" ht="15" customHeight="1">
      <c r="A6" s="1">
        <v>85</v>
      </c>
      <c r="E6" s="34" t="str">
        <f>$A$4</f>
        <v>West Stake</v>
      </c>
      <c r="F6" s="25" t="s">
        <v>817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西臺北支聯會</v>
      </c>
      <c r="F7" s="25" t="s">
        <v>802</v>
      </c>
      <c r="G7" s="25"/>
      <c r="H7" s="20"/>
      <c r="I7" s="20"/>
      <c r="J7" s="20"/>
      <c r="K7" s="20"/>
      <c r="L7" s="46" t="s">
        <v>803</v>
      </c>
      <c r="M7" s="61" t="s">
        <v>808</v>
      </c>
      <c r="N7" s="38" t="s">
        <v>809</v>
      </c>
      <c r="O7" s="38" t="s">
        <v>810</v>
      </c>
      <c r="P7" s="38" t="s">
        <v>811</v>
      </c>
      <c r="Q7" s="38" t="s">
        <v>812</v>
      </c>
      <c r="R7" s="38" t="s">
        <v>813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2379</v>
      </c>
      <c r="B11" s="1"/>
      <c r="E11" s="5" t="str">
        <f>$A11</f>
        <v>Banqiao 板橋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2186</v>
      </c>
      <c r="C12" s="64" t="str">
        <f>CONCATENATE(YEAR,":",MONTH,":",WEEK,":",WEEKDAY,":",$B12)</f>
        <v>2016:3:3:7:XINBAN_E</v>
      </c>
      <c r="D12" s="64">
        <f>MATCH($C12,REPORT_DATA_BY_COMP!$A:$A,0)</f>
        <v>952</v>
      </c>
      <c r="E12" s="65" t="str">
        <f>SUBSTITUTE(VLOOKUP($B12,COMP_LIST!$A:$AA,5,FALSE),"EL","")</f>
        <v>E. Robinson / Robbins</v>
      </c>
      <c r="F12" s="4" t="str">
        <f>VLOOKUP($B12,COMP_LIST!$A:$AA,3,FALSE)</f>
        <v>Xinban E</v>
      </c>
      <c r="G12" s="4" t="str">
        <f>VLOOKUP($B12,COMP_LIST!$A:$AA,4,FALSE)</f>
        <v>新板長老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2</v>
      </c>
      <c r="K12" s="10">
        <f>IFERROR(INDEX(REPORT_DATA_BY_COMP!$A:$AH,$D12,MATCH(K$8,REPORT_DATA_BY_COMP!$A$1:$AH$1,0)), "")</f>
        <v>1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5</v>
      </c>
      <c r="O12" s="10">
        <f>IFERROR(INDEX(REPORT_DATA_BY_COMP!$A:$AH,$D12,MATCH(O$8,REPORT_DATA_BY_COMP!$A$1:$AH$1,0)), "")</f>
        <v>2</v>
      </c>
      <c r="P12" s="10">
        <f>IFERROR(INDEX(REPORT_DATA_BY_COMP!$A:$AH,$D12,MATCH(P$8,REPORT_DATA_BY_COMP!$A$1:$AH$1,0)), "")</f>
        <v>3</v>
      </c>
      <c r="Q12" s="10">
        <f>IFERROR(INDEX(REPORT_DATA_BY_COMP!$A:$AH,$D12,MATCH(Q$8,REPORT_DATA_BY_COMP!$A$1:$AH$1,0)), "")</f>
        <v>5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6</v>
      </c>
    </row>
    <row r="13" spans="1:19" ht="15" customHeight="1">
      <c r="A13" s="1"/>
      <c r="B13" s="1" t="s">
        <v>2196</v>
      </c>
      <c r="C13" s="64" t="str">
        <f>CONCATENATE(YEAR,":",MONTH,":",WEEK,":",WEEKDAY,":",$B13)</f>
        <v>2016:3:3:7:XINPU_E</v>
      </c>
      <c r="D13" s="64">
        <f>MATCH($C13,REPORT_DATA_BY_COMP!$A:$A,0)</f>
        <v>955</v>
      </c>
      <c r="E13" s="65" t="str">
        <f>SUBSTITUTE(VLOOKUP($B13,COMP_LIST!$A:$AA,5,FALSE),"EL","")</f>
        <v>E. Clawson DL / Landes</v>
      </c>
      <c r="F13" s="4" t="str">
        <f>VLOOKUP($B13,COMP_LIST!$A:$AA,3,FALSE)</f>
        <v>Xinpu E</v>
      </c>
      <c r="G13" s="4" t="str">
        <f>VLOOKUP($B13,COMP_LIST!$A:$AA,4,FALSE)</f>
        <v>新埔長老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1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2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6</v>
      </c>
      <c r="O13" s="10">
        <f>IFERROR(INDEX(REPORT_DATA_BY_COMP!$A:$AH,$D13,MATCH(O$8,REPORT_DATA_BY_COMP!$A$1:$AH$1,0)), "")</f>
        <v>6</v>
      </c>
      <c r="P13" s="10">
        <f>IFERROR(INDEX(REPORT_DATA_BY_COMP!$A:$AH,$D13,MATCH(P$8,REPORT_DATA_BY_COMP!$A$1:$AH$1,0)), "")</f>
        <v>5</v>
      </c>
      <c r="Q13" s="10">
        <f>IFERROR(INDEX(REPORT_DATA_BY_COMP!$A:$AH,$D13,MATCH(Q$8,REPORT_DATA_BY_COMP!$A$1:$AH$1,0)), "")</f>
        <v>5</v>
      </c>
      <c r="R13" s="10">
        <f>IFERROR(INDEX(REPORT_DATA_BY_COMP!$A:$AH,$D13,MATCH(R$8,REPORT_DATA_BY_COMP!$A$1:$AH$1,0)), "")</f>
        <v>1</v>
      </c>
      <c r="S13" s="10">
        <f>IFERROR(INDEX(REPORT_DATA_BY_COMP!$A:$AH,$D13,MATCH(S$8,REPORT_DATA_BY_COMP!$A$1:$AH$1,0)), "")</f>
        <v>7</v>
      </c>
    </row>
    <row r="14" spans="1:19" ht="15" customHeight="1">
      <c r="A14" s="1"/>
      <c r="B14" s="1" t="s">
        <v>1911</v>
      </c>
      <c r="C14" s="64" t="str">
        <f>CONCATENATE(YEAR,":",MONTH,":",WEEK,":",WEEKDAY,":",$B14)</f>
        <v>2016:3:3:7:BANQIAO_S</v>
      </c>
      <c r="D14" s="64">
        <f>MATCH($C14,REPORT_DATA_BY_COMP!$A:$A,0)</f>
        <v>890</v>
      </c>
      <c r="E14" s="65" t="str">
        <f>SUBSTITUTE(VLOOKUP($B14,COMP_LIST!$A:$AA,5,FALSE),"EL","")</f>
        <v>S. Hendricks  / Li</v>
      </c>
      <c r="F14" s="4" t="str">
        <f>VLOOKUP($B14,COMP_LIST!$A:$AA,3,FALSE)</f>
        <v>Banqiao S</v>
      </c>
      <c r="G14" s="4" t="str">
        <f>VLOOKUP($B14,COMP_LIST!$A:$AA,4,FALSE)</f>
        <v>板橋姐妹</v>
      </c>
      <c r="H14" s="10">
        <f>IFERROR(INDEX(REPORT_DATA_BY_COMP!$A:$AH,$D14,MATCH(H$8,REPORT_DATA_BY_COMP!$A$1:$AH$1,0)), "")</f>
        <v>1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0</v>
      </c>
      <c r="K14" s="10">
        <f>IFERROR(INDEX(REPORT_DATA_BY_COMP!$A:$AH,$D14,MATCH(K$8,REPORT_DATA_BY_COMP!$A$1:$AH$1,0)), "")</f>
        <v>0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1</v>
      </c>
      <c r="O14" s="10">
        <f>IFERROR(INDEX(REPORT_DATA_BY_COMP!$A:$AH,$D14,MATCH(O$8,REPORT_DATA_BY_COMP!$A$1:$AH$1,0)), "")</f>
        <v>1</v>
      </c>
      <c r="P14" s="10">
        <f>IFERROR(INDEX(REPORT_DATA_BY_COMP!$A:$AH,$D14,MATCH(P$8,REPORT_DATA_BY_COMP!$A$1:$AH$1,0)), "")</f>
        <v>1</v>
      </c>
      <c r="Q14" s="10">
        <f>IFERROR(INDEX(REPORT_DATA_BY_COMP!$A:$AH,$D14,MATCH(Q$8,REPORT_DATA_BY_COMP!$A$1:$AH$1,0)), "")</f>
        <v>3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8</v>
      </c>
    </row>
    <row r="15" spans="1:19" ht="15" customHeight="1">
      <c r="A15" s="1"/>
      <c r="B15" s="1"/>
      <c r="E15" s="8" t="s">
        <v>819</v>
      </c>
      <c r="F15" s="9"/>
      <c r="G15" s="9"/>
      <c r="H15" s="11">
        <f>SUM(H12:H14)</f>
        <v>1</v>
      </c>
      <c r="I15" s="11">
        <f>SUM(I12:I14)</f>
        <v>1</v>
      </c>
      <c r="J15" s="11">
        <f>SUM(J12:J14)</f>
        <v>3</v>
      </c>
      <c r="K15" s="11">
        <f>SUM(K12:K14)</f>
        <v>3</v>
      </c>
      <c r="L15" s="48">
        <f>SUM(L12:L14)</f>
        <v>0</v>
      </c>
      <c r="M15" s="57">
        <f>SUM(M12:M14)</f>
        <v>0</v>
      </c>
      <c r="N15" s="51">
        <f>SUM(N12:N14)</f>
        <v>12</v>
      </c>
      <c r="O15" s="11">
        <f>SUM(O12:O14)</f>
        <v>9</v>
      </c>
      <c r="P15" s="11">
        <f>SUM(P12:P14)</f>
        <v>9</v>
      </c>
      <c r="Q15" s="11">
        <f>SUM(Q12:Q14)</f>
        <v>13</v>
      </c>
      <c r="R15" s="11">
        <f>SUM(R12:R14)</f>
        <v>1</v>
      </c>
      <c r="S15" s="11">
        <f>SUM(S12:S14)</f>
        <v>21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2703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2016:3:1:7:BANQIAO</v>
      </c>
      <c r="D18" s="64">
        <f>MATCH($C18,REPORT_DATA_BY_DISTRICT!$A:$A, 0)</f>
        <v>226</v>
      </c>
      <c r="E18" s="19" t="s">
        <v>796</v>
      </c>
      <c r="F18" s="13"/>
      <c r="G18" s="13"/>
      <c r="H18" s="10">
        <f>IFERROR(INDEX(REPORT_DATA_BY_DISTRICT!$A:$AH,$D18,MATCH(H$8,REPORT_DATA_BY_DISTRICT!$A$1:$AH$1,0)), "")</f>
        <v>1</v>
      </c>
      <c r="I18" s="10">
        <f>IFERROR(INDEX(REPORT_DATA_BY_DISTRICT!$A:$AH,$D18,MATCH(I$8,REPORT_DATA_BY_DISTRICT!$A$1:$AH$1,0)), "")</f>
        <v>1</v>
      </c>
      <c r="J18" s="10">
        <f>IFERROR(INDEX(REPORT_DATA_BY_DISTRICT!$A:$AH,$D18,MATCH(J$8,REPORT_DATA_BY_DISTRICT!$A$1:$AH$1,0)), "")</f>
        <v>8</v>
      </c>
      <c r="K18" s="10">
        <f>IFERROR(INDEX(REPORT_DATA_BY_DISTRICT!$A:$AH,$D18,MATCH(K$8,REPORT_DATA_BY_DISTRICT!$A$1:$AH$1,0)), "")</f>
        <v>8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24</v>
      </c>
      <c r="O18" s="10">
        <f>IFERROR(INDEX(REPORT_DATA_BY_DISTRICT!$A:$AH,$D18,MATCH(O$8,REPORT_DATA_BY_DISTRICT!$A$1:$AH$1,0)), "")</f>
        <v>5</v>
      </c>
      <c r="P18" s="10">
        <f>IFERROR(INDEX(REPORT_DATA_BY_DISTRICT!$A:$AH,$D18,MATCH(P$8,REPORT_DATA_BY_DISTRICT!$A$1:$AH$1,0)), "")</f>
        <v>29</v>
      </c>
      <c r="Q18" s="10">
        <f>IFERROR(INDEX(REPORT_DATA_BY_DISTRICT!$A:$AH,$D18,MATCH(Q$8,REPORT_DATA_BY_DISTRICT!$A$1:$AH$1,0)), "")</f>
        <v>12</v>
      </c>
      <c r="R18" s="10">
        <f>IFERROR(INDEX(REPORT_DATA_BY_DISTRICT!$A:$AH,$D18,MATCH(R$8,REPORT_DATA_BY_DISTRICT!$A$1:$AH$1,0)), "")</f>
        <v>3</v>
      </c>
      <c r="S18" s="10">
        <f>IFERROR(INDEX(REPORT_DATA_BY_DISTRICT!$A:$AH,$D18,MATCH(S$8,REPORT_DATA_BY_DISTRICT!$A$1:$AH$1,0)), "")</f>
        <v>31</v>
      </c>
    </row>
    <row r="19" spans="3:19" ht="15" customHeight="1">
      <c r="C19" s="64" t="str">
        <f>CONCATENATE(YEAR,":",MONTH,":2:",WEEKLY_REPORT_DAY,":", $A$1)</f>
        <v>2016:3:2:7:BANQIAO</v>
      </c>
      <c r="D19" s="64">
        <f>MATCH($C19,REPORT_DATA_BY_DISTRICT!$A:$A, 0)</f>
        <v>257</v>
      </c>
      <c r="E19" s="19" t="s">
        <v>795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5</v>
      </c>
      <c r="K19" s="10">
        <f>IFERROR(INDEX(REPORT_DATA_BY_DISTRICT!$A:$AH,$D19,MATCH(K$8,REPORT_DATA_BY_DISTRICT!$A$1:$AH$1,0)), "")</f>
        <v>7</v>
      </c>
      <c r="L19" s="10">
        <f>IFERROR(INDEX(REPORT_DATA_BY_DISTRICT!$A:$AH,$D19,MATCH(L$8,REPORT_DATA_BY_DISTRICT!$A$1:$AH$1,0)), "")</f>
        <v>1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14</v>
      </c>
      <c r="O19" s="10">
        <f>IFERROR(INDEX(REPORT_DATA_BY_DISTRICT!$A:$AH,$D19,MATCH(O$8,REPORT_DATA_BY_DISTRICT!$A$1:$AH$1,0)), "")</f>
        <v>6</v>
      </c>
      <c r="P19" s="10">
        <f>IFERROR(INDEX(REPORT_DATA_BY_DISTRICT!$A:$AH,$D19,MATCH(P$8,REPORT_DATA_BY_DISTRICT!$A$1:$AH$1,0)), "")</f>
        <v>18</v>
      </c>
      <c r="Q19" s="10">
        <f>IFERROR(INDEX(REPORT_DATA_BY_DISTRICT!$A:$AH,$D19,MATCH(Q$8,REPORT_DATA_BY_DISTRICT!$A$1:$AH$1,0)), "")</f>
        <v>14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12</v>
      </c>
    </row>
    <row r="20" spans="3:19" ht="15" customHeight="1">
      <c r="C20" s="64" t="str">
        <f>CONCATENATE(YEAR,":",MONTH,":3:",WEEKLY_REPORT_DAY,":", $A$1)</f>
        <v>2016:3:3:7:BANQIAO</v>
      </c>
      <c r="D20" s="64">
        <f>MATCH($C20,REPORT_DATA_BY_DISTRICT!$A:$A, 0)</f>
        <v>286</v>
      </c>
      <c r="E20" s="19" t="s">
        <v>797</v>
      </c>
      <c r="F20" s="13"/>
      <c r="G20" s="13"/>
      <c r="H20" s="10">
        <f>IFERROR(INDEX(REPORT_DATA_BY_DISTRICT!$A:$AH,$D20,MATCH(H$8,REPORT_DATA_BY_DISTRICT!$A$1:$AH$1,0)), "")</f>
        <v>1</v>
      </c>
      <c r="I20" s="10">
        <f>IFERROR(INDEX(REPORT_DATA_BY_DISTRICT!$A:$AH,$D20,MATCH(I$8,REPORT_DATA_BY_DISTRICT!$A$1:$AH$1,0)), "")</f>
        <v>1</v>
      </c>
      <c r="J20" s="10">
        <f>IFERROR(INDEX(REPORT_DATA_BY_DISTRICT!$A:$AH,$D20,MATCH(J$8,REPORT_DATA_BY_DISTRICT!$A$1:$AH$1,0)), "")</f>
        <v>3</v>
      </c>
      <c r="K20" s="10">
        <f>IFERROR(INDEX(REPORT_DATA_BY_DISTRICT!$A:$AH,$D20,MATCH(K$8,REPORT_DATA_BY_DISTRICT!$A$1:$AH$1,0)), "")</f>
        <v>3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12</v>
      </c>
      <c r="O20" s="10">
        <f>IFERROR(INDEX(REPORT_DATA_BY_DISTRICT!$A:$AH,$D20,MATCH(O$8,REPORT_DATA_BY_DISTRICT!$A$1:$AH$1,0)), "")</f>
        <v>9</v>
      </c>
      <c r="P20" s="10">
        <f>IFERROR(INDEX(REPORT_DATA_BY_DISTRICT!$A:$AH,$D20,MATCH(P$8,REPORT_DATA_BY_DISTRICT!$A$1:$AH$1,0)), "")</f>
        <v>9</v>
      </c>
      <c r="Q20" s="10">
        <f>IFERROR(INDEX(REPORT_DATA_BY_DISTRICT!$A:$AH,$D20,MATCH(Q$8,REPORT_DATA_BY_DISTRICT!$A$1:$AH$1,0)), "")</f>
        <v>13</v>
      </c>
      <c r="R20" s="10">
        <f>IFERROR(INDEX(REPORT_DATA_BY_DISTRICT!$A:$AH,$D20,MATCH(R$8,REPORT_DATA_BY_DISTRICT!$A$1:$AH$1,0)), "")</f>
        <v>1</v>
      </c>
      <c r="S20" s="10">
        <f>IFERROR(INDEX(REPORT_DATA_BY_DISTRICT!$A:$AH,$D20,MATCH(S$8,REPORT_DATA_BY_DISTRICT!$A$1:$AH$1,0)), "")</f>
        <v>21</v>
      </c>
    </row>
    <row r="21" spans="3:19" ht="15" customHeight="1">
      <c r="C21" s="64" t="str">
        <f>CONCATENATE(YEAR,":",MONTH,":4:",WEEKLY_REPORT_DAY,":", $A$1)</f>
        <v>2016:3:4:7:BANQIAO</v>
      </c>
      <c r="D21" s="64" t="e">
        <f>MATCH($C21,REPORT_DATA_BY_DISTRICT!$A:$A, 0)</f>
        <v>#N/A</v>
      </c>
      <c r="E21" s="19" t="s">
        <v>798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CONCATENATE(YEAR,":",MONTH,":5:",WEEKLY_REPORT_DAY,":", $A$1)</f>
        <v>2016:3:5:7:BANQIAO</v>
      </c>
      <c r="D22" s="64" t="e">
        <f>MATCH($C22,REPORT_DATA_BY_DISTRICT!$A:$A, 0)</f>
        <v>#N/A</v>
      </c>
      <c r="E22" s="19" t="s">
        <v>799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E23" s="16" t="s">
        <v>819</v>
      </c>
      <c r="F23" s="14"/>
      <c r="G23" s="14"/>
      <c r="H23" s="17">
        <f>SUM(H18:H22)</f>
        <v>2</v>
      </c>
      <c r="I23" s="17">
        <f t="shared" ref="I23:R23" si="0">SUM(I18:I22)</f>
        <v>2</v>
      </c>
      <c r="J23" s="17">
        <f t="shared" si="0"/>
        <v>16</v>
      </c>
      <c r="K23" s="17">
        <f t="shared" si="0"/>
        <v>18</v>
      </c>
      <c r="L23" s="49">
        <f t="shared" si="0"/>
        <v>1</v>
      </c>
      <c r="M23" s="17">
        <f t="shared" si="0"/>
        <v>0</v>
      </c>
      <c r="N23" s="52">
        <f t="shared" si="0"/>
        <v>50</v>
      </c>
      <c r="O23" s="17">
        <f t="shared" si="0"/>
        <v>20</v>
      </c>
      <c r="P23" s="17">
        <f t="shared" si="0"/>
        <v>56</v>
      </c>
      <c r="Q23" s="17">
        <f t="shared" si="0"/>
        <v>39</v>
      </c>
      <c r="R23" s="17">
        <f t="shared" si="0"/>
        <v>4</v>
      </c>
      <c r="S23" s="17">
        <f>SUM(S18:S22)</f>
        <v>64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2">
    <cfRule type="expression" dxfId="15" priority="10">
      <formula>AND(M$9&lt;&gt;"",M12&gt;=M$9)</formula>
    </cfRule>
  </conditionalFormatting>
  <conditionalFormatting sqref="M12:S12">
    <cfRule type="expression" dxfId="14" priority="9">
      <formula>J12=""</formula>
    </cfRule>
    <cfRule type="expression" dxfId="13" priority="11">
      <formula>AND(M$10&lt;&gt;"",M12&lt;M$10)</formula>
    </cfRule>
    <cfRule type="expression" dxfId="12" priority="12">
      <formula>AND(M$10&lt;&gt;"",M12&gt;=M$10)</formula>
    </cfRule>
  </conditionalFormatting>
  <conditionalFormatting sqref="M14:S14">
    <cfRule type="expression" dxfId="11" priority="6">
      <formula>J14=""</formula>
    </cfRule>
    <cfRule type="expression" dxfId="10" priority="7">
      <formula>AND(M$10&lt;&gt;"",M14&lt;M$10)</formula>
    </cfRule>
    <cfRule type="expression" dxfId="9" priority="8">
      <formula>AND(M$10&lt;&gt;"",M14&gt;=M$10)</formula>
    </cfRule>
  </conditionalFormatting>
  <conditionalFormatting sqref="M14:S14">
    <cfRule type="expression" dxfId="8" priority="5">
      <formula>AND(M$9&lt;&gt;"",M14&gt;=M$9)</formula>
    </cfRule>
  </conditionalFormatting>
  <conditionalFormatting sqref="M13:S13">
    <cfRule type="expression" dxfId="7" priority="2">
      <formula>J13=""</formula>
    </cfRule>
    <cfRule type="expression" dxfId="6" priority="3">
      <formula>AND(M$10&lt;&gt;"",M13&lt;M$10)</formula>
    </cfRule>
    <cfRule type="expression" dxfId="5" priority="4">
      <formula>AND(M$10&lt;&gt;"",M13&gt;=M$10)</formula>
    </cfRule>
  </conditionalFormatting>
  <conditionalFormatting sqref="M13:S13">
    <cfRule type="expression" dxfId="1" priority="1">
      <formula>AND(M$9&lt;&gt;"",M13&gt;=M$9)</formula>
    </cfRule>
  </conditionalFormatting>
  <pageMargins left="0.70866141732283472" right="0.70866141732283472" top="0.74803149606299213" bottom="0.74803149606299213" header="0.31496062992125984" footer="0.31496062992125984"/>
  <pageSetup paperSize="9" scale="65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9"/>
  <sheetViews>
    <sheetView tabSelected="1" topLeftCell="I79" zoomScale="85" zoomScaleNormal="85" workbookViewId="0">
      <selection activeCell="AA101" sqref="AA10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447</v>
      </c>
      <c r="AF51" s="29" t="s">
        <v>47</v>
      </c>
      <c r="AG51" s="29" t="s">
        <v>49</v>
      </c>
      <c r="AH51" s="29" t="s">
        <v>48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450</v>
      </c>
      <c r="AT51" s="29" t="s">
        <v>33</v>
      </c>
      <c r="AU51" s="29" t="s">
        <v>34</v>
      </c>
    </row>
    <row r="52" spans="23:52">
      <c r="W52" s="7" t="s">
        <v>825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50</v>
      </c>
      <c r="AE52" s="27" t="s">
        <v>823</v>
      </c>
      <c r="AF52" s="7" t="s">
        <v>44</v>
      </c>
      <c r="AG52" s="7" t="s">
        <v>43</v>
      </c>
      <c r="AH52" s="7" t="s">
        <v>42</v>
      </c>
      <c r="AI52" s="7" t="s">
        <v>41</v>
      </c>
      <c r="AJ52" s="7" t="s">
        <v>45</v>
      </c>
      <c r="AK52" s="7" t="s">
        <v>46</v>
      </c>
      <c r="AL52" s="7" t="s">
        <v>826</v>
      </c>
      <c r="AM52" s="7" t="s">
        <v>13</v>
      </c>
      <c r="AN52" s="27" t="s">
        <v>827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50</v>
      </c>
      <c r="AW52" s="27" t="s">
        <v>51</v>
      </c>
      <c r="AX52" s="27" t="s">
        <v>52</v>
      </c>
      <c r="AY52" s="27" t="s">
        <v>53</v>
      </c>
      <c r="AZ52" s="27" t="s">
        <v>54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2014:1:0:0:BANQIAO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2014:2:0:0:BANQIAO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2014:3:0:0:BANQIAO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2014:4:0:0:BANQIAO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2014:5:0:0:BANQIAO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2014:6:0:0:BANQIAO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2014:7:0:0:BANQIAO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2014:8:0:0:BANQIAO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2014:9:0:0:BANQIAO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2014:10:0:0:BANQIAO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2014:11:0:0:BANQIAO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2014:12:0:0:BANQIAO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2015:1:0:0:BANQIAO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2015:2:0:0:BANQIAO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2015:3:0:0:BANQIAO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2015:4:0:0:BANQIAO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2015:5:0:0:BANQIAO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2015:6:0:0:BANQIAO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2015:7:0:0:BANQIAO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2015:8:0:0:BANQIAO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2015:9:0:0:BANQIAO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2015:10:0:0:BANQIAO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2015:11:0:0:BANQIAO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2015:12:0:0:BANQIAO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2016:1:0:0:BANQIAO</v>
      </c>
      <c r="AB77" s="27">
        <f t="shared" ca="1" si="3"/>
        <v>3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42372</v>
      </c>
      <c r="AN77" s="27">
        <f t="shared" ref="AN77:AN88" si="10">WEEKNUM(AM77,2)-WEEKNUM(DATE(YEAR(AM77),MONTH(AM77),1),2)+1</f>
        <v>1</v>
      </c>
      <c r="AO77" s="28" t="str">
        <f t="shared" ref="AO77:AO88" si="11">CONCATENATE(YEAR(AM77),":",MONTH(AM77),":",AN77,":",WEEKLY_REPORT_DAY,":", $X$90)</f>
        <v>2016:1:1:7:BANQIAO</v>
      </c>
      <c r="AP77" s="27" t="e">
        <f t="shared" ref="AP77:AP88" ca="1" si="12">MATCH(AO77,INDIRECT(CONCATENATE($X$93,"$A:$A")),0)</f>
        <v>#N/A</v>
      </c>
      <c r="AQ77" s="21" t="e">
        <f t="shared" ref="AQ77:AU88" ca="1" si="13">INDEX(INDIRECT(CONCATENATE($X$93,"$A:$AG")),$AP77,MATCH(AQ$52,INDIRECT(CONCATENATE($X$93,"$A1:$AG1")),0))</f>
        <v>#N/A</v>
      </c>
      <c r="AR77" s="21" t="e">
        <f t="shared" ca="1" si="13"/>
        <v>#N/A</v>
      </c>
      <c r="AS77" s="21" t="e">
        <f t="shared" ca="1" si="13"/>
        <v>#N/A</v>
      </c>
      <c r="AT77" s="21" t="e">
        <f t="shared" ca="1" si="13"/>
        <v>#N/A</v>
      </c>
      <c r="AU77" s="21" t="e">
        <f t="shared" ca="1" si="13"/>
        <v>#N/A</v>
      </c>
      <c r="AV77" s="21">
        <f t="shared" ref="AV77:AV88" si="14">ROUND(1*$X$97/$X$99,0)</f>
        <v>1</v>
      </c>
      <c r="AW77" s="21">
        <f t="shared" ref="AW77:AW88" si="15">6*$X$97</f>
        <v>18</v>
      </c>
      <c r="AX77" s="21">
        <f t="shared" ref="AX77:AX88" si="16">3*$X$97</f>
        <v>9</v>
      </c>
      <c r="AY77" s="21">
        <f t="shared" ref="AY77:AY88" si="17">5*$X$97</f>
        <v>15</v>
      </c>
      <c r="AZ77" s="21">
        <f t="shared" ref="AZ77:AZ88" si="18">1*$X$97</f>
        <v>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2016:2:0:0:BANQIAO</v>
      </c>
      <c r="AB78" s="27">
        <f t="shared" ca="1" si="3"/>
        <v>39</v>
      </c>
      <c r="AC78" s="21">
        <f t="shared" ca="1" si="4"/>
        <v>2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42379</v>
      </c>
      <c r="AN78" s="27">
        <f t="shared" si="10"/>
        <v>2</v>
      </c>
      <c r="AO78" s="28" t="str">
        <f t="shared" si="11"/>
        <v>2016:1:2:7:BANQIAO</v>
      </c>
      <c r="AP78" s="27">
        <f t="shared" ca="1" si="12"/>
        <v>3</v>
      </c>
      <c r="AQ78" s="21">
        <f t="shared" ca="1" si="13"/>
        <v>0</v>
      </c>
      <c r="AR78" s="21">
        <f t="shared" ca="1" si="13"/>
        <v>16</v>
      </c>
      <c r="AS78" s="21">
        <f t="shared" ca="1" si="13"/>
        <v>0</v>
      </c>
      <c r="AT78" s="21">
        <f t="shared" ca="1" si="13"/>
        <v>6</v>
      </c>
      <c r="AU78" s="21">
        <f t="shared" ca="1" si="13"/>
        <v>0</v>
      </c>
      <c r="AV78" s="21">
        <f t="shared" si="14"/>
        <v>1</v>
      </c>
      <c r="AW78" s="21">
        <f t="shared" si="15"/>
        <v>18</v>
      </c>
      <c r="AX78" s="21">
        <f t="shared" si="16"/>
        <v>9</v>
      </c>
      <c r="AY78" s="21">
        <f t="shared" si="17"/>
        <v>15</v>
      </c>
      <c r="AZ78" s="21">
        <f t="shared" si="18"/>
        <v>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2016:3:0:0:BANQIAO</v>
      </c>
      <c r="AB79" s="27">
        <f t="shared" ca="1" si="3"/>
        <v>72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42386</v>
      </c>
      <c r="AN79" s="27">
        <f t="shared" si="10"/>
        <v>3</v>
      </c>
      <c r="AO79" s="28" t="str">
        <f t="shared" si="11"/>
        <v>2016:1:3:7:BANQIAO</v>
      </c>
      <c r="AP79" s="27" t="e">
        <f t="shared" ca="1" si="12"/>
        <v>#N/A</v>
      </c>
      <c r="AQ79" s="21" t="e">
        <f t="shared" ca="1" si="13"/>
        <v>#N/A</v>
      </c>
      <c r="AR79" s="21" t="e">
        <f t="shared" ca="1" si="13"/>
        <v>#N/A</v>
      </c>
      <c r="AS79" s="21" t="e">
        <f t="shared" ca="1" si="13"/>
        <v>#N/A</v>
      </c>
      <c r="AT79" s="21" t="e">
        <f t="shared" ca="1" si="13"/>
        <v>#N/A</v>
      </c>
      <c r="AU79" s="21" t="e">
        <f t="shared" ca="1" si="13"/>
        <v>#N/A</v>
      </c>
      <c r="AV79" s="21">
        <f t="shared" si="14"/>
        <v>1</v>
      </c>
      <c r="AW79" s="21">
        <f t="shared" si="15"/>
        <v>18</v>
      </c>
      <c r="AX79" s="21">
        <f t="shared" si="16"/>
        <v>9</v>
      </c>
      <c r="AY79" s="21">
        <f t="shared" si="17"/>
        <v>15</v>
      </c>
      <c r="AZ79" s="21">
        <f t="shared" si="18"/>
        <v>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2016:4:0:0:BANQIAO</v>
      </c>
      <c r="AB80" s="27" t="e">
        <f t="shared" ca="1" si="3"/>
        <v>#N/A</v>
      </c>
      <c r="AC80" s="21" t="e">
        <f t="shared" ca="1" si="4"/>
        <v>#N/A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42393</v>
      </c>
      <c r="AN80" s="27">
        <f t="shared" si="10"/>
        <v>4</v>
      </c>
      <c r="AO80" s="28" t="str">
        <f t="shared" si="11"/>
        <v>2016:1:4:7:BANQIAO</v>
      </c>
      <c r="AP80" s="27">
        <f t="shared" ca="1" si="12"/>
        <v>35</v>
      </c>
      <c r="AQ80" s="21">
        <f t="shared" ca="1" si="13"/>
        <v>1</v>
      </c>
      <c r="AR80" s="21">
        <f t="shared" ca="1" si="13"/>
        <v>18</v>
      </c>
      <c r="AS80" s="21">
        <f t="shared" ca="1" si="13"/>
        <v>5</v>
      </c>
      <c r="AT80" s="21">
        <f t="shared" ca="1" si="13"/>
        <v>12</v>
      </c>
      <c r="AU80" s="21">
        <f t="shared" ca="1" si="13"/>
        <v>0</v>
      </c>
      <c r="AV80" s="21">
        <f t="shared" si="14"/>
        <v>1</v>
      </c>
      <c r="AW80" s="21">
        <f t="shared" si="15"/>
        <v>18</v>
      </c>
      <c r="AX80" s="21">
        <f t="shared" si="16"/>
        <v>9</v>
      </c>
      <c r="AY80" s="21">
        <f t="shared" si="17"/>
        <v>15</v>
      </c>
      <c r="AZ80" s="21">
        <f t="shared" si="18"/>
        <v>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2016:5:0:0:BANQIAO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42400</v>
      </c>
      <c r="AN81" s="27">
        <f t="shared" si="10"/>
        <v>5</v>
      </c>
      <c r="AO81" s="28" t="str">
        <f t="shared" si="11"/>
        <v>2016:1:5:7:BANQIAO</v>
      </c>
      <c r="AP81" s="27">
        <f t="shared" ca="1" si="12"/>
        <v>67</v>
      </c>
      <c r="AQ81" s="21">
        <f t="shared" ca="1" si="13"/>
        <v>1</v>
      </c>
      <c r="AR81" s="21">
        <f t="shared" ca="1" si="13"/>
        <v>22</v>
      </c>
      <c r="AS81" s="21">
        <f t="shared" ca="1" si="13"/>
        <v>7</v>
      </c>
      <c r="AT81" s="21">
        <f t="shared" ca="1" si="13"/>
        <v>10</v>
      </c>
      <c r="AU81" s="21">
        <f t="shared" ca="1" si="13"/>
        <v>0</v>
      </c>
      <c r="AV81" s="21">
        <f t="shared" si="14"/>
        <v>1</v>
      </c>
      <c r="AW81" s="21">
        <f t="shared" si="15"/>
        <v>18</v>
      </c>
      <c r="AX81" s="21">
        <f t="shared" si="16"/>
        <v>9</v>
      </c>
      <c r="AY81" s="21">
        <f t="shared" si="17"/>
        <v>15</v>
      </c>
      <c r="AZ81" s="21">
        <f t="shared" si="18"/>
        <v>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2016:6:0:0:BANQIAO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42407</v>
      </c>
      <c r="AN82" s="27">
        <f t="shared" si="10"/>
        <v>1</v>
      </c>
      <c r="AO82" s="28" t="str">
        <f t="shared" si="11"/>
        <v>2016:2:1:7:BANQIAO</v>
      </c>
      <c r="AP82" s="27">
        <f t="shared" ca="1" si="12"/>
        <v>99</v>
      </c>
      <c r="AQ82" s="21">
        <f t="shared" ca="1" si="13"/>
        <v>0</v>
      </c>
      <c r="AR82" s="21">
        <f t="shared" ca="1" si="13"/>
        <v>25</v>
      </c>
      <c r="AS82" s="21">
        <f t="shared" ca="1" si="13"/>
        <v>7</v>
      </c>
      <c r="AT82" s="21">
        <f t="shared" ca="1" si="13"/>
        <v>12</v>
      </c>
      <c r="AU82" s="21">
        <f t="shared" ca="1" si="13"/>
        <v>0</v>
      </c>
      <c r="AV82" s="21">
        <f t="shared" si="14"/>
        <v>1</v>
      </c>
      <c r="AW82" s="21">
        <f t="shared" si="15"/>
        <v>18</v>
      </c>
      <c r="AX82" s="21">
        <f t="shared" si="16"/>
        <v>9</v>
      </c>
      <c r="AY82" s="21">
        <f t="shared" si="17"/>
        <v>15</v>
      </c>
      <c r="AZ82" s="21">
        <f t="shared" si="18"/>
        <v>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2016:7:0:0:BANQIAO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42414</v>
      </c>
      <c r="AN83" s="27">
        <f t="shared" si="10"/>
        <v>2</v>
      </c>
      <c r="AO83" s="28" t="str">
        <f t="shared" si="11"/>
        <v>2016:2:2:7:BANQIAO</v>
      </c>
      <c r="AP83" s="27">
        <f t="shared" ca="1" si="12"/>
        <v>131</v>
      </c>
      <c r="AQ83" s="21">
        <f t="shared" ca="1" si="13"/>
        <v>0</v>
      </c>
      <c r="AR83" s="21">
        <f t="shared" ca="1" si="13"/>
        <v>22</v>
      </c>
      <c r="AS83" s="21">
        <f t="shared" ca="1" si="13"/>
        <v>9</v>
      </c>
      <c r="AT83" s="21">
        <f t="shared" ca="1" si="13"/>
        <v>8</v>
      </c>
      <c r="AU83" s="21">
        <f t="shared" ca="1" si="13"/>
        <v>1</v>
      </c>
      <c r="AV83" s="21">
        <f t="shared" si="14"/>
        <v>1</v>
      </c>
      <c r="AW83" s="21">
        <f t="shared" si="15"/>
        <v>18</v>
      </c>
      <c r="AX83" s="21">
        <f t="shared" si="16"/>
        <v>9</v>
      </c>
      <c r="AY83" s="21">
        <f t="shared" si="17"/>
        <v>15</v>
      </c>
      <c r="AZ83" s="21">
        <f t="shared" si="18"/>
        <v>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2016:8:0:0:BANQIAO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42421</v>
      </c>
      <c r="AN84" s="27">
        <f t="shared" si="10"/>
        <v>3</v>
      </c>
      <c r="AO84" s="28" t="str">
        <f t="shared" si="11"/>
        <v>2016:2:3:7:BANQIAO</v>
      </c>
      <c r="AP84" s="27">
        <f t="shared" ca="1" si="12"/>
        <v>163</v>
      </c>
      <c r="AQ84" s="21">
        <f t="shared" ca="1" si="13"/>
        <v>1</v>
      </c>
      <c r="AR84" s="21">
        <f t="shared" ca="1" si="13"/>
        <v>29</v>
      </c>
      <c r="AS84" s="21">
        <f t="shared" ca="1" si="13"/>
        <v>11</v>
      </c>
      <c r="AT84" s="21">
        <f t="shared" ca="1" si="13"/>
        <v>20</v>
      </c>
      <c r="AU84" s="21">
        <f t="shared" ca="1" si="13"/>
        <v>6</v>
      </c>
      <c r="AV84" s="21">
        <f t="shared" si="14"/>
        <v>1</v>
      </c>
      <c r="AW84" s="21">
        <f t="shared" si="15"/>
        <v>18</v>
      </c>
      <c r="AX84" s="21">
        <f t="shared" si="16"/>
        <v>9</v>
      </c>
      <c r="AY84" s="21">
        <f t="shared" si="17"/>
        <v>15</v>
      </c>
      <c r="AZ84" s="21">
        <f t="shared" si="18"/>
        <v>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2016:9:0:0:BANQIAO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90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42428</v>
      </c>
      <c r="AN85" s="27">
        <f t="shared" si="10"/>
        <v>4</v>
      </c>
      <c r="AO85" s="28" t="str">
        <f t="shared" si="11"/>
        <v>2016:2:4:7:BANQIAO</v>
      </c>
      <c r="AP85" s="27">
        <f t="shared" ca="1" si="12"/>
        <v>195</v>
      </c>
      <c r="AQ85" s="21">
        <f t="shared" ca="1" si="13"/>
        <v>1</v>
      </c>
      <c r="AR85" s="21">
        <f t="shared" ca="1" si="13"/>
        <v>23</v>
      </c>
      <c r="AS85" s="21">
        <f t="shared" ca="1" si="13"/>
        <v>10</v>
      </c>
      <c r="AT85" s="21">
        <f t="shared" ca="1" si="13"/>
        <v>11</v>
      </c>
      <c r="AU85" s="21">
        <f t="shared" ca="1" si="13"/>
        <v>5</v>
      </c>
      <c r="AV85" s="21">
        <f t="shared" si="14"/>
        <v>1</v>
      </c>
      <c r="AW85" s="21">
        <f t="shared" si="15"/>
        <v>18</v>
      </c>
      <c r="AX85" s="21">
        <f t="shared" si="16"/>
        <v>9</v>
      </c>
      <c r="AY85" s="21">
        <f t="shared" si="17"/>
        <v>15</v>
      </c>
      <c r="AZ85" s="21">
        <f t="shared" si="18"/>
        <v>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2016:10:0:0:BANQIAO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42435</v>
      </c>
      <c r="AN86" s="27">
        <f t="shared" si="10"/>
        <v>1</v>
      </c>
      <c r="AO86" s="28" t="str">
        <f t="shared" si="11"/>
        <v>2016:3:1:7:BANQIAO</v>
      </c>
      <c r="AP86" s="27">
        <f t="shared" ca="1" si="12"/>
        <v>226</v>
      </c>
      <c r="AQ86" s="21">
        <f t="shared" ca="1" si="13"/>
        <v>0</v>
      </c>
      <c r="AR86" s="21">
        <f t="shared" ca="1" si="13"/>
        <v>24</v>
      </c>
      <c r="AS86" s="21">
        <f t="shared" ca="1" si="13"/>
        <v>5</v>
      </c>
      <c r="AT86" s="21">
        <f t="shared" ca="1" si="13"/>
        <v>12</v>
      </c>
      <c r="AU86" s="21">
        <f t="shared" ca="1" si="13"/>
        <v>3</v>
      </c>
      <c r="AV86" s="21">
        <f t="shared" si="14"/>
        <v>1</v>
      </c>
      <c r="AW86" s="21">
        <f t="shared" si="15"/>
        <v>18</v>
      </c>
      <c r="AX86" s="21">
        <f t="shared" si="16"/>
        <v>9</v>
      </c>
      <c r="AY86" s="21">
        <f t="shared" si="17"/>
        <v>15</v>
      </c>
      <c r="AZ86" s="21">
        <f t="shared" si="18"/>
        <v>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2016:11:0:0:BANQIAO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42442</v>
      </c>
      <c r="AN87" s="27">
        <f t="shared" si="10"/>
        <v>2</v>
      </c>
      <c r="AO87" s="28" t="str">
        <f t="shared" si="11"/>
        <v>2016:3:2:7:BANQIAO</v>
      </c>
      <c r="AP87" s="27">
        <f t="shared" ca="1" si="12"/>
        <v>257</v>
      </c>
      <c r="AQ87" s="21">
        <f t="shared" ca="1" si="13"/>
        <v>0</v>
      </c>
      <c r="AR87" s="21">
        <f t="shared" ca="1" si="13"/>
        <v>14</v>
      </c>
      <c r="AS87" s="21">
        <f t="shared" ca="1" si="13"/>
        <v>6</v>
      </c>
      <c r="AT87" s="21">
        <f t="shared" ca="1" si="13"/>
        <v>14</v>
      </c>
      <c r="AU87" s="21">
        <f t="shared" ca="1" si="13"/>
        <v>0</v>
      </c>
      <c r="AV87" s="21">
        <f t="shared" si="14"/>
        <v>1</v>
      </c>
      <c r="AW87" s="21">
        <f t="shared" si="15"/>
        <v>18</v>
      </c>
      <c r="AX87" s="21">
        <f t="shared" si="16"/>
        <v>9</v>
      </c>
      <c r="AY87" s="21">
        <f t="shared" si="17"/>
        <v>15</v>
      </c>
      <c r="AZ87" s="21">
        <f t="shared" si="18"/>
        <v>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2016:12:0:0:BANQIAO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42449</v>
      </c>
      <c r="AN88" s="27">
        <f t="shared" si="10"/>
        <v>3</v>
      </c>
      <c r="AO88" s="28" t="str">
        <f t="shared" si="11"/>
        <v>2016:3:3:7:BANQIAO</v>
      </c>
      <c r="AP88" s="27">
        <f t="shared" ca="1" si="12"/>
        <v>286</v>
      </c>
      <c r="AQ88" s="21">
        <f t="shared" ca="1" si="13"/>
        <v>0</v>
      </c>
      <c r="AR88" s="21">
        <f t="shared" ca="1" si="13"/>
        <v>12</v>
      </c>
      <c r="AS88" s="21">
        <f t="shared" ca="1" si="13"/>
        <v>9</v>
      </c>
      <c r="AT88" s="21">
        <f t="shared" ca="1" si="13"/>
        <v>13</v>
      </c>
      <c r="AU88" s="21">
        <f t="shared" ca="1" si="13"/>
        <v>1</v>
      </c>
      <c r="AV88" s="21">
        <f t="shared" si="14"/>
        <v>1</v>
      </c>
      <c r="AW88" s="21">
        <f t="shared" si="15"/>
        <v>18</v>
      </c>
      <c r="AX88" s="21">
        <f t="shared" si="16"/>
        <v>9</v>
      </c>
      <c r="AY88" s="21">
        <f t="shared" si="17"/>
        <v>15</v>
      </c>
      <c r="AZ88" s="21">
        <f t="shared" si="18"/>
        <v>3</v>
      </c>
    </row>
    <row r="89" spans="23:52">
      <c r="AC89" s="7">
        <f ca="1">SUMIFS(AC53:AC88, $X53:$X88,YEAR,AC53:AC88,"&lt;&gt;#N/A")</f>
        <v>4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1484</v>
      </c>
      <c r="X90" s="2" t="s">
        <v>1913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2693</v>
      </c>
      <c r="X91" s="1" t="s">
        <v>2766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2694</v>
      </c>
      <c r="X92" s="1" t="s">
        <v>2767</v>
      </c>
      <c r="AD92" s="27"/>
      <c r="AN92" s="27"/>
    </row>
    <row r="93" spans="23:52">
      <c r="W93" s="7" t="s">
        <v>828</v>
      </c>
      <c r="X93" s="2" t="s">
        <v>2704</v>
      </c>
      <c r="Y93" s="27"/>
      <c r="Z93" s="27"/>
      <c r="AD93" s="27"/>
      <c r="AN93" s="27"/>
    </row>
    <row r="94" spans="23:52">
      <c r="W94" s="7" t="s">
        <v>829</v>
      </c>
      <c r="X94" s="2" t="s">
        <v>2705</v>
      </c>
      <c r="Y94" s="27"/>
      <c r="Z94" s="27"/>
      <c r="AD94" s="27"/>
      <c r="AN94" s="27"/>
    </row>
    <row r="95" spans="23:52">
      <c r="W95" s="39" t="s">
        <v>832</v>
      </c>
      <c r="X95" s="2" t="s">
        <v>2706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1483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824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821</v>
      </c>
      <c r="X98" s="7">
        <f>ROUND($X$96/12,0)</f>
        <v>0</v>
      </c>
      <c r="AN98" s="27"/>
    </row>
    <row r="99" spans="23:50">
      <c r="W99" s="7" t="s">
        <v>820</v>
      </c>
      <c r="X99" s="7">
        <v>4</v>
      </c>
      <c r="AN99" s="27"/>
    </row>
    <row r="100" spans="23:50">
      <c r="W100" s="7" t="s">
        <v>448</v>
      </c>
      <c r="X100" s="7">
        <f ca="1">SUM($AI$89:$AK$89)</f>
        <v>0</v>
      </c>
      <c r="AN100" s="27"/>
    </row>
    <row r="101" spans="23:50">
      <c r="W101" s="7" t="s">
        <v>449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451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452</v>
      </c>
      <c r="X103" s="29" t="str">
        <f>CONCATENATE("Annual Goal 年度目標:  ",$X$96,"
Actual YTD 年度實際:    ",$X$98)</f>
        <v>Annual Goal 年度目標:  
Actual YTD 年度實際:    0</v>
      </c>
      <c r="AN103" s="27"/>
    </row>
    <row r="104" spans="23:50">
      <c r="W104" s="7" t="s">
        <v>1482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1481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1480</v>
      </c>
      <c r="X106" s="7" t="str">
        <f ca="1">CONCATENATE($X$77,"  ",SUMIF($AC$77:$AC$88,"&lt;&gt;#N/A"))</f>
        <v>2016  4</v>
      </c>
    </row>
    <row r="107" spans="23:50" ht="23.25">
      <c r="W107" s="7" t="s">
        <v>1479</v>
      </c>
      <c r="X107" s="42" t="str">
        <f>$X$91</f>
        <v>Banqiao District</v>
      </c>
    </row>
    <row r="108" spans="23:50">
      <c r="X108" s="40" t="str">
        <f>$X$92</f>
        <v>板橋地區</v>
      </c>
    </row>
    <row r="109" spans="23:50">
      <c r="X109" s="41">
        <f>DATE</f>
        <v>42449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92</vt:i4>
      </vt:variant>
      <vt:variant>
        <vt:lpstr>Named Ranges</vt:lpstr>
      </vt:variant>
      <vt:variant>
        <vt:i4>57</vt:i4>
      </vt:variant>
    </vt:vector>
  </HeadingPairs>
  <TitlesOfParts>
    <vt:vector size="149" baseType="lpstr">
      <vt:lpstr>REPORT_DATA_BY_COMP</vt:lpstr>
      <vt:lpstr>REPORT_DATA_BY_DISTRICT</vt:lpstr>
      <vt:lpstr>REPORT_DATA_BY_DISTRICT_MONTH</vt:lpstr>
      <vt:lpstr>REPORT_DATA_BY_ZONE</vt:lpstr>
      <vt:lpstr>REPORT_DATA_BY_ZONE_MONTH</vt:lpstr>
      <vt:lpstr>REPORT_DATA_BY_MISSION</vt:lpstr>
      <vt:lpstr>REPORT_DATA_BY_MISSION_MONTH</vt:lpstr>
      <vt:lpstr>BAPTISM_SOURCE_DISTRICT_MONTH</vt:lpstr>
      <vt:lpstr>BAPTISM_SOURCE_ZONE_MONTH</vt:lpstr>
      <vt:lpstr>BAPTISM_SOURCE_MISSION_MONTH</vt:lpstr>
      <vt:lpstr>COMP_LIST</vt:lpstr>
      <vt:lpstr>CONTROLS</vt:lpstr>
      <vt:lpstr>MISSION</vt:lpstr>
      <vt:lpstr>MISSION_GRAPH</vt:lpstr>
      <vt:lpstr>TAOYUAN_ZONE</vt:lpstr>
      <vt:lpstr>TAOYUAN_ZONE_GRAPH</vt:lpstr>
      <vt:lpstr>TAOYUAN_3_DISTRICT</vt:lpstr>
      <vt:lpstr>TAOYUAN_3_DISTRICT_GRAPH</vt:lpstr>
      <vt:lpstr>TAOYUAN_1_2_DISTRICT</vt:lpstr>
      <vt:lpstr>TAOYUAN_1_2_DISTRICT_GRAPH</vt:lpstr>
      <vt:lpstr>BADE_DISTRICT</vt:lpstr>
      <vt:lpstr>BADE_DISTRICT_GRAPH</vt:lpstr>
      <vt:lpstr>ZHONGLI_DISTRICT</vt:lpstr>
      <vt:lpstr>ZHONGLI_DISTRICT_GRAPH</vt:lpstr>
      <vt:lpstr>EAST_ZONE</vt:lpstr>
      <vt:lpstr>EAST_ZONE_GRAPH</vt:lpstr>
      <vt:lpstr>SONGSHAN_DISTRICT</vt:lpstr>
      <vt:lpstr>SONGSHAN_DISTRICT_GRAPH</vt:lpstr>
      <vt:lpstr>JILONG_DISTRICT</vt:lpstr>
      <vt:lpstr>JILONG_DISTRICT_GRAPH</vt:lpstr>
      <vt:lpstr>XIZHI_DISTRICT</vt:lpstr>
      <vt:lpstr>XIZHI_DISTRICT_GRAPH</vt:lpstr>
      <vt:lpstr>YILAN_DISTRICT</vt:lpstr>
      <vt:lpstr>YILAN_DISTRICT_GRAPH</vt:lpstr>
      <vt:lpstr>HUALIAN_ZONE</vt:lpstr>
      <vt:lpstr>HUALIAN_ZONE_GRAPH</vt:lpstr>
      <vt:lpstr>JIAN_DISTRICT</vt:lpstr>
      <vt:lpstr>JIAN_DISTRICT_GRAPH</vt:lpstr>
      <vt:lpstr>HUALIAN_DISTRICT</vt:lpstr>
      <vt:lpstr>HUALIAN_DISTRICT_GRAPH</vt:lpstr>
      <vt:lpstr>TAIDONG_ZONE</vt:lpstr>
      <vt:lpstr>TAIDONG_ZONE_GRAPH</vt:lpstr>
      <vt:lpstr>TAIDONG_2_DISTRICT</vt:lpstr>
      <vt:lpstr>TAIDONG_2_DISTRICT_GRAPH</vt:lpstr>
      <vt:lpstr>TAIDONG_1_3_DISTRICT</vt:lpstr>
      <vt:lpstr>TAIDONG_1_3_DISTRICT_GRAPH</vt:lpstr>
      <vt:lpstr>YULI_DISTRICT</vt:lpstr>
      <vt:lpstr>YULI_DISTRICT_GRAPH</vt:lpstr>
      <vt:lpstr>ZHUNAN_ZONE</vt:lpstr>
      <vt:lpstr>ZHUNAN_ZONE_GRAPH</vt:lpstr>
      <vt:lpstr>ZHUNAN_DISTRICT</vt:lpstr>
      <vt:lpstr>ZHUNAN_DISTRICT_GRAPH</vt:lpstr>
      <vt:lpstr>TOUFEN_MIAOLI_DISTRICT</vt:lpstr>
      <vt:lpstr>TOUFEN_MIAOLI_DISTRICT_GRAPH</vt:lpstr>
      <vt:lpstr>XINZHU_ZONE</vt:lpstr>
      <vt:lpstr>XINZHU_ZONE_GRAPH</vt:lpstr>
      <vt:lpstr>XINZHU_DISTRICT</vt:lpstr>
      <vt:lpstr>XINZHU_DISTRICT_GRAPH</vt:lpstr>
      <vt:lpstr>ZHUDONG_DISTRICT</vt:lpstr>
      <vt:lpstr>ZHUDONG_DISTRICT_GRAPH</vt:lpstr>
      <vt:lpstr>ZHUBEI_DISTRICT</vt:lpstr>
      <vt:lpstr>ZHUBEI_DISTRICT_GRAPH</vt:lpstr>
      <vt:lpstr>CENTRAL_ZONE</vt:lpstr>
      <vt:lpstr>CENTRAL_ZONE_GRAPH</vt:lpstr>
      <vt:lpstr>JINHUA_DISTRICT</vt:lpstr>
      <vt:lpstr>JINHUA_DISTRICT_GRAPH</vt:lpstr>
      <vt:lpstr>XINAN_DISTRICT</vt:lpstr>
      <vt:lpstr>XINAN_DISTRICT_GRAPH</vt:lpstr>
      <vt:lpstr>SANCHONG_DISTRICT</vt:lpstr>
      <vt:lpstr>SANCHONG_DISTRICT_GRAPH</vt:lpstr>
      <vt:lpstr>NORTH_ZONE</vt:lpstr>
      <vt:lpstr>NORTH_ZONE_GRAPH</vt:lpstr>
      <vt:lpstr>SHILIN_DISTRICT</vt:lpstr>
      <vt:lpstr>SHILIN_DISTRICT_GRAPH</vt:lpstr>
      <vt:lpstr>BEITOU_DISTRICT</vt:lpstr>
      <vt:lpstr>BEITOU_DISTRICT_GRAPH</vt:lpstr>
      <vt:lpstr>SOUTH_ZONE</vt:lpstr>
      <vt:lpstr>SOUTH_ZONE_GRAPH</vt:lpstr>
      <vt:lpstr>JINGXIN_DISTRICT</vt:lpstr>
      <vt:lpstr>JINGXIN_DISTRICT_GRAPH</vt:lpstr>
      <vt:lpstr>XINDIAN_DISTRICT</vt:lpstr>
      <vt:lpstr>XINDIAN_DISTRICT_GRAPH</vt:lpstr>
      <vt:lpstr>SHUANGHE_DISTRICT</vt:lpstr>
      <vt:lpstr>SHUANGHE_DISTRICT_GRAPH</vt:lpstr>
      <vt:lpstr>WEST_ZONE</vt:lpstr>
      <vt:lpstr>WEST_ZONE_GRAPH</vt:lpstr>
      <vt:lpstr>TUCHENG_DISTRICT</vt:lpstr>
      <vt:lpstr>TUCHENG_DISTRICT_GRAPH</vt:lpstr>
      <vt:lpstr>XINZHUANG_DISTRICT</vt:lpstr>
      <vt:lpstr>XINZHUANG_DISTRICT_GRAPH</vt:lpstr>
      <vt:lpstr>BANQIAO_DISTRICT</vt:lpstr>
      <vt:lpstr>BANQIAO_DISTRICT_GRAPH</vt:lpstr>
      <vt:lpstr>BAPTISM_SOURCE_DISTRICT_MONTH!baptism_source_district_month</vt:lpstr>
      <vt:lpstr>BAPTISM_SOURCE_MISSION_MONTH!baptism_source_mission_month</vt:lpstr>
      <vt:lpstr>BAPTISM_SOURCE_ZONE_MONTH!baptism_source_zone_month</vt:lpstr>
      <vt:lpstr>DATE</vt:lpstr>
      <vt:lpstr>DAY</vt:lpstr>
      <vt:lpstr>MONTH</vt:lpstr>
      <vt:lpstr>BADE_DISTRICT_GRAPH!Print_Area</vt:lpstr>
      <vt:lpstr>BANQIAO_DISTRICT_GRAPH!Print_Area</vt:lpstr>
      <vt:lpstr>BEITOU_DISTRICT_GRAPH!Print_Area</vt:lpstr>
      <vt:lpstr>CENTRAL_ZONE_GRAPH!Print_Area</vt:lpstr>
      <vt:lpstr>EAST_ZONE_GRAPH!Print_Area</vt:lpstr>
      <vt:lpstr>HUALIAN_DISTRICT_GRAPH!Print_Area</vt:lpstr>
      <vt:lpstr>HUALIAN_ZONE_GRAPH!Print_Area</vt:lpstr>
      <vt:lpstr>JIAN_DISTRICT_GRAPH!Print_Area</vt:lpstr>
      <vt:lpstr>JILONG_DISTRICT_GRAPH!Print_Area</vt:lpstr>
      <vt:lpstr>JINGXIN_DISTRICT_GRAPH!Print_Area</vt:lpstr>
      <vt:lpstr>JINHUA_DISTRICT_GRAPH!Print_Area</vt:lpstr>
      <vt:lpstr>MISSION_GRAPH!Print_Area</vt:lpstr>
      <vt:lpstr>NORTH_ZONE_GRAPH!Print_Area</vt:lpstr>
      <vt:lpstr>SANCHONG_DISTRICT_GRAPH!Print_Area</vt:lpstr>
      <vt:lpstr>SHILIN_DISTRICT_GRAPH!Print_Area</vt:lpstr>
      <vt:lpstr>SHUANGHE_DISTRICT_GRAPH!Print_Area</vt:lpstr>
      <vt:lpstr>SONGSHAN_DISTRICT_GRAPH!Print_Area</vt:lpstr>
      <vt:lpstr>SOUTH_ZONE_GRAPH!Print_Area</vt:lpstr>
      <vt:lpstr>TAIDONG_1_3_DISTRICT_GRAPH!Print_Area</vt:lpstr>
      <vt:lpstr>TAIDONG_2_DISTRICT_GRAPH!Print_Area</vt:lpstr>
      <vt:lpstr>TAIDONG_ZONE_GRAPH!Print_Area</vt:lpstr>
      <vt:lpstr>TAOYUAN_1_2_DISTRICT_GRAPH!Print_Area</vt:lpstr>
      <vt:lpstr>TAOYUAN_3_DISTRICT_GRAPH!Print_Area</vt:lpstr>
      <vt:lpstr>TAOYUAN_ZONE_GRAPH!Print_Area</vt:lpstr>
      <vt:lpstr>TOUFEN_MIAOLI_DISTRICT_GRAPH!Print_Area</vt:lpstr>
      <vt:lpstr>TUCHENG_DISTRICT_GRAPH!Print_Area</vt:lpstr>
      <vt:lpstr>WEST_ZONE_GRAPH!Print_Area</vt:lpstr>
      <vt:lpstr>XINAN_DISTRICT_GRAPH!Print_Area</vt:lpstr>
      <vt:lpstr>XINDIAN_DISTRICT_GRAPH!Print_Area</vt:lpstr>
      <vt:lpstr>XINZHU_DISTRICT_GRAPH!Print_Area</vt:lpstr>
      <vt:lpstr>XINZHU_ZONE_GRAPH!Print_Area</vt:lpstr>
      <vt:lpstr>XINZHUANG_DISTRICT_GRAPH!Print_Area</vt:lpstr>
      <vt:lpstr>XIZHI_DISTRICT_GRAPH!Print_Area</vt:lpstr>
      <vt:lpstr>YILAN_DISTRICT_GRAPH!Print_Area</vt:lpstr>
      <vt:lpstr>YULI_DISTRICT_GRAPH!Print_Area</vt:lpstr>
      <vt:lpstr>ZHONGLI_DISTRICT_GRAPH!Print_Area</vt:lpstr>
      <vt:lpstr>ZHUBEI_DISTRICT_GRAPH!Print_Area</vt:lpstr>
      <vt:lpstr>ZHUDONG_DISTRICT_GRAPH!Print_Area</vt:lpstr>
      <vt:lpstr>ZHUNAN_DISTRICT_GRAPH!Print_Area</vt:lpstr>
      <vt:lpstr>ZHUNAN_ZONE_GRAPH!Print_Area</vt:lpstr>
      <vt:lpstr>REPORT_DATA_BY_COMP!report_data</vt:lpstr>
      <vt:lpstr>REPORT_DATA_BY_ZONE!report_data_by_zone</vt:lpstr>
      <vt:lpstr>REPORT_DATA_BY_DISTRICT!report_data_district</vt:lpstr>
      <vt:lpstr>REPORT_DATA_BY_DISTRICT_MONTH!report_data_district_month</vt:lpstr>
      <vt:lpstr>REPORT_DATA_BY_MISSION!report_data_mission</vt:lpstr>
      <vt:lpstr>REPORT_DATA_BY_MISSION_MONTH!report_data_mission_month</vt:lpstr>
      <vt:lpstr>REPORT_DATA_BY_ZONE_MONTH!report_data_zone_month</vt:lpstr>
      <vt:lpstr>WEEK</vt:lpstr>
      <vt:lpstr>WEEKDAY</vt:lpstr>
      <vt:lpstr>WEEKLY_REPORT_DAY</vt:lpstr>
      <vt:lpstr>YEAR</vt:lpstr>
    </vt:vector>
  </TitlesOfParts>
  <Company>LDS Church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President Day</dc:creator>
  <cp:lastModifiedBy>Toon Town</cp:lastModifiedBy>
  <cp:lastPrinted>2016-03-26T11:19:25Z</cp:lastPrinted>
  <dcterms:created xsi:type="dcterms:W3CDTF">2016-01-05T05:01:49Z</dcterms:created>
  <dcterms:modified xsi:type="dcterms:W3CDTF">2016-03-27T07:31:20Z</dcterms:modified>
</cp:coreProperties>
</file>