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3" activeTab="7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COMP_LIST!$B$1:$M$204</definedName>
    <definedName name="baptism_source_district_month" localSheetId="7">BAPTISM_SOURCE_DISTRICT_MONTH!$A$1:$H$47</definedName>
    <definedName name="baptism_source_mission_month" localSheetId="9">BAPTISM_SOURCE_MISSION_MONTH!$A$1:$H$5</definedName>
    <definedName name="baptism_source_zone_month" localSheetId="8">BAPTISM_SOURCE_ZONE_MONTH!$A$1:$H$40</definedName>
    <definedName name="DATE">CONTROLS!$B$1</definedName>
    <definedName name="DAY">CONTROLS!$D$5</definedName>
    <definedName name="MONTH">CONTROLS!$D$2</definedName>
    <definedName name="phone_list" localSheetId="10" hidden="1">COMP_LIST!$A$1:$M$205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REPORT_DATA_BY_COMP!$A$1:$M$1177</definedName>
    <definedName name="report_data_by_zone" localSheetId="3">REPORT_DATA_BY_ZONE!$A$1:$M$132</definedName>
    <definedName name="report_data_district" localSheetId="1">REPORT_DATA_BY_DISTRICT!$A$1:$M$375</definedName>
    <definedName name="report_data_district_month" localSheetId="2">REPORT_DATA_BY_DISTRICT_MONTH!$A$1:$M$131</definedName>
    <definedName name="report_data_mission" localSheetId="5">REPORT_DATA_BY_MISSION!$A$1:$M$14</definedName>
    <definedName name="report_data_mission_month" localSheetId="6">REPORT_DATA_BY_MISSION_MONTH!$A$1:$M$29</definedName>
    <definedName name="report_data_zone_month" localSheetId="4">REPORT_DATA_BY_ZONE_MONTH!$A$1:$M$256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4" i="475"/>
  <c r="F14" i="475"/>
  <c r="E14" i="475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4" i="408"/>
  <c r="F24" i="408"/>
  <c r="E24" i="408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C14" i="475"/>
  <c r="D14" i="475" s="1"/>
  <c r="X56" i="476"/>
  <c r="X79" i="476"/>
  <c r="X77" i="476"/>
  <c r="X73" i="476"/>
  <c r="X72" i="476"/>
  <c r="X68" i="476"/>
  <c r="X64" i="476"/>
  <c r="X60" i="476"/>
  <c r="X58" i="476"/>
  <c r="X53" i="476"/>
  <c r="C21" i="475"/>
  <c r="D21" i="475" s="1"/>
  <c r="C19" i="475"/>
  <c r="D19" i="475" s="1"/>
  <c r="C12" i="475"/>
  <c r="D12" i="475" s="1"/>
  <c r="X62" i="476"/>
  <c r="X75" i="476"/>
  <c r="X57" i="476"/>
  <c r="X55" i="476"/>
  <c r="C22" i="475"/>
  <c r="D22" i="475" s="1"/>
  <c r="C20" i="475"/>
  <c r="D20" i="475" s="1"/>
  <c r="C18" i="475"/>
  <c r="D18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2" i="408"/>
  <c r="D32" i="408" s="1"/>
  <c r="C30" i="408"/>
  <c r="D30" i="408" s="1"/>
  <c r="C28" i="408"/>
  <c r="D28" i="408" s="1"/>
  <c r="C15" i="408"/>
  <c r="D15" i="408" s="1"/>
  <c r="C29" i="408"/>
  <c r="D29" i="408" s="1"/>
  <c r="C23" i="408"/>
  <c r="D23" i="408" s="1"/>
  <c r="C24" i="408"/>
  <c r="D24" i="408" s="1"/>
  <c r="C19" i="408"/>
  <c r="D19" i="408" s="1"/>
  <c r="C14" i="408"/>
  <c r="D14" i="408" s="1"/>
  <c r="C31" i="408"/>
  <c r="D31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D11" i="4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8" i="475"/>
  <c r="M18" i="475"/>
  <c r="I18" i="475"/>
  <c r="P18" i="475"/>
  <c r="L18" i="475"/>
  <c r="H18" i="475"/>
  <c r="R18" i="475"/>
  <c r="N18" i="475"/>
  <c r="J18" i="475"/>
  <c r="S18" i="475"/>
  <c r="O18" i="475"/>
  <c r="K18" i="475"/>
  <c r="AA57" i="476"/>
  <c r="Z57" i="476"/>
  <c r="S19" i="475"/>
  <c r="O19" i="475"/>
  <c r="K19" i="475"/>
  <c r="R19" i="475"/>
  <c r="N19" i="475"/>
  <c r="J19" i="475"/>
  <c r="P19" i="475"/>
  <c r="L19" i="475"/>
  <c r="H19" i="475"/>
  <c r="I19" i="475"/>
  <c r="Q19" i="475"/>
  <c r="M19" i="475"/>
  <c r="Z60" i="476"/>
  <c r="AA60" i="476"/>
  <c r="Z73" i="476"/>
  <c r="AA73" i="476"/>
  <c r="S14" i="475"/>
  <c r="O14" i="475"/>
  <c r="K14" i="475"/>
  <c r="R14" i="475"/>
  <c r="N14" i="475"/>
  <c r="J14" i="475"/>
  <c r="P14" i="475"/>
  <c r="L14" i="475"/>
  <c r="H14" i="475"/>
  <c r="Q14" i="475"/>
  <c r="M14" i="475"/>
  <c r="I14" i="475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20" i="475"/>
  <c r="M20" i="475"/>
  <c r="I20" i="475"/>
  <c r="P20" i="475"/>
  <c r="L20" i="475"/>
  <c r="H20" i="475"/>
  <c r="R20" i="475"/>
  <c r="N20" i="475"/>
  <c r="J20" i="475"/>
  <c r="K20" i="475"/>
  <c r="S20" i="475"/>
  <c r="O20" i="475"/>
  <c r="AA75" i="476"/>
  <c r="Z75" i="476"/>
  <c r="S21" i="475"/>
  <c r="O21" i="475"/>
  <c r="K21" i="475"/>
  <c r="R21" i="475"/>
  <c r="N21" i="475"/>
  <c r="J21" i="475"/>
  <c r="P21" i="475"/>
  <c r="L21" i="475"/>
  <c r="H21" i="475"/>
  <c r="M21" i="475"/>
  <c r="I21" i="475"/>
  <c r="Q21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2" i="475"/>
  <c r="M22" i="475"/>
  <c r="I22" i="475"/>
  <c r="P22" i="475"/>
  <c r="L22" i="475"/>
  <c r="H22" i="475"/>
  <c r="R22" i="475"/>
  <c r="N22" i="475"/>
  <c r="J22" i="475"/>
  <c r="O22" i="475"/>
  <c r="K22" i="475"/>
  <c r="S22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L14" i="443" s="1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2" i="408"/>
  <c r="O32" i="408"/>
  <c r="K32" i="408"/>
  <c r="R32" i="408"/>
  <c r="N32" i="408"/>
  <c r="J32" i="408"/>
  <c r="Q32" i="408"/>
  <c r="M32" i="408"/>
  <c r="I32" i="408"/>
  <c r="P32" i="408"/>
  <c r="L32" i="408"/>
  <c r="H32" i="408"/>
  <c r="Q31" i="408"/>
  <c r="M31" i="408"/>
  <c r="I31" i="408"/>
  <c r="P31" i="408"/>
  <c r="L31" i="408"/>
  <c r="H31" i="408"/>
  <c r="S31" i="408"/>
  <c r="O31" i="408"/>
  <c r="K31" i="408"/>
  <c r="R31" i="408"/>
  <c r="N31" i="408"/>
  <c r="J31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30" i="408"/>
  <c r="O30" i="408"/>
  <c r="K30" i="408"/>
  <c r="R30" i="408"/>
  <c r="N30" i="408"/>
  <c r="J30" i="408"/>
  <c r="Q30" i="408"/>
  <c r="M30" i="408"/>
  <c r="I30" i="408"/>
  <c r="P30" i="408"/>
  <c r="L30" i="408"/>
  <c r="H30" i="408"/>
  <c r="Q29" i="408"/>
  <c r="M29" i="408"/>
  <c r="I29" i="408"/>
  <c r="P29" i="408"/>
  <c r="L29" i="408"/>
  <c r="H29" i="408"/>
  <c r="S29" i="408"/>
  <c r="O29" i="408"/>
  <c r="K29" i="408"/>
  <c r="R29" i="408"/>
  <c r="N29" i="408"/>
  <c r="J29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Q24" i="408"/>
  <c r="M24" i="408"/>
  <c r="I24" i="408"/>
  <c r="P24" i="408"/>
  <c r="L24" i="408"/>
  <c r="H24" i="408"/>
  <c r="S24" i="408"/>
  <c r="O24" i="408"/>
  <c r="K24" i="408"/>
  <c r="R24" i="408"/>
  <c r="N24" i="408"/>
  <c r="J24" i="408"/>
  <c r="S28" i="408"/>
  <c r="O28" i="408"/>
  <c r="K28" i="408"/>
  <c r="L28" i="408"/>
  <c r="R28" i="408"/>
  <c r="N28" i="408"/>
  <c r="J28" i="408"/>
  <c r="Q28" i="408"/>
  <c r="M28" i="408"/>
  <c r="I28" i="408"/>
  <c r="P28" i="408"/>
  <c r="H28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Q15" i="441" l="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3" i="475"/>
  <c r="R23" i="475"/>
  <c r="I23" i="475"/>
  <c r="I15" i="475"/>
  <c r="O15" i="475"/>
  <c r="P15" i="475"/>
  <c r="O14" i="473"/>
  <c r="M14" i="473"/>
  <c r="H22" i="473"/>
  <c r="J22" i="473"/>
  <c r="K22" i="473"/>
  <c r="S23" i="475"/>
  <c r="H23" i="475"/>
  <c r="M23" i="475"/>
  <c r="L5" i="475" s="1"/>
  <c r="N15" i="475"/>
  <c r="M15" i="475"/>
  <c r="S15" i="475"/>
  <c r="J23" i="475"/>
  <c r="L23" i="475"/>
  <c r="Q23" i="475"/>
  <c r="R15" i="475"/>
  <c r="Q15" i="475"/>
  <c r="H15" i="475"/>
  <c r="K23" i="475"/>
  <c r="N23" i="475"/>
  <c r="P23" i="475"/>
  <c r="J15" i="475"/>
  <c r="K15" i="475"/>
  <c r="L15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3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5" i="408"/>
  <c r="K33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5" i="408"/>
  <c r="O25" i="408"/>
  <c r="N23" i="398"/>
  <c r="N22" i="406"/>
  <c r="H33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5" i="408"/>
  <c r="P25" i="408"/>
  <c r="P33" i="408"/>
  <c r="J33" i="408"/>
  <c r="L16" i="408"/>
  <c r="Q16" i="408"/>
  <c r="J23" i="398"/>
  <c r="I23" i="398"/>
  <c r="Q20" i="401"/>
  <c r="I19" i="403"/>
  <c r="Q35" i="407"/>
  <c r="S35" i="407"/>
  <c r="P35" i="407"/>
  <c r="H25" i="408"/>
  <c r="M33" i="408"/>
  <c r="L5" i="408" s="1"/>
  <c r="R33" i="408"/>
  <c r="L25" i="400"/>
  <c r="K20" i="400"/>
  <c r="L20" i="400"/>
  <c r="Q20" i="400"/>
  <c r="I25" i="408"/>
  <c r="L25" i="408"/>
  <c r="R25" i="408"/>
  <c r="Q33" i="408"/>
  <c r="L33" i="408"/>
  <c r="H16" i="408"/>
  <c r="M16" i="408"/>
  <c r="R16" i="408"/>
  <c r="K16" i="408"/>
  <c r="J25" i="408"/>
  <c r="I33" i="408"/>
  <c r="N33" i="408"/>
  <c r="P16" i="408"/>
  <c r="J16" i="408"/>
  <c r="N25" i="408"/>
  <c r="S25" i="408"/>
  <c r="S33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77" i="472"/>
  <c r="AP77" i="444"/>
  <c r="AP83" i="476"/>
  <c r="AP86" i="470"/>
  <c r="AP88" i="420"/>
  <c r="AP79" i="411"/>
  <c r="AP83" i="432"/>
  <c r="AP84" i="426"/>
  <c r="AP82" i="430"/>
  <c r="AP83" i="415"/>
  <c r="AE69" i="410"/>
  <c r="AP88" i="448"/>
  <c r="AP80" i="448"/>
  <c r="AP78" i="414"/>
  <c r="AP81" i="430"/>
  <c r="AP87" i="436"/>
  <c r="AP88" i="472"/>
  <c r="AP78" i="464"/>
  <c r="AE55" i="410"/>
  <c r="AP87" i="424"/>
  <c r="AP87" i="456"/>
  <c r="AP79" i="456"/>
  <c r="AP85" i="432"/>
  <c r="AP81" i="462"/>
  <c r="AP83" i="470"/>
  <c r="AP77" i="410"/>
  <c r="AE62" i="472"/>
  <c r="AE55" i="470"/>
  <c r="AB75" i="468"/>
  <c r="AB53" i="466"/>
  <c r="AE67" i="460"/>
  <c r="AE72" i="466"/>
  <c r="AE58" i="410"/>
  <c r="AP87" i="460"/>
  <c r="AP85" i="464"/>
  <c r="AP77" i="420"/>
  <c r="AP79" i="410"/>
  <c r="AP88" i="436"/>
  <c r="AP86" i="448"/>
  <c r="AP82" i="440"/>
  <c r="AP87" i="411"/>
  <c r="AP83" i="456"/>
  <c r="AP86" i="440"/>
  <c r="AP79" i="454"/>
  <c r="AP88" i="424"/>
  <c r="AP79" i="413"/>
  <c r="AP78" i="460"/>
  <c r="AP82" i="446"/>
  <c r="AE69" i="476"/>
  <c r="AP80" i="416"/>
  <c r="AB83" i="410"/>
  <c r="AP83" i="464"/>
  <c r="AP84" i="472"/>
  <c r="AP81" i="422"/>
  <c r="AP86" i="438"/>
  <c r="AB79" i="410"/>
  <c r="AP85" i="452"/>
  <c r="AP87" i="438"/>
  <c r="AB87" i="466"/>
  <c r="AB86" i="470"/>
  <c r="AB83" i="472"/>
  <c r="AB86" i="474"/>
  <c r="AP81" i="418"/>
  <c r="AP81" i="466"/>
  <c r="AP82" i="442"/>
  <c r="AP78" i="440"/>
  <c r="AB87" i="476"/>
  <c r="AP85" i="444"/>
  <c r="AP77" i="417"/>
  <c r="AP86" i="417"/>
  <c r="AP77" i="411"/>
  <c r="AP82" i="456"/>
  <c r="AP77" i="474"/>
  <c r="AP82" i="424"/>
  <c r="AP85" i="420"/>
  <c r="AP85" i="468"/>
  <c r="AP85" i="458"/>
  <c r="AP78" i="476"/>
  <c r="AP83" i="426"/>
  <c r="AP87" i="476"/>
  <c r="AP82" i="444"/>
  <c r="AP77" i="422"/>
  <c r="AP82" i="454"/>
  <c r="AP82" i="438"/>
  <c r="AP80" i="414"/>
  <c r="AP88" i="474"/>
  <c r="AP78" i="446"/>
  <c r="AP85" i="430"/>
  <c r="AB84" i="466"/>
  <c r="AE83" i="468"/>
  <c r="AB65" i="470"/>
  <c r="AB71" i="472"/>
  <c r="AP88" i="412"/>
  <c r="AP85" i="442"/>
  <c r="AP85" i="436"/>
  <c r="AP85" i="472"/>
  <c r="AP84" i="424"/>
  <c r="AB81" i="410"/>
  <c r="AP79" i="474"/>
  <c r="AP82" i="416"/>
  <c r="AP78" i="418"/>
  <c r="AP83" i="418"/>
  <c r="AB76" i="410"/>
  <c r="AP84" i="430"/>
  <c r="AP88" i="468"/>
  <c r="AP80" i="418"/>
  <c r="AP78" i="428"/>
  <c r="AB62" i="410"/>
  <c r="AP86" i="436"/>
  <c r="AP85" i="417"/>
  <c r="AB86" i="410"/>
  <c r="AP85" i="440"/>
  <c r="AP82" i="388"/>
  <c r="AP84" i="436"/>
  <c r="AP82" i="458"/>
  <c r="AP80" i="454"/>
  <c r="AP80" i="468"/>
  <c r="AP80" i="417"/>
  <c r="AE85" i="474"/>
  <c r="AB88" i="472"/>
  <c r="AE82" i="462"/>
  <c r="AE81" i="460"/>
  <c r="AB88" i="456"/>
  <c r="AB64" i="468"/>
  <c r="AP79" i="442"/>
  <c r="AP77" i="434"/>
  <c r="AP77" i="416"/>
  <c r="AP88" i="410"/>
  <c r="AP78" i="454"/>
  <c r="AP88" i="430"/>
  <c r="AP87" i="462"/>
  <c r="AP77" i="412"/>
  <c r="AP77" i="418"/>
  <c r="AP83" i="454"/>
  <c r="AP86" i="472"/>
  <c r="AP79" i="414"/>
  <c r="AP86" i="462"/>
  <c r="AP81" i="444"/>
  <c r="AP83" i="410"/>
  <c r="AP82" i="450"/>
  <c r="AP77" i="466"/>
  <c r="AE84" i="410"/>
  <c r="AP84" i="452"/>
  <c r="AP85" i="448"/>
  <c r="AP83" i="428"/>
  <c r="AB64" i="410"/>
  <c r="AP78" i="432"/>
  <c r="AP79" i="434"/>
  <c r="AP85" i="470"/>
  <c r="AP83" i="388"/>
  <c r="AE59" i="464"/>
  <c r="AE60" i="472"/>
  <c r="AE54" i="476"/>
  <c r="AE58" i="460"/>
  <c r="AP81" i="474"/>
  <c r="AP78" i="412"/>
  <c r="AP85" i="415"/>
  <c r="AP83" i="420"/>
  <c r="AP79" i="432"/>
  <c r="AP77" i="448"/>
  <c r="AE70" i="410"/>
  <c r="AP82" i="399"/>
  <c r="AP79" i="462"/>
  <c r="AP84" i="432"/>
  <c r="AP77" i="430"/>
  <c r="AP83" i="474"/>
  <c r="AP80" i="411"/>
  <c r="AP79" i="416"/>
  <c r="AP86" i="424"/>
  <c r="AP79" i="458"/>
  <c r="AE73" i="410"/>
  <c r="AP77" i="446"/>
  <c r="AP80" i="460"/>
  <c r="AP80" i="438"/>
  <c r="AP85" i="418"/>
  <c r="AP82" i="418"/>
  <c r="AP84" i="411"/>
  <c r="AB61" i="474"/>
  <c r="AP80" i="428"/>
  <c r="AP77" i="450"/>
  <c r="AE58" i="462"/>
  <c r="AB75" i="476"/>
  <c r="AB65" i="474"/>
  <c r="AP78" i="462"/>
  <c r="AP86" i="458"/>
  <c r="AP81" i="472"/>
  <c r="AP84" i="438"/>
  <c r="AB67" i="410"/>
  <c r="AE53" i="410"/>
  <c r="AP81" i="454"/>
  <c r="AP87" i="434"/>
  <c r="AP85" i="474"/>
  <c r="AP87" i="420"/>
  <c r="AE83" i="410"/>
  <c r="AP82" i="448"/>
  <c r="AP79" i="460"/>
  <c r="AP77" i="414"/>
  <c r="AP78" i="438"/>
  <c r="AE78" i="410"/>
  <c r="AE66" i="410"/>
  <c r="AP83" i="411"/>
  <c r="AP88" i="476"/>
  <c r="AB81" i="474"/>
  <c r="AB64" i="474"/>
  <c r="AP82" i="417"/>
  <c r="AP81" i="458"/>
  <c r="AB78" i="458"/>
  <c r="AP86" i="434"/>
  <c r="AP78" i="411"/>
  <c r="AB55" i="474"/>
  <c r="AE80" i="458"/>
  <c r="AE86" i="470"/>
  <c r="AB86" i="466"/>
  <c r="AE81" i="468"/>
  <c r="AP86" i="446"/>
  <c r="AP81" i="424"/>
  <c r="AE76" i="410"/>
  <c r="AP87" i="428"/>
  <c r="AP77" i="458"/>
  <c r="AP79" i="418"/>
  <c r="AP81" i="464"/>
  <c r="AP82" i="460"/>
  <c r="AP78" i="474"/>
  <c r="AP81" i="440"/>
  <c r="AP80" i="476"/>
  <c r="AP84" i="444"/>
  <c r="AP88" i="440"/>
  <c r="AP78" i="388"/>
  <c r="AP88" i="411"/>
  <c r="AP81" i="434"/>
  <c r="AP84" i="474"/>
  <c r="AP85" i="462"/>
  <c r="AP80" i="474"/>
  <c r="AP83" i="452"/>
  <c r="AP86" i="413"/>
  <c r="AP85" i="476"/>
  <c r="AP86" i="416"/>
  <c r="AP83" i="450"/>
  <c r="AP87" i="415"/>
  <c r="AP88" i="464"/>
  <c r="AB62" i="458"/>
  <c r="AE78" i="474"/>
  <c r="AB74" i="476"/>
  <c r="AE71" i="474"/>
  <c r="AP84" i="442"/>
  <c r="AP77" i="470"/>
  <c r="AE65" i="410"/>
  <c r="AP82" i="452"/>
  <c r="AP80" i="399"/>
  <c r="AP79" i="436"/>
  <c r="AP84" i="440"/>
  <c r="AP86" i="454"/>
  <c r="AP80" i="470"/>
  <c r="AP79" i="448"/>
  <c r="AP81" i="450"/>
  <c r="AP80" i="452"/>
  <c r="AE57" i="410"/>
  <c r="AP82" i="474"/>
  <c r="AP84" i="418"/>
  <c r="AP87" i="446"/>
  <c r="AP88" i="428"/>
  <c r="AP80" i="420"/>
  <c r="AP88" i="418"/>
  <c r="AP83" i="458"/>
  <c r="AP86" i="444"/>
  <c r="AP83" i="424"/>
  <c r="AE54" i="410"/>
  <c r="AP79" i="450"/>
  <c r="AP86" i="418"/>
  <c r="AP85" i="438"/>
  <c r="AE76" i="456"/>
  <c r="AB62" i="466"/>
  <c r="AE53" i="474"/>
  <c r="AB72" i="476"/>
  <c r="AE57" i="472"/>
  <c r="AE69" i="472"/>
  <c r="AE86" i="410"/>
  <c r="AP87" i="418"/>
  <c r="AP80" i="440"/>
  <c r="AP78" i="422"/>
  <c r="AP87" i="470"/>
  <c r="AP88" i="415"/>
  <c r="AE84" i="460"/>
  <c r="AB53" i="474"/>
  <c r="AP79" i="420"/>
  <c r="AB85" i="410"/>
  <c r="AP83" i="434"/>
  <c r="AB74" i="472"/>
  <c r="AP88" i="438"/>
  <c r="AP87" i="432"/>
  <c r="AP85" i="428"/>
  <c r="AP83" i="472"/>
  <c r="AB55" i="476"/>
  <c r="AB54" i="466"/>
  <c r="AP87" i="430"/>
  <c r="AP85" i="446"/>
  <c r="AB85" i="472"/>
  <c r="AE72" i="476"/>
  <c r="AE74" i="458"/>
  <c r="AE57" i="468"/>
  <c r="AB66" i="466"/>
  <c r="AE72" i="462"/>
  <c r="AP81" i="416"/>
  <c r="AP88" i="462"/>
  <c r="AP80" i="424"/>
  <c r="AE62" i="410"/>
  <c r="AP78" i="424"/>
  <c r="AP86" i="450"/>
  <c r="AP79" i="417"/>
  <c r="AP80" i="466"/>
  <c r="AP81" i="468"/>
  <c r="AP81" i="438"/>
  <c r="AP84" i="448"/>
  <c r="AP78" i="436"/>
  <c r="AP82" i="470"/>
  <c r="AP77" i="462"/>
  <c r="AE67" i="470"/>
  <c r="AB86" i="472"/>
  <c r="AP84" i="460"/>
  <c r="AP88" i="460"/>
  <c r="AP81" i="412"/>
  <c r="AP77" i="460"/>
  <c r="AP81" i="446"/>
  <c r="AE71" i="410"/>
  <c r="AB80" i="460"/>
  <c r="AP81" i="428"/>
  <c r="AP78" i="458"/>
  <c r="AP79" i="422"/>
  <c r="AP79" i="472"/>
  <c r="AP87" i="444"/>
  <c r="AP88" i="454"/>
  <c r="AP87" i="440"/>
  <c r="AB80" i="470"/>
  <c r="AP86" i="388"/>
  <c r="AP80" i="458"/>
  <c r="AP84" i="388"/>
  <c r="AB71" i="410"/>
  <c r="AP79" i="468"/>
  <c r="AP88" i="399"/>
  <c r="AE65" i="464"/>
  <c r="AP87" i="416"/>
  <c r="AP88" i="450"/>
  <c r="AP85" i="410"/>
  <c r="AP87" i="450"/>
  <c r="AP85" i="466"/>
  <c r="AP84" i="462"/>
  <c r="AE67" i="472"/>
  <c r="AE58" i="466"/>
  <c r="AP84" i="415"/>
  <c r="AE54" i="472"/>
  <c r="AB59" i="456"/>
  <c r="AB77" i="462"/>
  <c r="AB78" i="468"/>
  <c r="AE75" i="462"/>
  <c r="AP85" i="411"/>
  <c r="AP86" i="432"/>
  <c r="AE63" i="410"/>
  <c r="AP79" i="446"/>
  <c r="AB77" i="410"/>
  <c r="AP82" i="411"/>
  <c r="AE56" i="460"/>
  <c r="AB70" i="464"/>
  <c r="AP83" i="460"/>
  <c r="AP80" i="410"/>
  <c r="AE74" i="470"/>
  <c r="AE73" i="474"/>
  <c r="AB73" i="472"/>
  <c r="AB63" i="466"/>
  <c r="AE55" i="468"/>
  <c r="AE53" i="460"/>
  <c r="AP88" i="416"/>
  <c r="AP85" i="460"/>
  <c r="AP81" i="456"/>
  <c r="AE59" i="410"/>
  <c r="AB59" i="474"/>
  <c r="AB60" i="474"/>
  <c r="AB60" i="476"/>
  <c r="AE77" i="466"/>
  <c r="AP80" i="434"/>
  <c r="AP84" i="446"/>
  <c r="AE86" i="464"/>
  <c r="AE60" i="476"/>
  <c r="AB76" i="472"/>
  <c r="AE55" i="460"/>
  <c r="AB67" i="466"/>
  <c r="AB68" i="410"/>
  <c r="AP84" i="470"/>
  <c r="AP86" i="476"/>
  <c r="AB59" i="466"/>
  <c r="AB72" i="474"/>
  <c r="AE85" i="472"/>
  <c r="AP84" i="468"/>
  <c r="AE71" i="462"/>
  <c r="AP88" i="422"/>
  <c r="AE87" i="470"/>
  <c r="AE73" i="460"/>
  <c r="AP82" i="436"/>
  <c r="AP83" i="466"/>
  <c r="AE70" i="474"/>
  <c r="AE70" i="462"/>
  <c r="AP86" i="411"/>
  <c r="AB88" i="474"/>
  <c r="AE66" i="476"/>
  <c r="AE81" i="458"/>
  <c r="AE88" i="460"/>
  <c r="AB80" i="440"/>
  <c r="AE75" i="468"/>
  <c r="AB54" i="470"/>
  <c r="AE86" i="468"/>
  <c r="AE84" i="462"/>
  <c r="AE83" i="462"/>
  <c r="AB68" i="466"/>
  <c r="AB85" i="460"/>
  <c r="AB66" i="444"/>
  <c r="AE74" i="446"/>
  <c r="AE58" i="472"/>
  <c r="AP81" i="452"/>
  <c r="AE65" i="462"/>
  <c r="AB61" i="468"/>
  <c r="AE84" i="476"/>
  <c r="AB69" i="472"/>
  <c r="AP81" i="476"/>
  <c r="AB83" i="476"/>
  <c r="AB55" i="410"/>
  <c r="AP88" i="446"/>
  <c r="AE63" i="472"/>
  <c r="AB69" i="464"/>
  <c r="AP81" i="448"/>
  <c r="AB83" i="468"/>
  <c r="AB78" i="410"/>
  <c r="AB64" i="464"/>
  <c r="AP88" i="426"/>
  <c r="AB56" i="472"/>
  <c r="AE82" i="446"/>
  <c r="AB65" i="448"/>
  <c r="AB87" i="468"/>
  <c r="AE68" i="464"/>
  <c r="AP82" i="420"/>
  <c r="AP80" i="472"/>
  <c r="AB84" i="410"/>
  <c r="AP82" i="434"/>
  <c r="AP77" i="436"/>
  <c r="AP77" i="424"/>
  <c r="AB84" i="462"/>
  <c r="AE80" i="466"/>
  <c r="AP84" i="412"/>
  <c r="AB53" i="410"/>
  <c r="AP85" i="426"/>
  <c r="AE62" i="474"/>
  <c r="AP85" i="414"/>
  <c r="AP82" i="468"/>
  <c r="AB66" i="474"/>
  <c r="AE80" i="470"/>
  <c r="AP82" i="415"/>
  <c r="AP78" i="426"/>
  <c r="AP78" i="466"/>
  <c r="AP77" i="476"/>
  <c r="AP77" i="428"/>
  <c r="AB83" i="460"/>
  <c r="AE76" i="474"/>
  <c r="AB87" i="472"/>
  <c r="AP84" i="476"/>
  <c r="AP81" i="426"/>
  <c r="AP77" i="415"/>
  <c r="AP87" i="464"/>
  <c r="AP83" i="448"/>
  <c r="AB85" i="470"/>
  <c r="AP87" i="472"/>
  <c r="AP86" i="474"/>
  <c r="AB73" i="474"/>
  <c r="AP81" i="417"/>
  <c r="AB57" i="410"/>
  <c r="AP79" i="428"/>
  <c r="AE77" i="468"/>
  <c r="AB56" i="474"/>
  <c r="AP87" i="466"/>
  <c r="AE58" i="476"/>
  <c r="AB73" i="468"/>
  <c r="AE80" i="462"/>
  <c r="AB84" i="464"/>
  <c r="AP82" i="466"/>
  <c r="AP84" i="428"/>
  <c r="AP80" i="413"/>
  <c r="AB61" i="410"/>
  <c r="AP85" i="416"/>
  <c r="AP82" i="413"/>
  <c r="AP88" i="470"/>
  <c r="AE73" i="456"/>
  <c r="AE59" i="476"/>
  <c r="AB88" i="410"/>
  <c r="AP83" i="430"/>
  <c r="AB68" i="476"/>
  <c r="AB63" i="470"/>
  <c r="AE55" i="466"/>
  <c r="AE65" i="460"/>
  <c r="AB74" i="462"/>
  <c r="AE54" i="460"/>
  <c r="AP80" i="442"/>
  <c r="AP79" i="438"/>
  <c r="AE83" i="460"/>
  <c r="AB70" i="472"/>
  <c r="AB67" i="474"/>
  <c r="AB87" i="474"/>
  <c r="AB69" i="466"/>
  <c r="AE79" i="462"/>
  <c r="AP87" i="452"/>
  <c r="AE76" i="464"/>
  <c r="AB70" i="466"/>
  <c r="AE65" i="470"/>
  <c r="AE54" i="474"/>
  <c r="AP77" i="413"/>
  <c r="AE86" i="474"/>
  <c r="AP81" i="413"/>
  <c r="AP83" i="468"/>
  <c r="AP83" i="414"/>
  <c r="AB78" i="462"/>
  <c r="AB59" i="470"/>
  <c r="AE61" i="476"/>
  <c r="AP84" i="422"/>
  <c r="AE53" i="470"/>
  <c r="AB84" i="472"/>
  <c r="AE85" i="464"/>
  <c r="AP85" i="413"/>
  <c r="AP78" i="410"/>
  <c r="AB70" i="410"/>
  <c r="AB54" i="474"/>
  <c r="AB77" i="472"/>
  <c r="AB64" i="466"/>
  <c r="AB54" i="468"/>
  <c r="AE71" i="472"/>
  <c r="AB57" i="470"/>
  <c r="AB56" i="462"/>
  <c r="AE61" i="446"/>
  <c r="AB74" i="470"/>
  <c r="AE60" i="458"/>
  <c r="AB75" i="460"/>
  <c r="AB81" i="460"/>
  <c r="AE68" i="460"/>
  <c r="AB81" i="468"/>
  <c r="AE59" i="474"/>
  <c r="AB53" i="470"/>
  <c r="AE66" i="462"/>
  <c r="AP77" i="440"/>
  <c r="AE64" i="410"/>
  <c r="AE78" i="470"/>
  <c r="AB85" i="458"/>
  <c r="AE55" i="474"/>
  <c r="AB82" i="474"/>
  <c r="AP80" i="426"/>
  <c r="AE85" i="468"/>
  <c r="AB56" i="464"/>
  <c r="AB53" i="472"/>
  <c r="AB53" i="460"/>
  <c r="AP78" i="472"/>
  <c r="AP83" i="417"/>
  <c r="AB57" i="472"/>
  <c r="AE83" i="464"/>
  <c r="AB82" i="466"/>
  <c r="AB61" i="466"/>
  <c r="AE67" i="476"/>
  <c r="AE56" i="446"/>
  <c r="AE59" i="456"/>
  <c r="AE67" i="464"/>
  <c r="AE76" i="476"/>
  <c r="AE72" i="450"/>
  <c r="AB67" i="452"/>
  <c r="AB75" i="452"/>
  <c r="AE68" i="410"/>
  <c r="AE62" i="464"/>
  <c r="AB82" i="456"/>
  <c r="AB81" i="476"/>
  <c r="AB60" i="470"/>
  <c r="AE71" i="442"/>
  <c r="AE72" i="458"/>
  <c r="AP88" i="434"/>
  <c r="AP81" i="470"/>
  <c r="AP78" i="420"/>
  <c r="AE81" i="464"/>
  <c r="AE80" i="472"/>
  <c r="AB54" i="410"/>
  <c r="AP77" i="432"/>
  <c r="AB64" i="456"/>
  <c r="AB80" i="468"/>
  <c r="AB77" i="476"/>
  <c r="AE58" i="470"/>
  <c r="AP79" i="444"/>
  <c r="AP80" i="412"/>
  <c r="AE81" i="476"/>
  <c r="AB69" i="470"/>
  <c r="AP83" i="444"/>
  <c r="AP82" i="412"/>
  <c r="AE77" i="410"/>
  <c r="AP81" i="420"/>
  <c r="AP77" i="442"/>
  <c r="AP82" i="414"/>
  <c r="AP78" i="442"/>
  <c r="AP79" i="440"/>
  <c r="AE73" i="472"/>
  <c r="AP87" i="442"/>
  <c r="AP85" i="456"/>
  <c r="AP85" i="422"/>
  <c r="AB88" i="470"/>
  <c r="AP77" i="438"/>
  <c r="AP86" i="415"/>
  <c r="AE77" i="464"/>
  <c r="AB58" i="472"/>
  <c r="AE74" i="410"/>
  <c r="AP84" i="416"/>
  <c r="AP78" i="456"/>
  <c r="AP82" i="410"/>
  <c r="AP88" i="417"/>
  <c r="AP79" i="464"/>
  <c r="AB80" i="472"/>
  <c r="AE69" i="468"/>
  <c r="AB69" i="410"/>
  <c r="AP80" i="462"/>
  <c r="AP78" i="452"/>
  <c r="AP88" i="458"/>
  <c r="AP79" i="470"/>
  <c r="AE83" i="456"/>
  <c r="AB62" i="468"/>
  <c r="AP88" i="452"/>
  <c r="AP86" i="466"/>
  <c r="AB82" i="472"/>
  <c r="AP86" i="399"/>
  <c r="AP86" i="460"/>
  <c r="AE81" i="474"/>
  <c r="AE66" i="468"/>
  <c r="AP84" i="456"/>
  <c r="AB66" i="410"/>
  <c r="AB73" i="476"/>
  <c r="AE54" i="468"/>
  <c r="AB84" i="458"/>
  <c r="AB58" i="458"/>
  <c r="AP83" i="436"/>
  <c r="AP85" i="450"/>
  <c r="AB71" i="476"/>
  <c r="AP88" i="414"/>
  <c r="AP83" i="438"/>
  <c r="AP84" i="454"/>
  <c r="AE66" i="470"/>
  <c r="AE68" i="476"/>
  <c r="AP79" i="452"/>
  <c r="AP88" i="466"/>
  <c r="AE77" i="470"/>
  <c r="AE88" i="472"/>
  <c r="AE78" i="458"/>
  <c r="AB70" i="474"/>
  <c r="AB86" i="468"/>
  <c r="AB75" i="474"/>
  <c r="AE81" i="410"/>
  <c r="AP85" i="388"/>
  <c r="AB82" i="468"/>
  <c r="AB68" i="456"/>
  <c r="AB87" i="470"/>
  <c r="AE64" i="476"/>
  <c r="AB86" i="476"/>
  <c r="AB55" i="472"/>
  <c r="AP87" i="422"/>
  <c r="AP77" i="456"/>
  <c r="AB53" i="468"/>
  <c r="AB75" i="456"/>
  <c r="AE87" i="476"/>
  <c r="AP79" i="388"/>
  <c r="AP82" i="426"/>
  <c r="AP78" i="468"/>
  <c r="AP87" i="448"/>
  <c r="AB70" i="470"/>
  <c r="AE70" i="458"/>
  <c r="AE61" i="410"/>
  <c r="AB65" i="476"/>
  <c r="AP83" i="412"/>
  <c r="AB66" i="470"/>
  <c r="AE87" i="474"/>
  <c r="AP77" i="426"/>
  <c r="AB64" i="476"/>
  <c r="AP87" i="458"/>
  <c r="AP79" i="424"/>
  <c r="AE78" i="462"/>
  <c r="AE64" i="466"/>
  <c r="AE73" i="470"/>
  <c r="AP81" i="414"/>
  <c r="AE76" i="460"/>
  <c r="AE87" i="456"/>
  <c r="AE79" i="468"/>
  <c r="AE70" i="470"/>
  <c r="AB86" i="456"/>
  <c r="AE61" i="456"/>
  <c r="AB68" i="464"/>
  <c r="AE71" i="458"/>
  <c r="AB73" i="466"/>
  <c r="AB74" i="464"/>
  <c r="AE77" i="458"/>
  <c r="AB64" i="450"/>
  <c r="AB86" i="446"/>
  <c r="AE87" i="462"/>
  <c r="AP79" i="430"/>
  <c r="AP83" i="442"/>
  <c r="AB73" i="410"/>
  <c r="AB54" i="476"/>
  <c r="AE75" i="470"/>
  <c r="AE83" i="474"/>
  <c r="AP88" i="442"/>
  <c r="AB81" i="472"/>
  <c r="AE69" i="466"/>
  <c r="AB66" i="460"/>
  <c r="AB86" i="464"/>
  <c r="AE88" i="410"/>
  <c r="AP79" i="476"/>
  <c r="AB80" i="464"/>
  <c r="AE60" i="468"/>
  <c r="AB79" i="476"/>
  <c r="AE63" i="476"/>
  <c r="AE58" i="458"/>
  <c r="AE83" i="452"/>
  <c r="AE82" i="468"/>
  <c r="AE68" i="466"/>
  <c r="AB77" i="466"/>
  <c r="AE75" i="456"/>
  <c r="AE53" i="452"/>
  <c r="AB68" i="474"/>
  <c r="AB76" i="440"/>
  <c r="AE64" i="448"/>
  <c r="AB59" i="468"/>
  <c r="AE64" i="460"/>
  <c r="AB62" i="456"/>
  <c r="AE59" i="448"/>
  <c r="AE78" i="468"/>
  <c r="AP86" i="468"/>
  <c r="AP86" i="428"/>
  <c r="AE60" i="464"/>
  <c r="AB79" i="472"/>
  <c r="AE82" i="472"/>
  <c r="AP87" i="417"/>
  <c r="AE72" i="470"/>
  <c r="AB54" i="472"/>
  <c r="AP84" i="417"/>
  <c r="AB57" i="462"/>
  <c r="AB55" i="468"/>
  <c r="AP82" i="462"/>
  <c r="AE66" i="474"/>
  <c r="AB74" i="474"/>
  <c r="AB68" i="462"/>
  <c r="AE62" i="468"/>
  <c r="AE87" i="410"/>
  <c r="AE85" i="476"/>
  <c r="AE55" i="448"/>
  <c r="AE73" i="464"/>
  <c r="AE74" i="460"/>
  <c r="AB67" i="456"/>
  <c r="AB81" i="456"/>
  <c r="AE66" i="448"/>
  <c r="AE60" i="470"/>
  <c r="AE75" i="454"/>
  <c r="AE55" i="440"/>
  <c r="AE81" i="456"/>
  <c r="AE65" i="466"/>
  <c r="AE73" i="442"/>
  <c r="AE79" i="458"/>
  <c r="AE79" i="472"/>
  <c r="AE59" i="458"/>
  <c r="AB68" i="470"/>
  <c r="AB74" i="454"/>
  <c r="AB62" i="472"/>
  <c r="AE56" i="466"/>
  <c r="AB72" i="468"/>
  <c r="AB60" i="464"/>
  <c r="AE65" i="444"/>
  <c r="AB67" i="472"/>
  <c r="AB63" i="474"/>
  <c r="AE83" i="476"/>
  <c r="AE66" i="472"/>
  <c r="AB77" i="470"/>
  <c r="AB85" i="456"/>
  <c r="AB65" i="462"/>
  <c r="AB70" i="458"/>
  <c r="AB68" i="468"/>
  <c r="AB83" i="456"/>
  <c r="AE83" i="444"/>
  <c r="AB82" i="464"/>
  <c r="AE54" i="444"/>
  <c r="AB55" i="464"/>
  <c r="AE72" i="448"/>
  <c r="AE77" i="474"/>
  <c r="AB63" i="456"/>
  <c r="AB73" i="446"/>
  <c r="AE69" i="444"/>
  <c r="AB76" i="444"/>
  <c r="AB62" i="448"/>
  <c r="AE85" i="434"/>
  <c r="AE57" i="418"/>
  <c r="AB77" i="440"/>
  <c r="AE88" i="440"/>
  <c r="AB83" i="438"/>
  <c r="AE55" i="424"/>
  <c r="AB53" i="422"/>
  <c r="AB71" i="438"/>
  <c r="AB61" i="476"/>
  <c r="AP87" i="468"/>
  <c r="AP77" i="464"/>
  <c r="AP85" i="424"/>
  <c r="AB76" i="474"/>
  <c r="AP86" i="410"/>
  <c r="AP80" i="444"/>
  <c r="AP87" i="412"/>
  <c r="AP81" i="436"/>
  <c r="AP80" i="422"/>
  <c r="AP84" i="414"/>
  <c r="AE84" i="472"/>
  <c r="AP78" i="444"/>
  <c r="AP77" i="468"/>
  <c r="AP82" i="432"/>
  <c r="AE70" i="464"/>
  <c r="AP78" i="430"/>
  <c r="AE82" i="474"/>
  <c r="AP80" i="415"/>
  <c r="AB79" i="474"/>
  <c r="AP79" i="426"/>
  <c r="AE73" i="476"/>
  <c r="AB66" i="464"/>
  <c r="AB67" i="470"/>
  <c r="AP82" i="464"/>
  <c r="AB79" i="452"/>
  <c r="AE83" i="466"/>
  <c r="AB53" i="450"/>
  <c r="AE79" i="410"/>
  <c r="AP85" i="434"/>
  <c r="AB57" i="458"/>
  <c r="AB54" i="462"/>
  <c r="AB57" i="450"/>
  <c r="AB75" i="472"/>
  <c r="AE64" i="464"/>
  <c r="AB66" i="462"/>
  <c r="AB65" i="458"/>
  <c r="AE60" i="446"/>
  <c r="AP78" i="450"/>
  <c r="AP80" i="446"/>
  <c r="AB56" i="470"/>
  <c r="AB73" i="470"/>
  <c r="AB73" i="462"/>
  <c r="AB71" i="474"/>
  <c r="AP84" i="458"/>
  <c r="AB79" i="466"/>
  <c r="AP85" i="412"/>
  <c r="AB69" i="460"/>
  <c r="AB68" i="450"/>
  <c r="AB53" i="462"/>
  <c r="AB63" i="468"/>
  <c r="AB70" i="452"/>
  <c r="AE65" i="450"/>
  <c r="AE75" i="464"/>
  <c r="AE68" i="448"/>
  <c r="AB74" i="456"/>
  <c r="AB67" i="462"/>
  <c r="AB60" i="452"/>
  <c r="AB80" i="456"/>
  <c r="AB57" i="454"/>
  <c r="AB65" i="464"/>
  <c r="AE64" i="462"/>
  <c r="AB64" i="452"/>
  <c r="AB75" i="454"/>
  <c r="AB76" i="454"/>
  <c r="AE56" i="476"/>
  <c r="AE88" i="466"/>
  <c r="AE57" i="464"/>
  <c r="AB73" i="458"/>
  <c r="AE75" i="466"/>
  <c r="AB65" i="468"/>
  <c r="AE83" i="450"/>
  <c r="AE76" i="446"/>
  <c r="AE55" i="458"/>
  <c r="AE54" i="470"/>
  <c r="AE63" i="468"/>
  <c r="AB83" i="442"/>
  <c r="AE63" i="464"/>
  <c r="AB71" i="454"/>
  <c r="AE70" i="442"/>
  <c r="AE61" i="428"/>
  <c r="AB66" i="440"/>
  <c r="AB74" i="448"/>
  <c r="AE78" i="446"/>
  <c r="AB72" i="426"/>
  <c r="AB88" i="413"/>
  <c r="AB57" i="417"/>
  <c r="AE72" i="468"/>
  <c r="AE82" i="456"/>
  <c r="AB80" i="450"/>
  <c r="AB75" i="440"/>
  <c r="AE59" i="442"/>
  <c r="AE69" i="446"/>
  <c r="AB65" i="444"/>
  <c r="AB74" i="440"/>
  <c r="AB55" i="444"/>
  <c r="AE72" i="428"/>
  <c r="AB63" i="442"/>
  <c r="AE67" i="440"/>
  <c r="AB55" i="432"/>
  <c r="AE82" i="420"/>
  <c r="AB82" i="424"/>
  <c r="AB72" i="470"/>
  <c r="AB68" i="460"/>
  <c r="AB87" i="444"/>
  <c r="AE61" i="468"/>
  <c r="AB57" i="432"/>
  <c r="AB77" i="438"/>
  <c r="AE86" i="456"/>
  <c r="AB62" i="474"/>
  <c r="AB85" i="476"/>
  <c r="AP87" i="410"/>
  <c r="AE67" i="474"/>
  <c r="AE68" i="472"/>
  <c r="AE80" i="456"/>
  <c r="AB62" i="454"/>
  <c r="AE80" i="476"/>
  <c r="AE82" i="452"/>
  <c r="AE68" i="474"/>
  <c r="AE87" i="448"/>
  <c r="AE64" i="454"/>
  <c r="AB85" i="474"/>
  <c r="AB71" i="456"/>
  <c r="AB66" i="452"/>
  <c r="AB73" i="448"/>
  <c r="AE62" i="450"/>
  <c r="AE81" i="438"/>
  <c r="AB69" i="442"/>
  <c r="AE87" i="428"/>
  <c r="AE84" i="432"/>
  <c r="AE86" i="420"/>
  <c r="AE61" i="432"/>
  <c r="AE84" i="426"/>
  <c r="AB71" i="446"/>
  <c r="AB55" i="413"/>
  <c r="AB72" i="416"/>
  <c r="AE76" i="411"/>
  <c r="AE77" i="418"/>
  <c r="AE55" i="454"/>
  <c r="AE53" i="468"/>
  <c r="AB74" i="458"/>
  <c r="AE62" i="458"/>
  <c r="AB83" i="444"/>
  <c r="AE78" i="444"/>
  <c r="AB75" i="442"/>
  <c r="AB73" i="452"/>
  <c r="AB66" i="472"/>
  <c r="AE59" i="454"/>
  <c r="AB84" i="436"/>
  <c r="AE74" i="416"/>
  <c r="AE70" i="444"/>
  <c r="AB56" i="417"/>
  <c r="AE83" i="432"/>
  <c r="AB72" i="411"/>
  <c r="AE76" i="468"/>
  <c r="AB61" i="448"/>
  <c r="AB56" i="460"/>
  <c r="AB53" i="426"/>
  <c r="AP79" i="466"/>
  <c r="AB60" i="472"/>
  <c r="AB81" i="458"/>
  <c r="AP83" i="413"/>
  <c r="AB85" i="464"/>
  <c r="AB65" i="440"/>
  <c r="AE67" i="466"/>
  <c r="AB68" i="442"/>
  <c r="AE59" i="472"/>
  <c r="AE73" i="468"/>
  <c r="AB56" i="456"/>
  <c r="AE59" i="470"/>
  <c r="AB56" i="468"/>
  <c r="AB63" i="464"/>
  <c r="AB74" i="468"/>
  <c r="AE79" i="460"/>
  <c r="AB53" i="446"/>
  <c r="AB75" i="466"/>
  <c r="AB77" i="430"/>
  <c r="AE71" i="440"/>
  <c r="AE68" i="438"/>
  <c r="AE63" i="446"/>
  <c r="AB77" i="426"/>
  <c r="AB65" i="438"/>
  <c r="AB85" i="434"/>
  <c r="AE65" i="428"/>
  <c r="AE85" i="416"/>
  <c r="AB55" i="417"/>
  <c r="AB85" i="413"/>
  <c r="AB85" i="422"/>
  <c r="AB87" i="456"/>
  <c r="AE74" i="468"/>
  <c r="AE71" i="460"/>
  <c r="AB71" i="434"/>
  <c r="AB77" i="464"/>
  <c r="AE66" i="432"/>
  <c r="AE70" i="452"/>
  <c r="AB79" i="432"/>
  <c r="AB70" i="442"/>
  <c r="AB76" i="450"/>
  <c r="AB87" i="436"/>
  <c r="AB56" i="426"/>
  <c r="AE86" i="412"/>
  <c r="AB66" i="426"/>
  <c r="AB68" i="440"/>
  <c r="AE61" i="472"/>
  <c r="AB63" i="458"/>
  <c r="AP79" i="412"/>
  <c r="AP86" i="456"/>
  <c r="AP77" i="452"/>
  <c r="AP80" i="456"/>
  <c r="AP84" i="464"/>
  <c r="AP83" i="399"/>
  <c r="AP81" i="411"/>
  <c r="AE57" i="476"/>
  <c r="AP86" i="422"/>
  <c r="AB63" i="462"/>
  <c r="AB87" i="462"/>
  <c r="AP80" i="436"/>
  <c r="AP84" i="466"/>
  <c r="AP78" i="470"/>
  <c r="AE84" i="464"/>
  <c r="AP86" i="442"/>
  <c r="AB83" i="470"/>
  <c r="AP77" i="454"/>
  <c r="AE56" i="464"/>
  <c r="AE79" i="466"/>
  <c r="AP86" i="426"/>
  <c r="AE88" i="468"/>
  <c r="AB76" i="460"/>
  <c r="AB66" i="468"/>
  <c r="AE63" i="460"/>
  <c r="AE61" i="466"/>
  <c r="AE53" i="464"/>
  <c r="AE76" i="466"/>
  <c r="AB78" i="460"/>
  <c r="AP82" i="428"/>
  <c r="AB78" i="472"/>
  <c r="AE78" i="466"/>
  <c r="AB84" i="448"/>
  <c r="AE77" i="450"/>
  <c r="AE67" i="452"/>
  <c r="AE60" i="462"/>
  <c r="AE76" i="448"/>
  <c r="AB58" i="410"/>
  <c r="AP88" i="413"/>
  <c r="AE79" i="470"/>
  <c r="AP85" i="454"/>
  <c r="AB53" i="476"/>
  <c r="AP78" i="434"/>
  <c r="AB59" i="410"/>
  <c r="AB77" i="468"/>
  <c r="AE53" i="472"/>
  <c r="AE70" i="456"/>
  <c r="AE68" i="454"/>
  <c r="AB68" i="458"/>
  <c r="AB60" i="466"/>
  <c r="AE86" i="454"/>
  <c r="AE78" i="456"/>
  <c r="AB79" i="468"/>
  <c r="AE63" i="440"/>
  <c r="AE80" i="460"/>
  <c r="AB72" i="456"/>
  <c r="AB76" i="476"/>
  <c r="AB71" i="450"/>
  <c r="AB55" i="454"/>
  <c r="AE63" i="452"/>
  <c r="AB54" i="454"/>
  <c r="AE84" i="452"/>
  <c r="AE82" i="460"/>
  <c r="AB67" i="460"/>
  <c r="AB59" i="472"/>
  <c r="AE85" i="410"/>
  <c r="AE79" i="464"/>
  <c r="AE69" i="456"/>
  <c r="AB65" i="466"/>
  <c r="AB69" i="468"/>
  <c r="AE54" i="456"/>
  <c r="AE87" i="460"/>
  <c r="AE80" i="454"/>
  <c r="AE59" i="462"/>
  <c r="AE77" i="472"/>
  <c r="AE55" i="462"/>
  <c r="AE79" i="438"/>
  <c r="AE59" i="466"/>
  <c r="AB69" i="448"/>
  <c r="AB82" i="450"/>
  <c r="AE80" i="444"/>
  <c r="AB61" i="442"/>
  <c r="AE65" i="418"/>
  <c r="AE60" i="426"/>
  <c r="AE67" i="418"/>
  <c r="AE62" i="476"/>
  <c r="AE85" i="458"/>
  <c r="AE56" i="462"/>
  <c r="AB72" i="442"/>
  <c r="AE62" i="444"/>
  <c r="AB67" i="440"/>
  <c r="AE87" i="438"/>
  <c r="AB82" i="442"/>
  <c r="AE60" i="434"/>
  <c r="AE56" i="432"/>
  <c r="AE61" i="434"/>
  <c r="AE69" i="454"/>
  <c r="AB62" i="417"/>
  <c r="AB80" i="434"/>
  <c r="AE65" i="411"/>
  <c r="AE75" i="416"/>
  <c r="AB56" i="454"/>
  <c r="AE68" i="446"/>
  <c r="AB61" i="454"/>
  <c r="AE68" i="456"/>
  <c r="AE53" i="442"/>
  <c r="AB54" i="460"/>
  <c r="AP80" i="430"/>
  <c r="AE88" i="470"/>
  <c r="AE86" i="472"/>
  <c r="AB70" i="476"/>
  <c r="AE68" i="468"/>
  <c r="AE57" i="474"/>
  <c r="AE65" i="468"/>
  <c r="AB78" i="448"/>
  <c r="AB84" i="474"/>
  <c r="AE73" i="454"/>
  <c r="AB57" i="466"/>
  <c r="AE85" i="460"/>
  <c r="AB75" i="470"/>
  <c r="AE71" i="466"/>
  <c r="AE81" i="472"/>
  <c r="AB76" i="466"/>
  <c r="AB73" i="450"/>
  <c r="AB53" i="448"/>
  <c r="AE72" i="442"/>
  <c r="AE82" i="448"/>
  <c r="AE66" i="434"/>
  <c r="AB74" i="438"/>
  <c r="AE63" i="448"/>
  <c r="AB68" i="446"/>
  <c r="AB54" i="430"/>
  <c r="AE81" i="411"/>
  <c r="AB55" i="466"/>
  <c r="AB59" i="438"/>
  <c r="AB79" i="436"/>
  <c r="AB56" i="476"/>
  <c r="AB87" i="460"/>
  <c r="AE66" i="454"/>
  <c r="AB64" i="460"/>
  <c r="AB61" i="420"/>
  <c r="AB67" i="442"/>
  <c r="AB59" i="440"/>
  <c r="AE54" i="446"/>
  <c r="AE69" i="438"/>
  <c r="AE78" i="440"/>
  <c r="AB61" i="450"/>
  <c r="AE87" i="434"/>
  <c r="AE60" i="440"/>
  <c r="AE68" i="416"/>
  <c r="AE86" i="418"/>
  <c r="AE82" i="415"/>
  <c r="AE69" i="474"/>
  <c r="AB66" i="476"/>
  <c r="AB54" i="452"/>
  <c r="AE71" i="452"/>
  <c r="AE63" i="430"/>
  <c r="AP79" i="415"/>
  <c r="AE86" i="476"/>
  <c r="AB64" i="462"/>
  <c r="AB85" i="468"/>
  <c r="AE79" i="474"/>
  <c r="AB84" i="454"/>
  <c r="AE70" i="460"/>
  <c r="AE76" i="454"/>
  <c r="AB62" i="464"/>
  <c r="AB72" i="452"/>
  <c r="AE81" i="454"/>
  <c r="AE79" i="446"/>
  <c r="AE64" i="446"/>
  <c r="AE61" i="462"/>
  <c r="AE78" i="454"/>
  <c r="AB67" i="464"/>
  <c r="AE87" i="446"/>
  <c r="AE75" i="440"/>
  <c r="AE73" i="434"/>
  <c r="AE53" i="440"/>
  <c r="AE58" i="436"/>
  <c r="AE73" i="448"/>
  <c r="AE67" i="442"/>
  <c r="AB62" i="434"/>
  <c r="AE61" i="458"/>
  <c r="AB58" i="440"/>
  <c r="AE82" i="413"/>
  <c r="AE85" i="430"/>
  <c r="AB63" i="420"/>
  <c r="AB63" i="476"/>
  <c r="AB59" i="458"/>
  <c r="AB76" i="458"/>
  <c r="AE55" i="464"/>
  <c r="AE71" i="444"/>
  <c r="AE71" i="436"/>
  <c r="AE88" i="452"/>
  <c r="AB83" i="446"/>
  <c r="AB82" i="446"/>
  <c r="AB61" i="458"/>
  <c r="AE57" i="454"/>
  <c r="AB57" i="442"/>
  <c r="AB73" i="422"/>
  <c r="AP88" i="444"/>
  <c r="AE76" i="458"/>
  <c r="AP81" i="410"/>
  <c r="AE56" i="470"/>
  <c r="AP84" i="413"/>
  <c r="AE88" i="476"/>
  <c r="AP83" i="440"/>
  <c r="AP84" i="434"/>
  <c r="AB74" i="410"/>
  <c r="AP88" i="456"/>
  <c r="AB55" i="460"/>
  <c r="AE74" i="476"/>
  <c r="AE56" i="458"/>
  <c r="AB64" i="470"/>
  <c r="AB60" i="458"/>
  <c r="AB82" i="476"/>
  <c r="AB55" i="462"/>
  <c r="AB73" i="460"/>
  <c r="AE84" i="474"/>
  <c r="AE65" i="472"/>
  <c r="AE63" i="474"/>
  <c r="AP84" i="450"/>
  <c r="AE85" i="470"/>
  <c r="AE73" i="458"/>
  <c r="AP87" i="414"/>
  <c r="AE58" i="456"/>
  <c r="AP80" i="450"/>
  <c r="AE62" i="470"/>
  <c r="AE72" i="464"/>
  <c r="AE74" i="472"/>
  <c r="AE58" i="464"/>
  <c r="AB77" i="458"/>
  <c r="AB55" i="452"/>
  <c r="AP80" i="432"/>
  <c r="AE82" i="458"/>
  <c r="AB71" i="464"/>
  <c r="AE63" i="470"/>
  <c r="AE70" i="476"/>
  <c r="AE88" i="474"/>
  <c r="AB72" i="472"/>
  <c r="AE54" i="466"/>
  <c r="AB68" i="472"/>
  <c r="AP82" i="472"/>
  <c r="AB55" i="470"/>
  <c r="AE70" i="472"/>
  <c r="AB58" i="474"/>
  <c r="AE63" i="450"/>
  <c r="AB82" i="460"/>
  <c r="AE87" i="468"/>
  <c r="AB57" i="464"/>
  <c r="AB77" i="450"/>
  <c r="AP82" i="422"/>
  <c r="AE60" i="450"/>
  <c r="AB77" i="460"/>
  <c r="AE84" i="466"/>
  <c r="AE62" i="448"/>
  <c r="AB58" i="466"/>
  <c r="AB67" i="476"/>
  <c r="AB87" i="464"/>
  <c r="AB72" i="448"/>
  <c r="AE87" i="452"/>
  <c r="AE78" i="464"/>
  <c r="AB80" i="474"/>
  <c r="AP81" i="415"/>
  <c r="AE64" i="468"/>
  <c r="AP82" i="476"/>
  <c r="AE74" i="440"/>
  <c r="AB88" i="460"/>
  <c r="AB72" i="466"/>
  <c r="AE81" i="442"/>
  <c r="AB86" i="452"/>
  <c r="AE61" i="450"/>
  <c r="AE62" i="456"/>
  <c r="AE56" i="468"/>
  <c r="AB79" i="462"/>
  <c r="AE54" i="458"/>
  <c r="AB75" i="458"/>
  <c r="AE53" i="444"/>
  <c r="AE53" i="476"/>
  <c r="AE74" i="456"/>
  <c r="AB65" i="410"/>
  <c r="AB66" i="448"/>
  <c r="AB77" i="420"/>
  <c r="AE56" i="426"/>
  <c r="AE76" i="438"/>
  <c r="AE55" i="472"/>
  <c r="AE82" i="470"/>
  <c r="AB83" i="448"/>
  <c r="AB77" i="442"/>
  <c r="AB71" i="422"/>
  <c r="AE72" i="434"/>
  <c r="AB64" i="442"/>
  <c r="AB86" i="434"/>
  <c r="AB75" i="448"/>
  <c r="AB67" i="430"/>
  <c r="AB72" i="458"/>
  <c r="AE63" i="436"/>
  <c r="AE59" i="412"/>
  <c r="AB70" i="415"/>
  <c r="AE65" i="426"/>
  <c r="AB78" i="417"/>
  <c r="AE65" i="458"/>
  <c r="AE82" i="466"/>
  <c r="AE81" i="466"/>
  <c r="AE57" i="442"/>
  <c r="AE72" i="415"/>
  <c r="AB85" i="450"/>
  <c r="AE87" i="466"/>
  <c r="AE82" i="476"/>
  <c r="AP86" i="412"/>
  <c r="AE67" i="410"/>
  <c r="AE77" i="460"/>
  <c r="AE57" i="470"/>
  <c r="AE85" i="462"/>
  <c r="AB75" i="462"/>
  <c r="AE69" i="452"/>
  <c r="AB65" i="454"/>
  <c r="AE66" i="456"/>
  <c r="AE67" i="454"/>
  <c r="AB78" i="442"/>
  <c r="AB55" i="456"/>
  <c r="AB71" i="462"/>
  <c r="AE88" i="464"/>
  <c r="AB83" i="432"/>
  <c r="AB69" i="450"/>
  <c r="AE55" i="450"/>
  <c r="AB75" i="422"/>
  <c r="AE61" i="444"/>
  <c r="AE72" i="436"/>
  <c r="AE72" i="446"/>
  <c r="AB69" i="446"/>
  <c r="AE74" i="444"/>
  <c r="AE80" i="414"/>
  <c r="AE78" i="411"/>
  <c r="AP77" i="388"/>
  <c r="AE63" i="418"/>
  <c r="AE81" i="452"/>
  <c r="AE77" i="454"/>
  <c r="AB69" i="462"/>
  <c r="AB62" i="430"/>
  <c r="AB55" i="446"/>
  <c r="AB67" i="432"/>
  <c r="AB67" i="434"/>
  <c r="AB82" i="444"/>
  <c r="AE70" i="434"/>
  <c r="AB60" i="444"/>
  <c r="AE62" i="438"/>
  <c r="AB67" i="436"/>
  <c r="AE88" i="418"/>
  <c r="AE73" i="412"/>
  <c r="AE63" i="414"/>
  <c r="AB87" i="413"/>
  <c r="AB57" i="444"/>
  <c r="AB78" i="456"/>
  <c r="AB72" i="460"/>
  <c r="AB80" i="442"/>
  <c r="AB82" i="454"/>
  <c r="AB81" i="464"/>
  <c r="AE71" i="476"/>
  <c r="AP78" i="413"/>
  <c r="AE70" i="468"/>
  <c r="AE53" i="466"/>
  <c r="AE76" i="462"/>
  <c r="AB70" i="456"/>
  <c r="AE87" i="458"/>
  <c r="AE58" i="454"/>
  <c r="AE72" i="454"/>
  <c r="AB80" i="452"/>
  <c r="AE78" i="476"/>
  <c r="AB88" i="452"/>
  <c r="AB80" i="462"/>
  <c r="AB78" i="452"/>
  <c r="AE67" i="450"/>
  <c r="AE60" i="452"/>
  <c r="AE75" i="410"/>
  <c r="AB84" i="442"/>
  <c r="AB85" i="430"/>
  <c r="AE59" i="436"/>
  <c r="AE77" i="422"/>
  <c r="AE79" i="442"/>
  <c r="AE68" i="442"/>
  <c r="AB85" i="440"/>
  <c r="AB85" i="418"/>
  <c r="AB53" i="432"/>
  <c r="AE79" i="416"/>
  <c r="AE60" i="432"/>
  <c r="AE83" i="448"/>
  <c r="AB53" i="458"/>
  <c r="AE84" i="470"/>
  <c r="AB88" i="448"/>
  <c r="AE66" i="446"/>
  <c r="AB64" i="438"/>
  <c r="AE72" i="432"/>
  <c r="AB59" i="442"/>
  <c r="AB73" i="432"/>
  <c r="AB86" i="458"/>
  <c r="AE64" i="472"/>
  <c r="AB87" i="452"/>
  <c r="AB79" i="412"/>
  <c r="AE87" i="436"/>
  <c r="AE75" i="417"/>
  <c r="AE81" i="414"/>
  <c r="AB83" i="466"/>
  <c r="AE58" i="474"/>
  <c r="AB65" i="456"/>
  <c r="AB71" i="448"/>
  <c r="AE65" i="448"/>
  <c r="AE71" i="446"/>
  <c r="AE56" i="452"/>
  <c r="AB54" i="456"/>
  <c r="AE70" i="436"/>
  <c r="AE68" i="452"/>
  <c r="AB74" i="452"/>
  <c r="AE73" i="430"/>
  <c r="AE87" i="416"/>
  <c r="AE65" i="414"/>
  <c r="AE56" i="417"/>
  <c r="AE62" i="424"/>
  <c r="AB70" i="440"/>
  <c r="AE53" i="448"/>
  <c r="AP83" i="462"/>
  <c r="AE66" i="464"/>
  <c r="AB62" i="476"/>
  <c r="AB63" i="450"/>
  <c r="AB83" i="458"/>
  <c r="AB73" i="442"/>
  <c r="AE85" i="448"/>
  <c r="AE71" i="428"/>
  <c r="AE68" i="444"/>
  <c r="AE73" i="450"/>
  <c r="AB64" i="446"/>
  <c r="AE54" i="414"/>
  <c r="AB70" i="454"/>
  <c r="AB74" i="442"/>
  <c r="AE55" i="452"/>
  <c r="AE54" i="440"/>
  <c r="AE79" i="432"/>
  <c r="AE57" i="430"/>
  <c r="AE75" i="411"/>
  <c r="AE68" i="424"/>
  <c r="AB55" i="411"/>
  <c r="AE75" i="452"/>
  <c r="AE77" i="440"/>
  <c r="AB76" i="411"/>
  <c r="AE78" i="428"/>
  <c r="AE80" i="428"/>
  <c r="AE64" i="420"/>
  <c r="AB68" i="428"/>
  <c r="AB53" i="416"/>
  <c r="AE77" i="411"/>
  <c r="AE88" i="416"/>
  <c r="AB80" i="438"/>
  <c r="AE83" i="420"/>
  <c r="AE69" i="422"/>
  <c r="AB62" i="388"/>
  <c r="AP86" i="430"/>
  <c r="AP80" i="464"/>
  <c r="AB61" i="470"/>
  <c r="AB79" i="456"/>
  <c r="AE75" i="458"/>
  <c r="AE80" i="468"/>
  <c r="AP78" i="417"/>
  <c r="AE81" i="470"/>
  <c r="AB88" i="442"/>
  <c r="AB76" i="470"/>
  <c r="AE63" i="458"/>
  <c r="AB81" i="452"/>
  <c r="AE84" i="454"/>
  <c r="AE78" i="472"/>
  <c r="AE88" i="458"/>
  <c r="AB79" i="458"/>
  <c r="AB85" i="466"/>
  <c r="AE74" i="462"/>
  <c r="AE67" i="456"/>
  <c r="AB77" i="448"/>
  <c r="AE76" i="436"/>
  <c r="AE72" i="440"/>
  <c r="AB81" i="438"/>
  <c r="AB75" i="434"/>
  <c r="AE69" i="428"/>
  <c r="AE57" i="462"/>
  <c r="AE61" i="442"/>
  <c r="AB84" i="476"/>
  <c r="AE73" i="462"/>
  <c r="AE59" i="460"/>
  <c r="AB76" i="446"/>
  <c r="AE64" i="450"/>
  <c r="AE77" i="448"/>
  <c r="AE72" i="411"/>
  <c r="AE85" i="450"/>
  <c r="AE78" i="434"/>
  <c r="AB56" i="434"/>
  <c r="AE82" i="410"/>
  <c r="AB87" i="458"/>
  <c r="AP83" i="446"/>
  <c r="AE83" i="470"/>
  <c r="AB71" i="460"/>
  <c r="AE62" i="462"/>
  <c r="AE85" i="452"/>
  <c r="AE79" i="440"/>
  <c r="AB84" i="417"/>
  <c r="AB83" i="454"/>
  <c r="AE54" i="454"/>
  <c r="AB54" i="440"/>
  <c r="AE71" i="417"/>
  <c r="AB76" i="436"/>
  <c r="AE79" i="450"/>
  <c r="AB60" i="460"/>
  <c r="AE83" i="442"/>
  <c r="AB72" i="450"/>
  <c r="AB67" i="454"/>
  <c r="AE88" i="450"/>
  <c r="AB69" i="452"/>
  <c r="AB87" i="450"/>
  <c r="AE87" i="450"/>
  <c r="AB80" i="418"/>
  <c r="AE54" i="420"/>
  <c r="AB67" i="414"/>
  <c r="AE77" i="442"/>
  <c r="AE75" i="436"/>
  <c r="AP88" i="432"/>
  <c r="AB78" i="464"/>
  <c r="AE81" i="462"/>
  <c r="AE77" i="456"/>
  <c r="AE77" i="434"/>
  <c r="AE82" i="464"/>
  <c r="AE57" i="444"/>
  <c r="AE53" i="420"/>
  <c r="AB53" i="464"/>
  <c r="AE65" i="446"/>
  <c r="AB86" i="450"/>
  <c r="AE75" i="448"/>
  <c r="AB71" i="417"/>
  <c r="AE58" i="434"/>
  <c r="AE84" i="424"/>
  <c r="AB82" i="462"/>
  <c r="AE82" i="450"/>
  <c r="AB86" i="422"/>
  <c r="AB76" i="448"/>
  <c r="AE58" i="413"/>
  <c r="AB77" i="424"/>
  <c r="AE72" i="422"/>
  <c r="AE85" i="418"/>
  <c r="AE68" i="420"/>
  <c r="AB68" i="413"/>
  <c r="AB68" i="399"/>
  <c r="AB53" i="424"/>
  <c r="AB70" i="468"/>
  <c r="AE82" i="444"/>
  <c r="AE84" i="434"/>
  <c r="AB66" i="434"/>
  <c r="AB79" i="426"/>
  <c r="AB56" i="411"/>
  <c r="AE55" i="422"/>
  <c r="AE64" i="452"/>
  <c r="AB63" i="415"/>
  <c r="AB88" i="418"/>
  <c r="AE53" i="428"/>
  <c r="AE58" i="418"/>
  <c r="AE72" i="430"/>
  <c r="AE79" i="411"/>
  <c r="AB59" i="426"/>
  <c r="AB79" i="418"/>
  <c r="AE88" i="462"/>
  <c r="AE53" i="446"/>
  <c r="AB61" i="446"/>
  <c r="AE54" i="438"/>
  <c r="AE64" i="442"/>
  <c r="AE85" i="436"/>
  <c r="AE78" i="422"/>
  <c r="AE88" i="438"/>
  <c r="AE84" i="446"/>
  <c r="AB79" i="444"/>
  <c r="AB65" i="418"/>
  <c r="AB76" i="430"/>
  <c r="AE68" i="458"/>
  <c r="AB79" i="464"/>
  <c r="AE79" i="456"/>
  <c r="AB86" i="454"/>
  <c r="AE71" i="450"/>
  <c r="AB79" i="428"/>
  <c r="AB73" i="415"/>
  <c r="AE54" i="462"/>
  <c r="AB84" i="440"/>
  <c r="AB53" i="438"/>
  <c r="AE64" i="432"/>
  <c r="AB88" i="468"/>
  <c r="AB76" i="434"/>
  <c r="AB72" i="444"/>
  <c r="AB67" i="444"/>
  <c r="AB85" i="446"/>
  <c r="AE58" i="446"/>
  <c r="AB85" i="448"/>
  <c r="AB59" i="430"/>
  <c r="AB65" i="434"/>
  <c r="AE81" i="448"/>
  <c r="AE79" i="430"/>
  <c r="AE74" i="438"/>
  <c r="AB76" i="438"/>
  <c r="AB59" i="412"/>
  <c r="AB53" i="417"/>
  <c r="AE79" i="436"/>
  <c r="AE57" i="411"/>
  <c r="AB86" i="432"/>
  <c r="AE69" i="434"/>
  <c r="AE56" i="428"/>
  <c r="AB81" i="414"/>
  <c r="AE53" i="422"/>
  <c r="AE88" i="424"/>
  <c r="AB71" i="415"/>
  <c r="AB78" i="411"/>
  <c r="AE65" i="474"/>
  <c r="AE85" i="466"/>
  <c r="AB76" i="442"/>
  <c r="AE73" i="415"/>
  <c r="AB58" i="430"/>
  <c r="AE88" i="434"/>
  <c r="AE82" i="424"/>
  <c r="AB84" i="415"/>
  <c r="AB54" i="418"/>
  <c r="AB70" i="416"/>
  <c r="AE59" i="415"/>
  <c r="AE86" i="416"/>
  <c r="AE62" i="430"/>
  <c r="AE71" i="416"/>
  <c r="AE68" i="411"/>
  <c r="AB81" i="466"/>
  <c r="AB86" i="444"/>
  <c r="AE73" i="444"/>
  <c r="AB60" i="456"/>
  <c r="AE65" i="430"/>
  <c r="AE76" i="452"/>
  <c r="AE75" i="432"/>
  <c r="AB63" i="438"/>
  <c r="AB70" i="428"/>
  <c r="AE86" i="414"/>
  <c r="AB84" i="426"/>
  <c r="AE77" i="476"/>
  <c r="AB72" i="462"/>
  <c r="AE80" i="440"/>
  <c r="AB79" i="440"/>
  <c r="AB85" i="442"/>
  <c r="AB74" i="420"/>
  <c r="AE60" i="448"/>
  <c r="AE76" i="428"/>
  <c r="AE63" i="444"/>
  <c r="AB57" i="436"/>
  <c r="AB53" i="436"/>
  <c r="AE76" i="434"/>
  <c r="AB82" i="436"/>
  <c r="AB73" i="428"/>
  <c r="AB71" i="430"/>
  <c r="AB86" i="440"/>
  <c r="AE70" i="448"/>
  <c r="AB66" i="450"/>
  <c r="AB86" i="420"/>
  <c r="AE84" i="416"/>
  <c r="AE56" i="418"/>
  <c r="AE83" i="430"/>
  <c r="AE56" i="442"/>
  <c r="AE60" i="410"/>
  <c r="AE73" i="424"/>
  <c r="AE88" i="414"/>
  <c r="AB68" i="411"/>
  <c r="AB54" i="446"/>
  <c r="AE78" i="420"/>
  <c r="AB83" i="430"/>
  <c r="AB82" i="412"/>
  <c r="AE58" i="438"/>
  <c r="AB80" i="417"/>
  <c r="AE86" i="428"/>
  <c r="AE67" i="388"/>
  <c r="AE87" i="430"/>
  <c r="AE80" i="446"/>
  <c r="AB58" i="456"/>
  <c r="AE55" i="434"/>
  <c r="AE78" i="436"/>
  <c r="AB59" i="428"/>
  <c r="AB54" i="420"/>
  <c r="AE63" i="428"/>
  <c r="AE58" i="432"/>
  <c r="AE58" i="412"/>
  <c r="AB56" i="416"/>
  <c r="AE62" i="418"/>
  <c r="AE86" i="430"/>
  <c r="AB77" i="412"/>
  <c r="AE54" i="411"/>
  <c r="AE84" i="399"/>
  <c r="AB85" i="432"/>
  <c r="AB88" i="462"/>
  <c r="AB74" i="444"/>
  <c r="AE59" i="430"/>
  <c r="AE58" i="417"/>
  <c r="AB72" i="420"/>
  <c r="AB67" i="411"/>
  <c r="AE63" i="438"/>
  <c r="AB58" i="448"/>
  <c r="AB75" i="411"/>
  <c r="AE63" i="432"/>
  <c r="AE69" i="417"/>
  <c r="AB78" i="415"/>
  <c r="AE65" i="422"/>
  <c r="AE71" i="426"/>
  <c r="AB69" i="420"/>
  <c r="AE57" i="432"/>
  <c r="AE80" i="412"/>
  <c r="AE65" i="388"/>
  <c r="AB76" i="424"/>
  <c r="AB54" i="428"/>
  <c r="AB69" i="418"/>
  <c r="AP87" i="413"/>
  <c r="AE64" i="470"/>
  <c r="AP78" i="448"/>
  <c r="AE72" i="474"/>
  <c r="AE76" i="472"/>
  <c r="AB76" i="462"/>
  <c r="AE83" i="472"/>
  <c r="AB58" i="462"/>
  <c r="AE61" i="470"/>
  <c r="AE56" i="474"/>
  <c r="AB74" i="466"/>
  <c r="AB60" i="454"/>
  <c r="AE55" i="476"/>
  <c r="AB78" i="450"/>
  <c r="AE72" i="472"/>
  <c r="AP84" i="410"/>
  <c r="AB58" i="476"/>
  <c r="AE67" i="468"/>
  <c r="AE74" i="466"/>
  <c r="AB53" i="440"/>
  <c r="AE71" i="420"/>
  <c r="AE66" i="458"/>
  <c r="AE57" i="448"/>
  <c r="AB81" i="462"/>
  <c r="AB64" i="412"/>
  <c r="AE72" i="456"/>
  <c r="AP78" i="416"/>
  <c r="AB84" i="460"/>
  <c r="AB77" i="474"/>
  <c r="AB63" i="454"/>
  <c r="AE72" i="444"/>
  <c r="AB72" i="438"/>
  <c r="AE62" i="436"/>
  <c r="AB81" i="426"/>
  <c r="AE87" i="464"/>
  <c r="AB54" i="442"/>
  <c r="AB74" i="436"/>
  <c r="AB63" i="436"/>
  <c r="AB70" i="444"/>
  <c r="AE60" i="474"/>
  <c r="AE53" i="458"/>
  <c r="AE63" i="454"/>
  <c r="AE61" i="474"/>
  <c r="AB55" i="438"/>
  <c r="AE64" i="440"/>
  <c r="AB74" i="413"/>
  <c r="AE67" i="444"/>
  <c r="AB56" i="448"/>
  <c r="AE55" i="446"/>
  <c r="AE83" i="428"/>
  <c r="AB86" i="430"/>
  <c r="AB59" i="450"/>
  <c r="AB59" i="452"/>
  <c r="AB57" i="440"/>
  <c r="AB54" i="448"/>
  <c r="AB63" i="446"/>
  <c r="AB55" i="450"/>
  <c r="AB67" i="448"/>
  <c r="AB58" i="444"/>
  <c r="AE76" i="440"/>
  <c r="AB64" i="422"/>
  <c r="AB59" i="422"/>
  <c r="AE63" i="466"/>
  <c r="AE58" i="440"/>
  <c r="AE53" i="454"/>
  <c r="AE66" i="444"/>
  <c r="AE57" i="466"/>
  <c r="AE72" i="460"/>
  <c r="AB67" i="450"/>
  <c r="AB68" i="417"/>
  <c r="AB88" i="476"/>
  <c r="AE88" i="444"/>
  <c r="AE71" i="422"/>
  <c r="AB59" i="446"/>
  <c r="AE53" i="450"/>
  <c r="AB69" i="434"/>
  <c r="AB88" i="454"/>
  <c r="AB77" i="444"/>
  <c r="AB83" i="428"/>
  <c r="AB70" i="424"/>
  <c r="AE69" i="440"/>
  <c r="AB61" i="452"/>
  <c r="AE68" i="415"/>
  <c r="AB55" i="415"/>
  <c r="AB56" i="442"/>
  <c r="AE56" i="422"/>
  <c r="AB57" i="426"/>
  <c r="AE67" i="416"/>
  <c r="AB83" i="422"/>
  <c r="AE81" i="412"/>
  <c r="AB55" i="434"/>
  <c r="AE82" i="422"/>
  <c r="AB69" i="440"/>
  <c r="AB66" i="442"/>
  <c r="AE81" i="444"/>
  <c r="AE67" i="412"/>
  <c r="AB55" i="420"/>
  <c r="AE70" i="430"/>
  <c r="AE87" i="415"/>
  <c r="AE74" i="411"/>
  <c r="AB76" i="418"/>
  <c r="AE66" i="450"/>
  <c r="AB55" i="428"/>
  <c r="AE72" i="416"/>
  <c r="AE70" i="440"/>
  <c r="AE55" i="411"/>
  <c r="AB80" i="424"/>
  <c r="AB72" i="412"/>
  <c r="AB64" i="428"/>
  <c r="AB71" i="444"/>
  <c r="AE62" i="412"/>
  <c r="AB62" i="428"/>
  <c r="AE66" i="412"/>
  <c r="AB65" i="412"/>
  <c r="AE54" i="417"/>
  <c r="AE82" i="418"/>
  <c r="AB54" i="432"/>
  <c r="AE54" i="428"/>
  <c r="AB62" i="420"/>
  <c r="AB55" i="414"/>
  <c r="AB67" i="468"/>
  <c r="AB81" i="448"/>
  <c r="AE65" i="456"/>
  <c r="AB83" i="464"/>
  <c r="AE61" i="452"/>
  <c r="AE77" i="452"/>
  <c r="AE76" i="422"/>
  <c r="AB81" i="454"/>
  <c r="AE88" i="448"/>
  <c r="AB87" i="424"/>
  <c r="AB72" i="417"/>
  <c r="AB79" i="454"/>
  <c r="AB65" i="446"/>
  <c r="AE87" i="432"/>
  <c r="AB56" i="450"/>
  <c r="AE78" i="438"/>
  <c r="AE83" i="414"/>
  <c r="AE82" i="417"/>
  <c r="AE80" i="438"/>
  <c r="AE87" i="412"/>
  <c r="AE57" i="456"/>
  <c r="AB63" i="452"/>
  <c r="AB81" i="416"/>
  <c r="AB59" i="434"/>
  <c r="AB65" i="432"/>
  <c r="AB74" i="412"/>
  <c r="AE64" i="416"/>
  <c r="AB59" i="417"/>
  <c r="AE55" i="420"/>
  <c r="AB70" i="436"/>
  <c r="AB58" i="418"/>
  <c r="AB82" i="428"/>
  <c r="AE72" i="413"/>
  <c r="AB75" i="388"/>
  <c r="AE80" i="411"/>
  <c r="AB70" i="462"/>
  <c r="AB70" i="434"/>
  <c r="AE86" i="436"/>
  <c r="AE66" i="415"/>
  <c r="AB80" i="446"/>
  <c r="AB87" i="432"/>
  <c r="AB84" i="416"/>
  <c r="AB75" i="420"/>
  <c r="AB58" i="426"/>
  <c r="AE79" i="424"/>
  <c r="AB64" i="430"/>
  <c r="AE70" i="416"/>
  <c r="AE69" i="413"/>
  <c r="AB57" i="415"/>
  <c r="AB76" i="388"/>
  <c r="AB83" i="417"/>
  <c r="AE66" i="452"/>
  <c r="AB63" i="428"/>
  <c r="AB57" i="446"/>
  <c r="AE80" i="416"/>
  <c r="AE76" i="432"/>
  <c r="AE82" i="426"/>
  <c r="AB72" i="418"/>
  <c r="AB70" i="432"/>
  <c r="AE70" i="438"/>
  <c r="AE78" i="415"/>
  <c r="AB54" i="415"/>
  <c r="AB59" i="464"/>
  <c r="AE77" i="462"/>
  <c r="AE61" i="464"/>
  <c r="AE58" i="468"/>
  <c r="AB57" i="468"/>
  <c r="AB83" i="462"/>
  <c r="AE87" i="418"/>
  <c r="AB59" i="448"/>
  <c r="AB86" i="428"/>
  <c r="AB62" i="452"/>
  <c r="AB87" i="434"/>
  <c r="AB88" i="458"/>
  <c r="AE61" i="440"/>
  <c r="AB62" i="446"/>
  <c r="AE88" i="432"/>
  <c r="AB82" i="410"/>
  <c r="AB88" i="440"/>
  <c r="AE71" i="432"/>
  <c r="AE82" i="442"/>
  <c r="AB79" i="413"/>
  <c r="AB61" i="472"/>
  <c r="AE77" i="444"/>
  <c r="AE87" i="442"/>
  <c r="AB61" i="444"/>
  <c r="AE83" i="438"/>
  <c r="AE53" i="426"/>
  <c r="AB70" i="411"/>
  <c r="AE64" i="438"/>
  <c r="AB87" i="422"/>
  <c r="AB79" i="442"/>
  <c r="AE70" i="422"/>
  <c r="AE67" i="424"/>
  <c r="AB67" i="417"/>
  <c r="AE63" i="424"/>
  <c r="AB78" i="416"/>
  <c r="AE73" i="411"/>
  <c r="AE84" i="458"/>
  <c r="AB61" i="440"/>
  <c r="AE62" i="440"/>
  <c r="AE61" i="412"/>
  <c r="AB56" i="413"/>
  <c r="AE77" i="415"/>
  <c r="AB59" i="436"/>
  <c r="AB86" i="414"/>
  <c r="AB88" i="424"/>
  <c r="AB69" i="454"/>
  <c r="AB60" i="411"/>
  <c r="AB64" i="436"/>
  <c r="AE53" i="416"/>
  <c r="AE56" i="415"/>
  <c r="AE74" i="434"/>
  <c r="AB83" i="412"/>
  <c r="AB65" i="430"/>
  <c r="AE74" i="442"/>
  <c r="AB75" i="410"/>
  <c r="AE84" i="420"/>
  <c r="AE76" i="415"/>
  <c r="AB83" i="418"/>
  <c r="AB63" i="417"/>
  <c r="AE88" i="413"/>
  <c r="AE61" i="418"/>
  <c r="AB58" i="416"/>
  <c r="AE85" i="426"/>
  <c r="AB76" i="414"/>
  <c r="AB53" i="412"/>
  <c r="AE76" i="412"/>
  <c r="AB70" i="438"/>
  <c r="AE81" i="428"/>
  <c r="AE77" i="420"/>
  <c r="AE57" i="388"/>
  <c r="AB85" i="411"/>
  <c r="AE68" i="432"/>
  <c r="AP87" i="426"/>
  <c r="AB55" i="458"/>
  <c r="AP86" i="452"/>
  <c r="AB57" i="474"/>
  <c r="AE80" i="464"/>
  <c r="AB56" i="458"/>
  <c r="AE53" i="462"/>
  <c r="AP83" i="422"/>
  <c r="AB65" i="472"/>
  <c r="AP78" i="415"/>
  <c r="AE79" i="476"/>
  <c r="AB76" i="464"/>
  <c r="AB57" i="448"/>
  <c r="AB83" i="450"/>
  <c r="AB58" i="454"/>
  <c r="AE71" i="454"/>
  <c r="AP86" i="414"/>
  <c r="AE65" i="476"/>
  <c r="AE64" i="474"/>
  <c r="AE82" i="436"/>
  <c r="AB81" i="446"/>
  <c r="AB70" i="460"/>
  <c r="AE81" i="434"/>
  <c r="AB78" i="470"/>
  <c r="AE58" i="414"/>
  <c r="AB88" i="450"/>
  <c r="AB59" i="460"/>
  <c r="AE71" i="464"/>
  <c r="AB64" i="472"/>
  <c r="AE65" i="454"/>
  <c r="AB88" i="464"/>
  <c r="AE59" i="434"/>
  <c r="AB85" i="438"/>
  <c r="AB86" i="412"/>
  <c r="AB56" i="452"/>
  <c r="AE64" i="434"/>
  <c r="AB60" i="450"/>
  <c r="AB57" i="411"/>
  <c r="AB71" i="440"/>
  <c r="AP87" i="454"/>
  <c r="AB69" i="456"/>
  <c r="AE74" i="464"/>
  <c r="AB80" i="444"/>
  <c r="AE57" i="458"/>
  <c r="AE61" i="448"/>
  <c r="AB57" i="438"/>
  <c r="AB88" i="411"/>
  <c r="AE79" i="454"/>
  <c r="AE73" i="440"/>
  <c r="AE71" i="438"/>
  <c r="AB67" i="428"/>
  <c r="AE61" i="460"/>
  <c r="AB62" i="444"/>
  <c r="AB77" i="452"/>
  <c r="AB80" i="454"/>
  <c r="AB75" i="446"/>
  <c r="AB81" i="440"/>
  <c r="AE88" i="442"/>
  <c r="AB82" i="440"/>
  <c r="AE62" i="454"/>
  <c r="AB64" i="411"/>
  <c r="AB82" i="430"/>
  <c r="AB73" i="424"/>
  <c r="AB57" i="460"/>
  <c r="AE67" i="434"/>
  <c r="AB69" i="474"/>
  <c r="AB54" i="450"/>
  <c r="AB60" i="446"/>
  <c r="AE68" i="450"/>
  <c r="AB64" i="434"/>
  <c r="AB72" i="454"/>
  <c r="AB79" i="424"/>
  <c r="AB60" i="434"/>
  <c r="AB62" i="470"/>
  <c r="AE59" i="440"/>
  <c r="AB80" i="436"/>
  <c r="AE87" i="440"/>
  <c r="AE83" i="434"/>
  <c r="AB64" i="424"/>
  <c r="AE59" i="426"/>
  <c r="AE75" i="460"/>
  <c r="AB63" i="444"/>
  <c r="AE62" i="422"/>
  <c r="AE76" i="420"/>
  <c r="AB65" i="426"/>
  <c r="AB80" i="413"/>
  <c r="AE54" i="422"/>
  <c r="AE68" i="418"/>
  <c r="AB57" i="422"/>
  <c r="AE53" i="412"/>
  <c r="AP84" i="399"/>
  <c r="AE67" i="411"/>
  <c r="AE64" i="456"/>
  <c r="AE58" i="444"/>
  <c r="AB80" i="432"/>
  <c r="AB79" i="416"/>
  <c r="AE77" i="413"/>
  <c r="AE73" i="414"/>
  <c r="AE86" i="434"/>
  <c r="AE67" i="414"/>
  <c r="AB53" i="428"/>
  <c r="AE55" i="430"/>
  <c r="AB82" i="438"/>
  <c r="AE80" i="418"/>
  <c r="AE81" i="420"/>
  <c r="AE74" i="414"/>
  <c r="AE64" i="388"/>
  <c r="AB73" i="420"/>
  <c r="AB63" i="460"/>
  <c r="AB75" i="464"/>
  <c r="AE66" i="436"/>
  <c r="AB86" i="411"/>
  <c r="AB75" i="438"/>
  <c r="AE67" i="436"/>
  <c r="AB56" i="422"/>
  <c r="AE70" i="417"/>
  <c r="AE72" i="412"/>
  <c r="AE57" i="426"/>
  <c r="AE63" i="412"/>
  <c r="AE53" i="424"/>
  <c r="AB84" i="470"/>
  <c r="AB58" i="452"/>
  <c r="AE67" i="458"/>
  <c r="AB59" i="462"/>
  <c r="AB70" i="450"/>
  <c r="AE84" i="442"/>
  <c r="AB84" i="468"/>
  <c r="AE69" i="470"/>
  <c r="AB62" i="450"/>
  <c r="AB82" i="452"/>
  <c r="AE58" i="442"/>
  <c r="AB71" i="458"/>
  <c r="AB60" i="410"/>
  <c r="AB62" i="460"/>
  <c r="AE61" i="454"/>
  <c r="AB81" i="434"/>
  <c r="AB79" i="450"/>
  <c r="AB53" i="415"/>
  <c r="AE66" i="442"/>
  <c r="AE88" i="422"/>
  <c r="AE72" i="410"/>
  <c r="AE62" i="466"/>
  <c r="AB83" i="440"/>
  <c r="AB87" i="417"/>
  <c r="AB67" i="413"/>
  <c r="AE82" i="416"/>
  <c r="AB78" i="444"/>
  <c r="AB85" i="428"/>
  <c r="AE71" i="415"/>
  <c r="AB84" i="446"/>
  <c r="AB64" i="418"/>
  <c r="AE75" i="413"/>
  <c r="AB62" i="438"/>
  <c r="AB74" i="426"/>
  <c r="AE64" i="415"/>
  <c r="AE56" i="413"/>
  <c r="AE69" i="460"/>
  <c r="AE86" i="440"/>
  <c r="AB60" i="448"/>
  <c r="AB68" i="412"/>
  <c r="AB54" i="422"/>
  <c r="AE77" i="426"/>
  <c r="AB86" i="424"/>
  <c r="AE66" i="438"/>
  <c r="AE59" i="428"/>
  <c r="AE80" i="430"/>
  <c r="AE54" i="434"/>
  <c r="AB71" i="428"/>
  <c r="AB67" i="418"/>
  <c r="AE61" i="438"/>
  <c r="AE75" i="415"/>
  <c r="AE62" i="434"/>
  <c r="AE83" i="458"/>
  <c r="AE55" i="444"/>
  <c r="AE76" i="442"/>
  <c r="AB73" i="456"/>
  <c r="AB81" i="428"/>
  <c r="AE86" i="422"/>
  <c r="AE64" i="417"/>
  <c r="AE68" i="417"/>
  <c r="AE74" i="426"/>
  <c r="AB53" i="452"/>
  <c r="AE85" i="417"/>
  <c r="AB69" i="476"/>
  <c r="AE60" i="460"/>
  <c r="AE55" i="456"/>
  <c r="AB69" i="458"/>
  <c r="AE81" i="450"/>
  <c r="AB87" i="448"/>
  <c r="AB79" i="417"/>
  <c r="AB84" i="450"/>
  <c r="AE71" i="448"/>
  <c r="AB62" i="442"/>
  <c r="AB65" i="415"/>
  <c r="AB53" i="454"/>
  <c r="AB54" i="458"/>
  <c r="AE66" i="430"/>
  <c r="AB72" i="440"/>
  <c r="AB59" i="454"/>
  <c r="AE76" i="444"/>
  <c r="AE61" i="426"/>
  <c r="AE69" i="432"/>
  <c r="AE60" i="416"/>
  <c r="AB86" i="462"/>
  <c r="AE73" i="452"/>
  <c r="AE83" i="413"/>
  <c r="AB73" i="438"/>
  <c r="AB54" i="417"/>
  <c r="AE56" i="412"/>
  <c r="AB72" i="434"/>
  <c r="AE60" i="422"/>
  <c r="AB88" i="422"/>
  <c r="AB86" i="436"/>
  <c r="AB69" i="428"/>
  <c r="AE67" i="417"/>
  <c r="AB56" i="418"/>
  <c r="AE67" i="399"/>
  <c r="AB72" i="432"/>
  <c r="AB78" i="476"/>
  <c r="AE57" i="452"/>
  <c r="AE55" i="436"/>
  <c r="AE62" i="413"/>
  <c r="AE81" i="416"/>
  <c r="AB82" i="422"/>
  <c r="AE56" i="414"/>
  <c r="AB76" i="415"/>
  <c r="AE55" i="418"/>
  <c r="AE59" i="411"/>
  <c r="AE82" i="414"/>
  <c r="AE77" i="412"/>
  <c r="AE83" i="415"/>
  <c r="AB75" i="428"/>
  <c r="AE62" i="399"/>
  <c r="AB68" i="416"/>
  <c r="AB61" i="456"/>
  <c r="AE56" i="444"/>
  <c r="AE70" i="446"/>
  <c r="AE82" i="428"/>
  <c r="AE55" i="416"/>
  <c r="AE62" i="417"/>
  <c r="AB54" i="434"/>
  <c r="AB66" i="428"/>
  <c r="AE85" i="424"/>
  <c r="AE88" i="412"/>
  <c r="AB61" i="422"/>
  <c r="AE74" i="418"/>
  <c r="AB76" i="420"/>
  <c r="AE84" i="417"/>
  <c r="AE54" i="432"/>
  <c r="AE69" i="412"/>
  <c r="AE83" i="417"/>
  <c r="AB77" i="428"/>
  <c r="AB62" i="413"/>
  <c r="AB83" i="399"/>
  <c r="AB82" i="388"/>
  <c r="AE71" i="468"/>
  <c r="AE85" i="415"/>
  <c r="AE80" i="422"/>
  <c r="AE86" i="452"/>
  <c r="AE57" i="438"/>
  <c r="AE60" i="430"/>
  <c r="AE56" i="411"/>
  <c r="AB65" i="417"/>
  <c r="AB85" i="420"/>
  <c r="AE82" i="432"/>
  <c r="AB56" i="440"/>
  <c r="AB78" i="420"/>
  <c r="AB53" i="420"/>
  <c r="AE77" i="424"/>
  <c r="AE74" i="422"/>
  <c r="AE66" i="422"/>
  <c r="AB66" i="420"/>
  <c r="AB58" i="388"/>
  <c r="AB79" i="415"/>
  <c r="AB85" i="426"/>
  <c r="AE67" i="432"/>
  <c r="AB61" i="388"/>
  <c r="AB82" i="418"/>
  <c r="AB84" i="399"/>
  <c r="AE58" i="399"/>
  <c r="AE57" i="436"/>
  <c r="AB77" i="415"/>
  <c r="AB80" i="426"/>
  <c r="AB58" i="436"/>
  <c r="AB80" i="458"/>
  <c r="AE70" i="418"/>
  <c r="AB78" i="413"/>
  <c r="AB58" i="424"/>
  <c r="AB66" i="424"/>
  <c r="AE70" i="388"/>
  <c r="AE81" i="422"/>
  <c r="AB61" i="438"/>
  <c r="AE55" i="399"/>
  <c r="AE84" i="456"/>
  <c r="AB83" i="388"/>
  <c r="AB58" i="411"/>
  <c r="AB56" i="424"/>
  <c r="AE59" i="422"/>
  <c r="AE59" i="416"/>
  <c r="AB61" i="413"/>
  <c r="AB75" i="426"/>
  <c r="AE72" i="388"/>
  <c r="AE80" i="434"/>
  <c r="AE63" i="413"/>
  <c r="AP81" i="432"/>
  <c r="AB71" i="470"/>
  <c r="AB59" i="476"/>
  <c r="AB66" i="456"/>
  <c r="AP83" i="416"/>
  <c r="AB67" i="458"/>
  <c r="AE55" i="438"/>
  <c r="AE80" i="474"/>
  <c r="AE69" i="442"/>
  <c r="AE67" i="428"/>
  <c r="AB57" i="476"/>
  <c r="AE74" i="448"/>
  <c r="AB72" i="410"/>
  <c r="AE70" i="454"/>
  <c r="AB54" i="444"/>
  <c r="AE85" i="422"/>
  <c r="AE70" i="466"/>
  <c r="AE54" i="464"/>
  <c r="AB75" i="430"/>
  <c r="AB53" i="444"/>
  <c r="AB54" i="412"/>
  <c r="AE69" i="411"/>
  <c r="AB62" i="411"/>
  <c r="AE71" i="470"/>
  <c r="AE83" i="446"/>
  <c r="AB57" i="413"/>
  <c r="AE64" i="413"/>
  <c r="AE74" i="452"/>
  <c r="AB81" i="444"/>
  <c r="AB84" i="434"/>
  <c r="AP86" i="420"/>
  <c r="AB61" i="460"/>
  <c r="AB74" i="446"/>
  <c r="AB53" i="456"/>
  <c r="AB56" i="428"/>
  <c r="AE81" i="432"/>
  <c r="AE66" i="414"/>
  <c r="AE77" i="414"/>
  <c r="AE53" i="438"/>
  <c r="AE85" i="454"/>
  <c r="AE64" i="424"/>
  <c r="AB57" i="420"/>
  <c r="AE54" i="418"/>
  <c r="AB66" i="458"/>
  <c r="AB82" i="411"/>
  <c r="AE82" i="438"/>
  <c r="AE86" i="462"/>
  <c r="AE83" i="416"/>
  <c r="AE67" i="448"/>
  <c r="AB60" i="436"/>
  <c r="AB57" i="418"/>
  <c r="AE78" i="448"/>
  <c r="AE83" i="411"/>
  <c r="AB63" i="414"/>
  <c r="AB81" i="411"/>
  <c r="AE74" i="454"/>
  <c r="AE85" i="411"/>
  <c r="AB67" i="412"/>
  <c r="AE74" i="399"/>
  <c r="AE84" i="448"/>
  <c r="AB87" i="418"/>
  <c r="AB66" i="414"/>
  <c r="AB79" i="470"/>
  <c r="AB77" i="417"/>
  <c r="AB73" i="464"/>
  <c r="AB75" i="450"/>
  <c r="AE70" i="450"/>
  <c r="AB74" i="418"/>
  <c r="AE68" i="414"/>
  <c r="AB56" i="410"/>
  <c r="AB74" i="411"/>
  <c r="AB75" i="436"/>
  <c r="AE80" i="426"/>
  <c r="AE85" i="388"/>
  <c r="AE57" i="440"/>
  <c r="AE66" i="426"/>
  <c r="AE64" i="428"/>
  <c r="AE82" i="454"/>
  <c r="AB66" i="417"/>
  <c r="AE81" i="399"/>
  <c r="AE60" i="418"/>
  <c r="AB80" i="411"/>
  <c r="AB71" i="416"/>
  <c r="AE74" i="428"/>
  <c r="AE60" i="444"/>
  <c r="AB57" i="416"/>
  <c r="AE59" i="438"/>
  <c r="AB55" i="430"/>
  <c r="AE62" i="411"/>
  <c r="AB62" i="426"/>
  <c r="AE79" i="417"/>
  <c r="AB83" i="434"/>
  <c r="AB74" i="428"/>
  <c r="AB68" i="420"/>
  <c r="AE54" i="412"/>
  <c r="AB78" i="474"/>
  <c r="AE75" i="438"/>
  <c r="AE71" i="413"/>
  <c r="AB62" i="424"/>
  <c r="AB70" i="399"/>
  <c r="AE57" i="424"/>
  <c r="AE81" i="436"/>
  <c r="AB72" i="413"/>
  <c r="AE71" i="424"/>
  <c r="AE73" i="428"/>
  <c r="AB83" i="415"/>
  <c r="AE56" i="438"/>
  <c r="AB77" i="456"/>
  <c r="AE79" i="452"/>
  <c r="AB64" i="440"/>
  <c r="AE59" i="444"/>
  <c r="AE84" i="414"/>
  <c r="AB70" i="448"/>
  <c r="AE61" i="414"/>
  <c r="AE61" i="422"/>
  <c r="AP80" i="388"/>
  <c r="AE78" i="450"/>
  <c r="AE60" i="424"/>
  <c r="AB80" i="420"/>
  <c r="AE69" i="388"/>
  <c r="AB67" i="438"/>
  <c r="AE84" i="412"/>
  <c r="AB80" i="428"/>
  <c r="AB83" i="426"/>
  <c r="AE64" i="414"/>
  <c r="AE55" i="417"/>
  <c r="AB76" i="416"/>
  <c r="AB86" i="399"/>
  <c r="AB57" i="388"/>
  <c r="AE86" i="388"/>
  <c r="AE80" i="388"/>
  <c r="AB78" i="422"/>
  <c r="AB67" i="388"/>
  <c r="AE78" i="432"/>
  <c r="AB74" i="399"/>
  <c r="AE61" i="416"/>
  <c r="AE79" i="418"/>
  <c r="AE74" i="412"/>
  <c r="AB82" i="420"/>
  <c r="AB79" i="448"/>
  <c r="AB84" i="413"/>
  <c r="AB78" i="399"/>
  <c r="AB69" i="413"/>
  <c r="AB73" i="416"/>
  <c r="AE53" i="417"/>
  <c r="AB62" i="440"/>
  <c r="AB71" i="418"/>
  <c r="AE65" i="432"/>
  <c r="AB65" i="424"/>
  <c r="AE79" i="448"/>
  <c r="AB55" i="418"/>
  <c r="AB86" i="426"/>
  <c r="AB71" i="388"/>
  <c r="AB61" i="417"/>
  <c r="AE72" i="417"/>
  <c r="AE55" i="428"/>
  <c r="AB71" i="420"/>
  <c r="AB69" i="388"/>
  <c r="AB81" i="422"/>
  <c r="AE87" i="417"/>
  <c r="AE61" i="436"/>
  <c r="AB53" i="418"/>
  <c r="AP81" i="460"/>
  <c r="AE58" i="448"/>
  <c r="AB53" i="442"/>
  <c r="AE68" i="440"/>
  <c r="AB68" i="444"/>
  <c r="AB88" i="466"/>
  <c r="AB73" i="411"/>
  <c r="AE74" i="474"/>
  <c r="AB85" i="414"/>
  <c r="AE62" i="460"/>
  <c r="AE58" i="420"/>
  <c r="AE79" i="414"/>
  <c r="AE53" i="430"/>
  <c r="AE55" i="442"/>
  <c r="AB59" i="411"/>
  <c r="AB67" i="424"/>
  <c r="AE76" i="416"/>
  <c r="AE67" i="426"/>
  <c r="AE75" i="444"/>
  <c r="AB69" i="422"/>
  <c r="AB54" i="411"/>
  <c r="AE58" i="415"/>
  <c r="AB85" i="416"/>
  <c r="AB85" i="424"/>
  <c r="AP77" i="399"/>
  <c r="AB80" i="414"/>
  <c r="AB66" i="416"/>
  <c r="AE75" i="446"/>
  <c r="AB61" i="411"/>
  <c r="AB54" i="388"/>
  <c r="AE66" i="466"/>
  <c r="AB66" i="411"/>
  <c r="AE53" i="432"/>
  <c r="AB59" i="388"/>
  <c r="AE68" i="412"/>
  <c r="AE69" i="418"/>
  <c r="AE59" i="413"/>
  <c r="AE77" i="399"/>
  <c r="AE82" i="388"/>
  <c r="AE88" i="456"/>
  <c r="AE68" i="388"/>
  <c r="AB60" i="426"/>
  <c r="AB64" i="420"/>
  <c r="AE65" i="438"/>
  <c r="AE77" i="432"/>
  <c r="AB72" i="415"/>
  <c r="AE82" i="411"/>
  <c r="AB68" i="388"/>
  <c r="AB74" i="388"/>
  <c r="AE86" i="399"/>
  <c r="AB88" i="412"/>
  <c r="AE67" i="415"/>
  <c r="AB83" i="413"/>
  <c r="AB62" i="412"/>
  <c r="AB77" i="418"/>
  <c r="AB53" i="411"/>
  <c r="AE84" i="436"/>
  <c r="AB61" i="414"/>
  <c r="AB78" i="412"/>
  <c r="AE78" i="416"/>
  <c r="AE86" i="411"/>
  <c r="AB65" i="388"/>
  <c r="AE86" i="448"/>
  <c r="AE67" i="420"/>
  <c r="AE58" i="424"/>
  <c r="AB86" i="438"/>
  <c r="AB67" i="415"/>
  <c r="AB70" i="422"/>
  <c r="AB75" i="412"/>
  <c r="AE67" i="462"/>
  <c r="AB63" i="426"/>
  <c r="AE55" i="412"/>
  <c r="AE56" i="420"/>
  <c r="AE74" i="415"/>
  <c r="AB82" i="416"/>
  <c r="AB66" i="388"/>
  <c r="AE55" i="426"/>
  <c r="AB83" i="414"/>
  <c r="AB71" i="414"/>
  <c r="AB84" i="424"/>
  <c r="AE76" i="417"/>
  <c r="AE66" i="418"/>
  <c r="AB63" i="411"/>
  <c r="AE56" i="440"/>
  <c r="AE54" i="442"/>
  <c r="AB86" i="448"/>
  <c r="AE80" i="448"/>
  <c r="AE60" i="420"/>
  <c r="AE79" i="428"/>
  <c r="AB69" i="399"/>
  <c r="AE73" i="399"/>
  <c r="AE58" i="428"/>
  <c r="AE61" i="420"/>
  <c r="AE83" i="424"/>
  <c r="AP87" i="474"/>
  <c r="AB80" i="476"/>
  <c r="AB82" i="458"/>
  <c r="AE63" i="462"/>
  <c r="AB80" i="466"/>
  <c r="AE76" i="430"/>
  <c r="AB84" i="420"/>
  <c r="AB86" i="460"/>
  <c r="AB83" i="416"/>
  <c r="AB70" i="414"/>
  <c r="AE84" i="468"/>
  <c r="AB79" i="446"/>
  <c r="AB57" i="434"/>
  <c r="AB84" i="456"/>
  <c r="AE59" i="468"/>
  <c r="AB77" i="414"/>
  <c r="AE87" i="472"/>
  <c r="AB80" i="448"/>
  <c r="AE62" i="416"/>
  <c r="AB56" i="444"/>
  <c r="AB63" i="440"/>
  <c r="AE73" i="422"/>
  <c r="AE75" i="412"/>
  <c r="AB55" i="442"/>
  <c r="AE83" i="436"/>
  <c r="AE69" i="426"/>
  <c r="AB82" i="448"/>
  <c r="AB60" i="468"/>
  <c r="AE75" i="420"/>
  <c r="AB77" i="434"/>
  <c r="AE56" i="456"/>
  <c r="AB66" i="436"/>
  <c r="AE80" i="442"/>
  <c r="AE88" i="454"/>
  <c r="AE76" i="450"/>
  <c r="AB81" i="442"/>
  <c r="AE76" i="424"/>
  <c r="AE54" i="450"/>
  <c r="AB61" i="424"/>
  <c r="AB76" i="468"/>
  <c r="AB54" i="438"/>
  <c r="AB66" i="412"/>
  <c r="AE84" i="444"/>
  <c r="AB73" i="436"/>
  <c r="AE64" i="422"/>
  <c r="AE69" i="430"/>
  <c r="AB87" i="410"/>
  <c r="AB80" i="416"/>
  <c r="AB69" i="417"/>
  <c r="AE81" i="430"/>
  <c r="AE66" i="424"/>
  <c r="AB80" i="430"/>
  <c r="AB71" i="452"/>
  <c r="AB64" i="414"/>
  <c r="AB84" i="428"/>
  <c r="AB66" i="446"/>
  <c r="AE85" i="428"/>
  <c r="AE66" i="411"/>
  <c r="AB69" i="416"/>
  <c r="AE55" i="415"/>
  <c r="AE56" i="416"/>
  <c r="AB73" i="417"/>
  <c r="AB84" i="430"/>
  <c r="AE53" i="388"/>
  <c r="AB55" i="440"/>
  <c r="AB83" i="436"/>
  <c r="AE73" i="446"/>
  <c r="AE84" i="438"/>
  <c r="AB70" i="412"/>
  <c r="AE84" i="428"/>
  <c r="AE69" i="462"/>
  <c r="AE80" i="432"/>
  <c r="AB62" i="416"/>
  <c r="AE68" i="462"/>
  <c r="AE80" i="424"/>
  <c r="AB55" i="424"/>
  <c r="AE67" i="430"/>
  <c r="AE69" i="450"/>
  <c r="AE73" i="438"/>
  <c r="AB68" i="414"/>
  <c r="AE61" i="415"/>
  <c r="AB80" i="399"/>
  <c r="AE87" i="420"/>
  <c r="AB74" i="432"/>
  <c r="AE65" i="399"/>
  <c r="AB63" i="388"/>
  <c r="AB63" i="434"/>
  <c r="AB71" i="442"/>
  <c r="AB81" i="424"/>
  <c r="AB67" i="422"/>
  <c r="AB71" i="424"/>
  <c r="AE83" i="388"/>
  <c r="AE57" i="422"/>
  <c r="AE83" i="426"/>
  <c r="AB60" i="412"/>
  <c r="AB65" i="452"/>
  <c r="AE61" i="430"/>
  <c r="AB74" i="430"/>
  <c r="AE81" i="413"/>
  <c r="AB59" i="414"/>
  <c r="AB66" i="430"/>
  <c r="AB57" i="399"/>
  <c r="AB77" i="388"/>
  <c r="AB85" i="412"/>
  <c r="AB79" i="438"/>
  <c r="AE75" i="430"/>
  <c r="AE70" i="426"/>
  <c r="AE71" i="456"/>
  <c r="AB56" i="420"/>
  <c r="AB78" i="432"/>
  <c r="AB87" i="442"/>
  <c r="AE84" i="418"/>
  <c r="AE56" i="410"/>
  <c r="AB57" i="430"/>
  <c r="AB71" i="412"/>
  <c r="AE55" i="413"/>
  <c r="AB61" i="426"/>
  <c r="AB72" i="424"/>
  <c r="AE65" i="415"/>
  <c r="AE76" i="418"/>
  <c r="AB73" i="412"/>
  <c r="AE80" i="417"/>
  <c r="AE78" i="424"/>
  <c r="AB88" i="415"/>
  <c r="AB72" i="399"/>
  <c r="AB69" i="424"/>
  <c r="AB53" i="430"/>
  <c r="AE84" i="411"/>
  <c r="AE64" i="399"/>
  <c r="AB78" i="426"/>
  <c r="AE62" i="420"/>
  <c r="AE82" i="399"/>
  <c r="AE84" i="388"/>
  <c r="AB62" i="436"/>
  <c r="AB77" i="411"/>
  <c r="AB86" i="388"/>
  <c r="AE60" i="466"/>
  <c r="AE63" i="415"/>
  <c r="AE74" i="424"/>
  <c r="AB78" i="424"/>
  <c r="AE57" i="413"/>
  <c r="AE56" i="388"/>
  <c r="AB55" i="388"/>
  <c r="AE83" i="412"/>
  <c r="AE72" i="424"/>
  <c r="AB74" i="434"/>
  <c r="AB68" i="424"/>
  <c r="AB53" i="413"/>
  <c r="AB88" i="399"/>
  <c r="AE82" i="412"/>
  <c r="AE63" i="420"/>
  <c r="AE77" i="436"/>
  <c r="AB60" i="422"/>
  <c r="AE68" i="399"/>
  <c r="AE81" i="426"/>
  <c r="AB60" i="415"/>
  <c r="AB84" i="412"/>
  <c r="AB72" i="422"/>
  <c r="AE75" i="399"/>
  <c r="AE61" i="424"/>
  <c r="AB82" i="399"/>
  <c r="AB78" i="434"/>
  <c r="AE68" i="470"/>
  <c r="AB88" i="432"/>
  <c r="AB65" i="442"/>
  <c r="AE86" i="446"/>
  <c r="AE59" i="420"/>
  <c r="AB57" i="452"/>
  <c r="AB63" i="430"/>
  <c r="AB82" i="432"/>
  <c r="AE64" i="412"/>
  <c r="AB56" i="446"/>
  <c r="AE87" i="424"/>
  <c r="AB72" i="436"/>
  <c r="AB81" i="417"/>
  <c r="AE59" i="450"/>
  <c r="AE65" i="424"/>
  <c r="AB59" i="444"/>
  <c r="AB55" i="436"/>
  <c r="AB72" i="428"/>
  <c r="AB61" i="428"/>
  <c r="AE68" i="422"/>
  <c r="AE59" i="417"/>
  <c r="AB53" i="388"/>
  <c r="AE70" i="414"/>
  <c r="AE53" i="418"/>
  <c r="AB83" i="411"/>
  <c r="AB75" i="414"/>
  <c r="AB61" i="462"/>
  <c r="AE81" i="418"/>
  <c r="AE56" i="399"/>
  <c r="AB69" i="426"/>
  <c r="AB87" i="440"/>
  <c r="AB84" i="422"/>
  <c r="AB88" i="434"/>
  <c r="AB81" i="415"/>
  <c r="AE55" i="388"/>
  <c r="AB86" i="415"/>
  <c r="AB60" i="420"/>
  <c r="AB57" i="414"/>
  <c r="AB58" i="468"/>
  <c r="AB73" i="413"/>
  <c r="AB58" i="420"/>
  <c r="AB76" i="428"/>
  <c r="AE86" i="458"/>
  <c r="AE68" i="413"/>
  <c r="AB74" i="417"/>
  <c r="AB87" i="388"/>
  <c r="AE61" i="413"/>
  <c r="AB60" i="413"/>
  <c r="AE87" i="414"/>
  <c r="AP88" i="388"/>
  <c r="AE58" i="426"/>
  <c r="AE66" i="420"/>
  <c r="AE74" i="436"/>
  <c r="AE87" i="399"/>
  <c r="AE78" i="412"/>
  <c r="AE75" i="476"/>
  <c r="AE70" i="411"/>
  <c r="AB72" i="388"/>
  <c r="AP81" i="388"/>
  <c r="AB56" i="438"/>
  <c r="AE66" i="388"/>
  <c r="AE67" i="413"/>
  <c r="AB74" i="415"/>
  <c r="AE88" i="436"/>
  <c r="AE88" i="426"/>
  <c r="AB64" i="413"/>
  <c r="AB73" i="414"/>
  <c r="AE66" i="416"/>
  <c r="AB82" i="414"/>
  <c r="AE58" i="430"/>
  <c r="AE67" i="422"/>
  <c r="AB68" i="438"/>
  <c r="AE63" i="411"/>
  <c r="AB58" i="442"/>
  <c r="AB67" i="420"/>
  <c r="AB72" i="430"/>
  <c r="AE64" i="444"/>
  <c r="AB61" i="415"/>
  <c r="AE85" i="414"/>
  <c r="AB70" i="426"/>
  <c r="AE81" i="424"/>
  <c r="AB54" i="416"/>
  <c r="AE63" i="388"/>
  <c r="AE62" i="446"/>
  <c r="AB78" i="414"/>
  <c r="AB79" i="430"/>
  <c r="AB71" i="426"/>
  <c r="AE69" i="436"/>
  <c r="AB75" i="415"/>
  <c r="AE57" i="399"/>
  <c r="AB70" i="420"/>
  <c r="AE62" i="428"/>
  <c r="AB64" i="388"/>
  <c r="AE75" i="472"/>
  <c r="AB81" i="470"/>
  <c r="AE76" i="470"/>
  <c r="AB83" i="452"/>
  <c r="AE81" i="440"/>
  <c r="AB88" i="438"/>
  <c r="AP86" i="464"/>
  <c r="AE78" i="442"/>
  <c r="AE55" i="432"/>
  <c r="AB86" i="442"/>
  <c r="AB58" i="460"/>
  <c r="AB58" i="464"/>
  <c r="AB69" i="436"/>
  <c r="AE87" i="444"/>
  <c r="AE77" i="446"/>
  <c r="AB68" i="454"/>
  <c r="AE57" i="460"/>
  <c r="AE86" i="450"/>
  <c r="AE88" i="446"/>
  <c r="AB78" i="418"/>
  <c r="AB77" i="422"/>
  <c r="AB58" i="446"/>
  <c r="AB87" i="420"/>
  <c r="AB70" i="418"/>
  <c r="AB75" i="418"/>
  <c r="AB59" i="432"/>
  <c r="AB65" i="414"/>
  <c r="AE86" i="424"/>
  <c r="AE58" i="422"/>
  <c r="AE60" i="413"/>
  <c r="AB76" i="456"/>
  <c r="AE59" i="424"/>
  <c r="AE66" i="413"/>
  <c r="AE82" i="440"/>
  <c r="AB68" i="434"/>
  <c r="AB86" i="418"/>
  <c r="AE83" i="418"/>
  <c r="AB76" i="422"/>
  <c r="AE60" i="415"/>
  <c r="AE54" i="436"/>
  <c r="AE53" i="434"/>
  <c r="AE61" i="417"/>
  <c r="AB59" i="424"/>
  <c r="AB64" i="417"/>
  <c r="AE75" i="434"/>
  <c r="AB72" i="464"/>
  <c r="AB66" i="432"/>
  <c r="AB63" i="410"/>
  <c r="AE80" i="436"/>
  <c r="AB70" i="446"/>
  <c r="AE53" i="456"/>
  <c r="AB72" i="414"/>
  <c r="AB65" i="428"/>
  <c r="AB86" i="413"/>
  <c r="AB61" i="430"/>
  <c r="AE70" i="415"/>
  <c r="AB58" i="428"/>
  <c r="AB76" i="417"/>
  <c r="AE75" i="442"/>
  <c r="AB63" i="413"/>
  <c r="AE78" i="417"/>
  <c r="AE64" i="418"/>
  <c r="AB58" i="438"/>
  <c r="AB60" i="462"/>
  <c r="AB70" i="430"/>
  <c r="AB81" i="450"/>
  <c r="AB84" i="418"/>
  <c r="AE79" i="434"/>
  <c r="AE73" i="418"/>
  <c r="AB74" i="416"/>
  <c r="AB68" i="436"/>
  <c r="AE72" i="426"/>
  <c r="AB64" i="432"/>
  <c r="AB73" i="440"/>
  <c r="AB80" i="422"/>
  <c r="AE56" i="436"/>
  <c r="AB80" i="412"/>
  <c r="AB63" i="416"/>
  <c r="AB78" i="430"/>
  <c r="AB61" i="399"/>
  <c r="AB83" i="420"/>
  <c r="AE76" i="399"/>
  <c r="AB54" i="424"/>
  <c r="AE60" i="411"/>
  <c r="AE54" i="448"/>
  <c r="AB81" i="413"/>
  <c r="AB65" i="413"/>
  <c r="AE57" i="415"/>
  <c r="AE65" i="434"/>
  <c r="AE83" i="422"/>
  <c r="AB83" i="424"/>
  <c r="AB60" i="430"/>
  <c r="AE69" i="414"/>
  <c r="AB88" i="388"/>
  <c r="AE71" i="388"/>
  <c r="AB67" i="446"/>
  <c r="AB70" i="417"/>
  <c r="AB66" i="399"/>
  <c r="AB76" i="399"/>
  <c r="AE72" i="399"/>
  <c r="AE68" i="428"/>
  <c r="AE59" i="399"/>
  <c r="AE69" i="415"/>
  <c r="AE80" i="413"/>
  <c r="AB85" i="436"/>
  <c r="AE88" i="428"/>
  <c r="AE75" i="474"/>
  <c r="AE75" i="418"/>
  <c r="AE73" i="466"/>
  <c r="AE60" i="442"/>
  <c r="AB78" i="440"/>
  <c r="AE63" i="456"/>
  <c r="AB54" i="413"/>
  <c r="AB76" i="432"/>
  <c r="AE62" i="415"/>
  <c r="AB74" i="424"/>
  <c r="AE73" i="426"/>
  <c r="AB66" i="418"/>
  <c r="AE57" i="417"/>
  <c r="AE69" i="448"/>
  <c r="AE54" i="424"/>
  <c r="AE75" i="422"/>
  <c r="AE54" i="415"/>
  <c r="AB62" i="415"/>
  <c r="AE64" i="436"/>
  <c r="AE71" i="430"/>
  <c r="AE75" i="424"/>
  <c r="AE87" i="426"/>
  <c r="AE79" i="415"/>
  <c r="AE81" i="417"/>
  <c r="AE80" i="399"/>
  <c r="AE70" i="399"/>
  <c r="AB78" i="388"/>
  <c r="AE77" i="416"/>
  <c r="AE80" i="415"/>
  <c r="AB63" i="422"/>
  <c r="AE60" i="436"/>
  <c r="AB84" i="432"/>
  <c r="AB88" i="444"/>
  <c r="AE87" i="388"/>
  <c r="AB79" i="414"/>
  <c r="AE63" i="422"/>
  <c r="AB87" i="430"/>
  <c r="AB87" i="415"/>
  <c r="AE71" i="418"/>
  <c r="AE74" i="432"/>
  <c r="AB70" i="388"/>
  <c r="AB55" i="422"/>
  <c r="AE69" i="458"/>
  <c r="AE67" i="446"/>
  <c r="AB73" i="418"/>
  <c r="AE81" i="415"/>
  <c r="AB88" i="446"/>
  <c r="AB66" i="413"/>
  <c r="AB81" i="388"/>
  <c r="AB54" i="399"/>
  <c r="AE79" i="413"/>
  <c r="AE79" i="412"/>
  <c r="AB83" i="474"/>
  <c r="AE79" i="426"/>
  <c r="AB63" i="399"/>
  <c r="AB82" i="413"/>
  <c r="AE69" i="464"/>
  <c r="AE60" i="454"/>
  <c r="AE60" i="456"/>
  <c r="AE72" i="452"/>
  <c r="AB69" i="415"/>
  <c r="AE80" i="420"/>
  <c r="AB63" i="432"/>
  <c r="AB79" i="411"/>
  <c r="AE78" i="418"/>
  <c r="AB54" i="414"/>
  <c r="AB65" i="422"/>
  <c r="AB69" i="430"/>
  <c r="AE63" i="426"/>
  <c r="AB63" i="424"/>
  <c r="AE69" i="416"/>
  <c r="AB74" i="450"/>
  <c r="AB55" i="416"/>
  <c r="AE56" i="454"/>
  <c r="AB62" i="432"/>
  <c r="AB82" i="417"/>
  <c r="AE72" i="414"/>
  <c r="AE86" i="415"/>
  <c r="AE57" i="414"/>
  <c r="AB74" i="422"/>
  <c r="AB73" i="444"/>
  <c r="AE68" i="434"/>
  <c r="AE63" i="417"/>
  <c r="AE60" i="388"/>
  <c r="AB54" i="436"/>
  <c r="AB87" i="446"/>
  <c r="AB60" i="428"/>
  <c r="AE56" i="430"/>
  <c r="AE58" i="411"/>
  <c r="AB59" i="418"/>
  <c r="AE73" i="388"/>
  <c r="AB60" i="388"/>
  <c r="AB53" i="399"/>
  <c r="AE60" i="412"/>
  <c r="AB65" i="436"/>
  <c r="AE65" i="440"/>
  <c r="AE71" i="414"/>
  <c r="AB85" i="454"/>
  <c r="AE84" i="422"/>
  <c r="AB87" i="438"/>
  <c r="AE85" i="412"/>
  <c r="AE59" i="432"/>
  <c r="AB73" i="399"/>
  <c r="AB58" i="432"/>
  <c r="AE73" i="417"/>
  <c r="AE88" i="399"/>
  <c r="AE78" i="430"/>
  <c r="AB57" i="428"/>
  <c r="AB81" i="418"/>
  <c r="AE81" i="388"/>
  <c r="AE64" i="411"/>
  <c r="AB72" i="446"/>
  <c r="AE88" i="430"/>
  <c r="AB58" i="415"/>
  <c r="AB64" i="415"/>
  <c r="AB81" i="432"/>
  <c r="AB79" i="388"/>
  <c r="AE54" i="416"/>
  <c r="AE86" i="444"/>
  <c r="AP78" i="399"/>
  <c r="AE66" i="440"/>
  <c r="AE77" i="430"/>
  <c r="AB60" i="424"/>
  <c r="AB65" i="411"/>
  <c r="AE79" i="388"/>
  <c r="AB75" i="444"/>
  <c r="AB76" i="412"/>
  <c r="AE57" i="412"/>
  <c r="AB73" i="430"/>
  <c r="AB64" i="448"/>
  <c r="AB84" i="414"/>
  <c r="AB59" i="416"/>
  <c r="AB85" i="417"/>
  <c r="AB81" i="399"/>
  <c r="AB68" i="432"/>
  <c r="AB88" i="436"/>
  <c r="AB81" i="436"/>
  <c r="AE65" i="412"/>
  <c r="AE78" i="460"/>
  <c r="AE57" i="416"/>
  <c r="AE73" i="420"/>
  <c r="AB74" i="414"/>
  <c r="AE72" i="418"/>
  <c r="AE54" i="426"/>
  <c r="AP87" i="399"/>
  <c r="AB65" i="416"/>
  <c r="AE58" i="450"/>
  <c r="AB67" i="426"/>
  <c r="AB64" i="399"/>
  <c r="AB56" i="415"/>
  <c r="AE60" i="428"/>
  <c r="AE56" i="450"/>
  <c r="AB60" i="442"/>
  <c r="AB71" i="436"/>
  <c r="AB87" i="411"/>
  <c r="AE87" i="422"/>
  <c r="AB75" i="413"/>
  <c r="AE84" i="413"/>
  <c r="AE72" i="438"/>
  <c r="AE85" i="456"/>
  <c r="AB77" i="413"/>
  <c r="AE83" i="399"/>
  <c r="AE74" i="430"/>
  <c r="AE73" i="416"/>
  <c r="AB64" i="426"/>
  <c r="AE82" i="430"/>
  <c r="AP81" i="442"/>
  <c r="AB55" i="448"/>
  <c r="AB64" i="454"/>
  <c r="AB80" i="415"/>
  <c r="AB58" i="470"/>
  <c r="AE69" i="420"/>
  <c r="AB82" i="415"/>
  <c r="AB58" i="422"/>
  <c r="AE85" i="442"/>
  <c r="AE85" i="438"/>
  <c r="AE65" i="420"/>
  <c r="AE75" i="450"/>
  <c r="AE62" i="452"/>
  <c r="AE88" i="417"/>
  <c r="AB65" i="420"/>
  <c r="AB78" i="428"/>
  <c r="AB69" i="444"/>
  <c r="AB76" i="426"/>
  <c r="AB85" i="415"/>
  <c r="AB60" i="416"/>
  <c r="AB67" i="399"/>
  <c r="AE66" i="399"/>
  <c r="AB75" i="399"/>
  <c r="AE84" i="440"/>
  <c r="AB69" i="411"/>
  <c r="AB73" i="388"/>
  <c r="AB60" i="414"/>
  <c r="AE65" i="452"/>
  <c r="AB73" i="426"/>
  <c r="AB69" i="432"/>
  <c r="AE61" i="411"/>
  <c r="AE80" i="452"/>
  <c r="AB53" i="434"/>
  <c r="AE57" i="434"/>
  <c r="AE64" i="458"/>
  <c r="AB61" i="436"/>
  <c r="AE76" i="388"/>
  <c r="AB66" i="454"/>
  <c r="AB61" i="418"/>
  <c r="AE63" i="416"/>
  <c r="AE68" i="426"/>
  <c r="AE84" i="430"/>
  <c r="AB75" i="424"/>
  <c r="AE53" i="413"/>
  <c r="AB88" i="428"/>
  <c r="AE74" i="413"/>
  <c r="AE59" i="388"/>
  <c r="AB67" i="416"/>
  <c r="AE59" i="446"/>
  <c r="AB62" i="399"/>
  <c r="AB73" i="434"/>
  <c r="AE70" i="413"/>
  <c r="AB59" i="399"/>
  <c r="AB79" i="434"/>
  <c r="AE54" i="388"/>
  <c r="AE71" i="434"/>
  <c r="AB62" i="462"/>
  <c r="AB58" i="399"/>
  <c r="AB56" i="430"/>
  <c r="AE67" i="438"/>
  <c r="AB78" i="438"/>
  <c r="AB84" i="388"/>
  <c r="AB58" i="413"/>
  <c r="AB66" i="415"/>
  <c r="AE58" i="416"/>
  <c r="AB85" i="399"/>
  <c r="AE61" i="399"/>
  <c r="AB66" i="438"/>
  <c r="AE65" i="417"/>
  <c r="AP84" i="420"/>
  <c r="AE70" i="420"/>
  <c r="AE70" i="432"/>
  <c r="AB78" i="454"/>
  <c r="AB76" i="413"/>
  <c r="AB75" i="416"/>
  <c r="AE79" i="422"/>
  <c r="AB68" i="426"/>
  <c r="AB82" i="470"/>
  <c r="AB85" i="444"/>
  <c r="AB56" i="466"/>
  <c r="AB85" i="462"/>
  <c r="AE62" i="414"/>
  <c r="AE77" i="428"/>
  <c r="AE83" i="440"/>
  <c r="AE77" i="417"/>
  <c r="AB87" i="454"/>
  <c r="AB61" i="464"/>
  <c r="AB68" i="422"/>
  <c r="AB81" i="430"/>
  <c r="AE78" i="452"/>
  <c r="AE63" i="442"/>
  <c r="AB56" i="436"/>
  <c r="AB60" i="417"/>
  <c r="AB77" i="436"/>
  <c r="AB54" i="426"/>
  <c r="AB60" i="440"/>
  <c r="AB71" i="413"/>
  <c r="AB86" i="416"/>
  <c r="AB87" i="428"/>
  <c r="AB71" i="399"/>
  <c r="AB62" i="418"/>
  <c r="AB87" i="412"/>
  <c r="AB71" i="432"/>
  <c r="AE71" i="399"/>
  <c r="AE83" i="454"/>
  <c r="AE56" i="434"/>
  <c r="AE85" i="446"/>
  <c r="AB68" i="415"/>
  <c r="AB58" i="412"/>
  <c r="AE86" i="417"/>
  <c r="AE53" i="414"/>
  <c r="AB79" i="420"/>
  <c r="AE62" i="432"/>
  <c r="AE80" i="410"/>
  <c r="AE73" i="436"/>
  <c r="AB60" i="399"/>
  <c r="AB85" i="388"/>
  <c r="AB66" i="422"/>
  <c r="AE62" i="442"/>
  <c r="AE65" i="413"/>
  <c r="AB77" i="432"/>
  <c r="AE56" i="424"/>
  <c r="AB80" i="410"/>
  <c r="AE78" i="399"/>
  <c r="AB63" i="418"/>
  <c r="AB88" i="414"/>
  <c r="AB63" i="412"/>
  <c r="AB58" i="450"/>
  <c r="AB70" i="413"/>
  <c r="AB60" i="418"/>
  <c r="AE60" i="399"/>
  <c r="AB76" i="452"/>
  <c r="AB87" i="426"/>
  <c r="AB81" i="412"/>
  <c r="AB77" i="416"/>
  <c r="AE65" i="416"/>
  <c r="AB55" i="412"/>
  <c r="AB88" i="417"/>
  <c r="AB60" i="438"/>
  <c r="AB82" i="434"/>
  <c r="AB57" i="424"/>
  <c r="AE75" i="426"/>
  <c r="AB87" i="414"/>
  <c r="AE77" i="438"/>
  <c r="AB60" i="432"/>
  <c r="AB65" i="450"/>
  <c r="AB71" i="468"/>
  <c r="AE88" i="420"/>
  <c r="AE78" i="388"/>
  <c r="AB74" i="460"/>
  <c r="AE53" i="399"/>
  <c r="AB61" i="416"/>
  <c r="AE77" i="388"/>
  <c r="AB56" i="388"/>
  <c r="AE86" i="466"/>
  <c r="AB78" i="466"/>
  <c r="AE57" i="420"/>
  <c r="AB53" i="414"/>
  <c r="AE86" i="442"/>
  <c r="AB63" i="448"/>
  <c r="AE85" i="440"/>
  <c r="AB77" i="446"/>
  <c r="AB57" i="456"/>
  <c r="AB75" i="432"/>
  <c r="AE58" i="452"/>
  <c r="AB79" i="460"/>
  <c r="AB88" i="430"/>
  <c r="AB55" i="426"/>
  <c r="AB84" i="444"/>
  <c r="AE74" i="420"/>
  <c r="AE86" i="460"/>
  <c r="AB69" i="414"/>
  <c r="AE64" i="430"/>
  <c r="AB64" i="416"/>
  <c r="AE60" i="438"/>
  <c r="AE60" i="417"/>
  <c r="AB56" i="412"/>
  <c r="AE78" i="426"/>
  <c r="AB84" i="438"/>
  <c r="AB87" i="399"/>
  <c r="AE56" i="472"/>
  <c r="AE59" i="452"/>
  <c r="AE65" i="442"/>
  <c r="AB65" i="460"/>
  <c r="AB88" i="420"/>
  <c r="AB68" i="448"/>
  <c r="AB68" i="418"/>
  <c r="AB61" i="412"/>
  <c r="AE87" i="413"/>
  <c r="AB56" i="399"/>
  <c r="AB65" i="399"/>
  <c r="AB58" i="414"/>
  <c r="AE71" i="412"/>
  <c r="AB79" i="422"/>
  <c r="AE62" i="426"/>
  <c r="AE85" i="432"/>
  <c r="AE81" i="446"/>
  <c r="AE57" i="446"/>
  <c r="AE70" i="424"/>
  <c r="AE58" i="388"/>
  <c r="AB77" i="399"/>
  <c r="AB71" i="466"/>
  <c r="AE79" i="420"/>
  <c r="AE79" i="399"/>
  <c r="AB81" i="420"/>
  <c r="AB58" i="417"/>
  <c r="AB88" i="416"/>
  <c r="AB56" i="432"/>
  <c r="AB61" i="434"/>
  <c r="AE74" i="417"/>
  <c r="AP85" i="399"/>
  <c r="AE53" i="415"/>
  <c r="AE85" i="413"/>
  <c r="AE69" i="399"/>
  <c r="AB59" i="415"/>
  <c r="AB71" i="411"/>
  <c r="AE65" i="436"/>
  <c r="AB84" i="452"/>
  <c r="AE70" i="412"/>
  <c r="AE76" i="413"/>
  <c r="AE75" i="428"/>
  <c r="AE87" i="454"/>
  <c r="AE71" i="411"/>
  <c r="AE85" i="420"/>
  <c r="AE84" i="450"/>
  <c r="AB78" i="436"/>
  <c r="AE66" i="417"/>
  <c r="AE76" i="414"/>
  <c r="AB56" i="414"/>
  <c r="AE53" i="436"/>
  <c r="AE74" i="450"/>
  <c r="AP87" i="388"/>
  <c r="AB68" i="452"/>
  <c r="AB57" i="412"/>
  <c r="AE54" i="430"/>
  <c r="AE85" i="444"/>
  <c r="AE68" i="436"/>
  <c r="AE72" i="420"/>
  <c r="AE59" i="418"/>
  <c r="AB62" i="414"/>
  <c r="AB59" i="420"/>
  <c r="AB73" i="454"/>
  <c r="AE78" i="413"/>
  <c r="AE76" i="426"/>
  <c r="AE82" i="434"/>
  <c r="AE61" i="388"/>
  <c r="AB79" i="399"/>
  <c r="AB88" i="426"/>
  <c r="AE57" i="428"/>
  <c r="AE75" i="414"/>
  <c r="AE88" i="411"/>
  <c r="AB69" i="438"/>
  <c r="AE69" i="424"/>
  <c r="AE54" i="399"/>
  <c r="AB77" i="454"/>
  <c r="AE56" i="448"/>
  <c r="AE60" i="414"/>
  <c r="AE63" i="399"/>
  <c r="AE73" i="432"/>
  <c r="AE62" i="388"/>
  <c r="AB61" i="432"/>
  <c r="AB84" i="411"/>
  <c r="AB78" i="446"/>
  <c r="AB68" i="430"/>
  <c r="AB87" i="416"/>
  <c r="AE86" i="426"/>
  <c r="AE86" i="413"/>
  <c r="AE87" i="411"/>
  <c r="AE53" i="411"/>
  <c r="AE54" i="413"/>
  <c r="AB64" i="444"/>
  <c r="AB63" i="472"/>
  <c r="AE66" i="460"/>
  <c r="AE84" i="415"/>
  <c r="AE63" i="434"/>
  <c r="AE68" i="430"/>
  <c r="AB85" i="452"/>
  <c r="AE80" i="450"/>
  <c r="AP79" i="399"/>
  <c r="AB55" i="399"/>
  <c r="AE88" i="415"/>
  <c r="AB75" i="417"/>
  <c r="AE78" i="414"/>
  <c r="AE74" i="388"/>
  <c r="AE55" i="414"/>
  <c r="AE86" i="438"/>
  <c r="AE73" i="413"/>
  <c r="AE64" i="426"/>
  <c r="AB62" i="422"/>
  <c r="AB64" i="458"/>
  <c r="AE59" i="414"/>
  <c r="AE54" i="452"/>
  <c r="AE85" i="399"/>
  <c r="AB86" i="417"/>
  <c r="AP81" i="399"/>
  <c r="AE88" i="388"/>
  <c r="AB82" i="426"/>
  <c r="AE57" i="450"/>
  <c r="AE79" i="444"/>
  <c r="AB54" i="464"/>
  <c r="AB59" i="413"/>
  <c r="AB58" i="434"/>
  <c r="AE70" i="428"/>
  <c r="AB80" i="388"/>
  <c r="AE66" i="428"/>
  <c r="AB69" i="412"/>
  <c r="AE86" i="432"/>
  <c r="AE75" i="388"/>
  <c r="AK75" i="388"/>
  <c r="AF75" i="388"/>
  <c r="AI86" i="432"/>
  <c r="AC69" i="412"/>
  <c r="AI66" i="428"/>
  <c r="AJ70" i="428"/>
  <c r="AH70" i="428"/>
  <c r="AC54" i="464"/>
  <c r="AJ79" i="444"/>
  <c r="AF57" i="450"/>
  <c r="AI57" i="450"/>
  <c r="AJ88" i="388"/>
  <c r="AQ81" i="399"/>
  <c r="AT81" i="399"/>
  <c r="AG85" i="399"/>
  <c r="AH54" i="452"/>
  <c r="AJ54" i="452"/>
  <c r="AF59" i="414"/>
  <c r="AC64" i="458"/>
  <c r="AF64" i="426"/>
  <c r="AI73" i="413"/>
  <c r="AG73" i="413"/>
  <c r="AI86" i="438"/>
  <c r="AK55" i="414"/>
  <c r="AH55" i="414"/>
  <c r="AJ74" i="388"/>
  <c r="AH78" i="414"/>
  <c r="AG78" i="414"/>
  <c r="AG88" i="415"/>
  <c r="AJ88" i="415"/>
  <c r="AQ79" i="399"/>
  <c r="AK80" i="450"/>
  <c r="AG80" i="450"/>
  <c r="AG68" i="430"/>
  <c r="AI63" i="434"/>
  <c r="AF63" i="434"/>
  <c r="AF84" i="415"/>
  <c r="AI66" i="460"/>
  <c r="AH66" i="460"/>
  <c r="AJ54" i="413"/>
  <c r="AG54" i="413"/>
  <c r="AG53" i="411"/>
  <c r="AK87" i="411"/>
  <c r="AI87" i="411"/>
  <c r="AI86" i="413"/>
  <c r="AJ86" i="426"/>
  <c r="AI86" i="426"/>
  <c r="AC78" i="446"/>
  <c r="AG62" i="388"/>
  <c r="AJ62" i="388"/>
  <c r="AJ73" i="432"/>
  <c r="AH63" i="399"/>
  <c r="AG63" i="399"/>
  <c r="AH60" i="414"/>
  <c r="AK56" i="448"/>
  <c r="AG56" i="448"/>
  <c r="AF54" i="399"/>
  <c r="AJ69" i="424"/>
  <c r="AF69" i="424"/>
  <c r="AH88" i="411"/>
  <c r="AK88" i="411"/>
  <c r="AI75" i="414"/>
  <c r="AG57" i="428"/>
  <c r="AK57" i="428"/>
  <c r="AG61" i="388"/>
  <c r="AJ61" i="388"/>
  <c r="AJ82" i="434"/>
  <c r="AF76" i="426"/>
  <c r="AK76" i="426"/>
  <c r="AK78" i="413"/>
  <c r="AC59" i="420"/>
  <c r="AK59" i="418"/>
  <c r="AG72" i="420"/>
  <c r="AK72" i="420"/>
  <c r="AJ68" i="436"/>
  <c r="AK85" i="444"/>
  <c r="AG85" i="444"/>
  <c r="AH54" i="430"/>
  <c r="AC57" i="412"/>
  <c r="AS87" i="388"/>
  <c r="AF74" i="450"/>
  <c r="AI74" i="450"/>
  <c r="AI53" i="436"/>
  <c r="AH76" i="414"/>
  <c r="AJ76" i="414"/>
  <c r="AG66" i="417"/>
  <c r="AC78" i="436"/>
  <c r="AH84" i="450"/>
  <c r="AJ85" i="420"/>
  <c r="AF85" i="420"/>
  <c r="AH71" i="411"/>
  <c r="AG87" i="454"/>
  <c r="AF87" i="454"/>
  <c r="AK75" i="428"/>
  <c r="AF76" i="413"/>
  <c r="AJ76" i="413"/>
  <c r="AI70" i="412"/>
  <c r="AK65" i="436"/>
  <c r="AG65" i="436"/>
  <c r="AH69" i="399"/>
  <c r="AF69" i="399"/>
  <c r="AH85" i="413"/>
  <c r="AF53" i="415"/>
  <c r="AJ53" i="415"/>
  <c r="AS85" i="399"/>
  <c r="AF74" i="417"/>
  <c r="AH74" i="417"/>
  <c r="AC58" i="417"/>
  <c r="AI79" i="399"/>
  <c r="AG79" i="420"/>
  <c r="AJ79" i="420"/>
  <c r="AF58" i="388"/>
  <c r="AI58" i="388"/>
  <c r="AG70" i="424"/>
  <c r="AJ57" i="446"/>
  <c r="AI57" i="446"/>
  <c r="AK81" i="446"/>
  <c r="AJ85" i="432"/>
  <c r="AI85" i="432"/>
  <c r="AJ62" i="426"/>
  <c r="AC79" i="422"/>
  <c r="AF71" i="412"/>
  <c r="AC65" i="399"/>
  <c r="AH87" i="413"/>
  <c r="AC61" i="412"/>
  <c r="AC65" i="460"/>
  <c r="AG65" i="442"/>
  <c r="AK59" i="452"/>
  <c r="AF59" i="452"/>
  <c r="AF56" i="472"/>
  <c r="AC84" i="438"/>
  <c r="AF78" i="426"/>
  <c r="AF60" i="417"/>
  <c r="AJ60" i="417"/>
  <c r="AK60" i="438"/>
  <c r="AC64" i="416"/>
  <c r="AJ64" i="430"/>
  <c r="AF86" i="460"/>
  <c r="AG86" i="460"/>
  <c r="AJ74" i="420"/>
  <c r="AC84" i="444"/>
  <c r="AJ58" i="452"/>
  <c r="AH58" i="452"/>
  <c r="AC77" i="446"/>
  <c r="AI85" i="440"/>
  <c r="AK86" i="442"/>
  <c r="AI86" i="442"/>
  <c r="AJ57" i="420"/>
  <c r="AI57" i="420"/>
  <c r="AJ86" i="466"/>
  <c r="AC56" i="388"/>
  <c r="AF77" i="388"/>
  <c r="AH53" i="399"/>
  <c r="AF53" i="399"/>
  <c r="AI78" i="388"/>
  <c r="AK78" i="388"/>
  <c r="AI88" i="420"/>
  <c r="AC65" i="450"/>
  <c r="AI77" i="438"/>
  <c r="AC87" i="414"/>
  <c r="AJ75" i="426"/>
  <c r="AC82" i="434"/>
  <c r="AG65" i="416"/>
  <c r="AJ65" i="416"/>
  <c r="AC87" i="426"/>
  <c r="AF60" i="399"/>
  <c r="AC60" i="418"/>
  <c r="AC88" i="414"/>
  <c r="AF78" i="399"/>
  <c r="AC80" i="410"/>
  <c r="AH56" i="424"/>
  <c r="AJ65" i="413"/>
  <c r="AG65" i="413"/>
  <c r="AG62" i="442"/>
  <c r="AC66" i="422"/>
  <c r="AK73" i="436"/>
  <c r="AF73" i="436"/>
  <c r="AI80" i="410"/>
  <c r="AK62" i="432"/>
  <c r="AI62" i="432"/>
  <c r="AH53" i="414"/>
  <c r="AJ86" i="417"/>
  <c r="AG86" i="417"/>
  <c r="AG85" i="446"/>
  <c r="AH85" i="446"/>
  <c r="AH56" i="434"/>
  <c r="AK83" i="454"/>
  <c r="AJ83" i="454"/>
  <c r="AG71" i="399"/>
  <c r="AC71" i="432"/>
  <c r="AC87" i="428"/>
  <c r="AC54" i="426"/>
  <c r="AJ63" i="442"/>
  <c r="AH63" i="442"/>
  <c r="AJ78" i="452"/>
  <c r="AC81" i="430"/>
  <c r="AJ77" i="417"/>
  <c r="AH77" i="417"/>
  <c r="AH83" i="440"/>
  <c r="AJ77" i="428"/>
  <c r="AK77" i="428"/>
  <c r="AF62" i="414"/>
  <c r="AC85" i="462"/>
  <c r="AC68" i="426"/>
  <c r="AH79" i="422"/>
  <c r="AC76" i="413"/>
  <c r="AK70" i="432"/>
  <c r="AG70" i="420"/>
  <c r="AI70" i="420"/>
  <c r="AU84" i="420"/>
  <c r="AH65" i="417"/>
  <c r="AK65" i="417"/>
  <c r="AK61" i="399"/>
  <c r="AC85" i="399"/>
  <c r="AF58" i="416"/>
  <c r="AC58" i="413"/>
  <c r="AG67" i="438"/>
  <c r="AH67" i="438"/>
  <c r="AI71" i="434"/>
  <c r="AJ71" i="434"/>
  <c r="AF54" i="388"/>
  <c r="AC79" i="434"/>
  <c r="AH70" i="413"/>
  <c r="AC73" i="434"/>
  <c r="AJ59" i="446"/>
  <c r="AC67" i="416"/>
  <c r="AI59" i="388"/>
  <c r="AI74" i="413"/>
  <c r="AK74" i="413"/>
  <c r="AF53" i="413"/>
  <c r="AC75" i="424"/>
  <c r="AF84" i="430"/>
  <c r="AG68" i="426"/>
  <c r="AF68" i="426"/>
  <c r="AG63" i="416"/>
  <c r="AC66" i="454"/>
  <c r="AI76" i="388"/>
  <c r="AK64" i="458"/>
  <c r="AG64" i="458"/>
  <c r="AK57" i="434"/>
  <c r="AC53" i="434"/>
  <c r="AH80" i="452"/>
  <c r="AJ61" i="411"/>
  <c r="AF61" i="411"/>
  <c r="AF65" i="452"/>
  <c r="AK65" i="452"/>
  <c r="AF84" i="440"/>
  <c r="AJ84" i="440"/>
  <c r="AJ66" i="399"/>
  <c r="AF66" i="399"/>
  <c r="AC76" i="426"/>
  <c r="AI88" i="417"/>
  <c r="AF88" i="417"/>
  <c r="AG62" i="452"/>
  <c r="AG75" i="450"/>
  <c r="AJ75" i="450"/>
  <c r="AG65" i="420"/>
  <c r="AI85" i="438"/>
  <c r="AG85" i="438"/>
  <c r="AG85" i="442"/>
  <c r="AC58" i="422"/>
  <c r="AI69" i="420"/>
  <c r="AC58" i="470"/>
  <c r="AT81" i="442"/>
  <c r="AU81" i="442"/>
  <c r="AK82" i="430"/>
  <c r="AI73" i="416"/>
  <c r="AJ73" i="416"/>
  <c r="AI74" i="430"/>
  <c r="AK83" i="399"/>
  <c r="AJ83" i="399"/>
  <c r="AG85" i="456"/>
  <c r="AH85" i="456"/>
  <c r="AF72" i="438"/>
  <c r="AG84" i="413"/>
  <c r="AH84" i="413"/>
  <c r="AK87" i="422"/>
  <c r="AC87" i="411"/>
  <c r="AH56" i="450"/>
  <c r="AF56" i="450"/>
  <c r="AH60" i="428"/>
  <c r="AC64" i="399"/>
  <c r="AF58" i="450"/>
  <c r="AC65" i="416"/>
  <c r="AS87" i="399"/>
  <c r="AI54" i="426"/>
  <c r="AJ72" i="418"/>
  <c r="AF72" i="418"/>
  <c r="AI73" i="420"/>
  <c r="AH73" i="420"/>
  <c r="AH57" i="416"/>
  <c r="AG78" i="460"/>
  <c r="AK78" i="460"/>
  <c r="AH65" i="412"/>
  <c r="AC88" i="436"/>
  <c r="AC59" i="416"/>
  <c r="AH57" i="412"/>
  <c r="AG57" i="412"/>
  <c r="AK79" i="388"/>
  <c r="AI79" i="388"/>
  <c r="AF77" i="430"/>
  <c r="AI77" i="430"/>
  <c r="AH66" i="440"/>
  <c r="AR78" i="399"/>
  <c r="AQ78" i="399"/>
  <c r="AK86" i="444"/>
  <c r="AJ54" i="416"/>
  <c r="AG54" i="416"/>
  <c r="AC58" i="415"/>
  <c r="AJ88" i="430"/>
  <c r="AI64" i="411"/>
  <c r="AJ64" i="411"/>
  <c r="AI81" i="388"/>
  <c r="AC81" i="418"/>
  <c r="AH78" i="430"/>
  <c r="AI88" i="399"/>
  <c r="AK88" i="399"/>
  <c r="AG73" i="417"/>
  <c r="AC58" i="432"/>
  <c r="AI59" i="432"/>
  <c r="AH85" i="412"/>
  <c r="AF85" i="412"/>
  <c r="AK84" i="422"/>
  <c r="AF84" i="422"/>
  <c r="AH71" i="414"/>
  <c r="AH65" i="440"/>
  <c r="AK65" i="440"/>
  <c r="AJ60" i="412"/>
  <c r="AH60" i="412"/>
  <c r="AI73" i="388"/>
  <c r="AK73" i="388"/>
  <c r="AH58" i="411"/>
  <c r="AI56" i="430"/>
  <c r="AH56" i="430"/>
  <c r="AC54" i="436"/>
  <c r="AI60" i="388"/>
  <c r="AJ63" i="417"/>
  <c r="AG63" i="417"/>
  <c r="AK68" i="434"/>
  <c r="AC74" i="422"/>
  <c r="AF57" i="414"/>
  <c r="AI86" i="415"/>
  <c r="AK86" i="415"/>
  <c r="AK72" i="414"/>
  <c r="AC62" i="432"/>
  <c r="AJ56" i="454"/>
  <c r="AC74" i="450"/>
  <c r="AI69" i="416"/>
  <c r="AF63" i="426"/>
  <c r="AK63" i="426"/>
  <c r="AC54" i="414"/>
  <c r="AG78" i="418"/>
  <c r="AC63" i="432"/>
  <c r="AH80" i="420"/>
  <c r="AF72" i="452"/>
  <c r="AG72" i="452"/>
  <c r="AI60" i="456"/>
  <c r="AJ60" i="454"/>
  <c r="AG60" i="454"/>
  <c r="AH69" i="464"/>
  <c r="AC82" i="413"/>
  <c r="AJ79" i="426"/>
  <c r="AC83" i="474"/>
  <c r="AG79" i="412"/>
  <c r="AJ79" i="413"/>
  <c r="AK79" i="413"/>
  <c r="AC88" i="446"/>
  <c r="AJ81" i="415"/>
  <c r="AI67" i="446"/>
  <c r="AF67" i="446"/>
  <c r="AK69" i="458"/>
  <c r="AC55" i="422"/>
  <c r="AJ74" i="432"/>
  <c r="AF71" i="418"/>
  <c r="AI71" i="418"/>
  <c r="AK63" i="422"/>
  <c r="AH63" i="422"/>
  <c r="AF87" i="388"/>
  <c r="AH87" i="388"/>
  <c r="AG60" i="436"/>
  <c r="AH60" i="436"/>
  <c r="AK80" i="415"/>
  <c r="AI77" i="416"/>
  <c r="AH77" i="416"/>
  <c r="AH70" i="399"/>
  <c r="AJ70" i="399"/>
  <c r="AH80" i="399"/>
  <c r="AF81" i="417"/>
  <c r="AJ81" i="417"/>
  <c r="AK79" i="415"/>
  <c r="AJ87" i="426"/>
  <c r="AH87" i="426"/>
  <c r="AJ75" i="424"/>
  <c r="AH71" i="430"/>
  <c r="AG71" i="430"/>
  <c r="AJ64" i="436"/>
  <c r="AF54" i="415"/>
  <c r="AJ54" i="415"/>
  <c r="AI75" i="422"/>
  <c r="AG54" i="424"/>
  <c r="AK54" i="424"/>
  <c r="AK69" i="448"/>
  <c r="AJ57" i="417"/>
  <c r="AH57" i="417"/>
  <c r="AH73" i="426"/>
  <c r="AG73" i="426"/>
  <c r="AH62" i="415"/>
  <c r="AC76" i="432"/>
  <c r="AJ63" i="456"/>
  <c r="AC78" i="440"/>
  <c r="AK60" i="442"/>
  <c r="AH73" i="466"/>
  <c r="AJ73" i="466"/>
  <c r="AH75" i="418"/>
  <c r="AI75" i="474"/>
  <c r="AH75" i="474"/>
  <c r="AF88" i="428"/>
  <c r="AI80" i="413"/>
  <c r="AG80" i="413"/>
  <c r="AH69" i="415"/>
  <c r="AK59" i="399"/>
  <c r="AH59" i="399"/>
  <c r="AJ68" i="428"/>
  <c r="AK72" i="399"/>
  <c r="AH72" i="399"/>
  <c r="AC70" i="417"/>
  <c r="AH71" i="388"/>
  <c r="AC88" i="388"/>
  <c r="AK69" i="414"/>
  <c r="AC83" i="424"/>
  <c r="AI83" i="422"/>
  <c r="AK65" i="434"/>
  <c r="AJ65" i="434"/>
  <c r="AH57" i="415"/>
  <c r="AC81" i="413"/>
  <c r="AG54" i="448"/>
  <c r="AK60" i="411"/>
  <c r="AG60" i="411"/>
  <c r="AG76" i="399"/>
  <c r="AC83" i="420"/>
  <c r="AC80" i="412"/>
  <c r="AH56" i="436"/>
  <c r="AC73" i="440"/>
  <c r="AF72" i="426"/>
  <c r="AC68" i="436"/>
  <c r="AK73" i="418"/>
  <c r="AH79" i="434"/>
  <c r="AF79" i="434"/>
  <c r="AC70" i="430"/>
  <c r="AH64" i="418"/>
  <c r="AF64" i="418"/>
  <c r="AH78" i="417"/>
  <c r="AI75" i="442"/>
  <c r="AG75" i="442"/>
  <c r="AJ70" i="415"/>
  <c r="AF70" i="415"/>
  <c r="AC65" i="428"/>
  <c r="AK53" i="456"/>
  <c r="AC70" i="446"/>
  <c r="AF80" i="436"/>
  <c r="AC66" i="432"/>
  <c r="AI75" i="434"/>
  <c r="AC64" i="417"/>
  <c r="AJ61" i="417"/>
  <c r="AG53" i="434"/>
  <c r="AJ53" i="434"/>
  <c r="AK54" i="436"/>
  <c r="AH60" i="415"/>
  <c r="AJ60" i="415"/>
  <c r="AH83" i="418"/>
  <c r="AJ83" i="418"/>
  <c r="AJ82" i="440"/>
  <c r="AK82" i="440"/>
  <c r="AJ66" i="413"/>
  <c r="AH59" i="424"/>
  <c r="AG59" i="424"/>
  <c r="AG60" i="413"/>
  <c r="AK58" i="422"/>
  <c r="AG58" i="422"/>
  <c r="AF86" i="424"/>
  <c r="AC65" i="414"/>
  <c r="AC87" i="420"/>
  <c r="AF88" i="446"/>
  <c r="AJ88" i="446"/>
  <c r="AG86" i="450"/>
  <c r="AJ57" i="460"/>
  <c r="AF57" i="460"/>
  <c r="AH77" i="446"/>
  <c r="AK77" i="446"/>
  <c r="AJ87" i="444"/>
  <c r="AC58" i="464"/>
  <c r="AJ55" i="432"/>
  <c r="AG55" i="432"/>
  <c r="AF78" i="442"/>
  <c r="AR86" i="464"/>
  <c r="AC88" i="438"/>
  <c r="AG81" i="440"/>
  <c r="AH76" i="470"/>
  <c r="AG76" i="470"/>
  <c r="AJ75" i="472"/>
  <c r="AI75" i="472"/>
  <c r="AJ62" i="428"/>
  <c r="AC70" i="420"/>
  <c r="AK57" i="399"/>
  <c r="AI69" i="436"/>
  <c r="AK69" i="436"/>
  <c r="AC78" i="414"/>
  <c r="AJ62" i="446"/>
  <c r="AI63" i="388"/>
  <c r="AJ63" i="388"/>
  <c r="AH81" i="424"/>
  <c r="AC70" i="426"/>
  <c r="AF85" i="414"/>
  <c r="AH64" i="444"/>
  <c r="AG64" i="444"/>
  <c r="AC58" i="442"/>
  <c r="AH63" i="411"/>
  <c r="AG67" i="422"/>
  <c r="AK67" i="422"/>
  <c r="AK58" i="430"/>
  <c r="AC82" i="414"/>
  <c r="AI66" i="416"/>
  <c r="AC64" i="413"/>
  <c r="AH88" i="426"/>
  <c r="AH88" i="436"/>
  <c r="AK88" i="436"/>
  <c r="AJ67" i="413"/>
  <c r="AG66" i="388"/>
  <c r="AJ66" i="388"/>
  <c r="AT81" i="388"/>
  <c r="AC72" i="388"/>
  <c r="AI70" i="411"/>
  <c r="AI75" i="476"/>
  <c r="AH75" i="476"/>
  <c r="AI78" i="412"/>
  <c r="AI87" i="399"/>
  <c r="AF87" i="399"/>
  <c r="AF74" i="436"/>
  <c r="AJ66" i="420"/>
  <c r="AG66" i="420"/>
  <c r="AJ58" i="426"/>
  <c r="AT88" i="388"/>
  <c r="AK87" i="414"/>
  <c r="AG87" i="414"/>
  <c r="AG61" i="413"/>
  <c r="AK61" i="413"/>
  <c r="AJ68" i="413"/>
  <c r="AF68" i="413"/>
  <c r="AH86" i="458"/>
  <c r="AC58" i="420"/>
  <c r="AC60" i="420"/>
  <c r="AF55" i="388"/>
  <c r="AC81" i="415"/>
  <c r="AC69" i="426"/>
  <c r="AF56" i="399"/>
  <c r="AK81" i="418"/>
  <c r="AH81" i="418"/>
  <c r="AJ53" i="418"/>
  <c r="AF53" i="418"/>
  <c r="AJ70" i="414"/>
  <c r="AC53" i="388"/>
  <c r="AF59" i="417"/>
  <c r="AF68" i="422"/>
  <c r="AK68" i="422"/>
  <c r="AC59" i="444"/>
  <c r="AF65" i="424"/>
  <c r="AH59" i="450"/>
  <c r="AI59" i="450"/>
  <c r="AK87" i="424"/>
  <c r="AF87" i="424"/>
  <c r="AH64" i="412"/>
  <c r="AC82" i="432"/>
  <c r="AF59" i="420"/>
  <c r="AJ59" i="420"/>
  <c r="AG86" i="446"/>
  <c r="AC88" i="432"/>
  <c r="AG68" i="470"/>
  <c r="AC82" i="399"/>
  <c r="AK61" i="424"/>
  <c r="AK75" i="399"/>
  <c r="AI75" i="399"/>
  <c r="AJ81" i="426"/>
  <c r="AG81" i="426"/>
  <c r="AF68" i="399"/>
  <c r="AC60" i="422"/>
  <c r="AG77" i="436"/>
  <c r="AH63" i="420"/>
  <c r="AF63" i="420"/>
  <c r="AG82" i="412"/>
  <c r="AC53" i="413"/>
  <c r="AI72" i="424"/>
  <c r="AG72" i="424"/>
  <c r="AI83" i="412"/>
  <c r="AI56" i="388"/>
  <c r="AH56" i="388"/>
  <c r="AG57" i="413"/>
  <c r="AC78" i="424"/>
  <c r="AI74" i="424"/>
  <c r="AG63" i="415"/>
  <c r="AJ63" i="415"/>
  <c r="AJ60" i="466"/>
  <c r="AC77" i="411"/>
  <c r="AJ84" i="388"/>
  <c r="AF82" i="399"/>
  <c r="AK82" i="399"/>
  <c r="AK62" i="420"/>
  <c r="AC78" i="426"/>
  <c r="AI64" i="399"/>
  <c r="AK84" i="411"/>
  <c r="AG84" i="411"/>
  <c r="AC88" i="415"/>
  <c r="AJ78" i="424"/>
  <c r="AF80" i="417"/>
  <c r="AJ80" i="417"/>
  <c r="AF76" i="418"/>
  <c r="AH65" i="415"/>
  <c r="AJ65" i="415"/>
  <c r="AG55" i="413"/>
  <c r="AF55" i="413"/>
  <c r="AI56" i="410"/>
  <c r="AK56" i="410"/>
  <c r="AK84" i="418"/>
  <c r="AC87" i="442"/>
  <c r="AJ71" i="456"/>
  <c r="AG71" i="456"/>
  <c r="AH70" i="426"/>
  <c r="AH75" i="430"/>
  <c r="AG75" i="430"/>
  <c r="AC57" i="399"/>
  <c r="AG81" i="413"/>
  <c r="AJ81" i="413"/>
  <c r="AI61" i="430"/>
  <c r="AC65" i="452"/>
  <c r="AH83" i="426"/>
  <c r="AF57" i="422"/>
  <c r="AK57" i="422"/>
  <c r="AF83" i="388"/>
  <c r="AC71" i="424"/>
  <c r="AC63" i="434"/>
  <c r="AJ65" i="399"/>
  <c r="AC74" i="432"/>
  <c r="AH87" i="420"/>
  <c r="AH61" i="415"/>
  <c r="AI61" i="415"/>
  <c r="AJ73" i="438"/>
  <c r="AK73" i="438"/>
  <c r="AI69" i="450"/>
  <c r="AH67" i="430"/>
  <c r="AK67" i="430"/>
  <c r="AH80" i="424"/>
  <c r="AH68" i="462"/>
  <c r="AJ68" i="462"/>
  <c r="AJ80" i="432"/>
  <c r="AF80" i="432"/>
  <c r="AH69" i="462"/>
  <c r="AH84" i="428"/>
  <c r="AJ84" i="428"/>
  <c r="AI84" i="438"/>
  <c r="AJ73" i="446"/>
  <c r="AK73" i="446"/>
  <c r="AI53" i="388"/>
  <c r="AK53" i="388"/>
  <c r="AH56" i="416"/>
  <c r="AJ56" i="416"/>
  <c r="AJ55" i="415"/>
  <c r="AC69" i="416"/>
  <c r="AK66" i="411"/>
  <c r="AG85" i="428"/>
  <c r="AI85" i="428"/>
  <c r="AC71" i="452"/>
  <c r="AH66" i="424"/>
  <c r="AJ81" i="430"/>
  <c r="AF81" i="430"/>
  <c r="AC87" i="410"/>
  <c r="AF69" i="430"/>
  <c r="AJ64" i="422"/>
  <c r="AF64" i="422"/>
  <c r="AI84" i="444"/>
  <c r="AC66" i="412"/>
  <c r="AH54" i="450"/>
  <c r="AK54" i="450"/>
  <c r="AK76" i="424"/>
  <c r="AC81" i="442"/>
  <c r="AK76" i="450"/>
  <c r="AH88" i="454"/>
  <c r="AI88" i="454"/>
  <c r="AI80" i="442"/>
  <c r="AK56" i="456"/>
  <c r="AF56" i="456"/>
  <c r="AG75" i="420"/>
  <c r="AJ75" i="420"/>
  <c r="AK69" i="426"/>
  <c r="AF69" i="426"/>
  <c r="AI83" i="436"/>
  <c r="AG75" i="412"/>
  <c r="AF75" i="412"/>
  <c r="AI73" i="422"/>
  <c r="AC63" i="440"/>
  <c r="AG62" i="416"/>
  <c r="AC80" i="448"/>
  <c r="AG87" i="472"/>
  <c r="AJ59" i="468"/>
  <c r="AG59" i="468"/>
  <c r="AC79" i="446"/>
  <c r="AH84" i="468"/>
  <c r="AC83" i="416"/>
  <c r="AH76" i="430"/>
  <c r="AK76" i="430"/>
  <c r="AF63" i="462"/>
  <c r="AC82" i="458"/>
  <c r="AT87" i="474"/>
  <c r="AJ83" i="424"/>
  <c r="AG83" i="424"/>
  <c r="AK61" i="420"/>
  <c r="AK58" i="428"/>
  <c r="AJ58" i="428"/>
  <c r="AK73" i="399"/>
  <c r="AG79" i="428"/>
  <c r="AH79" i="428"/>
  <c r="AJ60" i="420"/>
  <c r="AI80" i="448"/>
  <c r="AF80" i="448"/>
  <c r="AI54" i="442"/>
  <c r="AH54" i="442"/>
  <c r="AF56" i="440"/>
  <c r="AK66" i="418"/>
  <c r="AF66" i="418"/>
  <c r="AF76" i="417"/>
  <c r="AC84" i="424"/>
  <c r="AH55" i="426"/>
  <c r="AK55" i="426"/>
  <c r="AG74" i="415"/>
  <c r="AF74" i="415"/>
  <c r="AJ56" i="420"/>
  <c r="AG55" i="412"/>
  <c r="AK55" i="412"/>
  <c r="AH67" i="462"/>
  <c r="AC75" i="412"/>
  <c r="AJ58" i="424"/>
  <c r="AI58" i="424"/>
  <c r="AF67" i="420"/>
  <c r="AJ86" i="448"/>
  <c r="AH86" i="448"/>
  <c r="AH86" i="411"/>
  <c r="AJ86" i="411"/>
  <c r="AK78" i="416"/>
  <c r="AC61" i="414"/>
  <c r="AH84" i="436"/>
  <c r="AC77" i="418"/>
  <c r="AG67" i="415"/>
  <c r="AH67" i="415"/>
  <c r="AJ86" i="399"/>
  <c r="AC74" i="388"/>
  <c r="AH82" i="411"/>
  <c r="AC72" i="415"/>
  <c r="AF77" i="432"/>
  <c r="AJ65" i="438"/>
  <c r="AK65" i="438"/>
  <c r="AK68" i="388"/>
  <c r="AJ68" i="388"/>
  <c r="AI88" i="456"/>
  <c r="AH82" i="388"/>
  <c r="AG82" i="388"/>
  <c r="AK77" i="399"/>
  <c r="AJ59" i="413"/>
  <c r="AG59" i="413"/>
  <c r="AK69" i="418"/>
  <c r="AF68" i="412"/>
  <c r="AG68" i="412"/>
  <c r="AG53" i="432"/>
  <c r="AC66" i="411"/>
  <c r="AH66" i="466"/>
  <c r="AC61" i="411"/>
  <c r="AI75" i="446"/>
  <c r="AC80" i="414"/>
  <c r="AT77" i="399"/>
  <c r="AH58" i="415"/>
  <c r="AI58" i="415"/>
  <c r="AJ75" i="444"/>
  <c r="AG75" i="444"/>
  <c r="AF67" i="426"/>
  <c r="AK76" i="416"/>
  <c r="AJ76" i="416"/>
  <c r="AJ55" i="442"/>
  <c r="AK55" i="442"/>
  <c r="AF53" i="430"/>
  <c r="AJ79" i="414"/>
  <c r="AK79" i="414"/>
  <c r="AI58" i="420"/>
  <c r="AK62" i="460"/>
  <c r="AG62" i="460"/>
  <c r="AJ74" i="474"/>
  <c r="AG74" i="474"/>
  <c r="AH68" i="440"/>
  <c r="AK68" i="440"/>
  <c r="AI58" i="448"/>
  <c r="AG58" i="448"/>
  <c r="AT81" i="460"/>
  <c r="AJ61" i="436"/>
  <c r="AI61" i="436"/>
  <c r="AF87" i="417"/>
  <c r="AC69" i="388"/>
  <c r="AI55" i="428"/>
  <c r="AI72" i="417"/>
  <c r="AG72" i="417"/>
  <c r="AC86" i="426"/>
  <c r="AF79" i="448"/>
  <c r="AC65" i="424"/>
  <c r="AG65" i="432"/>
  <c r="AC62" i="440"/>
  <c r="AI53" i="417"/>
  <c r="AC69" i="413"/>
  <c r="AC82" i="420"/>
  <c r="AJ74" i="412"/>
  <c r="AJ79" i="418"/>
  <c r="AG79" i="418"/>
  <c r="AI61" i="416"/>
  <c r="AG78" i="432"/>
  <c r="AK78" i="432"/>
  <c r="AJ80" i="388"/>
  <c r="AG80" i="388"/>
  <c r="AH86" i="388"/>
  <c r="AC57" i="388"/>
  <c r="AI55" i="417"/>
  <c r="AG55" i="417"/>
  <c r="AF64" i="414"/>
  <c r="AC80" i="428"/>
  <c r="AF84" i="412"/>
  <c r="AG69" i="388"/>
  <c r="AK69" i="388"/>
  <c r="AJ60" i="424"/>
  <c r="AG60" i="424"/>
  <c r="AH78" i="450"/>
  <c r="AT80" i="388"/>
  <c r="AH61" i="422"/>
  <c r="AF61" i="422"/>
  <c r="AH61" i="414"/>
  <c r="AC70" i="448"/>
  <c r="AG84" i="414"/>
  <c r="AF59" i="444"/>
  <c r="AI59" i="444"/>
  <c r="AG79" i="452"/>
  <c r="AC77" i="456"/>
  <c r="AJ56" i="438"/>
  <c r="AI73" i="428"/>
  <c r="AG73" i="428"/>
  <c r="AK71" i="424"/>
  <c r="AC72" i="413"/>
  <c r="AI81" i="436"/>
  <c r="AH57" i="424"/>
  <c r="AK57" i="424"/>
  <c r="AI71" i="413"/>
  <c r="AJ71" i="413"/>
  <c r="AK75" i="438"/>
  <c r="AK54" i="412"/>
  <c r="AI54" i="412"/>
  <c r="AC83" i="434"/>
  <c r="AK79" i="417"/>
  <c r="AG62" i="411"/>
  <c r="AH62" i="411"/>
  <c r="AH59" i="438"/>
  <c r="AK59" i="438"/>
  <c r="AI60" i="444"/>
  <c r="AJ74" i="428"/>
  <c r="AK74" i="428"/>
  <c r="AG60" i="418"/>
  <c r="AI60" i="418"/>
  <c r="AG81" i="399"/>
  <c r="AC66" i="417"/>
  <c r="AJ82" i="454"/>
  <c r="AI64" i="428"/>
  <c r="AJ64" i="428"/>
  <c r="AH66" i="426"/>
  <c r="AJ57" i="440"/>
  <c r="AK57" i="440"/>
  <c r="AI85" i="388"/>
  <c r="AH80" i="426"/>
  <c r="AI80" i="426"/>
  <c r="AK68" i="414"/>
  <c r="AI68" i="414"/>
  <c r="AI70" i="450"/>
  <c r="AH70" i="450"/>
  <c r="AC79" i="470"/>
  <c r="AI84" i="448"/>
  <c r="AJ84" i="448"/>
  <c r="AG74" i="399"/>
  <c r="AK85" i="411"/>
  <c r="AI85" i="411"/>
  <c r="AG74" i="454"/>
  <c r="AC81" i="411"/>
  <c r="AK83" i="411"/>
  <c r="AI78" i="448"/>
  <c r="AF78" i="448"/>
  <c r="AI67" i="448"/>
  <c r="AF67" i="448"/>
  <c r="AF83" i="416"/>
  <c r="AK86" i="462"/>
  <c r="AF86" i="462"/>
  <c r="AG82" i="438"/>
  <c r="AC82" i="411"/>
  <c r="AI54" i="418"/>
  <c r="AC57" i="420"/>
  <c r="AH64" i="424"/>
  <c r="AI85" i="454"/>
  <c r="AF85" i="454"/>
  <c r="AG53" i="438"/>
  <c r="AG77" i="414"/>
  <c r="AI77" i="414"/>
  <c r="AJ66" i="414"/>
  <c r="AJ81" i="432"/>
  <c r="AG81" i="432"/>
  <c r="AC61" i="460"/>
  <c r="AR86" i="420"/>
  <c r="AI74" i="452"/>
  <c r="AG74" i="452"/>
  <c r="AJ64" i="413"/>
  <c r="AC57" i="413"/>
  <c r="AF83" i="446"/>
  <c r="AJ71" i="470"/>
  <c r="AI71" i="470"/>
  <c r="AK69" i="411"/>
  <c r="AC54" i="412"/>
  <c r="AI54" i="464"/>
  <c r="AH54" i="464"/>
  <c r="AK70" i="466"/>
  <c r="AH85" i="422"/>
  <c r="AJ85" i="422"/>
  <c r="AK70" i="454"/>
  <c r="AC72" i="410"/>
  <c r="AG74" i="448"/>
  <c r="AI67" i="428"/>
  <c r="AG67" i="428"/>
  <c r="AJ69" i="442"/>
  <c r="AK80" i="474"/>
  <c r="AH80" i="474"/>
  <c r="AI55" i="438"/>
  <c r="AC67" i="458"/>
  <c r="AU83" i="416"/>
  <c r="AC71" i="470"/>
  <c r="AT81" i="432"/>
  <c r="AI63" i="413"/>
  <c r="AK80" i="434"/>
  <c r="AH80" i="434"/>
  <c r="AF72" i="388"/>
  <c r="AC75" i="426"/>
  <c r="AI59" i="416"/>
  <c r="AG59" i="422"/>
  <c r="AJ59" i="422"/>
  <c r="AC83" i="388"/>
  <c r="AK84" i="456"/>
  <c r="AH55" i="399"/>
  <c r="AJ55" i="399"/>
  <c r="AH81" i="422"/>
  <c r="AI70" i="388"/>
  <c r="AF70" i="388"/>
  <c r="AC78" i="413"/>
  <c r="AI70" i="418"/>
  <c r="AC58" i="436"/>
  <c r="AG57" i="436"/>
  <c r="AI57" i="436"/>
  <c r="AF58" i="399"/>
  <c r="AC82" i="418"/>
  <c r="AF67" i="432"/>
  <c r="AC85" i="426"/>
  <c r="AH66" i="422"/>
  <c r="AK66" i="422"/>
  <c r="AK74" i="422"/>
  <c r="AI77" i="424"/>
  <c r="AK77" i="424"/>
  <c r="AC56" i="440"/>
  <c r="AJ82" i="432"/>
  <c r="AC65" i="417"/>
  <c r="AJ56" i="411"/>
  <c r="AH60" i="430"/>
  <c r="AI60" i="430"/>
  <c r="AF57" i="438"/>
  <c r="AI86" i="452"/>
  <c r="AG86" i="452"/>
  <c r="AG80" i="422"/>
  <c r="AK85" i="415"/>
  <c r="AF85" i="415"/>
  <c r="AH71" i="468"/>
  <c r="AC83" i="399"/>
  <c r="AK83" i="417"/>
  <c r="AG83" i="417"/>
  <c r="AF69" i="412"/>
  <c r="AJ54" i="432"/>
  <c r="AH54" i="432"/>
  <c r="AG84" i="417"/>
  <c r="AG74" i="418"/>
  <c r="AH74" i="418"/>
  <c r="AK88" i="412"/>
  <c r="AH88" i="412"/>
  <c r="AK85" i="424"/>
  <c r="AC54" i="434"/>
  <c r="AK62" i="417"/>
  <c r="AK55" i="416"/>
  <c r="AJ55" i="416"/>
  <c r="AI82" i="428"/>
  <c r="AJ70" i="446"/>
  <c r="AI70" i="446"/>
  <c r="AH56" i="444"/>
  <c r="AC68" i="416"/>
  <c r="AK62" i="399"/>
  <c r="AK83" i="415"/>
  <c r="AH83" i="415"/>
  <c r="AG77" i="412"/>
  <c r="AH82" i="414"/>
  <c r="AK82" i="414"/>
  <c r="AG59" i="411"/>
  <c r="AG55" i="418"/>
  <c r="AI55" i="418"/>
  <c r="AG56" i="414"/>
  <c r="AJ56" i="414"/>
  <c r="AK81" i="416"/>
  <c r="AI62" i="413"/>
  <c r="AH62" i="413"/>
  <c r="AK55" i="436"/>
  <c r="AH57" i="452"/>
  <c r="AF57" i="452"/>
  <c r="AJ67" i="399"/>
  <c r="AH67" i="399"/>
  <c r="AI67" i="417"/>
  <c r="AF67" i="417"/>
  <c r="AI60" i="422"/>
  <c r="AI75" i="388"/>
  <c r="AJ75" i="388"/>
  <c r="AG86" i="432"/>
  <c r="AH66" i="428"/>
  <c r="AF66" i="428"/>
  <c r="AI70" i="428"/>
  <c r="AG70" i="428"/>
  <c r="AH79" i="444"/>
  <c r="AG79" i="444"/>
  <c r="AH57" i="450"/>
  <c r="AC82" i="426"/>
  <c r="AI88" i="388"/>
  <c r="AR81" i="399"/>
  <c r="AC86" i="417"/>
  <c r="AF85" i="399"/>
  <c r="AF54" i="452"/>
  <c r="AG54" i="452"/>
  <c r="AJ59" i="414"/>
  <c r="AC62" i="422"/>
  <c r="AG64" i="426"/>
  <c r="AH73" i="413"/>
  <c r="AF73" i="413"/>
  <c r="AK86" i="438"/>
  <c r="AF55" i="414"/>
  <c r="AG55" i="414"/>
  <c r="AK74" i="388"/>
  <c r="AJ78" i="414"/>
  <c r="AI78" i="414"/>
  <c r="AK88" i="415"/>
  <c r="AC55" i="399"/>
  <c r="AU79" i="399"/>
  <c r="AH80" i="450"/>
  <c r="AC85" i="452"/>
  <c r="AF68" i="430"/>
  <c r="AK63" i="434"/>
  <c r="AJ63" i="434"/>
  <c r="AJ84" i="415"/>
  <c r="AK66" i="460"/>
  <c r="AF66" i="460"/>
  <c r="AH54" i="413"/>
  <c r="AI54" i="413"/>
  <c r="AJ53" i="411"/>
  <c r="AH87" i="411"/>
  <c r="AJ87" i="411"/>
  <c r="AJ86" i="413"/>
  <c r="AH86" i="426"/>
  <c r="AK86" i="426"/>
  <c r="AC84" i="411"/>
  <c r="AH62" i="388"/>
  <c r="AF73" i="432"/>
  <c r="AH73" i="432"/>
  <c r="AI63" i="399"/>
  <c r="AG60" i="414"/>
  <c r="AK60" i="414"/>
  <c r="AI56" i="448"/>
  <c r="AC77" i="454"/>
  <c r="AK54" i="399"/>
  <c r="AH69" i="424"/>
  <c r="AI69" i="424"/>
  <c r="AF88" i="411"/>
  <c r="AK75" i="414"/>
  <c r="AF75" i="414"/>
  <c r="AI57" i="428"/>
  <c r="AC88" i="426"/>
  <c r="AI61" i="388"/>
  <c r="AG82" i="434"/>
  <c r="AI82" i="434"/>
  <c r="AJ76" i="426"/>
  <c r="AJ78" i="413"/>
  <c r="AI78" i="413"/>
  <c r="AC62" i="414"/>
  <c r="AG59" i="418"/>
  <c r="AH72" i="420"/>
  <c r="AF72" i="420"/>
  <c r="AH68" i="436"/>
  <c r="AH85" i="444"/>
  <c r="AJ85" i="444"/>
  <c r="AF54" i="430"/>
  <c r="AC68" i="452"/>
  <c r="AU87" i="388"/>
  <c r="AK74" i="450"/>
  <c r="AJ53" i="436"/>
  <c r="AG53" i="436"/>
  <c r="AI76" i="414"/>
  <c r="AF76" i="414"/>
  <c r="AK66" i="417"/>
  <c r="AF84" i="450"/>
  <c r="AJ84" i="450"/>
  <c r="AH85" i="420"/>
  <c r="AI71" i="411"/>
  <c r="AG71" i="411"/>
  <c r="AI87" i="454"/>
  <c r="AF75" i="428"/>
  <c r="AJ75" i="428"/>
  <c r="AI76" i="413"/>
  <c r="AK70" i="412"/>
  <c r="AG70" i="412"/>
  <c r="AI65" i="436"/>
  <c r="AF65" i="436"/>
  <c r="AK69" i="399"/>
  <c r="AI69" i="399"/>
  <c r="AJ85" i="413"/>
  <c r="AI53" i="415"/>
  <c r="AG53" i="415"/>
  <c r="AQ85" i="399"/>
  <c r="AI74" i="417"/>
  <c r="AC61" i="434"/>
  <c r="AC81" i="420"/>
  <c r="AK79" i="399"/>
  <c r="AI79" i="420"/>
  <c r="AH79" i="420"/>
  <c r="AG58" i="388"/>
  <c r="AH58" i="388"/>
  <c r="AF70" i="424"/>
  <c r="AF57" i="446"/>
  <c r="AG57" i="446"/>
  <c r="AI81" i="446"/>
  <c r="AH85" i="432"/>
  <c r="AG85" i="432"/>
  <c r="AI62" i="426"/>
  <c r="AJ71" i="412"/>
  <c r="AH71" i="412"/>
  <c r="AC56" i="399"/>
  <c r="AI87" i="413"/>
  <c r="AC68" i="418"/>
  <c r="AJ65" i="442"/>
  <c r="AI65" i="442"/>
  <c r="AJ59" i="452"/>
  <c r="AJ56" i="472"/>
  <c r="AI56" i="472"/>
  <c r="AK78" i="426"/>
  <c r="AH78" i="426"/>
  <c r="AH60" i="417"/>
  <c r="AK60" i="417"/>
  <c r="AI60" i="438"/>
  <c r="AF64" i="430"/>
  <c r="AH64" i="430"/>
  <c r="AI86" i="460"/>
  <c r="AJ86" i="460"/>
  <c r="AI74" i="420"/>
  <c r="AC55" i="426"/>
  <c r="AG58" i="452"/>
  <c r="AF58" i="452"/>
  <c r="AK85" i="440"/>
  <c r="AH85" i="440"/>
  <c r="AF86" i="442"/>
  <c r="AH86" i="442"/>
  <c r="AG57" i="420"/>
  <c r="AC78" i="466"/>
  <c r="AH86" i="466"/>
  <c r="AJ77" i="388"/>
  <c r="AI77" i="388"/>
  <c r="AK53" i="399"/>
  <c r="AG53" i="399"/>
  <c r="AF78" i="388"/>
  <c r="AJ88" i="420"/>
  <c r="AH88" i="420"/>
  <c r="AC60" i="432"/>
  <c r="AH77" i="438"/>
  <c r="AI75" i="426"/>
  <c r="AH75" i="426"/>
  <c r="AC60" i="438"/>
  <c r="AF65" i="416"/>
  <c r="AI65" i="416"/>
  <c r="AC76" i="452"/>
  <c r="AG60" i="399"/>
  <c r="AC70" i="413"/>
  <c r="AC63" i="418"/>
  <c r="AG78" i="399"/>
  <c r="AJ56" i="424"/>
  <c r="AF56" i="424"/>
  <c r="AK65" i="413"/>
  <c r="AF65" i="413"/>
  <c r="AK62" i="442"/>
  <c r="AC85" i="388"/>
  <c r="AG73" i="436"/>
  <c r="AG80" i="410"/>
  <c r="AJ80" i="410"/>
  <c r="AH62" i="432"/>
  <c r="AC79" i="420"/>
  <c r="AF53" i="414"/>
  <c r="AK86" i="417"/>
  <c r="AH86" i="417"/>
  <c r="AF85" i="446"/>
  <c r="AJ85" i="446"/>
  <c r="AK56" i="434"/>
  <c r="AI83" i="454"/>
  <c r="AH83" i="454"/>
  <c r="AF71" i="399"/>
  <c r="AC87" i="412"/>
  <c r="AC86" i="416"/>
  <c r="AC77" i="436"/>
  <c r="AF63" i="442"/>
  <c r="AG63" i="442"/>
  <c r="AK78" i="452"/>
  <c r="AC68" i="422"/>
  <c r="AF77" i="417"/>
  <c r="AG77" i="417"/>
  <c r="AI83" i="440"/>
  <c r="AI77" i="428"/>
  <c r="AG77" i="428"/>
  <c r="AJ62" i="414"/>
  <c r="AC56" i="466"/>
  <c r="AJ79" i="422"/>
  <c r="AK79" i="422"/>
  <c r="AC78" i="454"/>
  <c r="AF70" i="432"/>
  <c r="AK70" i="420"/>
  <c r="AF70" i="420"/>
  <c r="AT84" i="420"/>
  <c r="AG65" i="417"/>
  <c r="AC66" i="438"/>
  <c r="AG61" i="399"/>
  <c r="AJ58" i="416"/>
  <c r="AG58" i="416"/>
  <c r="AC84" i="388"/>
  <c r="AF67" i="438"/>
  <c r="AC56" i="430"/>
  <c r="AH71" i="434"/>
  <c r="AG71" i="434"/>
  <c r="AK54" i="388"/>
  <c r="AC59" i="399"/>
  <c r="AI70" i="413"/>
  <c r="AC62" i="399"/>
  <c r="AK59" i="446"/>
  <c r="AH59" i="388"/>
  <c r="AG59" i="388"/>
  <c r="AH74" i="413"/>
  <c r="AC88" i="428"/>
  <c r="AH53" i="413"/>
  <c r="AH84" i="430"/>
  <c r="AI84" i="430"/>
  <c r="AH68" i="426"/>
  <c r="AI63" i="416"/>
  <c r="AF63" i="416"/>
  <c r="AH76" i="388"/>
  <c r="AJ76" i="388"/>
  <c r="AI64" i="458"/>
  <c r="AF64" i="458"/>
  <c r="AH57" i="434"/>
  <c r="AJ80" i="452"/>
  <c r="AF80" i="452"/>
  <c r="AG61" i="411"/>
  <c r="AC69" i="432"/>
  <c r="AG65" i="452"/>
  <c r="AC60" i="414"/>
  <c r="AK84" i="440"/>
  <c r="AH84" i="440"/>
  <c r="AI66" i="399"/>
  <c r="AC67" i="399"/>
  <c r="AC69" i="444"/>
  <c r="AJ88" i="417"/>
  <c r="AG88" i="417"/>
  <c r="AF62" i="452"/>
  <c r="AI75" i="450"/>
  <c r="AH75" i="450"/>
  <c r="AK65" i="420"/>
  <c r="AF85" i="438"/>
  <c r="AH85" i="438"/>
  <c r="AF85" i="442"/>
  <c r="AC82" i="415"/>
  <c r="AK69" i="420"/>
  <c r="AC80" i="415"/>
  <c r="AS81" i="442"/>
  <c r="AH82" i="430"/>
  <c r="AJ82" i="430"/>
  <c r="AG73" i="416"/>
  <c r="AH73" i="416"/>
  <c r="AH74" i="430"/>
  <c r="AG83" i="399"/>
  <c r="AF83" i="399"/>
  <c r="AK85" i="456"/>
  <c r="AK72" i="438"/>
  <c r="AH72" i="438"/>
  <c r="AI84" i="413"/>
  <c r="AC75" i="413"/>
  <c r="AI87" i="422"/>
  <c r="AC71" i="436"/>
  <c r="AI56" i="450"/>
  <c r="AK60" i="428"/>
  <c r="AJ60" i="428"/>
  <c r="AC67" i="426"/>
  <c r="AJ58" i="450"/>
  <c r="AU87" i="399"/>
  <c r="AR87" i="399"/>
  <c r="AK54" i="426"/>
  <c r="AH72" i="418"/>
  <c r="AK72" i="418"/>
  <c r="AJ73" i="420"/>
  <c r="AF57" i="416"/>
  <c r="AI57" i="416"/>
  <c r="AF78" i="460"/>
  <c r="AG65" i="412"/>
  <c r="AI65" i="412"/>
  <c r="AC68" i="432"/>
  <c r="AC84" i="414"/>
  <c r="AI57" i="412"/>
  <c r="AJ57" i="412"/>
  <c r="AF79" i="388"/>
  <c r="AJ79" i="388"/>
  <c r="AK77" i="430"/>
  <c r="AG77" i="430"/>
  <c r="AI66" i="440"/>
  <c r="AS78" i="399"/>
  <c r="AI86" i="444"/>
  <c r="AG86" i="444"/>
  <c r="AK54" i="416"/>
  <c r="AC79" i="388"/>
  <c r="AH88" i="430"/>
  <c r="AF88" i="430"/>
  <c r="AF64" i="411"/>
  <c r="AH64" i="411"/>
  <c r="AH81" i="388"/>
  <c r="AC57" i="428"/>
  <c r="AI78" i="430"/>
  <c r="AG88" i="399"/>
  <c r="AJ88" i="399"/>
  <c r="AH73" i="417"/>
  <c r="AC73" i="399"/>
  <c r="AJ59" i="432"/>
  <c r="AJ85" i="412"/>
  <c r="AK85" i="412"/>
  <c r="AH84" i="422"/>
  <c r="AC85" i="454"/>
  <c r="AF71" i="414"/>
  <c r="AI65" i="440"/>
  <c r="AG65" i="440"/>
  <c r="AG60" i="412"/>
  <c r="AC53" i="399"/>
  <c r="AF73" i="388"/>
  <c r="AC59" i="418"/>
  <c r="AF58" i="411"/>
  <c r="AJ56" i="430"/>
  <c r="AF56" i="430"/>
  <c r="AF60" i="388"/>
  <c r="AJ60" i="388"/>
  <c r="AI63" i="417"/>
  <c r="AJ68" i="434"/>
  <c r="AI68" i="434"/>
  <c r="AI57" i="414"/>
  <c r="AH57" i="414"/>
  <c r="AG86" i="415"/>
  <c r="AI72" i="414"/>
  <c r="AF72" i="414"/>
  <c r="AI56" i="454"/>
  <c r="AF56" i="454"/>
  <c r="AJ69" i="416"/>
  <c r="AK69" i="416"/>
  <c r="AG63" i="426"/>
  <c r="AJ63" i="426"/>
  <c r="AH78" i="418"/>
  <c r="AI78" i="418"/>
  <c r="AI80" i="420"/>
  <c r="AG80" i="420"/>
  <c r="AK72" i="452"/>
  <c r="AH72" i="452"/>
  <c r="AJ60" i="456"/>
  <c r="AI60" i="454"/>
  <c r="AK60" i="454"/>
  <c r="AI69" i="464"/>
  <c r="AC63" i="399"/>
  <c r="AK79" i="426"/>
  <c r="AI79" i="412"/>
  <c r="AF79" i="412"/>
  <c r="AI79" i="413"/>
  <c r="AC54" i="399"/>
  <c r="AH81" i="415"/>
  <c r="AF81" i="415"/>
  <c r="AH67" i="446"/>
  <c r="AK67" i="446"/>
  <c r="AI69" i="458"/>
  <c r="AC70" i="388"/>
  <c r="AK74" i="432"/>
  <c r="AH71" i="418"/>
  <c r="AJ71" i="418"/>
  <c r="AJ63" i="422"/>
  <c r="AI63" i="422"/>
  <c r="AK87" i="388"/>
  <c r="AC88" i="444"/>
  <c r="AJ60" i="436"/>
  <c r="AC63" i="422"/>
  <c r="AH80" i="415"/>
  <c r="AF77" i="416"/>
  <c r="AG77" i="416"/>
  <c r="AI70" i="399"/>
  <c r="AF80" i="399"/>
  <c r="AI80" i="399"/>
  <c r="AK81" i="417"/>
  <c r="AJ79" i="415"/>
  <c r="AG79" i="415"/>
  <c r="AF87" i="426"/>
  <c r="AF75" i="424"/>
  <c r="AK75" i="424"/>
  <c r="AI71" i="430"/>
  <c r="AG64" i="436"/>
  <c r="AF64" i="436"/>
  <c r="AH54" i="415"/>
  <c r="AK54" i="415"/>
  <c r="AJ75" i="422"/>
  <c r="AJ54" i="424"/>
  <c r="AI54" i="424"/>
  <c r="AJ69" i="448"/>
  <c r="AF57" i="417"/>
  <c r="AK57" i="417"/>
  <c r="AF73" i="426"/>
  <c r="AC74" i="424"/>
  <c r="AG62" i="415"/>
  <c r="AC54" i="413"/>
  <c r="AI63" i="456"/>
  <c r="AG60" i="442"/>
  <c r="AF60" i="442"/>
  <c r="AG73" i="466"/>
  <c r="AJ75" i="418"/>
  <c r="AK75" i="418"/>
  <c r="AF75" i="474"/>
  <c r="AI88" i="428"/>
  <c r="AK88" i="428"/>
  <c r="AJ80" i="413"/>
  <c r="AH80" i="413"/>
  <c r="AK69" i="415"/>
  <c r="AF59" i="399"/>
  <c r="AJ59" i="399"/>
  <c r="AH68" i="428"/>
  <c r="AI72" i="399"/>
  <c r="AG72" i="399"/>
  <c r="AC67" i="446"/>
  <c r="AF71" i="388"/>
  <c r="AJ69" i="414"/>
  <c r="AG69" i="414"/>
  <c r="AF83" i="422"/>
  <c r="AG83" i="422"/>
  <c r="AF65" i="434"/>
  <c r="AK57" i="415"/>
  <c r="AG57" i="415"/>
  <c r="AJ54" i="448"/>
  <c r="AI54" i="448"/>
  <c r="AF60" i="411"/>
  <c r="AC54" i="424"/>
  <c r="AK76" i="399"/>
  <c r="AC61" i="399"/>
  <c r="AI56" i="436"/>
  <c r="AK56" i="436"/>
  <c r="AC64" i="432"/>
  <c r="AG72" i="426"/>
  <c r="AC74" i="416"/>
  <c r="AH73" i="418"/>
  <c r="AK79" i="434"/>
  <c r="AI79" i="434"/>
  <c r="AC60" i="462"/>
  <c r="AG64" i="418"/>
  <c r="AI78" i="417"/>
  <c r="AG78" i="417"/>
  <c r="AK75" i="442"/>
  <c r="AF75" i="442"/>
  <c r="AG70" i="415"/>
  <c r="AI70" i="415"/>
  <c r="AC72" i="414"/>
  <c r="AJ53" i="456"/>
  <c r="AJ80" i="436"/>
  <c r="AI80" i="436"/>
  <c r="AC72" i="464"/>
  <c r="AJ75" i="434"/>
  <c r="AC59" i="424"/>
  <c r="AI61" i="417"/>
  <c r="AK53" i="434"/>
  <c r="AF53" i="434"/>
  <c r="AG54" i="436"/>
  <c r="AK60" i="415"/>
  <c r="AG60" i="415"/>
  <c r="AF83" i="418"/>
  <c r="AC86" i="418"/>
  <c r="AF82" i="440"/>
  <c r="AK66" i="413"/>
  <c r="AH66" i="413"/>
  <c r="AF59" i="424"/>
  <c r="AC76" i="456"/>
  <c r="AF60" i="413"/>
  <c r="AJ58" i="422"/>
  <c r="AH58" i="422"/>
  <c r="AG86" i="424"/>
  <c r="AC59" i="432"/>
  <c r="AC58" i="446"/>
  <c r="AG88" i="446"/>
  <c r="AI88" i="446"/>
  <c r="AH86" i="450"/>
  <c r="AI57" i="460"/>
  <c r="AG57" i="460"/>
  <c r="AF77" i="446"/>
  <c r="AK87" i="444"/>
  <c r="AG87" i="444"/>
  <c r="AC58" i="460"/>
  <c r="AH55" i="432"/>
  <c r="AK78" i="442"/>
  <c r="AI78" i="442"/>
  <c r="AQ86" i="464"/>
  <c r="AI81" i="440"/>
  <c r="AJ81" i="440"/>
  <c r="AF76" i="470"/>
  <c r="AK76" i="470"/>
  <c r="AK75" i="472"/>
  <c r="AC64" i="388"/>
  <c r="AK62" i="428"/>
  <c r="AF57" i="399"/>
  <c r="AH57" i="399"/>
  <c r="AF69" i="436"/>
  <c r="AH69" i="436"/>
  <c r="AI62" i="446"/>
  <c r="AK62" i="446"/>
  <c r="AG63" i="388"/>
  <c r="AC54" i="416"/>
  <c r="AJ81" i="424"/>
  <c r="AK85" i="414"/>
  <c r="AI85" i="414"/>
  <c r="AF64" i="444"/>
  <c r="AK64" i="444"/>
  <c r="AK63" i="411"/>
  <c r="AI63" i="411"/>
  <c r="AH67" i="422"/>
  <c r="AJ67" i="422"/>
  <c r="AI58" i="430"/>
  <c r="AG66" i="416"/>
  <c r="AH66" i="416"/>
  <c r="AJ88" i="426"/>
  <c r="AF88" i="426"/>
  <c r="AF88" i="436"/>
  <c r="AC74" i="415"/>
  <c r="AF67" i="413"/>
  <c r="AK66" i="388"/>
  <c r="AF66" i="388"/>
  <c r="AU81" i="388"/>
  <c r="AG70" i="411"/>
  <c r="AF70" i="411"/>
  <c r="AJ75" i="476"/>
  <c r="AJ78" i="412"/>
  <c r="AK78" i="412"/>
  <c r="AG87" i="399"/>
  <c r="AJ74" i="436"/>
  <c r="AH74" i="436"/>
  <c r="AH66" i="420"/>
  <c r="AF58" i="426"/>
  <c r="AG58" i="426"/>
  <c r="AR88" i="388"/>
  <c r="AH87" i="414"/>
  <c r="AJ87" i="414"/>
  <c r="AH61" i="413"/>
  <c r="AC87" i="388"/>
  <c r="AI68" i="413"/>
  <c r="AI86" i="458"/>
  <c r="AK86" i="458"/>
  <c r="AC73" i="413"/>
  <c r="AC86" i="415"/>
  <c r="AI55" i="388"/>
  <c r="AC88" i="434"/>
  <c r="AK56" i="399"/>
  <c r="AH56" i="399"/>
  <c r="AG81" i="418"/>
  <c r="AC61" i="462"/>
  <c r="AH53" i="418"/>
  <c r="AG53" i="418"/>
  <c r="AI70" i="414"/>
  <c r="AK59" i="417"/>
  <c r="AJ59" i="417"/>
  <c r="AI68" i="422"/>
  <c r="AC61" i="428"/>
  <c r="AG65" i="424"/>
  <c r="AK65" i="424"/>
  <c r="AG59" i="450"/>
  <c r="AC81" i="417"/>
  <c r="AH87" i="424"/>
  <c r="AC56" i="446"/>
  <c r="AK64" i="412"/>
  <c r="AC63" i="430"/>
  <c r="AI59" i="420"/>
  <c r="AF86" i="446"/>
  <c r="AI86" i="446"/>
  <c r="AK68" i="470"/>
  <c r="AH68" i="470"/>
  <c r="AI61" i="424"/>
  <c r="AJ61" i="424"/>
  <c r="AH75" i="399"/>
  <c r="AC72" i="422"/>
  <c r="AF81" i="426"/>
  <c r="AI81" i="426"/>
  <c r="AG68" i="399"/>
  <c r="AI77" i="436"/>
  <c r="AJ77" i="436"/>
  <c r="AI63" i="420"/>
  <c r="AF82" i="412"/>
  <c r="AK82" i="412"/>
  <c r="AC68" i="424"/>
  <c r="AJ72" i="424"/>
  <c r="AF83" i="412"/>
  <c r="AG83" i="412"/>
  <c r="AK56" i="388"/>
  <c r="AG56" i="388"/>
  <c r="AJ57" i="413"/>
  <c r="AJ74" i="424"/>
  <c r="AH74" i="424"/>
  <c r="AF63" i="415"/>
  <c r="AF60" i="466"/>
  <c r="AK60" i="466"/>
  <c r="AC62" i="436"/>
  <c r="AH84" i="388"/>
  <c r="AH82" i="399"/>
  <c r="AI82" i="399"/>
  <c r="AI62" i="420"/>
  <c r="AH64" i="399"/>
  <c r="AJ64" i="399"/>
  <c r="AI84" i="411"/>
  <c r="AC53" i="430"/>
  <c r="AK78" i="424"/>
  <c r="AH78" i="424"/>
  <c r="AH80" i="417"/>
  <c r="AC73" i="412"/>
  <c r="AJ76" i="418"/>
  <c r="AK65" i="415"/>
  <c r="AF65" i="415"/>
  <c r="AJ55" i="413"/>
  <c r="AH55" i="413"/>
  <c r="AH56" i="410"/>
  <c r="AF56" i="410"/>
  <c r="AI84" i="418"/>
  <c r="AC78" i="432"/>
  <c r="AH71" i="456"/>
  <c r="AF70" i="426"/>
  <c r="AG70" i="426"/>
  <c r="AK75" i="430"/>
  <c r="AC79" i="438"/>
  <c r="AC66" i="430"/>
  <c r="AK81" i="413"/>
  <c r="AC74" i="430"/>
  <c r="AJ61" i="430"/>
  <c r="AC60" i="412"/>
  <c r="AK83" i="426"/>
  <c r="AI57" i="422"/>
  <c r="AH57" i="422"/>
  <c r="AK83" i="388"/>
  <c r="AC67" i="422"/>
  <c r="AC63" i="388"/>
  <c r="AH65" i="399"/>
  <c r="AF87" i="420"/>
  <c r="AJ87" i="420"/>
  <c r="AF61" i="415"/>
  <c r="AK61" i="415"/>
  <c r="AH73" i="438"/>
  <c r="AH69" i="450"/>
  <c r="AK69" i="450"/>
  <c r="AF67" i="430"/>
  <c r="AC55" i="424"/>
  <c r="AG80" i="424"/>
  <c r="AF68" i="462"/>
  <c r="AG68" i="462"/>
  <c r="AK80" i="432"/>
  <c r="AK69" i="462"/>
  <c r="AI69" i="462"/>
  <c r="AF84" i="428"/>
  <c r="AC70" i="412"/>
  <c r="AF84" i="438"/>
  <c r="AG73" i="446"/>
  <c r="AI73" i="446"/>
  <c r="AF53" i="388"/>
  <c r="AH53" i="388"/>
  <c r="AI56" i="416"/>
  <c r="AK56" i="416"/>
  <c r="AH55" i="415"/>
  <c r="AH66" i="411"/>
  <c r="AG66" i="411"/>
  <c r="AH85" i="428"/>
  <c r="AC66" i="446"/>
  <c r="AC80" i="430"/>
  <c r="AF66" i="424"/>
  <c r="AI81" i="430"/>
  <c r="AG81" i="430"/>
  <c r="AH69" i="430"/>
  <c r="AK69" i="430"/>
  <c r="AH64" i="422"/>
  <c r="AC73" i="436"/>
  <c r="AH84" i="444"/>
  <c r="AC54" i="438"/>
  <c r="AI54" i="450"/>
  <c r="AF54" i="450"/>
  <c r="AH76" i="424"/>
  <c r="AF76" i="450"/>
  <c r="AH76" i="450"/>
  <c r="AF88" i="454"/>
  <c r="AJ80" i="442"/>
  <c r="AG80" i="442"/>
  <c r="AG56" i="456"/>
  <c r="AI56" i="456"/>
  <c r="AK75" i="420"/>
  <c r="AC60" i="468"/>
  <c r="AH69" i="426"/>
  <c r="AJ83" i="436"/>
  <c r="AK83" i="436"/>
  <c r="AK75" i="412"/>
  <c r="AJ75" i="412"/>
  <c r="AG73" i="422"/>
  <c r="AC56" i="444"/>
  <c r="AI62" i="416"/>
  <c r="AI87" i="472"/>
  <c r="AF87" i="472"/>
  <c r="AK59" i="468"/>
  <c r="AF59" i="468"/>
  <c r="AI84" i="468"/>
  <c r="AF84" i="468"/>
  <c r="AC86" i="460"/>
  <c r="AJ76" i="430"/>
  <c r="AC80" i="466"/>
  <c r="AJ63" i="462"/>
  <c r="AC80" i="476"/>
  <c r="AS87" i="474"/>
  <c r="AI83" i="424"/>
  <c r="AI61" i="420"/>
  <c r="AJ61" i="420"/>
  <c r="AI58" i="428"/>
  <c r="AI73" i="399"/>
  <c r="AH73" i="399"/>
  <c r="AJ79" i="428"/>
  <c r="AK79" i="428"/>
  <c r="AK60" i="420"/>
  <c r="AH80" i="448"/>
  <c r="AK80" i="448"/>
  <c r="AK54" i="442"/>
  <c r="AI56" i="440"/>
  <c r="AK56" i="440"/>
  <c r="AH66" i="418"/>
  <c r="AG66" i="418"/>
  <c r="AK76" i="417"/>
  <c r="AC71" i="414"/>
  <c r="AF55" i="426"/>
  <c r="AC66" i="388"/>
  <c r="AI74" i="415"/>
  <c r="AG56" i="420"/>
  <c r="AK56" i="420"/>
  <c r="AI55" i="412"/>
  <c r="AC63" i="426"/>
  <c r="AI67" i="462"/>
  <c r="AC70" i="422"/>
  <c r="AG58" i="424"/>
  <c r="AK58" i="424"/>
  <c r="AJ67" i="420"/>
  <c r="AF86" i="448"/>
  <c r="AG86" i="448"/>
  <c r="AI86" i="411"/>
  <c r="AJ78" i="416"/>
  <c r="AG78" i="416"/>
  <c r="AK84" i="436"/>
  <c r="AI84" i="436"/>
  <c r="AC62" i="412"/>
  <c r="AJ67" i="415"/>
  <c r="AC88" i="412"/>
  <c r="AK86" i="399"/>
  <c r="AC68" i="388"/>
  <c r="AI82" i="411"/>
  <c r="AK77" i="432"/>
  <c r="AH77" i="432"/>
  <c r="AH65" i="438"/>
  <c r="AC64" i="420"/>
  <c r="AF68" i="388"/>
  <c r="AG88" i="456"/>
  <c r="AJ88" i="456"/>
  <c r="AF82" i="388"/>
  <c r="AI77" i="399"/>
  <c r="AJ77" i="399"/>
  <c r="AK59" i="413"/>
  <c r="AG69" i="418"/>
  <c r="AI69" i="418"/>
  <c r="AI68" i="412"/>
  <c r="AC59" i="388"/>
  <c r="AF53" i="432"/>
  <c r="AJ66" i="466"/>
  <c r="AI66" i="466"/>
  <c r="AG75" i="446"/>
  <c r="AK75" i="446"/>
  <c r="AR77" i="399"/>
  <c r="AS77" i="399"/>
  <c r="AJ58" i="415"/>
  <c r="AF58" i="415"/>
  <c r="AK75" i="444"/>
  <c r="AI75" i="444"/>
  <c r="AK67" i="426"/>
  <c r="AF76" i="416"/>
  <c r="AI76" i="416"/>
  <c r="AG55" i="442"/>
  <c r="AH55" i="442"/>
  <c r="AI53" i="430"/>
  <c r="AH79" i="414"/>
  <c r="AF79" i="414"/>
  <c r="AJ58" i="420"/>
  <c r="AI62" i="460"/>
  <c r="AF62" i="460"/>
  <c r="AI74" i="474"/>
  <c r="AC73" i="411"/>
  <c r="AJ68" i="440"/>
  <c r="AG68" i="440"/>
  <c r="AK58" i="448"/>
  <c r="AQ81" i="460"/>
  <c r="AU81" i="460"/>
  <c r="AH61" i="436"/>
  <c r="AK87" i="417"/>
  <c r="AG87" i="417"/>
  <c r="AC71" i="420"/>
  <c r="AG55" i="428"/>
  <c r="AK72" i="417"/>
  <c r="AF72" i="417"/>
  <c r="AC55" i="418"/>
  <c r="AI79" i="448"/>
  <c r="AF65" i="432"/>
  <c r="AJ65" i="432"/>
  <c r="AJ53" i="417"/>
  <c r="AH53" i="417"/>
  <c r="AC78" i="399"/>
  <c r="AI74" i="412"/>
  <c r="AF74" i="412"/>
  <c r="AH79" i="418"/>
  <c r="AJ61" i="416"/>
  <c r="AG61" i="416"/>
  <c r="AI78" i="432"/>
  <c r="AF78" i="432"/>
  <c r="AK80" i="388"/>
  <c r="AH80" i="388"/>
  <c r="AG86" i="388"/>
  <c r="AC86" i="399"/>
  <c r="AF55" i="417"/>
  <c r="AJ64" i="414"/>
  <c r="AG64" i="414"/>
  <c r="AI84" i="412"/>
  <c r="AG84" i="412"/>
  <c r="AJ69" i="388"/>
  <c r="AI69" i="388"/>
  <c r="AF60" i="424"/>
  <c r="AI78" i="450"/>
  <c r="AF78" i="450"/>
  <c r="AU80" i="388"/>
  <c r="AG61" i="422"/>
  <c r="AJ61" i="422"/>
  <c r="AF61" i="414"/>
  <c r="AK84" i="414"/>
  <c r="AI84" i="414"/>
  <c r="AH59" i="444"/>
  <c r="AC64" i="440"/>
  <c r="AI79" i="452"/>
  <c r="AK56" i="438"/>
  <c r="AF56" i="438"/>
  <c r="AJ73" i="428"/>
  <c r="AF73" i="428"/>
  <c r="AF71" i="424"/>
  <c r="AG81" i="436"/>
  <c r="AF81" i="436"/>
  <c r="AJ57" i="424"/>
  <c r="AC70" i="399"/>
  <c r="AK71" i="413"/>
  <c r="AJ75" i="438"/>
  <c r="AI75" i="438"/>
  <c r="AH54" i="412"/>
  <c r="AJ54" i="412"/>
  <c r="AG79" i="417"/>
  <c r="AH79" i="417"/>
  <c r="AF62" i="411"/>
  <c r="AJ62" i="411"/>
  <c r="AF59" i="438"/>
  <c r="AC57" i="416"/>
  <c r="AF60" i="444"/>
  <c r="AG74" i="428"/>
  <c r="AI74" i="428"/>
  <c r="AJ60" i="418"/>
  <c r="AK60" i="418"/>
  <c r="AF81" i="399"/>
  <c r="AG82" i="454"/>
  <c r="AI82" i="454"/>
  <c r="AH64" i="428"/>
  <c r="AG66" i="426"/>
  <c r="AI66" i="426"/>
  <c r="AI57" i="440"/>
  <c r="AH85" i="388"/>
  <c r="AG85" i="388"/>
  <c r="AK80" i="426"/>
  <c r="AC75" i="436"/>
  <c r="AJ68" i="414"/>
  <c r="AH68" i="414"/>
  <c r="AG70" i="450"/>
  <c r="AC75" i="450"/>
  <c r="AC66" i="414"/>
  <c r="AG84" i="448"/>
  <c r="AF74" i="399"/>
  <c r="AK74" i="399"/>
  <c r="AF85" i="411"/>
  <c r="AJ85" i="411"/>
  <c r="AJ74" i="454"/>
  <c r="AC63" i="414"/>
  <c r="AJ83" i="411"/>
  <c r="AJ78" i="448"/>
  <c r="AH78" i="448"/>
  <c r="AG67" i="448"/>
  <c r="AK67" i="448"/>
  <c r="AH83" i="416"/>
  <c r="AI86" i="462"/>
  <c r="AH86" i="462"/>
  <c r="AH82" i="438"/>
  <c r="AC66" i="458"/>
  <c r="AK54" i="418"/>
  <c r="AG64" i="424"/>
  <c r="AI64" i="424"/>
  <c r="AH85" i="454"/>
  <c r="AF53" i="438"/>
  <c r="AK53" i="438"/>
  <c r="AF77" i="414"/>
  <c r="AG66" i="414"/>
  <c r="AH66" i="414"/>
  <c r="AF81" i="432"/>
  <c r="AC56" i="428"/>
  <c r="AT86" i="420"/>
  <c r="AS86" i="420"/>
  <c r="AK74" i="452"/>
  <c r="AH74" i="452"/>
  <c r="AF64" i="413"/>
  <c r="AI83" i="446"/>
  <c r="AK83" i="446"/>
  <c r="AH71" i="470"/>
  <c r="AC62" i="411"/>
  <c r="AF69" i="411"/>
  <c r="AC53" i="444"/>
  <c r="AJ54" i="464"/>
  <c r="AI70" i="466"/>
  <c r="AF70" i="466"/>
  <c r="AG85" i="422"/>
  <c r="AC54" i="444"/>
  <c r="AJ70" i="454"/>
  <c r="AH74" i="448"/>
  <c r="AJ74" i="448"/>
  <c r="AH67" i="428"/>
  <c r="AF67" i="428"/>
  <c r="AF69" i="442"/>
  <c r="AI80" i="474"/>
  <c r="AJ80" i="474"/>
  <c r="AG55" i="438"/>
  <c r="AS83" i="416"/>
  <c r="AT83" i="416"/>
  <c r="AR81" i="432"/>
  <c r="AU81" i="432"/>
  <c r="AJ63" i="413"/>
  <c r="AJ80" i="434"/>
  <c r="AF80" i="434"/>
  <c r="AJ72" i="388"/>
  <c r="AC61" i="413"/>
  <c r="AK59" i="416"/>
  <c r="AI59" i="422"/>
  <c r="AK59" i="422"/>
  <c r="AH84" i="456"/>
  <c r="AJ84" i="456"/>
  <c r="AK55" i="399"/>
  <c r="AC61" i="438"/>
  <c r="AG81" i="422"/>
  <c r="AH70" i="388"/>
  <c r="AK70" i="388"/>
  <c r="AH70" i="418"/>
  <c r="AF70" i="418"/>
  <c r="AC80" i="426"/>
  <c r="AJ57" i="436"/>
  <c r="AH58" i="399"/>
  <c r="AI58" i="399"/>
  <c r="AC61" i="388"/>
  <c r="AH67" i="432"/>
  <c r="AC79" i="415"/>
  <c r="AF66" i="422"/>
  <c r="AI66" i="422"/>
  <c r="AH74" i="422"/>
  <c r="AG77" i="424"/>
  <c r="AJ77" i="424"/>
  <c r="AH82" i="432"/>
  <c r="AG82" i="432"/>
  <c r="AH56" i="411"/>
  <c r="AK56" i="411"/>
  <c r="AK60" i="430"/>
  <c r="AK57" i="438"/>
  <c r="AI57" i="438"/>
  <c r="AJ86" i="452"/>
  <c r="AH80" i="422"/>
  <c r="AJ80" i="422"/>
  <c r="AJ85" i="415"/>
  <c r="AK71" i="468"/>
  <c r="AG71" i="468"/>
  <c r="AC62" i="413"/>
  <c r="AF83" i="417"/>
  <c r="AK69" i="412"/>
  <c r="AI69" i="412"/>
  <c r="AI54" i="432"/>
  <c r="AJ84" i="417"/>
  <c r="AI84" i="417"/>
  <c r="AI74" i="418"/>
  <c r="AJ74" i="418"/>
  <c r="AG88" i="412"/>
  <c r="AH85" i="424"/>
  <c r="AJ85" i="424"/>
  <c r="AH62" i="417"/>
  <c r="AF62" i="417"/>
  <c r="AF55" i="416"/>
  <c r="AF82" i="428"/>
  <c r="AH82" i="428"/>
  <c r="AH70" i="446"/>
  <c r="AI56" i="444"/>
  <c r="AF56" i="444"/>
  <c r="AI62" i="399"/>
  <c r="AH62" i="399"/>
  <c r="AG83" i="415"/>
  <c r="AI83" i="415"/>
  <c r="AK77" i="412"/>
  <c r="AI82" i="414"/>
  <c r="AG82" i="414"/>
  <c r="AK59" i="411"/>
  <c r="AF55" i="418"/>
  <c r="AJ55" i="418"/>
  <c r="AF56" i="414"/>
  <c r="AC82" i="422"/>
  <c r="AG81" i="416"/>
  <c r="AK62" i="413"/>
  <c r="AJ62" i="413"/>
  <c r="AJ55" i="436"/>
  <c r="AJ57" i="452"/>
  <c r="AI57" i="452"/>
  <c r="AI67" i="399"/>
  <c r="AF67" i="399"/>
  <c r="AH67" i="417"/>
  <c r="AG75" i="388"/>
  <c r="AF86" i="432"/>
  <c r="AK86" i="432"/>
  <c r="AG66" i="428"/>
  <c r="AJ66" i="428"/>
  <c r="AK70" i="428"/>
  <c r="AC58" i="434"/>
  <c r="AF79" i="444"/>
  <c r="AK79" i="444"/>
  <c r="AG57" i="450"/>
  <c r="AF88" i="388"/>
  <c r="AK88" i="388"/>
  <c r="AU81" i="399"/>
  <c r="AI85" i="399"/>
  <c r="AK85" i="399"/>
  <c r="AK54" i="452"/>
  <c r="AG59" i="414"/>
  <c r="AH59" i="414"/>
  <c r="AI64" i="426"/>
  <c r="AK64" i="426"/>
  <c r="AJ73" i="413"/>
  <c r="AF86" i="438"/>
  <c r="AH86" i="438"/>
  <c r="AI55" i="414"/>
  <c r="AH74" i="388"/>
  <c r="AI74" i="388"/>
  <c r="AK78" i="414"/>
  <c r="AC75" i="417"/>
  <c r="AI88" i="415"/>
  <c r="AR79" i="399"/>
  <c r="AT79" i="399"/>
  <c r="AF80" i="450"/>
  <c r="AI68" i="430"/>
  <c r="AJ68" i="430"/>
  <c r="AG63" i="434"/>
  <c r="AH84" i="415"/>
  <c r="AG84" i="415"/>
  <c r="AJ66" i="460"/>
  <c r="AC63" i="472"/>
  <c r="AF54" i="413"/>
  <c r="AF53" i="411"/>
  <c r="AH53" i="411"/>
  <c r="AG87" i="411"/>
  <c r="AK86" i="413"/>
  <c r="AG86" i="413"/>
  <c r="AF86" i="426"/>
  <c r="AC87" i="416"/>
  <c r="AC61" i="432"/>
  <c r="AI62" i="388"/>
  <c r="AI73" i="432"/>
  <c r="AG73" i="432"/>
  <c r="AJ63" i="399"/>
  <c r="AJ60" i="414"/>
  <c r="AF60" i="414"/>
  <c r="AF56" i="448"/>
  <c r="AG54" i="399"/>
  <c r="AI54" i="399"/>
  <c r="AG69" i="424"/>
  <c r="AC69" i="438"/>
  <c r="AG88" i="411"/>
  <c r="AH75" i="414"/>
  <c r="AJ75" i="414"/>
  <c r="AH57" i="428"/>
  <c r="AC79" i="399"/>
  <c r="AK61" i="388"/>
  <c r="AK82" i="434"/>
  <c r="AH82" i="434"/>
  <c r="AH76" i="426"/>
  <c r="AF78" i="413"/>
  <c r="AH78" i="413"/>
  <c r="AI59" i="418"/>
  <c r="AF59" i="418"/>
  <c r="AJ72" i="420"/>
  <c r="AI68" i="436"/>
  <c r="AF68" i="436"/>
  <c r="AF85" i="444"/>
  <c r="AK54" i="430"/>
  <c r="AG54" i="430"/>
  <c r="AT87" i="388"/>
  <c r="AQ87" i="388"/>
  <c r="AJ74" i="450"/>
  <c r="AK53" i="436"/>
  <c r="AH53" i="436"/>
  <c r="AK76" i="414"/>
  <c r="AF66" i="417"/>
  <c r="AI66" i="417"/>
  <c r="AI84" i="450"/>
  <c r="AG84" i="450"/>
  <c r="AG85" i="420"/>
  <c r="AF71" i="411"/>
  <c r="AK71" i="411"/>
  <c r="AJ87" i="454"/>
  <c r="AG75" i="428"/>
  <c r="AI75" i="428"/>
  <c r="AH76" i="413"/>
  <c r="AH70" i="412"/>
  <c r="AJ70" i="412"/>
  <c r="AH65" i="436"/>
  <c r="AC71" i="411"/>
  <c r="AG69" i="399"/>
  <c r="AI85" i="413"/>
  <c r="AG85" i="413"/>
  <c r="AK53" i="415"/>
  <c r="AR85" i="399"/>
  <c r="AT85" i="399"/>
  <c r="AG74" i="417"/>
  <c r="AC56" i="432"/>
  <c r="AH79" i="399"/>
  <c r="AG79" i="399"/>
  <c r="AK79" i="420"/>
  <c r="AC71" i="466"/>
  <c r="AJ58" i="388"/>
  <c r="AJ70" i="424"/>
  <c r="AI70" i="424"/>
  <c r="AH57" i="446"/>
  <c r="AH81" i="446"/>
  <c r="AJ81" i="446"/>
  <c r="AF85" i="432"/>
  <c r="AH62" i="426"/>
  <c r="AK62" i="426"/>
  <c r="AG71" i="412"/>
  <c r="AI71" i="412"/>
  <c r="AJ87" i="413"/>
  <c r="AF87" i="413"/>
  <c r="AC68" i="448"/>
  <c r="AH65" i="442"/>
  <c r="AF65" i="442"/>
  <c r="AG59" i="452"/>
  <c r="AH56" i="472"/>
  <c r="AG56" i="472"/>
  <c r="AG78" i="426"/>
  <c r="AJ78" i="426"/>
  <c r="AG60" i="417"/>
  <c r="AJ60" i="438"/>
  <c r="AF60" i="438"/>
  <c r="AK64" i="430"/>
  <c r="AG64" i="430"/>
  <c r="AH86" i="460"/>
  <c r="AF74" i="420"/>
  <c r="AK74" i="420"/>
  <c r="AC88" i="430"/>
  <c r="AK58" i="452"/>
  <c r="AC75" i="432"/>
  <c r="AJ85" i="440"/>
  <c r="AF85" i="440"/>
  <c r="AJ86" i="442"/>
  <c r="AC53" i="414"/>
  <c r="AF57" i="420"/>
  <c r="AI86" i="466"/>
  <c r="AK86" i="466"/>
  <c r="AK77" i="388"/>
  <c r="AH77" i="388"/>
  <c r="AJ53" i="399"/>
  <c r="AC74" i="460"/>
  <c r="AG78" i="388"/>
  <c r="AF88" i="420"/>
  <c r="AK88" i="420"/>
  <c r="AF77" i="438"/>
  <c r="AJ77" i="438"/>
  <c r="AG75" i="426"/>
  <c r="AF75" i="426"/>
  <c r="AC88" i="417"/>
  <c r="AK65" i="416"/>
  <c r="AC77" i="416"/>
  <c r="AK60" i="399"/>
  <c r="AJ60" i="399"/>
  <c r="AC58" i="450"/>
  <c r="AK78" i="399"/>
  <c r="AI78" i="399"/>
  <c r="AI56" i="424"/>
  <c r="AK56" i="424"/>
  <c r="AH65" i="413"/>
  <c r="AF62" i="442"/>
  <c r="AH62" i="442"/>
  <c r="AC60" i="399"/>
  <c r="AJ73" i="436"/>
  <c r="AF80" i="410"/>
  <c r="AH80" i="410"/>
  <c r="AF62" i="432"/>
  <c r="AJ53" i="414"/>
  <c r="AK53" i="414"/>
  <c r="AF86" i="417"/>
  <c r="AC58" i="412"/>
  <c r="AI85" i="446"/>
  <c r="AI56" i="434"/>
  <c r="AG56" i="434"/>
  <c r="AF83" i="454"/>
  <c r="AI71" i="399"/>
  <c r="AH71" i="399"/>
  <c r="AC62" i="418"/>
  <c r="AC71" i="413"/>
  <c r="AC60" i="417"/>
  <c r="AK63" i="442"/>
  <c r="AG78" i="452"/>
  <c r="AF78" i="452"/>
  <c r="AC61" i="464"/>
  <c r="AI77" i="417"/>
  <c r="AJ83" i="440"/>
  <c r="AK83" i="440"/>
  <c r="AH77" i="428"/>
  <c r="AI62" i="414"/>
  <c r="AK62" i="414"/>
  <c r="AC85" i="444"/>
  <c r="AF79" i="422"/>
  <c r="AG79" i="422"/>
  <c r="AJ70" i="432"/>
  <c r="AG70" i="432"/>
  <c r="AH70" i="420"/>
  <c r="AR84" i="420"/>
  <c r="AS84" i="420"/>
  <c r="AJ65" i="417"/>
  <c r="AJ61" i="399"/>
  <c r="AI61" i="399"/>
  <c r="AI58" i="416"/>
  <c r="AH58" i="416"/>
  <c r="AC78" i="438"/>
  <c r="AJ67" i="438"/>
  <c r="AC58" i="399"/>
  <c r="AK71" i="434"/>
  <c r="AG54" i="388"/>
  <c r="AJ54" i="388"/>
  <c r="AF70" i="413"/>
  <c r="AK70" i="413"/>
  <c r="AI59" i="446"/>
  <c r="AG59" i="446"/>
  <c r="AF59" i="388"/>
  <c r="AJ59" i="388"/>
  <c r="AF74" i="413"/>
  <c r="AJ53" i="413"/>
  <c r="AG53" i="413"/>
  <c r="AK84" i="430"/>
  <c r="AJ84" i="430"/>
  <c r="AI68" i="426"/>
  <c r="AH63" i="416"/>
  <c r="AK63" i="416"/>
  <c r="AK76" i="388"/>
  <c r="AG76" i="388"/>
  <c r="AJ64" i="458"/>
  <c r="AJ57" i="434"/>
  <c r="AF57" i="434"/>
  <c r="AI80" i="452"/>
  <c r="AG80" i="452"/>
  <c r="AH61" i="411"/>
  <c r="AC73" i="426"/>
  <c r="AJ65" i="452"/>
  <c r="AC73" i="388"/>
  <c r="AI84" i="440"/>
  <c r="AC75" i="399"/>
  <c r="AG66" i="399"/>
  <c r="AC60" i="416"/>
  <c r="AC78" i="428"/>
  <c r="AH88" i="417"/>
  <c r="AI62" i="452"/>
  <c r="AJ62" i="452"/>
  <c r="AK75" i="450"/>
  <c r="AJ65" i="420"/>
  <c r="AF65" i="420"/>
  <c r="AK85" i="438"/>
  <c r="AI85" i="442"/>
  <c r="AH85" i="442"/>
  <c r="AH69" i="420"/>
  <c r="AF69" i="420"/>
  <c r="AC64" i="454"/>
  <c r="AQ81" i="442"/>
  <c r="AF82" i="430"/>
  <c r="AG82" i="430"/>
  <c r="AK73" i="416"/>
  <c r="AK74" i="430"/>
  <c r="AJ74" i="430"/>
  <c r="AH83" i="399"/>
  <c r="AC77" i="413"/>
  <c r="AI85" i="456"/>
  <c r="AJ72" i="438"/>
  <c r="AI72" i="438"/>
  <c r="AF84" i="413"/>
  <c r="AF87" i="422"/>
  <c r="AH87" i="422"/>
  <c r="AC60" i="442"/>
  <c r="AK56" i="450"/>
  <c r="AF60" i="428"/>
  <c r="AG60" i="428"/>
  <c r="AI58" i="450"/>
  <c r="AH58" i="450"/>
  <c r="AQ87" i="399"/>
  <c r="AH54" i="426"/>
  <c r="AG54" i="426"/>
  <c r="AG72" i="418"/>
  <c r="AC74" i="414"/>
  <c r="AK73" i="420"/>
  <c r="AJ57" i="416"/>
  <c r="AK57" i="416"/>
  <c r="AI78" i="460"/>
  <c r="AK65" i="412"/>
  <c r="AF65" i="412"/>
  <c r="AC81" i="399"/>
  <c r="AC64" i="448"/>
  <c r="AK57" i="412"/>
  <c r="AC76" i="412"/>
  <c r="AG79" i="388"/>
  <c r="AC65" i="411"/>
  <c r="AH77" i="430"/>
  <c r="AG66" i="440"/>
  <c r="AF66" i="440"/>
  <c r="AU78" i="399"/>
  <c r="AJ86" i="444"/>
  <c r="AH86" i="444"/>
  <c r="AF54" i="416"/>
  <c r="AC81" i="432"/>
  <c r="AI88" i="430"/>
  <c r="AK88" i="430"/>
  <c r="AG64" i="411"/>
  <c r="AF81" i="388"/>
  <c r="AK81" i="388"/>
  <c r="AK78" i="430"/>
  <c r="AF78" i="430"/>
  <c r="AH88" i="399"/>
  <c r="AK73" i="417"/>
  <c r="AF73" i="417"/>
  <c r="AH59" i="432"/>
  <c r="AK59" i="432"/>
  <c r="AG85" i="412"/>
  <c r="AC87" i="438"/>
  <c r="AI84" i="422"/>
  <c r="AK71" i="414"/>
  <c r="AJ71" i="414"/>
  <c r="AJ65" i="440"/>
  <c r="AC65" i="436"/>
  <c r="AK60" i="412"/>
  <c r="AC60" i="388"/>
  <c r="AJ73" i="388"/>
  <c r="AJ58" i="411"/>
  <c r="AI58" i="411"/>
  <c r="AK56" i="430"/>
  <c r="AC60" i="428"/>
  <c r="AG60" i="388"/>
  <c r="AK60" i="388"/>
  <c r="AF63" i="417"/>
  <c r="AG68" i="434"/>
  <c r="AF68" i="434"/>
  <c r="AJ57" i="414"/>
  <c r="AK57" i="414"/>
  <c r="AH86" i="415"/>
  <c r="AG72" i="414"/>
  <c r="AH72" i="414"/>
  <c r="AH56" i="454"/>
  <c r="AK56" i="454"/>
  <c r="AH69" i="416"/>
  <c r="AG69" i="416"/>
  <c r="AH63" i="426"/>
  <c r="AC69" i="430"/>
  <c r="AF78" i="418"/>
  <c r="AJ78" i="418"/>
  <c r="AF80" i="420"/>
  <c r="AK80" i="420"/>
  <c r="AI72" i="452"/>
  <c r="AK60" i="456"/>
  <c r="AG60" i="456"/>
  <c r="AH60" i="454"/>
  <c r="AG69" i="464"/>
  <c r="AJ69" i="464"/>
  <c r="AI79" i="426"/>
  <c r="AG79" i="426"/>
  <c r="AK79" i="412"/>
  <c r="AH79" i="412"/>
  <c r="AG79" i="413"/>
  <c r="AC81" i="388"/>
  <c r="AK81" i="415"/>
  <c r="AI81" i="415"/>
  <c r="AG67" i="446"/>
  <c r="AF69" i="458"/>
  <c r="AH69" i="458"/>
  <c r="AI74" i="432"/>
  <c r="AH74" i="432"/>
  <c r="AK71" i="418"/>
  <c r="AC87" i="415"/>
  <c r="AG63" i="422"/>
  <c r="AC79" i="414"/>
  <c r="AJ87" i="388"/>
  <c r="AC84" i="432"/>
  <c r="AK60" i="436"/>
  <c r="AJ80" i="415"/>
  <c r="AI80" i="415"/>
  <c r="AJ77" i="416"/>
  <c r="AC78" i="388"/>
  <c r="AF70" i="399"/>
  <c r="AG80" i="399"/>
  <c r="AK80" i="399"/>
  <c r="AG81" i="417"/>
  <c r="AF79" i="415"/>
  <c r="AI79" i="415"/>
  <c r="AG87" i="426"/>
  <c r="AH75" i="424"/>
  <c r="AG75" i="424"/>
  <c r="AK71" i="430"/>
  <c r="AK64" i="436"/>
  <c r="AI64" i="436"/>
  <c r="AG54" i="415"/>
  <c r="AK75" i="422"/>
  <c r="AG75" i="422"/>
  <c r="AH54" i="424"/>
  <c r="AI69" i="448"/>
  <c r="AH69" i="448"/>
  <c r="AI57" i="417"/>
  <c r="AC66" i="418"/>
  <c r="AI73" i="426"/>
  <c r="AF62" i="415"/>
  <c r="AK62" i="415"/>
  <c r="AF63" i="456"/>
  <c r="AH63" i="456"/>
  <c r="AJ60" i="442"/>
  <c r="AH60" i="442"/>
  <c r="AK73" i="466"/>
  <c r="AG75" i="418"/>
  <c r="AF75" i="418"/>
  <c r="AK75" i="474"/>
  <c r="AH88" i="428"/>
  <c r="AG88" i="428"/>
  <c r="AK80" i="413"/>
  <c r="AJ69" i="415"/>
  <c r="AI69" i="415"/>
  <c r="AI59" i="399"/>
  <c r="AF68" i="428"/>
  <c r="AI68" i="428"/>
  <c r="AJ72" i="399"/>
  <c r="AC76" i="399"/>
  <c r="AJ71" i="388"/>
  <c r="AK71" i="388"/>
  <c r="AH69" i="414"/>
  <c r="AF69" i="414"/>
  <c r="AJ83" i="422"/>
  <c r="AH83" i="422"/>
  <c r="AG65" i="434"/>
  <c r="AI57" i="415"/>
  <c r="AJ57" i="415"/>
  <c r="AK54" i="448"/>
  <c r="AH54" i="448"/>
  <c r="AI60" i="411"/>
  <c r="AJ76" i="399"/>
  <c r="AH76" i="399"/>
  <c r="AC78" i="430"/>
  <c r="AJ56" i="436"/>
  <c r="AF56" i="436"/>
  <c r="AK72" i="426"/>
  <c r="AJ72" i="426"/>
  <c r="AJ73" i="418"/>
  <c r="AG73" i="418"/>
  <c r="AJ79" i="434"/>
  <c r="AC84" i="418"/>
  <c r="AC58" i="438"/>
  <c r="AK64" i="418"/>
  <c r="AK78" i="417"/>
  <c r="AF78" i="417"/>
  <c r="AH75" i="442"/>
  <c r="AC76" i="417"/>
  <c r="AH70" i="415"/>
  <c r="AC61" i="430"/>
  <c r="AI53" i="456"/>
  <c r="AG53" i="456"/>
  <c r="AH80" i="436"/>
  <c r="AG80" i="436"/>
  <c r="AK75" i="434"/>
  <c r="AF75" i="434"/>
  <c r="AK61" i="417"/>
  <c r="AH61" i="417"/>
  <c r="AH53" i="434"/>
  <c r="AF54" i="436"/>
  <c r="AI54" i="436"/>
  <c r="AF60" i="415"/>
  <c r="AC76" i="422"/>
  <c r="AI83" i="418"/>
  <c r="AC68" i="434"/>
  <c r="AH82" i="440"/>
  <c r="AI66" i="413"/>
  <c r="AF66" i="413"/>
  <c r="AK59" i="424"/>
  <c r="AI60" i="413"/>
  <c r="AK60" i="413"/>
  <c r="AI58" i="422"/>
  <c r="AH86" i="424"/>
  <c r="AK86" i="424"/>
  <c r="AC75" i="418"/>
  <c r="AC77" i="422"/>
  <c r="AH88" i="446"/>
  <c r="AI86" i="450"/>
  <c r="AJ86" i="450"/>
  <c r="AK57" i="460"/>
  <c r="AC68" i="454"/>
  <c r="AJ77" i="446"/>
  <c r="AH87" i="444"/>
  <c r="AI87" i="444"/>
  <c r="AC86" i="442"/>
  <c r="AK55" i="432"/>
  <c r="AG78" i="442"/>
  <c r="AJ78" i="442"/>
  <c r="AT86" i="464"/>
  <c r="AK81" i="440"/>
  <c r="AF81" i="440"/>
  <c r="AJ76" i="470"/>
  <c r="AC81" i="470"/>
  <c r="AG75" i="472"/>
  <c r="AI62" i="428"/>
  <c r="AH62" i="428"/>
  <c r="AI57" i="399"/>
  <c r="AJ57" i="399"/>
  <c r="AG69" i="436"/>
  <c r="AC71" i="426"/>
  <c r="AG62" i="446"/>
  <c r="AH62" i="446"/>
  <c r="AH63" i="388"/>
  <c r="AF81" i="424"/>
  <c r="AG81" i="424"/>
  <c r="AG85" i="414"/>
  <c r="AH85" i="414"/>
  <c r="AJ64" i="444"/>
  <c r="AC72" i="430"/>
  <c r="AF63" i="411"/>
  <c r="AG63" i="411"/>
  <c r="AI67" i="422"/>
  <c r="AG58" i="430"/>
  <c r="AF58" i="430"/>
  <c r="AK66" i="416"/>
  <c r="AJ66" i="416"/>
  <c r="AG88" i="426"/>
  <c r="AI88" i="426"/>
  <c r="AI88" i="436"/>
  <c r="AI67" i="413"/>
  <c r="AH67" i="413"/>
  <c r="AH66" i="388"/>
  <c r="AC56" i="438"/>
  <c r="AQ81" i="388"/>
  <c r="AJ70" i="411"/>
  <c r="AH70" i="411"/>
  <c r="AK75" i="476"/>
  <c r="AG78" i="412"/>
  <c r="AH78" i="412"/>
  <c r="AJ87" i="399"/>
  <c r="AI74" i="436"/>
  <c r="AK74" i="436"/>
  <c r="AF66" i="420"/>
  <c r="AI58" i="426"/>
  <c r="AH58" i="426"/>
  <c r="AU88" i="388"/>
  <c r="AI87" i="414"/>
  <c r="AC60" i="413"/>
  <c r="AF61" i="413"/>
  <c r="AC74" i="417"/>
  <c r="AK68" i="413"/>
  <c r="AG86" i="458"/>
  <c r="AF86" i="458"/>
  <c r="AC58" i="468"/>
  <c r="AG55" i="388"/>
  <c r="AH55" i="388"/>
  <c r="AC84" i="422"/>
  <c r="AJ56" i="399"/>
  <c r="AG56" i="399"/>
  <c r="AJ81" i="418"/>
  <c r="AC75" i="414"/>
  <c r="AK53" i="418"/>
  <c r="AG70" i="414"/>
  <c r="AK70" i="414"/>
  <c r="AG59" i="417"/>
  <c r="AI59" i="417"/>
  <c r="AJ68" i="422"/>
  <c r="AC72" i="428"/>
  <c r="AH65" i="424"/>
  <c r="AI65" i="424"/>
  <c r="AJ59" i="450"/>
  <c r="AC72" i="436"/>
  <c r="AG87" i="424"/>
  <c r="AJ64" i="412"/>
  <c r="AI64" i="412"/>
  <c r="AC57" i="452"/>
  <c r="AK59" i="420"/>
  <c r="AK86" i="446"/>
  <c r="AJ86" i="446"/>
  <c r="AF68" i="470"/>
  <c r="AI68" i="470"/>
  <c r="AH61" i="424"/>
  <c r="AG61" i="424"/>
  <c r="AG75" i="399"/>
  <c r="AC84" i="412"/>
  <c r="AH81" i="426"/>
  <c r="AK68" i="399"/>
  <c r="AI68" i="399"/>
  <c r="AF77" i="436"/>
  <c r="AH77" i="436"/>
  <c r="AJ63" i="420"/>
  <c r="AJ82" i="412"/>
  <c r="AH82" i="412"/>
  <c r="AC74" i="434"/>
  <c r="AF72" i="424"/>
  <c r="AH83" i="412"/>
  <c r="AJ83" i="412"/>
  <c r="AF56" i="388"/>
  <c r="AF57" i="413"/>
  <c r="AH57" i="413"/>
  <c r="AG74" i="424"/>
  <c r="AF74" i="424"/>
  <c r="AH63" i="415"/>
  <c r="AG60" i="466"/>
  <c r="AI60" i="466"/>
  <c r="AI84" i="388"/>
  <c r="AG84" i="388"/>
  <c r="AG82" i="399"/>
  <c r="AH62" i="420"/>
  <c r="AG62" i="420"/>
  <c r="AF64" i="399"/>
  <c r="AK64" i="399"/>
  <c r="AH84" i="411"/>
  <c r="AC69" i="424"/>
  <c r="AI78" i="424"/>
  <c r="AF78" i="424"/>
  <c r="AG80" i="417"/>
  <c r="AK76" i="418"/>
  <c r="AH76" i="418"/>
  <c r="AI65" i="415"/>
  <c r="AC72" i="424"/>
  <c r="AK55" i="413"/>
  <c r="AC71" i="412"/>
  <c r="AJ56" i="410"/>
  <c r="AG84" i="418"/>
  <c r="AH84" i="418"/>
  <c r="AC56" i="420"/>
  <c r="AF71" i="456"/>
  <c r="AK70" i="426"/>
  <c r="AJ70" i="426"/>
  <c r="AI75" i="430"/>
  <c r="AC85" i="412"/>
  <c r="AC59" i="414"/>
  <c r="AF81" i="413"/>
  <c r="AG61" i="430"/>
  <c r="AH61" i="430"/>
  <c r="AJ83" i="426"/>
  <c r="AG83" i="426"/>
  <c r="AG57" i="422"/>
  <c r="AI83" i="388"/>
  <c r="AJ83" i="388"/>
  <c r="AC81" i="424"/>
  <c r="AI65" i="399"/>
  <c r="AK65" i="399"/>
  <c r="AG87" i="420"/>
  <c r="AI87" i="420"/>
  <c r="AG61" i="415"/>
  <c r="AC68" i="414"/>
  <c r="AG73" i="438"/>
  <c r="AF69" i="450"/>
  <c r="AJ69" i="450"/>
  <c r="AG67" i="430"/>
  <c r="AK80" i="424"/>
  <c r="AF80" i="424"/>
  <c r="AI68" i="462"/>
  <c r="AC62" i="416"/>
  <c r="AG80" i="432"/>
  <c r="AF69" i="462"/>
  <c r="AJ69" i="462"/>
  <c r="AG84" i="428"/>
  <c r="AH84" i="438"/>
  <c r="AK84" i="438"/>
  <c r="AF73" i="446"/>
  <c r="AC83" i="436"/>
  <c r="AG53" i="388"/>
  <c r="AC84" i="430"/>
  <c r="AF56" i="416"/>
  <c r="AK55" i="415"/>
  <c r="AI55" i="415"/>
  <c r="AI66" i="411"/>
  <c r="AF66" i="411"/>
  <c r="AJ85" i="428"/>
  <c r="AC84" i="428"/>
  <c r="AK66" i="424"/>
  <c r="AI66" i="424"/>
  <c r="AK81" i="430"/>
  <c r="AC69" i="417"/>
  <c r="AG69" i="430"/>
  <c r="AI69" i="430"/>
  <c r="AI64" i="422"/>
  <c r="AF84" i="444"/>
  <c r="AJ84" i="444"/>
  <c r="AC76" i="468"/>
  <c r="AJ54" i="450"/>
  <c r="AG76" i="424"/>
  <c r="AJ76" i="424"/>
  <c r="AG76" i="450"/>
  <c r="AI76" i="450"/>
  <c r="AJ88" i="454"/>
  <c r="AF80" i="442"/>
  <c r="AH80" i="442"/>
  <c r="AJ56" i="456"/>
  <c r="AC77" i="434"/>
  <c r="AF75" i="420"/>
  <c r="AC82" i="448"/>
  <c r="AJ69" i="426"/>
  <c r="AG83" i="436"/>
  <c r="AF83" i="436"/>
  <c r="AH75" i="412"/>
  <c r="AH73" i="422"/>
  <c r="AJ73" i="422"/>
  <c r="AK62" i="416"/>
  <c r="AH62" i="416"/>
  <c r="AJ87" i="472"/>
  <c r="AH87" i="472"/>
  <c r="AI59" i="468"/>
  <c r="AC84" i="456"/>
  <c r="AK84" i="468"/>
  <c r="AJ84" i="468"/>
  <c r="AC84" i="420"/>
  <c r="AG76" i="430"/>
  <c r="AH63" i="462"/>
  <c r="AG63" i="462"/>
  <c r="AQ87" i="474"/>
  <c r="AR87" i="474"/>
  <c r="AF83" i="424"/>
  <c r="AF61" i="420"/>
  <c r="AH61" i="420"/>
  <c r="AF58" i="428"/>
  <c r="AF73" i="399"/>
  <c r="AG73" i="399"/>
  <c r="AI79" i="428"/>
  <c r="AG60" i="420"/>
  <c r="AI60" i="420"/>
  <c r="AG80" i="448"/>
  <c r="AC86" i="448"/>
  <c r="AG54" i="442"/>
  <c r="AG56" i="440"/>
  <c r="AH56" i="440"/>
  <c r="AJ66" i="418"/>
  <c r="AI76" i="417"/>
  <c r="AH76" i="417"/>
  <c r="AC83" i="414"/>
  <c r="AG55" i="426"/>
  <c r="AC82" i="416"/>
  <c r="AH74" i="415"/>
  <c r="AH56" i="420"/>
  <c r="AF56" i="420"/>
  <c r="AH55" i="412"/>
  <c r="AK67" i="462"/>
  <c r="AF67" i="462"/>
  <c r="AC67" i="415"/>
  <c r="AF58" i="424"/>
  <c r="AI67" i="420"/>
  <c r="AH67" i="420"/>
  <c r="AK86" i="448"/>
  <c r="AC65" i="388"/>
  <c r="AF86" i="411"/>
  <c r="AI78" i="416"/>
  <c r="AF78" i="416"/>
  <c r="AJ84" i="436"/>
  <c r="AF84" i="436"/>
  <c r="AC83" i="413"/>
  <c r="AF67" i="415"/>
  <c r="AF86" i="399"/>
  <c r="AH86" i="399"/>
  <c r="AK82" i="411"/>
  <c r="AJ82" i="411"/>
  <c r="AJ77" i="432"/>
  <c r="AG77" i="432"/>
  <c r="AF65" i="438"/>
  <c r="AC60" i="426"/>
  <c r="AH68" i="388"/>
  <c r="AF88" i="456"/>
  <c r="AH88" i="456"/>
  <c r="AK82" i="388"/>
  <c r="AH77" i="399"/>
  <c r="AF77" i="399"/>
  <c r="AI59" i="413"/>
  <c r="AF69" i="418"/>
  <c r="AH69" i="418"/>
  <c r="AJ68" i="412"/>
  <c r="AK53" i="432"/>
  <c r="AH53" i="432"/>
  <c r="AG66" i="466"/>
  <c r="AF66" i="466"/>
  <c r="AF75" i="446"/>
  <c r="AJ75" i="446"/>
  <c r="AU77" i="399"/>
  <c r="AC85" i="424"/>
  <c r="AG58" i="415"/>
  <c r="AC54" i="411"/>
  <c r="AH75" i="444"/>
  <c r="AG67" i="426"/>
  <c r="AI67" i="426"/>
  <c r="AH76" i="416"/>
  <c r="AC67" i="424"/>
  <c r="AI55" i="442"/>
  <c r="AK53" i="430"/>
  <c r="AH53" i="430"/>
  <c r="AI79" i="414"/>
  <c r="AF58" i="420"/>
  <c r="AK58" i="420"/>
  <c r="AJ62" i="460"/>
  <c r="AC85" i="414"/>
  <c r="AH74" i="474"/>
  <c r="AC88" i="466"/>
  <c r="AF68" i="440"/>
  <c r="AC53" i="442"/>
  <c r="AF58" i="448"/>
  <c r="AS81" i="460"/>
  <c r="AC53" i="418"/>
  <c r="AF61" i="436"/>
  <c r="AH87" i="417"/>
  <c r="AJ87" i="417"/>
  <c r="AJ55" i="428"/>
  <c r="AH55" i="428"/>
  <c r="AH72" i="417"/>
  <c r="AC61" i="417"/>
  <c r="AH79" i="448"/>
  <c r="AK79" i="448"/>
  <c r="AI65" i="432"/>
  <c r="AH65" i="432"/>
  <c r="AG53" i="417"/>
  <c r="AF53" i="417"/>
  <c r="AC84" i="413"/>
  <c r="AG74" i="412"/>
  <c r="AK74" i="412"/>
  <c r="AF79" i="418"/>
  <c r="AH61" i="416"/>
  <c r="AK61" i="416"/>
  <c r="AJ78" i="432"/>
  <c r="AC67" i="388"/>
  <c r="AF80" i="388"/>
  <c r="AF86" i="388"/>
  <c r="AK86" i="388"/>
  <c r="AC76" i="416"/>
  <c r="AJ55" i="417"/>
  <c r="AK64" i="414"/>
  <c r="AI64" i="414"/>
  <c r="AH84" i="412"/>
  <c r="AJ84" i="412"/>
  <c r="AF69" i="388"/>
  <c r="AC80" i="420"/>
  <c r="AI60" i="424"/>
  <c r="AJ78" i="450"/>
  <c r="AG78" i="450"/>
  <c r="AR80" i="388"/>
  <c r="AK61" i="422"/>
  <c r="AI61" i="414"/>
  <c r="AJ61" i="414"/>
  <c r="AF84" i="414"/>
  <c r="AJ84" i="414"/>
  <c r="AK59" i="444"/>
  <c r="AK79" i="452"/>
  <c r="AH79" i="452"/>
  <c r="AG56" i="438"/>
  <c r="AI56" i="438"/>
  <c r="AK73" i="428"/>
  <c r="AG71" i="424"/>
  <c r="AH71" i="424"/>
  <c r="AJ81" i="436"/>
  <c r="AK81" i="436"/>
  <c r="AF57" i="424"/>
  <c r="AC62" i="424"/>
  <c r="AG71" i="413"/>
  <c r="AF75" i="438"/>
  <c r="AG75" i="438"/>
  <c r="AF54" i="412"/>
  <c r="AC68" i="420"/>
  <c r="AF79" i="417"/>
  <c r="AI79" i="417"/>
  <c r="AK62" i="411"/>
  <c r="AC55" i="430"/>
  <c r="AG59" i="438"/>
  <c r="AG60" i="444"/>
  <c r="AH60" i="444"/>
  <c r="AF74" i="428"/>
  <c r="AC71" i="416"/>
  <c r="AF60" i="418"/>
  <c r="AI81" i="399"/>
  <c r="AJ81" i="399"/>
  <c r="AF82" i="454"/>
  <c r="AH82" i="454"/>
  <c r="AF64" i="428"/>
  <c r="AJ66" i="426"/>
  <c r="AK66" i="426"/>
  <c r="AG57" i="440"/>
  <c r="AJ85" i="388"/>
  <c r="AK85" i="388"/>
  <c r="AG80" i="426"/>
  <c r="AC74" i="411"/>
  <c r="AG68" i="414"/>
  <c r="AC74" i="418"/>
  <c r="AJ70" i="450"/>
  <c r="AC73" i="464"/>
  <c r="AC87" i="418"/>
  <c r="AF84" i="448"/>
  <c r="AI74" i="399"/>
  <c r="AH74" i="399"/>
  <c r="AG85" i="411"/>
  <c r="AH74" i="454"/>
  <c r="AF74" i="454"/>
  <c r="AI83" i="411"/>
  <c r="AH83" i="411"/>
  <c r="AK78" i="448"/>
  <c r="AC57" i="418"/>
  <c r="AJ67" i="448"/>
  <c r="AJ83" i="416"/>
  <c r="AG83" i="416"/>
  <c r="AJ86" i="462"/>
  <c r="AI82" i="438"/>
  <c r="AJ82" i="438"/>
  <c r="AJ54" i="418"/>
  <c r="AG54" i="418"/>
  <c r="AK64" i="424"/>
  <c r="AF64" i="424"/>
  <c r="AK85" i="454"/>
  <c r="AJ53" i="438"/>
  <c r="AH53" i="438"/>
  <c r="AK77" i="414"/>
  <c r="AK66" i="414"/>
  <c r="AF66" i="414"/>
  <c r="AH81" i="432"/>
  <c r="AC53" i="456"/>
  <c r="AU86" i="420"/>
  <c r="AC84" i="434"/>
  <c r="AJ74" i="452"/>
  <c r="AI64" i="413"/>
  <c r="AK64" i="413"/>
  <c r="AH83" i="446"/>
  <c r="AG83" i="446"/>
  <c r="AK71" i="470"/>
  <c r="AI69" i="411"/>
  <c r="AJ69" i="411"/>
  <c r="AC75" i="430"/>
  <c r="AG54" i="464"/>
  <c r="AG70" i="466"/>
  <c r="AJ70" i="466"/>
  <c r="AK85" i="422"/>
  <c r="AH70" i="454"/>
  <c r="AF70" i="454"/>
  <c r="AI74" i="448"/>
  <c r="AF74" i="448"/>
  <c r="AK67" i="428"/>
  <c r="AG69" i="442"/>
  <c r="AI69" i="442"/>
  <c r="AG80" i="474"/>
  <c r="AF55" i="438"/>
  <c r="AH55" i="438"/>
  <c r="AQ83" i="416"/>
  <c r="AC66" i="456"/>
  <c r="AS81" i="432"/>
  <c r="AG63" i="413"/>
  <c r="AF63" i="413"/>
  <c r="AI80" i="434"/>
  <c r="AK72" i="388"/>
  <c r="AI72" i="388"/>
  <c r="AH59" i="416"/>
  <c r="AJ59" i="416"/>
  <c r="AH59" i="422"/>
  <c r="AC56" i="424"/>
  <c r="AF84" i="456"/>
  <c r="AG84" i="456"/>
  <c r="AI55" i="399"/>
  <c r="AF81" i="422"/>
  <c r="AJ81" i="422"/>
  <c r="AJ70" i="388"/>
  <c r="AC66" i="424"/>
  <c r="AJ70" i="418"/>
  <c r="AG70" i="418"/>
  <c r="AC77" i="415"/>
  <c r="AH57" i="436"/>
  <c r="AK58" i="399"/>
  <c r="AJ58" i="399"/>
  <c r="AJ67" i="432"/>
  <c r="AK67" i="432"/>
  <c r="AC58" i="388"/>
  <c r="AJ66" i="422"/>
  <c r="AJ74" i="422"/>
  <c r="AI74" i="422"/>
  <c r="AH77" i="424"/>
  <c r="AC53" i="420"/>
  <c r="AK82" i="432"/>
  <c r="AI82" i="432"/>
  <c r="AI56" i="411"/>
  <c r="AG56" i="411"/>
  <c r="AJ60" i="430"/>
  <c r="AH57" i="438"/>
  <c r="AG57" i="438"/>
  <c r="AK86" i="452"/>
  <c r="AK80" i="422"/>
  <c r="AF80" i="422"/>
  <c r="AH85" i="415"/>
  <c r="AI71" i="468"/>
  <c r="AJ71" i="468"/>
  <c r="AC77" i="428"/>
  <c r="AJ83" i="417"/>
  <c r="AG69" i="412"/>
  <c r="AJ69" i="412"/>
  <c r="AK54" i="432"/>
  <c r="AK84" i="417"/>
  <c r="AH84" i="417"/>
  <c r="AF74" i="418"/>
  <c r="AC61" i="422"/>
  <c r="AI88" i="412"/>
  <c r="AG85" i="424"/>
  <c r="AF85" i="424"/>
  <c r="AI62" i="417"/>
  <c r="AJ62" i="417"/>
  <c r="AH55" i="416"/>
  <c r="AG82" i="428"/>
  <c r="AK82" i="428"/>
  <c r="AF70" i="446"/>
  <c r="AJ56" i="444"/>
  <c r="AK56" i="444"/>
  <c r="AG62" i="399"/>
  <c r="AJ62" i="399"/>
  <c r="AJ83" i="415"/>
  <c r="AI77" i="412"/>
  <c r="AF77" i="412"/>
  <c r="AF82" i="414"/>
  <c r="AI59" i="411"/>
  <c r="AF59" i="411"/>
  <c r="AK55" i="418"/>
  <c r="AC76" i="415"/>
  <c r="AH56" i="414"/>
  <c r="AI81" i="416"/>
  <c r="AJ81" i="416"/>
  <c r="AG62" i="413"/>
  <c r="AG55" i="436"/>
  <c r="AF55" i="436"/>
  <c r="AG57" i="452"/>
  <c r="AC78" i="476"/>
  <c r="AG67" i="399"/>
  <c r="AC56" i="418"/>
  <c r="AG67" i="417"/>
  <c r="AC86" i="436"/>
  <c r="AJ60" i="422"/>
  <c r="AC72" i="434"/>
  <c r="AF56" i="412"/>
  <c r="AH75" i="388"/>
  <c r="AC80" i="388"/>
  <c r="AJ57" i="450"/>
  <c r="AS81" i="399"/>
  <c r="AI59" i="414"/>
  <c r="AK73" i="413"/>
  <c r="AG74" i="388"/>
  <c r="AH88" i="415"/>
  <c r="AH68" i="430"/>
  <c r="AK84" i="415"/>
  <c r="AK53" i="411"/>
  <c r="AH86" i="413"/>
  <c r="AK62" i="388"/>
  <c r="AI60" i="414"/>
  <c r="AJ54" i="399"/>
  <c r="AG75" i="414"/>
  <c r="AH61" i="388"/>
  <c r="AG78" i="413"/>
  <c r="AI72" i="420"/>
  <c r="AJ54" i="430"/>
  <c r="AG74" i="450"/>
  <c r="AH66" i="417"/>
  <c r="AI85" i="420"/>
  <c r="AH75" i="428"/>
  <c r="AC84" i="452"/>
  <c r="AF85" i="413"/>
  <c r="AJ74" i="417"/>
  <c r="AJ79" i="399"/>
  <c r="AH70" i="424"/>
  <c r="AG81" i="446"/>
  <c r="AK71" i="412"/>
  <c r="AC88" i="420"/>
  <c r="AK56" i="472"/>
  <c r="AI60" i="417"/>
  <c r="AC69" i="414"/>
  <c r="AC79" i="460"/>
  <c r="AC63" i="448"/>
  <c r="AG86" i="466"/>
  <c r="AI53" i="399"/>
  <c r="AC71" i="468"/>
  <c r="AC57" i="424"/>
  <c r="AI60" i="399"/>
  <c r="AJ78" i="399"/>
  <c r="AI62" i="442"/>
  <c r="AK80" i="410"/>
  <c r="AG53" i="414"/>
  <c r="AF56" i="434"/>
  <c r="AK71" i="399"/>
  <c r="AI63" i="442"/>
  <c r="AK77" i="417"/>
  <c r="AG62" i="414"/>
  <c r="AC75" i="416"/>
  <c r="AQ84" i="420"/>
  <c r="AF61" i="399"/>
  <c r="AK67" i="438"/>
  <c r="AI54" i="388"/>
  <c r="AH59" i="446"/>
  <c r="AK53" i="413"/>
  <c r="AK68" i="426"/>
  <c r="AC61" i="436"/>
  <c r="AK80" i="452"/>
  <c r="AI65" i="452"/>
  <c r="AK66" i="399"/>
  <c r="AH62" i="452"/>
  <c r="AH65" i="420"/>
  <c r="AJ69" i="420"/>
  <c r="AI82" i="430"/>
  <c r="AF74" i="430"/>
  <c r="AG72" i="438"/>
  <c r="AG87" i="422"/>
  <c r="AC56" i="415"/>
  <c r="AJ54" i="426"/>
  <c r="AF73" i="420"/>
  <c r="AJ65" i="412"/>
  <c r="AF57" i="412"/>
  <c r="AJ77" i="430"/>
  <c r="AF86" i="444"/>
  <c r="AG88" i="430"/>
  <c r="AJ81" i="388"/>
  <c r="AJ73" i="417"/>
  <c r="AI85" i="412"/>
  <c r="AG71" i="414"/>
  <c r="AH73" i="388"/>
  <c r="AG56" i="430"/>
  <c r="AK63" i="417"/>
  <c r="AJ86" i="415"/>
  <c r="AG56" i="454"/>
  <c r="AI63" i="426"/>
  <c r="AJ80" i="420"/>
  <c r="AH60" i="456"/>
  <c r="AH79" i="426"/>
  <c r="AF79" i="413"/>
  <c r="AJ67" i="446"/>
  <c r="AG74" i="432"/>
  <c r="AI87" i="388"/>
  <c r="AF80" i="415"/>
  <c r="AK70" i="399"/>
  <c r="AH79" i="415"/>
  <c r="AF71" i="430"/>
  <c r="AI54" i="415"/>
  <c r="AF69" i="448"/>
  <c r="AJ73" i="426"/>
  <c r="AG63" i="456"/>
  <c r="AI75" i="418"/>
  <c r="AC85" i="436"/>
  <c r="AG59" i="399"/>
  <c r="AC66" i="399"/>
  <c r="AC60" i="430"/>
  <c r="AF57" i="415"/>
  <c r="AJ60" i="411"/>
  <c r="AG56" i="436"/>
  <c r="AF73" i="418"/>
  <c r="AJ64" i="418"/>
  <c r="AJ75" i="442"/>
  <c r="AH53" i="456"/>
  <c r="AH75" i="434"/>
  <c r="AI53" i="434"/>
  <c r="AK83" i="418"/>
  <c r="AG66" i="413"/>
  <c r="AH60" i="413"/>
  <c r="AC70" i="418"/>
  <c r="AF86" i="450"/>
  <c r="AF87" i="444"/>
  <c r="AH78" i="442"/>
  <c r="AC83" i="452"/>
  <c r="AG62" i="428"/>
  <c r="AJ69" i="436"/>
  <c r="AF63" i="388"/>
  <c r="AC61" i="415"/>
  <c r="AC68" i="438"/>
  <c r="AF66" i="416"/>
  <c r="AJ88" i="436"/>
  <c r="AS81" i="388"/>
  <c r="AF75" i="476"/>
  <c r="AG74" i="436"/>
  <c r="AS88" i="388"/>
  <c r="AI61" i="413"/>
  <c r="AC76" i="428"/>
  <c r="AC87" i="440"/>
  <c r="AC83" i="411"/>
  <c r="AH59" i="417"/>
  <c r="AJ65" i="424"/>
  <c r="AI87" i="424"/>
  <c r="AH59" i="420"/>
  <c r="AC78" i="434"/>
  <c r="AC60" i="415"/>
  <c r="AK77" i="436"/>
  <c r="AC88" i="399"/>
  <c r="AC55" i="388"/>
  <c r="AK74" i="424"/>
  <c r="AC86" i="388"/>
  <c r="AJ62" i="420"/>
  <c r="AF84" i="411"/>
  <c r="AI80" i="417"/>
  <c r="AC61" i="426"/>
  <c r="AF84" i="418"/>
  <c r="AI70" i="426"/>
  <c r="AH81" i="413"/>
  <c r="AF83" i="426"/>
  <c r="AG83" i="388"/>
  <c r="AK87" i="420"/>
  <c r="AF73" i="438"/>
  <c r="AJ80" i="424"/>
  <c r="AI80" i="432"/>
  <c r="AG84" i="438"/>
  <c r="AJ53" i="388"/>
  <c r="AF55" i="415"/>
  <c r="AC64" i="414"/>
  <c r="AC80" i="416"/>
  <c r="AK84" i="444"/>
  <c r="AI76" i="424"/>
  <c r="AK88" i="454"/>
  <c r="AI75" i="420"/>
  <c r="AH83" i="436"/>
  <c r="AF73" i="422"/>
  <c r="AC77" i="414"/>
  <c r="AC70" i="414"/>
  <c r="AK63" i="462"/>
  <c r="AG61" i="420"/>
  <c r="AC69" i="399"/>
  <c r="AJ80" i="448"/>
  <c r="AC63" i="411"/>
  <c r="AI55" i="426"/>
  <c r="AI56" i="420"/>
  <c r="AJ67" i="462"/>
  <c r="AG67" i="420"/>
  <c r="AH78" i="416"/>
  <c r="AK67" i="415"/>
  <c r="AG82" i="411"/>
  <c r="AG65" i="438"/>
  <c r="AI82" i="388"/>
  <c r="AF59" i="413"/>
  <c r="AJ53" i="432"/>
  <c r="AH75" i="446"/>
  <c r="AK58" i="415"/>
  <c r="AJ67" i="426"/>
  <c r="AJ53" i="430"/>
  <c r="AH58" i="420"/>
  <c r="AC68" i="444"/>
  <c r="AR81" i="460"/>
  <c r="AC81" i="422"/>
  <c r="AC71" i="388"/>
  <c r="AC71" i="418"/>
  <c r="AH74" i="412"/>
  <c r="AC74" i="399"/>
  <c r="AJ86" i="388"/>
  <c r="AH64" i="414"/>
  <c r="AH69" i="388"/>
  <c r="AQ80" i="388"/>
  <c r="AK61" i="414"/>
  <c r="AF79" i="452"/>
  <c r="AH73" i="428"/>
  <c r="AG57" i="424"/>
  <c r="AH75" i="438"/>
  <c r="AJ79" i="417"/>
  <c r="AJ59" i="438"/>
  <c r="AC80" i="411"/>
  <c r="AK82" i="454"/>
  <c r="AH57" i="440"/>
  <c r="AJ80" i="426"/>
  <c r="AF70" i="450"/>
  <c r="AJ74" i="399"/>
  <c r="AK74" i="454"/>
  <c r="AC60" i="436"/>
  <c r="AG86" i="462"/>
  <c r="AH54" i="418"/>
  <c r="AI53" i="438"/>
  <c r="AK81" i="432"/>
  <c r="AC81" i="444"/>
  <c r="AJ83" i="446"/>
  <c r="AH69" i="411"/>
  <c r="AI85" i="422"/>
  <c r="AK74" i="448"/>
  <c r="AK69" i="442"/>
  <c r="AR83" i="416"/>
  <c r="AH63" i="413"/>
  <c r="AG59" i="416"/>
  <c r="AI84" i="456"/>
  <c r="AI81" i="422"/>
  <c r="AC80" i="458"/>
  <c r="AC84" i="399"/>
  <c r="AG66" i="422"/>
  <c r="AC78" i="420"/>
  <c r="AF60" i="430"/>
  <c r="AF86" i="452"/>
  <c r="AF71" i="468"/>
  <c r="AH69" i="412"/>
  <c r="AC76" i="420"/>
  <c r="AI85" i="424"/>
  <c r="AI55" i="416"/>
  <c r="AG56" i="444"/>
  <c r="AF83" i="415"/>
  <c r="AH59" i="411"/>
  <c r="AI56" i="414"/>
  <c r="AI55" i="436"/>
  <c r="AK67" i="399"/>
  <c r="AC88" i="422"/>
  <c r="AH60" i="422"/>
  <c r="AH56" i="412"/>
  <c r="AJ83" i="413"/>
  <c r="AI83" i="413"/>
  <c r="AH73" i="452"/>
  <c r="AC86" i="462"/>
  <c r="AF60" i="416"/>
  <c r="AF69" i="432"/>
  <c r="AI69" i="432"/>
  <c r="AF61" i="426"/>
  <c r="AK76" i="444"/>
  <c r="AG76" i="444"/>
  <c r="AI66" i="430"/>
  <c r="AH66" i="430"/>
  <c r="AC62" i="442"/>
  <c r="AH71" i="448"/>
  <c r="AC79" i="417"/>
  <c r="AH81" i="450"/>
  <c r="AC69" i="458"/>
  <c r="AG55" i="456"/>
  <c r="AJ60" i="460"/>
  <c r="AF60" i="460"/>
  <c r="AH85" i="417"/>
  <c r="AC53" i="452"/>
  <c r="AI74" i="426"/>
  <c r="AG68" i="417"/>
  <c r="AK68" i="417"/>
  <c r="AF64" i="417"/>
  <c r="AH86" i="422"/>
  <c r="AI86" i="422"/>
  <c r="AI76" i="442"/>
  <c r="AH76" i="442"/>
  <c r="AG55" i="444"/>
  <c r="AK83" i="458"/>
  <c r="AG83" i="458"/>
  <c r="AI62" i="434"/>
  <c r="AK75" i="415"/>
  <c r="AI75" i="415"/>
  <c r="AH61" i="438"/>
  <c r="AC71" i="428"/>
  <c r="AF54" i="434"/>
  <c r="AG80" i="430"/>
  <c r="AJ80" i="430"/>
  <c r="AF59" i="428"/>
  <c r="AF66" i="438"/>
  <c r="AH66" i="438"/>
  <c r="AI77" i="426"/>
  <c r="AC54" i="422"/>
  <c r="AF86" i="440"/>
  <c r="AH86" i="440"/>
  <c r="AF69" i="460"/>
  <c r="AG56" i="413"/>
  <c r="AH56" i="413"/>
  <c r="AF64" i="415"/>
  <c r="AC62" i="438"/>
  <c r="AH75" i="413"/>
  <c r="AC84" i="446"/>
  <c r="AH71" i="415"/>
  <c r="AC78" i="444"/>
  <c r="AJ82" i="416"/>
  <c r="AC87" i="417"/>
  <c r="AG62" i="466"/>
  <c r="AK72" i="410"/>
  <c r="AJ72" i="410"/>
  <c r="AI88" i="422"/>
  <c r="AK66" i="442"/>
  <c r="AH66" i="442"/>
  <c r="AC81" i="434"/>
  <c r="AG61" i="454"/>
  <c r="AC60" i="410"/>
  <c r="AH58" i="442"/>
  <c r="AC82" i="452"/>
  <c r="AJ69" i="470"/>
  <c r="AC84" i="468"/>
  <c r="AJ84" i="442"/>
  <c r="AC59" i="462"/>
  <c r="AF67" i="458"/>
  <c r="AC84" i="470"/>
  <c r="AF53" i="424"/>
  <c r="AK63" i="412"/>
  <c r="AF63" i="412"/>
  <c r="AG57" i="426"/>
  <c r="AI72" i="412"/>
  <c r="AK72" i="412"/>
  <c r="AI70" i="417"/>
  <c r="AG67" i="436"/>
  <c r="AF67" i="436"/>
  <c r="AG66" i="436"/>
  <c r="AJ66" i="436"/>
  <c r="AC73" i="420"/>
  <c r="AG64" i="388"/>
  <c r="AJ74" i="414"/>
  <c r="AI74" i="414"/>
  <c r="AF81" i="420"/>
  <c r="AF80" i="418"/>
  <c r="AH80" i="418"/>
  <c r="AJ55" i="430"/>
  <c r="AC53" i="428"/>
  <c r="AI67" i="414"/>
  <c r="AI86" i="434"/>
  <c r="AJ86" i="434"/>
  <c r="AF73" i="414"/>
  <c r="AK77" i="413"/>
  <c r="AF77" i="413"/>
  <c r="AH58" i="444"/>
  <c r="AG58" i="444"/>
  <c r="AF64" i="456"/>
  <c r="AG67" i="411"/>
  <c r="AK67" i="411"/>
  <c r="AU84" i="399"/>
  <c r="AI53" i="412"/>
  <c r="AC57" i="422"/>
  <c r="AI68" i="418"/>
  <c r="AG54" i="422"/>
  <c r="AH54" i="422"/>
  <c r="AG76" i="420"/>
  <c r="AI76" i="420"/>
  <c r="AK62" i="422"/>
  <c r="AG75" i="460"/>
  <c r="AH75" i="460"/>
  <c r="AJ59" i="426"/>
  <c r="AC64" i="424"/>
  <c r="AH83" i="434"/>
  <c r="AJ87" i="440"/>
  <c r="AK87" i="440"/>
  <c r="AF59" i="440"/>
  <c r="AC62" i="470"/>
  <c r="AC64" i="434"/>
  <c r="AI68" i="450"/>
  <c r="AC54" i="450"/>
  <c r="AK67" i="434"/>
  <c r="AC57" i="460"/>
  <c r="AH62" i="454"/>
  <c r="AF62" i="454"/>
  <c r="AI88" i="442"/>
  <c r="AH88" i="442"/>
  <c r="AC77" i="452"/>
  <c r="AH61" i="460"/>
  <c r="AC67" i="428"/>
  <c r="AI71" i="438"/>
  <c r="AI73" i="440"/>
  <c r="AG73" i="440"/>
  <c r="AI79" i="454"/>
  <c r="AC57" i="438"/>
  <c r="AI61" i="448"/>
  <c r="AK57" i="458"/>
  <c r="AH57" i="458"/>
  <c r="AK74" i="464"/>
  <c r="AC69" i="456"/>
  <c r="AS87" i="454"/>
  <c r="AC60" i="450"/>
  <c r="AI64" i="434"/>
  <c r="AC86" i="412"/>
  <c r="AF59" i="434"/>
  <c r="AC88" i="464"/>
  <c r="AK65" i="454"/>
  <c r="AF71" i="464"/>
  <c r="AG71" i="464"/>
  <c r="AI58" i="414"/>
  <c r="AJ58" i="414"/>
  <c r="AG81" i="434"/>
  <c r="AJ81" i="434"/>
  <c r="AF82" i="436"/>
  <c r="AI82" i="436"/>
  <c r="AG64" i="474"/>
  <c r="AI65" i="476"/>
  <c r="AG65" i="476"/>
  <c r="AQ86" i="414"/>
  <c r="AF71" i="454"/>
  <c r="AC58" i="454"/>
  <c r="AI79" i="476"/>
  <c r="AK79" i="476"/>
  <c r="AU78" i="415"/>
  <c r="AU83" i="422"/>
  <c r="AQ83" i="422"/>
  <c r="AK53" i="462"/>
  <c r="AK80" i="464"/>
  <c r="AF80" i="464"/>
  <c r="AU86" i="452"/>
  <c r="AC55" i="458"/>
  <c r="AS87" i="426"/>
  <c r="AI68" i="432"/>
  <c r="AC85" i="411"/>
  <c r="AG57" i="388"/>
  <c r="AI77" i="420"/>
  <c r="AG77" i="420"/>
  <c r="AF81" i="428"/>
  <c r="AJ76" i="412"/>
  <c r="AI76" i="412"/>
  <c r="AK85" i="426"/>
  <c r="AF85" i="426"/>
  <c r="AJ61" i="418"/>
  <c r="AH61" i="418"/>
  <c r="AJ88" i="413"/>
  <c r="AC83" i="418"/>
  <c r="AK76" i="415"/>
  <c r="AJ84" i="420"/>
  <c r="AH84" i="420"/>
  <c r="AJ74" i="442"/>
  <c r="AC65" i="430"/>
  <c r="AF74" i="434"/>
  <c r="AG56" i="415"/>
  <c r="AI56" i="415"/>
  <c r="AJ53" i="416"/>
  <c r="AC64" i="436"/>
  <c r="AC86" i="414"/>
  <c r="AH77" i="415"/>
  <c r="AC56" i="413"/>
  <c r="AH61" i="412"/>
  <c r="AJ62" i="440"/>
  <c r="AF62" i="440"/>
  <c r="AK84" i="458"/>
  <c r="AJ73" i="411"/>
  <c r="AF73" i="411"/>
  <c r="AF63" i="424"/>
  <c r="AK63" i="424"/>
  <c r="AH67" i="424"/>
  <c r="AG70" i="422"/>
  <c r="AH70" i="422"/>
  <c r="AK64" i="438"/>
  <c r="AH64" i="438"/>
  <c r="AI53" i="426"/>
  <c r="AK53" i="426"/>
  <c r="AF83" i="438"/>
  <c r="AI87" i="442"/>
  <c r="AK87" i="442"/>
  <c r="AF77" i="444"/>
  <c r="AC61" i="472"/>
  <c r="AJ82" i="442"/>
  <c r="AJ71" i="432"/>
  <c r="AF71" i="432"/>
  <c r="AF88" i="432"/>
  <c r="AK88" i="432"/>
  <c r="AG61" i="440"/>
  <c r="AF61" i="440"/>
  <c r="AC86" i="428"/>
  <c r="AG87" i="418"/>
  <c r="AC83" i="462"/>
  <c r="AK58" i="468"/>
  <c r="AF61" i="464"/>
  <c r="AK61" i="464"/>
  <c r="AK77" i="462"/>
  <c r="AC59" i="464"/>
  <c r="AK78" i="415"/>
  <c r="AG70" i="438"/>
  <c r="AI70" i="438"/>
  <c r="AK82" i="426"/>
  <c r="AJ82" i="426"/>
  <c r="AJ76" i="432"/>
  <c r="AK80" i="416"/>
  <c r="AF80" i="416"/>
  <c r="AI66" i="452"/>
  <c r="AH66" i="452"/>
  <c r="AC57" i="415"/>
  <c r="AF69" i="413"/>
  <c r="AH70" i="416"/>
  <c r="AI70" i="416"/>
  <c r="AI79" i="424"/>
  <c r="AC58" i="426"/>
  <c r="AC80" i="446"/>
  <c r="AG66" i="415"/>
  <c r="AJ86" i="436"/>
  <c r="AI86" i="436"/>
  <c r="AG80" i="411"/>
  <c r="AI80" i="411"/>
  <c r="AJ72" i="413"/>
  <c r="AC82" i="428"/>
  <c r="AH55" i="420"/>
  <c r="AF55" i="420"/>
  <c r="AK64" i="416"/>
  <c r="AC74" i="412"/>
  <c r="AC63" i="452"/>
  <c r="AJ57" i="456"/>
  <c r="AJ87" i="412"/>
  <c r="AF87" i="412"/>
  <c r="AJ80" i="438"/>
  <c r="AI82" i="417"/>
  <c r="AF82" i="417"/>
  <c r="AG83" i="414"/>
  <c r="AG78" i="438"/>
  <c r="AK78" i="438"/>
  <c r="AJ87" i="432"/>
  <c r="AC65" i="446"/>
  <c r="AJ88" i="448"/>
  <c r="AH88" i="448"/>
  <c r="AK76" i="422"/>
  <c r="AH76" i="422"/>
  <c r="AK77" i="452"/>
  <c r="AG61" i="452"/>
  <c r="AJ61" i="452"/>
  <c r="AG65" i="456"/>
  <c r="AC81" i="448"/>
  <c r="AG54" i="428"/>
  <c r="AF54" i="428"/>
  <c r="AI82" i="418"/>
  <c r="AK82" i="418"/>
  <c r="AH54" i="417"/>
  <c r="AI66" i="412"/>
  <c r="AJ66" i="412"/>
  <c r="AH62" i="412"/>
  <c r="AJ62" i="412"/>
  <c r="AC80" i="424"/>
  <c r="AG55" i="411"/>
  <c r="AJ70" i="440"/>
  <c r="AG70" i="440"/>
  <c r="AF72" i="416"/>
  <c r="AG66" i="450"/>
  <c r="AK66" i="450"/>
  <c r="AH74" i="411"/>
  <c r="AK74" i="411"/>
  <c r="AJ87" i="415"/>
  <c r="AJ70" i="430"/>
  <c r="AI70" i="430"/>
  <c r="AF67" i="412"/>
  <c r="AJ81" i="444"/>
  <c r="AH81" i="444"/>
  <c r="AK82" i="422"/>
  <c r="AI82" i="422"/>
  <c r="AI81" i="412"/>
  <c r="AH81" i="412"/>
  <c r="AH67" i="416"/>
  <c r="AC57" i="426"/>
  <c r="AG56" i="422"/>
  <c r="AC55" i="415"/>
  <c r="AJ68" i="415"/>
  <c r="AJ69" i="440"/>
  <c r="AK69" i="440"/>
  <c r="AC77" i="444"/>
  <c r="AK53" i="450"/>
  <c r="AH53" i="450"/>
  <c r="AJ71" i="422"/>
  <c r="AF88" i="444"/>
  <c r="AK88" i="444"/>
  <c r="AC67" i="450"/>
  <c r="AJ72" i="460"/>
  <c r="AJ57" i="466"/>
  <c r="AF57" i="466"/>
  <c r="AJ66" i="444"/>
  <c r="AK53" i="454"/>
  <c r="AI53" i="454"/>
  <c r="AJ58" i="440"/>
  <c r="AI63" i="466"/>
  <c r="AK63" i="466"/>
  <c r="AK76" i="440"/>
  <c r="AJ76" i="440"/>
  <c r="AC63" i="446"/>
  <c r="AC59" i="450"/>
  <c r="AI83" i="428"/>
  <c r="AF55" i="446"/>
  <c r="AI55" i="446"/>
  <c r="AK67" i="444"/>
  <c r="AI67" i="444"/>
  <c r="AK64" i="440"/>
  <c r="AC55" i="438"/>
  <c r="AI61" i="474"/>
  <c r="AK63" i="454"/>
  <c r="AG63" i="454"/>
  <c r="AG53" i="458"/>
  <c r="AJ60" i="474"/>
  <c r="AF60" i="474"/>
  <c r="AC54" i="442"/>
  <c r="AG87" i="464"/>
  <c r="AF62" i="436"/>
  <c r="AJ62" i="436"/>
  <c r="AF72" i="444"/>
  <c r="AK72" i="444"/>
  <c r="AQ78" i="416"/>
  <c r="AT78" i="416"/>
  <c r="AJ72" i="456"/>
  <c r="AC81" i="462"/>
  <c r="AJ57" i="448"/>
  <c r="AF66" i="458"/>
  <c r="AK66" i="458"/>
  <c r="AI71" i="420"/>
  <c r="AG74" i="466"/>
  <c r="AI74" i="466"/>
  <c r="AJ67" i="468"/>
  <c r="AC58" i="476"/>
  <c r="AS84" i="410"/>
  <c r="AG72" i="472"/>
  <c r="AC78" i="450"/>
  <c r="AH55" i="476"/>
  <c r="AC74" i="466"/>
  <c r="AH56" i="474"/>
  <c r="AH61" i="470"/>
  <c r="AI61" i="470"/>
  <c r="AF83" i="472"/>
  <c r="AC76" i="462"/>
  <c r="AH76" i="472"/>
  <c r="AG72" i="474"/>
  <c r="AI72" i="474"/>
  <c r="AR78" i="448"/>
  <c r="AK64" i="470"/>
  <c r="AS87" i="413"/>
  <c r="AU87" i="413"/>
  <c r="AI65" i="388"/>
  <c r="AH65" i="388"/>
  <c r="AK80" i="412"/>
  <c r="AG57" i="432"/>
  <c r="AK57" i="432"/>
  <c r="AG71" i="426"/>
  <c r="AJ71" i="426"/>
  <c r="AJ65" i="422"/>
  <c r="AH69" i="417"/>
  <c r="AF69" i="417"/>
  <c r="AJ63" i="432"/>
  <c r="AC75" i="411"/>
  <c r="AF63" i="438"/>
  <c r="AC67" i="411"/>
  <c r="AH58" i="417"/>
  <c r="AJ59" i="430"/>
  <c r="AK59" i="430"/>
  <c r="AC85" i="432"/>
  <c r="AF84" i="399"/>
  <c r="AH54" i="411"/>
  <c r="AF54" i="411"/>
  <c r="AG86" i="430"/>
  <c r="AG62" i="418"/>
  <c r="AK62" i="418"/>
  <c r="AH58" i="412"/>
  <c r="AG58" i="412"/>
  <c r="AH58" i="432"/>
  <c r="AH63" i="428"/>
  <c r="AK63" i="428"/>
  <c r="AJ78" i="436"/>
  <c r="AI78" i="436"/>
  <c r="AF55" i="434"/>
  <c r="AK80" i="446"/>
  <c r="AG80" i="446"/>
  <c r="AI87" i="430"/>
  <c r="AG67" i="388"/>
  <c r="AH67" i="388"/>
  <c r="AH86" i="428"/>
  <c r="AC80" i="417"/>
  <c r="AK58" i="438"/>
  <c r="AC83" i="430"/>
  <c r="AJ78" i="420"/>
  <c r="AC68" i="411"/>
  <c r="AI88" i="414"/>
  <c r="AH73" i="424"/>
  <c r="AJ73" i="424"/>
  <c r="AJ60" i="410"/>
  <c r="AI56" i="442"/>
  <c r="AF56" i="442"/>
  <c r="AJ83" i="430"/>
  <c r="AH56" i="418"/>
  <c r="AF56" i="418"/>
  <c r="AG84" i="416"/>
  <c r="AC66" i="450"/>
  <c r="AI70" i="448"/>
  <c r="AC71" i="430"/>
  <c r="AF76" i="434"/>
  <c r="AJ76" i="434"/>
  <c r="AI63" i="444"/>
  <c r="AF63" i="444"/>
  <c r="AJ76" i="428"/>
  <c r="AK60" i="448"/>
  <c r="AI60" i="448"/>
  <c r="AG80" i="440"/>
  <c r="AK80" i="440"/>
  <c r="AJ77" i="476"/>
  <c r="AH77" i="476"/>
  <c r="AI86" i="414"/>
  <c r="AC70" i="428"/>
  <c r="AI75" i="432"/>
  <c r="AH76" i="452"/>
  <c r="AF76" i="452"/>
  <c r="AH65" i="430"/>
  <c r="AC60" i="456"/>
  <c r="AF73" i="444"/>
  <c r="AC81" i="466"/>
  <c r="AF68" i="411"/>
  <c r="AJ71" i="416"/>
  <c r="AG71" i="416"/>
  <c r="AF62" i="430"/>
  <c r="AH86" i="416"/>
  <c r="AK86" i="416"/>
  <c r="AH59" i="415"/>
  <c r="AC54" i="418"/>
  <c r="AI82" i="424"/>
  <c r="AK88" i="434"/>
  <c r="AG88" i="434"/>
  <c r="AI73" i="415"/>
  <c r="AG73" i="415"/>
  <c r="AF85" i="466"/>
  <c r="AK65" i="474"/>
  <c r="AF65" i="474"/>
  <c r="AF88" i="424"/>
  <c r="AK88" i="424"/>
  <c r="AK53" i="422"/>
  <c r="AC81" i="414"/>
  <c r="AJ56" i="428"/>
  <c r="AH69" i="434"/>
  <c r="AJ69" i="434"/>
  <c r="AI57" i="411"/>
  <c r="AF79" i="436"/>
  <c r="AH79" i="436"/>
  <c r="AC76" i="438"/>
  <c r="AJ74" i="438"/>
  <c r="AI79" i="430"/>
  <c r="AK79" i="430"/>
  <c r="AH81" i="448"/>
  <c r="AC59" i="430"/>
  <c r="AJ58" i="446"/>
  <c r="AC85" i="446"/>
  <c r="AC88" i="468"/>
  <c r="AF64" i="432"/>
  <c r="AC84" i="440"/>
  <c r="AH54" i="462"/>
  <c r="AC79" i="428"/>
  <c r="AI71" i="450"/>
  <c r="AF79" i="456"/>
  <c r="AK79" i="456"/>
  <c r="AG68" i="458"/>
  <c r="AF68" i="458"/>
  <c r="AK84" i="446"/>
  <c r="AG84" i="446"/>
  <c r="AH88" i="438"/>
  <c r="AI78" i="422"/>
  <c r="AK78" i="422"/>
  <c r="AK85" i="436"/>
  <c r="AH64" i="442"/>
  <c r="AG64" i="442"/>
  <c r="AH54" i="438"/>
  <c r="AC61" i="446"/>
  <c r="AF53" i="446"/>
  <c r="AI88" i="462"/>
  <c r="AH88" i="462"/>
  <c r="AG79" i="411"/>
  <c r="AK79" i="411"/>
  <c r="AI72" i="430"/>
  <c r="AH58" i="418"/>
  <c r="AK58" i="418"/>
  <c r="AK53" i="428"/>
  <c r="AC63" i="415"/>
  <c r="AJ64" i="452"/>
  <c r="AH55" i="422"/>
  <c r="AJ55" i="422"/>
  <c r="AF84" i="434"/>
  <c r="AI84" i="434"/>
  <c r="AG82" i="444"/>
  <c r="AC70" i="468"/>
  <c r="AI68" i="420"/>
  <c r="AG68" i="420"/>
  <c r="AG85" i="418"/>
  <c r="AF72" i="422"/>
  <c r="AG72" i="422"/>
  <c r="AK58" i="413"/>
  <c r="AH58" i="413"/>
  <c r="AF82" i="450"/>
  <c r="AK82" i="450"/>
  <c r="AH84" i="424"/>
  <c r="AG58" i="434"/>
  <c r="AK58" i="434"/>
  <c r="AI75" i="448"/>
  <c r="AG75" i="448"/>
  <c r="AH65" i="446"/>
  <c r="AC53" i="464"/>
  <c r="AI53" i="420"/>
  <c r="AH57" i="444"/>
  <c r="AF57" i="444"/>
  <c r="AH82" i="464"/>
  <c r="AF77" i="434"/>
  <c r="AJ77" i="434"/>
  <c r="AK77" i="456"/>
  <c r="AF81" i="462"/>
  <c r="AH81" i="462"/>
  <c r="AQ88" i="432"/>
  <c r="AF75" i="436"/>
  <c r="AG75" i="436"/>
  <c r="AG77" i="442"/>
  <c r="AJ54" i="420"/>
  <c r="AK54" i="420"/>
  <c r="AK87" i="450"/>
  <c r="AJ87" i="450"/>
  <c r="AF88" i="450"/>
  <c r="AI88" i="450"/>
  <c r="AG83" i="442"/>
  <c r="AF83" i="442"/>
  <c r="AI79" i="450"/>
  <c r="AC76" i="436"/>
  <c r="AK71" i="417"/>
  <c r="AF54" i="454"/>
  <c r="AJ54" i="454"/>
  <c r="AI79" i="440"/>
  <c r="AG79" i="440"/>
  <c r="AH85" i="452"/>
  <c r="AH62" i="462"/>
  <c r="AK62" i="462"/>
  <c r="AJ83" i="470"/>
  <c r="AK83" i="470"/>
  <c r="AS83" i="446"/>
  <c r="AK82" i="410"/>
  <c r="AH82" i="410"/>
  <c r="AH78" i="434"/>
  <c r="AI85" i="450"/>
  <c r="AK85" i="450"/>
  <c r="AJ72" i="411"/>
  <c r="AI77" i="448"/>
  <c r="AH77" i="448"/>
  <c r="AI64" i="450"/>
  <c r="AC76" i="446"/>
  <c r="AI59" i="460"/>
  <c r="AH73" i="462"/>
  <c r="AI73" i="462"/>
  <c r="AG61" i="442"/>
  <c r="AH57" i="462"/>
  <c r="AJ57" i="462"/>
  <c r="AG69" i="428"/>
  <c r="AC75" i="434"/>
  <c r="AH72" i="440"/>
  <c r="AG76" i="436"/>
  <c r="AH76" i="436"/>
  <c r="AF67" i="456"/>
  <c r="AI67" i="456"/>
  <c r="AH74" i="462"/>
  <c r="AC79" i="458"/>
  <c r="AK88" i="458"/>
  <c r="AG78" i="472"/>
  <c r="AI78" i="472"/>
  <c r="AJ84" i="454"/>
  <c r="AJ63" i="458"/>
  <c r="AK63" i="458"/>
  <c r="AJ81" i="470"/>
  <c r="AH81" i="470"/>
  <c r="AU78" i="417"/>
  <c r="AK80" i="468"/>
  <c r="AF80" i="468"/>
  <c r="AI75" i="458"/>
  <c r="AC61" i="470"/>
  <c r="AT80" i="464"/>
  <c r="AS86" i="430"/>
  <c r="AK69" i="422"/>
  <c r="AG69" i="422"/>
  <c r="AH83" i="420"/>
  <c r="AC80" i="438"/>
  <c r="AI88" i="416"/>
  <c r="AF77" i="411"/>
  <c r="AI77" i="411"/>
  <c r="AH64" i="420"/>
  <c r="AK64" i="420"/>
  <c r="AI80" i="428"/>
  <c r="AI78" i="428"/>
  <c r="AH78" i="428"/>
  <c r="AI77" i="440"/>
  <c r="AG75" i="452"/>
  <c r="AJ75" i="452"/>
  <c r="AJ68" i="424"/>
  <c r="AI68" i="424"/>
  <c r="AI75" i="411"/>
  <c r="AJ57" i="430"/>
  <c r="AH57" i="430"/>
  <c r="AK79" i="432"/>
  <c r="AI54" i="440"/>
  <c r="AF54" i="440"/>
  <c r="AK55" i="452"/>
  <c r="AC70" i="454"/>
  <c r="AG54" i="414"/>
  <c r="AI73" i="450"/>
  <c r="AK73" i="450"/>
  <c r="AG68" i="444"/>
  <c r="AJ71" i="428"/>
  <c r="AH71" i="428"/>
  <c r="AJ85" i="448"/>
  <c r="AC73" i="442"/>
  <c r="AI66" i="464"/>
  <c r="AJ66" i="464"/>
  <c r="AS83" i="462"/>
  <c r="AI53" i="448"/>
  <c r="AG53" i="448"/>
  <c r="AH62" i="424"/>
  <c r="AF56" i="417"/>
  <c r="AK56" i="417"/>
  <c r="AJ65" i="414"/>
  <c r="AI87" i="416"/>
  <c r="AG87" i="416"/>
  <c r="AJ73" i="430"/>
  <c r="AC74" i="452"/>
  <c r="AI68" i="452"/>
  <c r="AJ70" i="436"/>
  <c r="AK70" i="436"/>
  <c r="AI56" i="452"/>
  <c r="AJ71" i="446"/>
  <c r="AF71" i="446"/>
  <c r="AF65" i="448"/>
  <c r="AC71" i="448"/>
  <c r="AK58" i="474"/>
  <c r="AC83" i="466"/>
  <c r="AG81" i="414"/>
  <c r="AJ75" i="417"/>
  <c r="AG75" i="417"/>
  <c r="AH87" i="436"/>
  <c r="AC87" i="452"/>
  <c r="AI64" i="472"/>
  <c r="AC73" i="432"/>
  <c r="AJ72" i="432"/>
  <c r="AC64" i="438"/>
  <c r="AG66" i="446"/>
  <c r="AJ84" i="470"/>
  <c r="AH84" i="470"/>
  <c r="AF83" i="448"/>
  <c r="AK83" i="448"/>
  <c r="AK60" i="432"/>
  <c r="AI79" i="416"/>
  <c r="AF79" i="416"/>
  <c r="AK68" i="442"/>
  <c r="AI68" i="442"/>
  <c r="AH79" i="442"/>
  <c r="AI77" i="422"/>
  <c r="AG77" i="422"/>
  <c r="AH59" i="436"/>
  <c r="AC85" i="430"/>
  <c r="AI75" i="410"/>
  <c r="AJ60" i="452"/>
  <c r="AK60" i="452"/>
  <c r="AJ67" i="450"/>
  <c r="AC78" i="452"/>
  <c r="AK78" i="476"/>
  <c r="AI78" i="476"/>
  <c r="AJ72" i="454"/>
  <c r="AG58" i="454"/>
  <c r="AJ58" i="454"/>
  <c r="AI87" i="458"/>
  <c r="AC70" i="456"/>
  <c r="AK76" i="462"/>
  <c r="AJ53" i="466"/>
  <c r="AI53" i="466"/>
  <c r="AF70" i="468"/>
  <c r="AT78" i="413"/>
  <c r="AG71" i="476"/>
  <c r="AI71" i="476"/>
  <c r="AC80" i="442"/>
  <c r="AC87" i="413"/>
  <c r="AG63" i="414"/>
  <c r="AI73" i="412"/>
  <c r="AH73" i="412"/>
  <c r="AI88" i="418"/>
  <c r="AF62" i="438"/>
  <c r="AH62" i="438"/>
  <c r="AH70" i="434"/>
  <c r="AK70" i="434"/>
  <c r="AC55" i="446"/>
  <c r="AH77" i="454"/>
  <c r="AG77" i="454"/>
  <c r="AK81" i="452"/>
  <c r="AJ63" i="418"/>
  <c r="AI63" i="418"/>
  <c r="AS77" i="388"/>
  <c r="AI78" i="411"/>
  <c r="AH80" i="414"/>
  <c r="AJ80" i="414"/>
  <c r="AG74" i="444"/>
  <c r="AC69" i="446"/>
  <c r="AI72" i="446"/>
  <c r="AH72" i="436"/>
  <c r="AG72" i="436"/>
  <c r="AK61" i="444"/>
  <c r="AI55" i="450"/>
  <c r="AK55" i="450"/>
  <c r="AH88" i="464"/>
  <c r="AJ88" i="464"/>
  <c r="AC78" i="442"/>
  <c r="AF67" i="454"/>
  <c r="AH66" i="456"/>
  <c r="AJ66" i="456"/>
  <c r="AK69" i="452"/>
  <c r="AC75" i="462"/>
  <c r="AK85" i="462"/>
  <c r="AJ57" i="470"/>
  <c r="AF57" i="470"/>
  <c r="AH77" i="460"/>
  <c r="AI67" i="410"/>
  <c r="AJ67" i="410"/>
  <c r="AU86" i="412"/>
  <c r="AG82" i="476"/>
  <c r="AK87" i="466"/>
  <c r="AI87" i="466"/>
  <c r="AI72" i="415"/>
  <c r="AF72" i="415"/>
  <c r="AF57" i="442"/>
  <c r="AI81" i="466"/>
  <c r="AF81" i="466"/>
  <c r="AH82" i="466"/>
  <c r="AJ65" i="458"/>
  <c r="AK65" i="458"/>
  <c r="AJ65" i="426"/>
  <c r="AC70" i="415"/>
  <c r="AI59" i="412"/>
  <c r="AI63" i="436"/>
  <c r="AJ63" i="436"/>
  <c r="AC86" i="434"/>
  <c r="AH72" i="434"/>
  <c r="AC71" i="422"/>
  <c r="AG82" i="470"/>
  <c r="AI82" i="470"/>
  <c r="AG55" i="472"/>
  <c r="AK76" i="438"/>
  <c r="AH76" i="438"/>
  <c r="AK56" i="426"/>
  <c r="AC66" i="448"/>
  <c r="AF74" i="456"/>
  <c r="AK53" i="476"/>
  <c r="AF53" i="476"/>
  <c r="AF53" i="444"/>
  <c r="AC75" i="458"/>
  <c r="AH54" i="458"/>
  <c r="AJ56" i="468"/>
  <c r="AG56" i="468"/>
  <c r="AF62" i="456"/>
  <c r="AH61" i="450"/>
  <c r="AI61" i="450"/>
  <c r="AK81" i="442"/>
  <c r="AF81" i="442"/>
  <c r="AH74" i="440"/>
  <c r="AI74" i="440"/>
  <c r="AU82" i="476"/>
  <c r="AH64" i="468"/>
  <c r="AT81" i="415"/>
  <c r="AQ81" i="415"/>
  <c r="AI78" i="464"/>
  <c r="AG87" i="452"/>
  <c r="AH87" i="452"/>
  <c r="AC67" i="476"/>
  <c r="AJ62" i="448"/>
  <c r="AG84" i="466"/>
  <c r="AH84" i="466"/>
  <c r="AF60" i="450"/>
  <c r="AK60" i="450"/>
  <c r="AT82" i="422"/>
  <c r="AJ87" i="468"/>
  <c r="AI87" i="468"/>
  <c r="AJ63" i="450"/>
  <c r="AI63" i="450"/>
  <c r="AK70" i="472"/>
  <c r="AC55" i="470"/>
  <c r="AR82" i="472"/>
  <c r="AG54" i="466"/>
  <c r="AH54" i="466"/>
  <c r="AG88" i="474"/>
  <c r="AI70" i="476"/>
  <c r="AJ70" i="476"/>
  <c r="AF63" i="470"/>
  <c r="AC71" i="464"/>
  <c r="AK82" i="458"/>
  <c r="AU80" i="432"/>
  <c r="AC55" i="452"/>
  <c r="AH58" i="464"/>
  <c r="AJ74" i="472"/>
  <c r="AF74" i="472"/>
  <c r="AJ72" i="464"/>
  <c r="AJ62" i="470"/>
  <c r="AG62" i="470"/>
  <c r="AT80" i="450"/>
  <c r="AK58" i="456"/>
  <c r="AJ58" i="456"/>
  <c r="AT87" i="414"/>
  <c r="AJ73" i="458"/>
  <c r="AI85" i="470"/>
  <c r="AG85" i="470"/>
  <c r="AS84" i="450"/>
  <c r="AK63" i="474"/>
  <c r="AF63" i="474"/>
  <c r="AK65" i="472"/>
  <c r="AJ84" i="474"/>
  <c r="AI84" i="474"/>
  <c r="AC60" i="458"/>
  <c r="AH56" i="458"/>
  <c r="AH74" i="476"/>
  <c r="AF74" i="476"/>
  <c r="AS88" i="456"/>
  <c r="AC74" i="410"/>
  <c r="AT84" i="434"/>
  <c r="AQ83" i="440"/>
  <c r="AK88" i="476"/>
  <c r="AG88" i="476"/>
  <c r="AR84" i="413"/>
  <c r="AF56" i="470"/>
  <c r="AR81" i="410"/>
  <c r="AU81" i="410"/>
  <c r="AF76" i="458"/>
  <c r="AU88" i="444"/>
  <c r="AC73" i="422"/>
  <c r="AG57" i="454"/>
  <c r="AC61" i="458"/>
  <c r="AG88" i="452"/>
  <c r="AI88" i="452"/>
  <c r="AG71" i="436"/>
  <c r="AF71" i="444"/>
  <c r="AH71" i="444"/>
  <c r="AF55" i="464"/>
  <c r="AC59" i="458"/>
  <c r="AJ85" i="430"/>
  <c r="AK85" i="430"/>
  <c r="AF82" i="413"/>
  <c r="AI61" i="458"/>
  <c r="AK61" i="458"/>
  <c r="AK67" i="442"/>
  <c r="AH67" i="442"/>
  <c r="AK73" i="448"/>
  <c r="AI58" i="436"/>
  <c r="AG58" i="436"/>
  <c r="AF53" i="440"/>
  <c r="AG73" i="434"/>
  <c r="AH73" i="434"/>
  <c r="AG75" i="440"/>
  <c r="AK87" i="446"/>
  <c r="AF87" i="446"/>
  <c r="AJ78" i="454"/>
  <c r="AK61" i="462"/>
  <c r="AJ61" i="462"/>
  <c r="AF64" i="446"/>
  <c r="AF79" i="446"/>
  <c r="AI79" i="446"/>
  <c r="AJ81" i="454"/>
  <c r="AC72" i="452"/>
  <c r="AH76" i="454"/>
  <c r="AI70" i="460"/>
  <c r="AJ70" i="460"/>
  <c r="AF79" i="474"/>
  <c r="AI79" i="474"/>
  <c r="AI86" i="476"/>
  <c r="AG86" i="476"/>
  <c r="AQ79" i="415"/>
  <c r="AF63" i="430"/>
  <c r="AF71" i="452"/>
  <c r="AI71" i="452"/>
  <c r="AG69" i="474"/>
  <c r="AF69" i="474"/>
  <c r="AF82" i="415"/>
  <c r="AH86" i="418"/>
  <c r="AJ86" i="418"/>
  <c r="AI68" i="416"/>
  <c r="AK60" i="440"/>
  <c r="AF60" i="440"/>
  <c r="AF87" i="434"/>
  <c r="AC61" i="450"/>
  <c r="AG78" i="440"/>
  <c r="AJ69" i="438"/>
  <c r="AG69" i="438"/>
  <c r="AI54" i="446"/>
  <c r="AC67" i="442"/>
  <c r="AH66" i="454"/>
  <c r="AK66" i="454"/>
  <c r="AC59" i="438"/>
  <c r="AF81" i="411"/>
  <c r="AC54" i="430"/>
  <c r="AI63" i="448"/>
  <c r="AC74" i="438"/>
  <c r="AH66" i="434"/>
  <c r="AG82" i="448"/>
  <c r="AK82" i="448"/>
  <c r="AH72" i="442"/>
  <c r="AC73" i="450"/>
  <c r="AK81" i="472"/>
  <c r="AK71" i="466"/>
  <c r="AH71" i="466"/>
  <c r="AI85" i="460"/>
  <c r="AH85" i="460"/>
  <c r="AI73" i="454"/>
  <c r="AC84" i="474"/>
  <c r="AH65" i="468"/>
  <c r="AI57" i="474"/>
  <c r="AJ57" i="474"/>
  <c r="AG68" i="468"/>
  <c r="AC70" i="476"/>
  <c r="AH86" i="472"/>
  <c r="AJ88" i="470"/>
  <c r="AH88" i="470"/>
  <c r="AR80" i="430"/>
  <c r="AK53" i="442"/>
  <c r="AJ53" i="442"/>
  <c r="AJ68" i="456"/>
  <c r="AH68" i="446"/>
  <c r="AG68" i="446"/>
  <c r="AK75" i="416"/>
  <c r="AG75" i="416"/>
  <c r="AI65" i="411"/>
  <c r="AC62" i="417"/>
  <c r="AH69" i="454"/>
  <c r="AF61" i="434"/>
  <c r="AI61" i="434"/>
  <c r="AF56" i="432"/>
  <c r="AJ60" i="434"/>
  <c r="AH60" i="434"/>
  <c r="AG87" i="438"/>
  <c r="AC67" i="440"/>
  <c r="AI62" i="444"/>
  <c r="AG56" i="462"/>
  <c r="AF56" i="462"/>
  <c r="AI85" i="458"/>
  <c r="AK62" i="476"/>
  <c r="AH62" i="476"/>
  <c r="AK67" i="418"/>
  <c r="AI60" i="426"/>
  <c r="AJ60" i="426"/>
  <c r="AK65" i="418"/>
  <c r="AC61" i="442"/>
  <c r="AI80" i="444"/>
  <c r="AC69" i="448"/>
  <c r="AK59" i="466"/>
  <c r="AH79" i="438"/>
  <c r="AK79" i="438"/>
  <c r="AG55" i="462"/>
  <c r="AI77" i="472"/>
  <c r="AH77" i="472"/>
  <c r="AJ59" i="462"/>
  <c r="AG80" i="454"/>
  <c r="AH80" i="454"/>
  <c r="AG87" i="460"/>
  <c r="AH54" i="456"/>
  <c r="AK54" i="456"/>
  <c r="AJ69" i="456"/>
  <c r="AH69" i="456"/>
  <c r="AG79" i="464"/>
  <c r="AF85" i="410"/>
  <c r="AJ85" i="410"/>
  <c r="AF82" i="460"/>
  <c r="AH82" i="460"/>
  <c r="AI84" i="452"/>
  <c r="AF63" i="452"/>
  <c r="AK63" i="452"/>
  <c r="AC76" i="476"/>
  <c r="AK80" i="460"/>
  <c r="AI63" i="440"/>
  <c r="AG63" i="440"/>
  <c r="AF78" i="456"/>
  <c r="AG78" i="456"/>
  <c r="AI86" i="454"/>
  <c r="AC68" i="458"/>
  <c r="AI68" i="454"/>
  <c r="AJ70" i="456"/>
  <c r="AI70" i="456"/>
  <c r="AI53" i="472"/>
  <c r="AC59" i="410"/>
  <c r="AU78" i="434"/>
  <c r="AS85" i="454"/>
  <c r="AF79" i="470"/>
  <c r="AI79" i="470"/>
  <c r="AR88" i="413"/>
  <c r="AI76" i="448"/>
  <c r="AG76" i="448"/>
  <c r="AH60" i="462"/>
  <c r="AG67" i="452"/>
  <c r="AH67" i="452"/>
  <c r="AI77" i="450"/>
  <c r="AC84" i="448"/>
  <c r="AK78" i="466"/>
  <c r="AQ82" i="428"/>
  <c r="AU82" i="428"/>
  <c r="AF76" i="466"/>
  <c r="AF53" i="464"/>
  <c r="AK53" i="464"/>
  <c r="AG61" i="466"/>
  <c r="AK63" i="460"/>
  <c r="AH63" i="460"/>
  <c r="AK88" i="468"/>
  <c r="AI88" i="468"/>
  <c r="AT86" i="426"/>
  <c r="AJ79" i="466"/>
  <c r="AH79" i="466"/>
  <c r="AI56" i="464"/>
  <c r="AQ77" i="454"/>
  <c r="AC83" i="470"/>
  <c r="AQ86" i="442"/>
  <c r="AG84" i="464"/>
  <c r="AR78" i="470"/>
  <c r="AT78" i="470"/>
  <c r="AT84" i="466"/>
  <c r="AS80" i="436"/>
  <c r="AC63" i="462"/>
  <c r="AS86" i="422"/>
  <c r="AK57" i="476"/>
  <c r="AT81" i="411"/>
  <c r="AR81" i="411"/>
  <c r="AQ83" i="399"/>
  <c r="AQ84" i="464"/>
  <c r="AS80" i="456"/>
  <c r="AQ77" i="452"/>
  <c r="AR77" i="452"/>
  <c r="AQ86" i="456"/>
  <c r="AQ79" i="412"/>
  <c r="AH61" i="472"/>
  <c r="AG61" i="472"/>
  <c r="AI86" i="412"/>
  <c r="AG86" i="412"/>
  <c r="AC76" i="450"/>
  <c r="AI70" i="452"/>
  <c r="AJ70" i="452"/>
  <c r="AG66" i="432"/>
  <c r="AC71" i="434"/>
  <c r="AH71" i="460"/>
  <c r="AF74" i="468"/>
  <c r="AG74" i="468"/>
  <c r="AC55" i="417"/>
  <c r="AJ85" i="416"/>
  <c r="AI65" i="428"/>
  <c r="AF65" i="428"/>
  <c r="AF63" i="446"/>
  <c r="AH63" i="446"/>
  <c r="AF68" i="438"/>
  <c r="AF71" i="440"/>
  <c r="AJ71" i="440"/>
  <c r="AC53" i="446"/>
  <c r="AI79" i="460"/>
  <c r="AC63" i="464"/>
  <c r="AI59" i="470"/>
  <c r="AC56" i="456"/>
  <c r="AG73" i="468"/>
  <c r="AF59" i="472"/>
  <c r="AG59" i="472"/>
  <c r="AF67" i="466"/>
  <c r="AC65" i="440"/>
  <c r="AU83" i="413"/>
  <c r="AC60" i="472"/>
  <c r="AS79" i="466"/>
  <c r="AC61" i="448"/>
  <c r="AK76" i="468"/>
  <c r="AG83" i="432"/>
  <c r="AI83" i="432"/>
  <c r="AH70" i="444"/>
  <c r="AI70" i="444"/>
  <c r="AG74" i="416"/>
  <c r="AH59" i="454"/>
  <c r="AK59" i="454"/>
  <c r="AC75" i="442"/>
  <c r="AF78" i="444"/>
  <c r="AG62" i="458"/>
  <c r="AF62" i="458"/>
  <c r="AJ53" i="468"/>
  <c r="AH53" i="468"/>
  <c r="AF55" i="454"/>
  <c r="AK77" i="418"/>
  <c r="AF77" i="418"/>
  <c r="AI76" i="411"/>
  <c r="AC55" i="413"/>
  <c r="AH84" i="426"/>
  <c r="AK61" i="432"/>
  <c r="AG61" i="432"/>
  <c r="AH86" i="420"/>
  <c r="AH84" i="432"/>
  <c r="AJ84" i="432"/>
  <c r="AH87" i="428"/>
  <c r="AC69" i="442"/>
  <c r="AG81" i="438"/>
  <c r="AH62" i="450"/>
  <c r="AG62" i="450"/>
  <c r="AC85" i="474"/>
  <c r="AF64" i="454"/>
  <c r="AF87" i="448"/>
  <c r="AK87" i="448"/>
  <c r="AJ68" i="474"/>
  <c r="AI82" i="452"/>
  <c r="AJ82" i="452"/>
  <c r="AK80" i="476"/>
  <c r="AK80" i="456"/>
  <c r="AJ80" i="456"/>
  <c r="AJ68" i="472"/>
  <c r="AI67" i="474"/>
  <c r="AJ67" i="474"/>
  <c r="AQ87" i="410"/>
  <c r="AC62" i="474"/>
  <c r="AK86" i="456"/>
  <c r="AC57" i="432"/>
  <c r="AG61" i="468"/>
  <c r="AC68" i="460"/>
  <c r="AK82" i="420"/>
  <c r="AI82" i="420"/>
  <c r="AG67" i="440"/>
  <c r="AC63" i="442"/>
  <c r="AK72" i="428"/>
  <c r="AC74" i="440"/>
  <c r="AF69" i="446"/>
  <c r="AK59" i="442"/>
  <c r="AH59" i="442"/>
  <c r="AI82" i="456"/>
  <c r="AG82" i="456"/>
  <c r="AH72" i="468"/>
  <c r="AC57" i="417"/>
  <c r="AK78" i="446"/>
  <c r="AF78" i="446"/>
  <c r="AK61" i="428"/>
  <c r="AI61" i="428"/>
  <c r="AF70" i="442"/>
  <c r="AH63" i="464"/>
  <c r="AK63" i="464"/>
  <c r="AJ63" i="468"/>
  <c r="AH63" i="468"/>
  <c r="AI54" i="470"/>
  <c r="AG55" i="458"/>
  <c r="AH55" i="458"/>
  <c r="AF76" i="446"/>
  <c r="AG83" i="450"/>
  <c r="AF83" i="450"/>
  <c r="AG75" i="466"/>
  <c r="AC73" i="458"/>
  <c r="AJ57" i="464"/>
  <c r="AK88" i="466"/>
  <c r="AJ88" i="466"/>
  <c r="AG56" i="476"/>
  <c r="AC75" i="454"/>
  <c r="AJ64" i="462"/>
  <c r="AC65" i="464"/>
  <c r="AC67" i="462"/>
  <c r="AH68" i="448"/>
  <c r="AI75" i="464"/>
  <c r="AG75" i="464"/>
  <c r="AI65" i="450"/>
  <c r="AC70" i="452"/>
  <c r="AC69" i="460"/>
  <c r="AU85" i="412"/>
  <c r="AS84" i="458"/>
  <c r="AC71" i="474"/>
  <c r="AT80" i="446"/>
  <c r="AR80" i="446"/>
  <c r="AT78" i="450"/>
  <c r="AJ60" i="446"/>
  <c r="AC65" i="458"/>
  <c r="AJ64" i="464"/>
  <c r="AC75" i="472"/>
  <c r="AR85" i="434"/>
  <c r="AQ85" i="434"/>
  <c r="AK79" i="410"/>
  <c r="AH83" i="466"/>
  <c r="AF83" i="466"/>
  <c r="AU82" i="464"/>
  <c r="AC67" i="470"/>
  <c r="AF73" i="476"/>
  <c r="AT79" i="426"/>
  <c r="AS79" i="426"/>
  <c r="AS80" i="415"/>
  <c r="AK82" i="474"/>
  <c r="AF82" i="474"/>
  <c r="AR78" i="430"/>
  <c r="AJ70" i="464"/>
  <c r="AQ82" i="432"/>
  <c r="AU82" i="432"/>
  <c r="AR77" i="468"/>
  <c r="AU78" i="444"/>
  <c r="AF84" i="472"/>
  <c r="AH84" i="472"/>
  <c r="AQ84" i="414"/>
  <c r="AQ80" i="422"/>
  <c r="AR81" i="436"/>
  <c r="AQ87" i="412"/>
  <c r="AS87" i="412"/>
  <c r="AT80" i="444"/>
  <c r="AR86" i="410"/>
  <c r="AT85" i="424"/>
  <c r="AS85" i="424"/>
  <c r="AQ77" i="464"/>
  <c r="AT87" i="468"/>
  <c r="AC71" i="438"/>
  <c r="AG55" i="424"/>
  <c r="AC83" i="438"/>
  <c r="AH88" i="440"/>
  <c r="AJ57" i="418"/>
  <c r="AF57" i="418"/>
  <c r="AG85" i="434"/>
  <c r="AC62" i="448"/>
  <c r="AH69" i="444"/>
  <c r="AC73" i="446"/>
  <c r="AI77" i="474"/>
  <c r="AJ72" i="448"/>
  <c r="AG72" i="448"/>
  <c r="AJ54" i="444"/>
  <c r="AG54" i="444"/>
  <c r="AJ83" i="444"/>
  <c r="AC83" i="456"/>
  <c r="AC85" i="456"/>
  <c r="AH66" i="472"/>
  <c r="AK83" i="476"/>
  <c r="AJ83" i="476"/>
  <c r="AH65" i="444"/>
  <c r="AK65" i="444"/>
  <c r="AK56" i="466"/>
  <c r="AI56" i="466"/>
  <c r="AC68" i="470"/>
  <c r="AG59" i="458"/>
  <c r="AG79" i="472"/>
  <c r="AH79" i="472"/>
  <c r="AJ79" i="458"/>
  <c r="AG73" i="442"/>
  <c r="AF73" i="442"/>
  <c r="AF65" i="466"/>
  <c r="AG81" i="456"/>
  <c r="AJ81" i="456"/>
  <c r="AG55" i="440"/>
  <c r="AH75" i="454"/>
  <c r="AJ75" i="454"/>
  <c r="AG60" i="470"/>
  <c r="AF66" i="448"/>
  <c r="AJ66" i="448"/>
  <c r="AK74" i="460"/>
  <c r="AF74" i="460"/>
  <c r="AK73" i="464"/>
  <c r="AF55" i="448"/>
  <c r="AI55" i="448"/>
  <c r="AK85" i="476"/>
  <c r="AI87" i="410"/>
  <c r="AG87" i="410"/>
  <c r="AJ62" i="468"/>
  <c r="AC74" i="474"/>
  <c r="AJ66" i="474"/>
  <c r="AR82" i="462"/>
  <c r="AC55" i="468"/>
  <c r="AT84" i="417"/>
  <c r="AH72" i="470"/>
  <c r="AJ72" i="470"/>
  <c r="AT87" i="417"/>
  <c r="AH82" i="472"/>
  <c r="AF82" i="472"/>
  <c r="AH60" i="464"/>
  <c r="AQ86" i="428"/>
  <c r="AS86" i="428"/>
  <c r="AS86" i="468"/>
  <c r="AG78" i="468"/>
  <c r="AJ59" i="448"/>
  <c r="AI59" i="448"/>
  <c r="AH64" i="460"/>
  <c r="AI64" i="460"/>
  <c r="AI64" i="448"/>
  <c r="AC76" i="440"/>
  <c r="AF53" i="452"/>
  <c r="AH75" i="456"/>
  <c r="AK75" i="456"/>
  <c r="AG68" i="466"/>
  <c r="AJ68" i="466"/>
  <c r="AH82" i="468"/>
  <c r="AF83" i="452"/>
  <c r="AG83" i="452"/>
  <c r="AF58" i="458"/>
  <c r="AF63" i="476"/>
  <c r="AJ63" i="476"/>
  <c r="AI60" i="468"/>
  <c r="AC80" i="464"/>
  <c r="AR79" i="476"/>
  <c r="AI88" i="410"/>
  <c r="AC86" i="464"/>
  <c r="AH69" i="466"/>
  <c r="AC81" i="472"/>
  <c r="AR88" i="442"/>
  <c r="AG83" i="474"/>
  <c r="AJ75" i="470"/>
  <c r="AG75" i="470"/>
  <c r="AS83" i="442"/>
  <c r="AQ83" i="442"/>
  <c r="AQ79" i="430"/>
  <c r="AJ87" i="462"/>
  <c r="AC86" i="446"/>
  <c r="AH77" i="458"/>
  <c r="AC74" i="464"/>
  <c r="AK71" i="458"/>
  <c r="AC68" i="464"/>
  <c r="AK61" i="456"/>
  <c r="AI70" i="470"/>
  <c r="AH70" i="470"/>
  <c r="AI79" i="468"/>
  <c r="AJ87" i="456"/>
  <c r="AK87" i="456"/>
  <c r="AI76" i="460"/>
  <c r="AU81" i="414"/>
  <c r="AS81" i="414"/>
  <c r="AJ73" i="470"/>
  <c r="AK64" i="466"/>
  <c r="AJ64" i="466"/>
  <c r="AH78" i="462"/>
  <c r="AU79" i="424"/>
  <c r="AS87" i="458"/>
  <c r="AR87" i="458"/>
  <c r="AR77" i="426"/>
  <c r="AH87" i="474"/>
  <c r="AG87" i="474"/>
  <c r="AU83" i="412"/>
  <c r="AI61" i="410"/>
  <c r="AF61" i="410"/>
  <c r="AK70" i="458"/>
  <c r="AC70" i="470"/>
  <c r="AU87" i="448"/>
  <c r="AU78" i="468"/>
  <c r="AS82" i="426"/>
  <c r="AU79" i="388"/>
  <c r="AR79" i="388"/>
  <c r="AG87" i="476"/>
  <c r="AC53" i="468"/>
  <c r="AU77" i="456"/>
  <c r="AR87" i="422"/>
  <c r="AC86" i="476"/>
  <c r="AI64" i="476"/>
  <c r="AC68" i="456"/>
  <c r="AT85" i="388"/>
  <c r="AF81" i="410"/>
  <c r="AG81" i="410"/>
  <c r="AH78" i="458"/>
  <c r="AJ78" i="458"/>
  <c r="AK88" i="472"/>
  <c r="AH77" i="470"/>
  <c r="AF77" i="470"/>
  <c r="AU88" i="466"/>
  <c r="AS79" i="452"/>
  <c r="AJ68" i="476"/>
  <c r="AG68" i="476"/>
  <c r="AI66" i="470"/>
  <c r="AQ84" i="454"/>
  <c r="AR84" i="454"/>
  <c r="AT83" i="438"/>
  <c r="AQ88" i="414"/>
  <c r="AQ85" i="450"/>
  <c r="AT85" i="450"/>
  <c r="AT83" i="436"/>
  <c r="AJ54" i="468"/>
  <c r="AH54" i="468"/>
  <c r="AQ84" i="456"/>
  <c r="AR84" i="456"/>
  <c r="AG66" i="468"/>
  <c r="AH81" i="474"/>
  <c r="AK81" i="474"/>
  <c r="AR86" i="460"/>
  <c r="AS86" i="399"/>
  <c r="AU86" i="466"/>
  <c r="AR86" i="466"/>
  <c r="AS88" i="452"/>
  <c r="AH83" i="456"/>
  <c r="AJ83" i="456"/>
  <c r="AS79" i="470"/>
  <c r="AT88" i="458"/>
  <c r="AU78" i="452"/>
  <c r="AS80" i="462"/>
  <c r="AT80" i="462"/>
  <c r="AF69" i="468"/>
  <c r="AC80" i="472"/>
  <c r="AU79" i="464"/>
  <c r="AQ88" i="417"/>
  <c r="AQ82" i="410"/>
  <c r="AR78" i="456"/>
  <c r="AQ78" i="456"/>
  <c r="AR84" i="416"/>
  <c r="AK74" i="410"/>
  <c r="AC58" i="472"/>
  <c r="AK77" i="464"/>
  <c r="AQ86" i="415"/>
  <c r="AS77" i="438"/>
  <c r="AU77" i="438"/>
  <c r="AT85" i="422"/>
  <c r="AQ85" i="456"/>
  <c r="AR87" i="442"/>
  <c r="AS87" i="442"/>
  <c r="AK73" i="472"/>
  <c r="AT79" i="440"/>
  <c r="AU78" i="442"/>
  <c r="AQ78" i="442"/>
  <c r="AS82" i="414"/>
  <c r="AQ77" i="442"/>
  <c r="AS81" i="420"/>
  <c r="AG77" i="410"/>
  <c r="AH77" i="410"/>
  <c r="AU82" i="412"/>
  <c r="AS83" i="444"/>
  <c r="AC69" i="470"/>
  <c r="AF81" i="476"/>
  <c r="AU80" i="412"/>
  <c r="AT79" i="444"/>
  <c r="AR79" i="444"/>
  <c r="AG58" i="470"/>
  <c r="AC80" i="468"/>
  <c r="AU77" i="432"/>
  <c r="AG80" i="472"/>
  <c r="AH80" i="472"/>
  <c r="AI81" i="464"/>
  <c r="AU78" i="420"/>
  <c r="AQ78" i="420"/>
  <c r="AT81" i="470"/>
  <c r="AU88" i="434"/>
  <c r="AH72" i="458"/>
  <c r="AI72" i="458"/>
  <c r="AK71" i="442"/>
  <c r="AC81" i="476"/>
  <c r="AG62" i="464"/>
  <c r="AF68" i="410"/>
  <c r="AI68" i="410"/>
  <c r="AK72" i="450"/>
  <c r="AJ72" i="450"/>
  <c r="AF76" i="476"/>
  <c r="AK67" i="464"/>
  <c r="AG67" i="464"/>
  <c r="AK59" i="456"/>
  <c r="AI56" i="446"/>
  <c r="AK56" i="446"/>
  <c r="AJ67" i="476"/>
  <c r="AC61" i="466"/>
  <c r="AH83" i="464"/>
  <c r="AC57" i="472"/>
  <c r="AS83" i="417"/>
  <c r="AS78" i="472"/>
  <c r="AC53" i="472"/>
  <c r="AF85" i="468"/>
  <c r="AT80" i="426"/>
  <c r="AU80" i="426"/>
  <c r="AH55" i="474"/>
  <c r="AC85" i="458"/>
  <c r="AJ78" i="470"/>
  <c r="AK64" i="410"/>
  <c r="AJ64" i="410"/>
  <c r="AR77" i="440"/>
  <c r="AK66" i="462"/>
  <c r="AC53" i="470"/>
  <c r="AJ59" i="474"/>
  <c r="AF68" i="460"/>
  <c r="AK68" i="460"/>
  <c r="AG60" i="458"/>
  <c r="AK60" i="458"/>
  <c r="AH61" i="446"/>
  <c r="AJ61" i="446"/>
  <c r="AJ71" i="472"/>
  <c r="AH71" i="472"/>
  <c r="AC54" i="474"/>
  <c r="AT78" i="410"/>
  <c r="AS85" i="413"/>
  <c r="AH85" i="464"/>
  <c r="AG85" i="464"/>
  <c r="AG53" i="470"/>
  <c r="AH53" i="470"/>
  <c r="AQ84" i="422"/>
  <c r="AK61" i="476"/>
  <c r="AC59" i="470"/>
  <c r="AQ83" i="414"/>
  <c r="AR83" i="468"/>
  <c r="AU81" i="413"/>
  <c r="AS81" i="413"/>
  <c r="AK86" i="474"/>
  <c r="AU77" i="413"/>
  <c r="AI54" i="474"/>
  <c r="AF54" i="474"/>
  <c r="AG65" i="470"/>
  <c r="AC70" i="466"/>
  <c r="AF76" i="464"/>
  <c r="AT87" i="452"/>
  <c r="AF79" i="462"/>
  <c r="AI79" i="462"/>
  <c r="AC67" i="474"/>
  <c r="AI83" i="460"/>
  <c r="AT79" i="438"/>
  <c r="AS79" i="438"/>
  <c r="AT80" i="442"/>
  <c r="AF54" i="460"/>
  <c r="AC74" i="462"/>
  <c r="AJ65" i="460"/>
  <c r="AJ55" i="466"/>
  <c r="AK55" i="466"/>
  <c r="AU83" i="430"/>
  <c r="AC88" i="410"/>
  <c r="AF59" i="476"/>
  <c r="AJ73" i="456"/>
  <c r="AG73" i="456"/>
  <c r="AU88" i="470"/>
  <c r="AU82" i="413"/>
  <c r="AU85" i="416"/>
  <c r="AC61" i="410"/>
  <c r="AR80" i="413"/>
  <c r="AU84" i="428"/>
  <c r="AS82" i="466"/>
  <c r="AC84" i="464"/>
  <c r="AK80" i="462"/>
  <c r="AF58" i="476"/>
  <c r="AK58" i="476"/>
  <c r="AQ87" i="466"/>
  <c r="AI77" i="468"/>
  <c r="AK77" i="468"/>
  <c r="AU79" i="428"/>
  <c r="AU81" i="417"/>
  <c r="AQ81" i="417"/>
  <c r="AR86" i="474"/>
  <c r="AR87" i="472"/>
  <c r="AC85" i="470"/>
  <c r="AR83" i="448"/>
  <c r="AQ87" i="464"/>
  <c r="AS77" i="415"/>
  <c r="AS81" i="426"/>
  <c r="AR81" i="426"/>
  <c r="AS84" i="476"/>
  <c r="AJ76" i="474"/>
  <c r="AK76" i="474"/>
  <c r="AS77" i="428"/>
  <c r="AU77" i="476"/>
  <c r="AQ78" i="466"/>
  <c r="AT78" i="466"/>
  <c r="AR78" i="426"/>
  <c r="AQ82" i="415"/>
  <c r="AI80" i="470"/>
  <c r="AJ80" i="470"/>
  <c r="AU82" i="468"/>
  <c r="AQ85" i="414"/>
  <c r="AH62" i="474"/>
  <c r="AI62" i="474"/>
  <c r="AR85" i="426"/>
  <c r="AS84" i="412"/>
  <c r="AQ84" i="412"/>
  <c r="AH80" i="466"/>
  <c r="AQ77" i="424"/>
  <c r="AR77" i="424"/>
  <c r="AQ77" i="436"/>
  <c r="AR82" i="434"/>
  <c r="AR80" i="472"/>
  <c r="AQ80" i="472"/>
  <c r="AT82" i="420"/>
  <c r="AH68" i="464"/>
  <c r="AC87" i="468"/>
  <c r="AH82" i="446"/>
  <c r="AC56" i="472"/>
  <c r="AU88" i="426"/>
  <c r="AC83" i="468"/>
  <c r="AU81" i="448"/>
  <c r="AF63" i="472"/>
  <c r="AK63" i="472"/>
  <c r="AT88" i="446"/>
  <c r="AQ81" i="476"/>
  <c r="AU81" i="476"/>
  <c r="AJ84" i="476"/>
  <c r="AC61" i="468"/>
  <c r="AI65" i="462"/>
  <c r="AS81" i="452"/>
  <c r="AJ58" i="472"/>
  <c r="AI58" i="472"/>
  <c r="AG74" i="446"/>
  <c r="AC66" i="444"/>
  <c r="AF83" i="462"/>
  <c r="AH83" i="462"/>
  <c r="AI84" i="462"/>
  <c r="AI86" i="468"/>
  <c r="AJ86" i="468"/>
  <c r="AI75" i="468"/>
  <c r="AC80" i="440"/>
  <c r="AK88" i="460"/>
  <c r="AF81" i="458"/>
  <c r="AH81" i="458"/>
  <c r="AI66" i="476"/>
  <c r="AQ86" i="411"/>
  <c r="AR86" i="411"/>
  <c r="AH70" i="462"/>
  <c r="AK70" i="474"/>
  <c r="AG70" i="474"/>
  <c r="AS83" i="466"/>
  <c r="AQ82" i="436"/>
  <c r="AG73" i="460"/>
  <c r="AK73" i="460"/>
  <c r="AH87" i="470"/>
  <c r="AS88" i="422"/>
  <c r="AH71" i="462"/>
  <c r="AK71" i="462"/>
  <c r="AU84" i="468"/>
  <c r="AK85" i="472"/>
  <c r="AF85" i="472"/>
  <c r="AQ86" i="476"/>
  <c r="AQ84" i="470"/>
  <c r="AT84" i="470"/>
  <c r="AI55" i="460"/>
  <c r="AH55" i="460"/>
  <c r="AG60" i="476"/>
  <c r="AG86" i="464"/>
  <c r="AI86" i="464"/>
  <c r="AR84" i="446"/>
  <c r="AS80" i="434"/>
  <c r="AI77" i="466"/>
  <c r="AF77" i="466"/>
  <c r="AC59" i="474"/>
  <c r="AI59" i="410"/>
  <c r="AR81" i="456"/>
  <c r="AQ85" i="460"/>
  <c r="AT85" i="460"/>
  <c r="AU88" i="416"/>
  <c r="AH53" i="460"/>
  <c r="AK55" i="468"/>
  <c r="AH55" i="468"/>
  <c r="AJ73" i="474"/>
  <c r="AI73" i="474"/>
  <c r="AK74" i="470"/>
  <c r="AQ80" i="410"/>
  <c r="AR80" i="410"/>
  <c r="AS83" i="460"/>
  <c r="AK56" i="460"/>
  <c r="AJ56" i="460"/>
  <c r="AU82" i="411"/>
  <c r="AT79" i="446"/>
  <c r="AK63" i="410"/>
  <c r="AF63" i="410"/>
  <c r="AT86" i="432"/>
  <c r="AU85" i="411"/>
  <c r="AF75" i="462"/>
  <c r="AH75" i="462"/>
  <c r="AC59" i="456"/>
  <c r="AK54" i="472"/>
  <c r="AU84" i="415"/>
  <c r="AJ58" i="466"/>
  <c r="AF58" i="466"/>
  <c r="AJ67" i="472"/>
  <c r="AR84" i="462"/>
  <c r="AT84" i="462"/>
  <c r="AR85" i="466"/>
  <c r="AU87" i="450"/>
  <c r="AR85" i="410"/>
  <c r="AU88" i="450"/>
  <c r="AQ88" i="450"/>
  <c r="AR87" i="416"/>
  <c r="AJ65" i="464"/>
  <c r="AT88" i="399"/>
  <c r="AQ88" i="399"/>
  <c r="AQ79" i="468"/>
  <c r="AR84" i="388"/>
  <c r="AS80" i="458"/>
  <c r="AQ80" i="458"/>
  <c r="AS86" i="388"/>
  <c r="AT87" i="440"/>
  <c r="AQ88" i="454"/>
  <c r="AS88" i="454"/>
  <c r="AT87" i="444"/>
  <c r="AU79" i="472"/>
  <c r="AT79" i="422"/>
  <c r="AR78" i="458"/>
  <c r="AT78" i="458"/>
  <c r="AS81" i="428"/>
  <c r="AK71" i="410"/>
  <c r="AF71" i="410"/>
  <c r="AQ81" i="446"/>
  <c r="AU77" i="460"/>
  <c r="AS81" i="412"/>
  <c r="AR88" i="460"/>
  <c r="AS88" i="460"/>
  <c r="AT84" i="460"/>
  <c r="AJ67" i="470"/>
  <c r="AF67" i="470"/>
  <c r="AS77" i="462"/>
  <c r="AQ82" i="470"/>
  <c r="AS78" i="436"/>
  <c r="AT84" i="448"/>
  <c r="AQ84" i="448"/>
  <c r="AT81" i="438"/>
  <c r="AR81" i="468"/>
  <c r="AT80" i="466"/>
  <c r="AT79" i="417"/>
  <c r="AS79" i="417"/>
  <c r="AR86" i="450"/>
  <c r="AQ78" i="424"/>
  <c r="AK62" i="410"/>
  <c r="AJ62" i="410"/>
  <c r="AR80" i="424"/>
  <c r="AR88" i="462"/>
  <c r="AT81" i="416"/>
  <c r="AF72" i="462"/>
  <c r="AK72" i="462"/>
  <c r="AF57" i="468"/>
  <c r="AI57" i="468"/>
  <c r="AJ74" i="458"/>
  <c r="AJ72" i="476"/>
  <c r="AG72" i="476"/>
  <c r="AR85" i="446"/>
  <c r="AR87" i="430"/>
  <c r="AC54" i="466"/>
  <c r="AT83" i="472"/>
  <c r="AT85" i="428"/>
  <c r="AQ87" i="432"/>
  <c r="AU87" i="432"/>
  <c r="AQ88" i="438"/>
  <c r="AR83" i="434"/>
  <c r="AC85" i="410"/>
  <c r="AR79" i="420"/>
  <c r="AK84" i="460"/>
  <c r="AF84" i="460"/>
  <c r="AQ88" i="415"/>
  <c r="AT87" i="470"/>
  <c r="AQ78" i="422"/>
  <c r="AU80" i="440"/>
  <c r="AR80" i="440"/>
  <c r="AT87" i="418"/>
  <c r="AH86" i="410"/>
  <c r="AI69" i="472"/>
  <c r="AG69" i="472"/>
  <c r="AK57" i="472"/>
  <c r="AC72" i="476"/>
  <c r="AK53" i="474"/>
  <c r="AJ76" i="456"/>
  <c r="AH76" i="456"/>
  <c r="AT85" i="438"/>
  <c r="AU86" i="418"/>
  <c r="AQ79" i="450"/>
  <c r="AU79" i="450"/>
  <c r="AJ54" i="410"/>
  <c r="AR83" i="424"/>
  <c r="AQ86" i="444"/>
  <c r="AR86" i="444"/>
  <c r="AR83" i="458"/>
  <c r="AR88" i="418"/>
  <c r="AJ86" i="432"/>
  <c r="AC59" i="413"/>
  <c r="AH88" i="388"/>
  <c r="AJ85" i="399"/>
  <c r="AJ64" i="426"/>
  <c r="AG86" i="438"/>
  <c r="AF78" i="414"/>
  <c r="AI80" i="450"/>
  <c r="AH63" i="434"/>
  <c r="AC64" i="444"/>
  <c r="AF87" i="411"/>
  <c r="AC68" i="430"/>
  <c r="AF63" i="399"/>
  <c r="AH56" i="448"/>
  <c r="AJ88" i="411"/>
  <c r="AF57" i="428"/>
  <c r="AI76" i="426"/>
  <c r="AJ59" i="418"/>
  <c r="AK68" i="436"/>
  <c r="AR87" i="388"/>
  <c r="AC56" i="414"/>
  <c r="AK84" i="450"/>
  <c r="AK87" i="454"/>
  <c r="AK76" i="413"/>
  <c r="AC59" i="415"/>
  <c r="AH53" i="415"/>
  <c r="AC88" i="416"/>
  <c r="AC77" i="399"/>
  <c r="AK57" i="446"/>
  <c r="AF62" i="426"/>
  <c r="AK87" i="413"/>
  <c r="AH59" i="452"/>
  <c r="AI78" i="426"/>
  <c r="AG60" i="438"/>
  <c r="AH74" i="420"/>
  <c r="AC57" i="456"/>
  <c r="AK57" i="420"/>
  <c r="AG77" i="388"/>
  <c r="AH78" i="388"/>
  <c r="AK77" i="438"/>
  <c r="AH65" i="416"/>
  <c r="AC63" i="412"/>
  <c r="AC77" i="432"/>
  <c r="AI73" i="436"/>
  <c r="AG62" i="432"/>
  <c r="AC68" i="415"/>
  <c r="AG83" i="454"/>
  <c r="AC60" i="440"/>
  <c r="AI78" i="452"/>
  <c r="AG83" i="440"/>
  <c r="AC82" i="470"/>
  <c r="AI70" i="432"/>
  <c r="AF65" i="417"/>
  <c r="AC66" i="415"/>
  <c r="AF71" i="434"/>
  <c r="AG70" i="413"/>
  <c r="AG74" i="413"/>
  <c r="AG84" i="430"/>
  <c r="AC61" i="418"/>
  <c r="AI57" i="434"/>
  <c r="AI61" i="411"/>
  <c r="AG84" i="440"/>
  <c r="AC65" i="420"/>
  <c r="AF75" i="450"/>
  <c r="AJ85" i="442"/>
  <c r="AC55" i="448"/>
  <c r="AF73" i="416"/>
  <c r="AF85" i="456"/>
  <c r="AK84" i="413"/>
  <c r="AG56" i="450"/>
  <c r="AG58" i="450"/>
  <c r="AI72" i="418"/>
  <c r="AJ78" i="460"/>
  <c r="AC85" i="417"/>
  <c r="AH79" i="388"/>
  <c r="AJ66" i="440"/>
  <c r="AH54" i="416"/>
  <c r="AK64" i="411"/>
  <c r="AJ78" i="430"/>
  <c r="AF59" i="432"/>
  <c r="AJ84" i="422"/>
  <c r="AF60" i="412"/>
  <c r="AK58" i="411"/>
  <c r="AH60" i="388"/>
  <c r="AC73" i="444"/>
  <c r="AJ72" i="414"/>
  <c r="AF69" i="416"/>
  <c r="AK78" i="418"/>
  <c r="AJ72" i="452"/>
  <c r="AK69" i="464"/>
  <c r="AJ79" i="412"/>
  <c r="AG81" i="415"/>
  <c r="AJ69" i="458"/>
  <c r="AC87" i="430"/>
  <c r="AF60" i="436"/>
  <c r="AK77" i="416"/>
  <c r="AH81" i="417"/>
  <c r="AI87" i="426"/>
  <c r="AH64" i="436"/>
  <c r="AF75" i="422"/>
  <c r="AG57" i="417"/>
  <c r="AJ62" i="415"/>
  <c r="AI73" i="466"/>
  <c r="AJ75" i="474"/>
  <c r="AG69" i="415"/>
  <c r="AG68" i="428"/>
  <c r="AG71" i="388"/>
  <c r="AI65" i="434"/>
  <c r="AF54" i="448"/>
  <c r="AI76" i="399"/>
  <c r="AH72" i="426"/>
  <c r="AG79" i="434"/>
  <c r="AJ78" i="417"/>
  <c r="AK70" i="415"/>
  <c r="AK80" i="436"/>
  <c r="AF61" i="417"/>
  <c r="AJ54" i="436"/>
  <c r="AI82" i="440"/>
  <c r="AJ59" i="424"/>
  <c r="AJ86" i="424"/>
  <c r="AK88" i="446"/>
  <c r="AG77" i="446"/>
  <c r="AF55" i="432"/>
  <c r="AU86" i="464"/>
  <c r="AH75" i="472"/>
  <c r="AG57" i="399"/>
  <c r="AF62" i="446"/>
  <c r="AK81" i="424"/>
  <c r="AC67" i="420"/>
  <c r="AJ58" i="430"/>
  <c r="AK88" i="426"/>
  <c r="AK67" i="413"/>
  <c r="AK70" i="411"/>
  <c r="AH87" i="399"/>
  <c r="AK66" i="420"/>
  <c r="AF87" i="414"/>
  <c r="AG68" i="413"/>
  <c r="AJ55" i="388"/>
  <c r="AF81" i="418"/>
  <c r="AF70" i="414"/>
  <c r="AG68" i="422"/>
  <c r="AF59" i="450"/>
  <c r="AG64" i="412"/>
  <c r="AC65" i="442"/>
  <c r="AJ75" i="399"/>
  <c r="AH68" i="399"/>
  <c r="AK63" i="420"/>
  <c r="AH72" i="424"/>
  <c r="AK57" i="413"/>
  <c r="AI63" i="415"/>
  <c r="AF84" i="388"/>
  <c r="AG64" i="399"/>
  <c r="AG78" i="424"/>
  <c r="AI76" i="418"/>
  <c r="AC57" i="430"/>
  <c r="AI71" i="456"/>
  <c r="AF75" i="430"/>
  <c r="AF61" i="430"/>
  <c r="AJ57" i="422"/>
  <c r="AG65" i="399"/>
  <c r="AJ61" i="415"/>
  <c r="AJ67" i="430"/>
  <c r="AK68" i="462"/>
  <c r="AI84" i="428"/>
  <c r="AH73" i="446"/>
  <c r="AG56" i="416"/>
  <c r="AK85" i="428"/>
  <c r="AJ66" i="424"/>
  <c r="AG64" i="422"/>
  <c r="AC61" i="424"/>
  <c r="AJ76" i="450"/>
  <c r="AC66" i="436"/>
  <c r="AG69" i="426"/>
  <c r="AI75" i="412"/>
  <c r="AJ62" i="416"/>
  <c r="AC57" i="434"/>
  <c r="AI76" i="430"/>
  <c r="AK83" i="424"/>
  <c r="AH58" i="428"/>
  <c r="AH60" i="420"/>
  <c r="AF54" i="442"/>
  <c r="AG76" i="417"/>
  <c r="AK74" i="415"/>
  <c r="AJ55" i="412"/>
  <c r="AH58" i="424"/>
  <c r="AG86" i="411"/>
  <c r="AG84" i="436"/>
  <c r="AI86" i="399"/>
  <c r="AI77" i="432"/>
  <c r="AI68" i="388"/>
  <c r="AG77" i="399"/>
  <c r="AH68" i="412"/>
  <c r="AK66" i="466"/>
  <c r="AQ77" i="399"/>
  <c r="AF75" i="444"/>
  <c r="AC59" i="411"/>
  <c r="AG79" i="414"/>
  <c r="AF74" i="474"/>
  <c r="AJ58" i="448"/>
  <c r="AK61" i="436"/>
  <c r="AK55" i="428"/>
  <c r="AG79" i="448"/>
  <c r="AC73" i="416"/>
  <c r="AK79" i="418"/>
  <c r="AC78" i="422"/>
  <c r="AK55" i="417"/>
  <c r="AK84" i="412"/>
  <c r="AK60" i="424"/>
  <c r="AI61" i="422"/>
  <c r="AG59" i="444"/>
  <c r="AH56" i="438"/>
  <c r="AJ71" i="424"/>
  <c r="AH71" i="413"/>
  <c r="AG54" i="412"/>
  <c r="AI62" i="411"/>
  <c r="AJ60" i="444"/>
  <c r="AH81" i="399"/>
  <c r="AG64" i="428"/>
  <c r="AF85" i="388"/>
  <c r="AF68" i="414"/>
  <c r="AH84" i="448"/>
  <c r="AH85" i="411"/>
  <c r="AG83" i="411"/>
  <c r="AI83" i="416"/>
  <c r="AF82" i="438"/>
  <c r="AG85" i="454"/>
  <c r="AJ77" i="414"/>
  <c r="AC74" i="446"/>
  <c r="AH64" i="413"/>
  <c r="AF71" i="470"/>
  <c r="AF54" i="464"/>
  <c r="AI70" i="454"/>
  <c r="AJ67" i="428"/>
  <c r="AJ55" i="438"/>
  <c r="AQ81" i="432"/>
  <c r="AG72" i="388"/>
  <c r="AF59" i="422"/>
  <c r="AG55" i="399"/>
  <c r="AC58" i="424"/>
  <c r="AF57" i="436"/>
  <c r="AG67" i="432"/>
  <c r="AF74" i="422"/>
  <c r="AC85" i="420"/>
  <c r="AJ57" i="438"/>
  <c r="AG85" i="415"/>
  <c r="AI83" i="417"/>
  <c r="AF54" i="432"/>
  <c r="AF88" i="412"/>
  <c r="AG62" i="417"/>
  <c r="AG70" i="446"/>
  <c r="AF62" i="399"/>
  <c r="AJ77" i="412"/>
  <c r="AH55" i="418"/>
  <c r="AH81" i="416"/>
  <c r="AK57" i="452"/>
  <c r="AK67" i="417"/>
  <c r="AF60" i="422"/>
  <c r="AG56" i="412"/>
  <c r="AC54" i="417"/>
  <c r="AH83" i="413"/>
  <c r="AF73" i="452"/>
  <c r="AI73" i="452"/>
  <c r="AH60" i="416"/>
  <c r="AJ60" i="416"/>
  <c r="AK69" i="432"/>
  <c r="AH61" i="426"/>
  <c r="AJ61" i="426"/>
  <c r="AF76" i="444"/>
  <c r="AC72" i="440"/>
  <c r="AK66" i="430"/>
  <c r="AC53" i="454"/>
  <c r="AG71" i="448"/>
  <c r="AF71" i="448"/>
  <c r="AK81" i="450"/>
  <c r="AF81" i="450"/>
  <c r="AH55" i="456"/>
  <c r="AI55" i="456"/>
  <c r="AH60" i="460"/>
  <c r="AF85" i="417"/>
  <c r="AJ85" i="417"/>
  <c r="AK74" i="426"/>
  <c r="AG74" i="426"/>
  <c r="AH68" i="417"/>
  <c r="AJ64" i="417"/>
  <c r="AK64" i="417"/>
  <c r="AG86" i="422"/>
  <c r="AC73" i="456"/>
  <c r="AF76" i="442"/>
  <c r="AK55" i="444"/>
  <c r="AH55" i="444"/>
  <c r="AI83" i="458"/>
  <c r="AF62" i="434"/>
  <c r="AH62" i="434"/>
  <c r="AH75" i="415"/>
  <c r="AJ61" i="438"/>
  <c r="AF61" i="438"/>
  <c r="AH54" i="434"/>
  <c r="AI54" i="434"/>
  <c r="AH80" i="430"/>
  <c r="AK59" i="428"/>
  <c r="AJ59" i="428"/>
  <c r="AI66" i="438"/>
  <c r="AJ77" i="426"/>
  <c r="AG77" i="426"/>
  <c r="AC60" i="448"/>
  <c r="AK86" i="440"/>
  <c r="AI69" i="460"/>
  <c r="AG69" i="460"/>
  <c r="AI56" i="413"/>
  <c r="AG64" i="415"/>
  <c r="AI64" i="415"/>
  <c r="AG75" i="413"/>
  <c r="AJ75" i="413"/>
  <c r="AI71" i="415"/>
  <c r="AJ71" i="415"/>
  <c r="AH82" i="416"/>
  <c r="AG82" i="416"/>
  <c r="AK62" i="466"/>
  <c r="AI62" i="466"/>
  <c r="AI72" i="410"/>
  <c r="AJ88" i="422"/>
  <c r="AF88" i="422"/>
  <c r="AJ66" i="442"/>
  <c r="AC53" i="415"/>
  <c r="AH61" i="454"/>
  <c r="AI61" i="454"/>
  <c r="AK58" i="442"/>
  <c r="AJ58" i="442"/>
  <c r="AK69" i="470"/>
  <c r="AH69" i="470"/>
  <c r="AF84" i="442"/>
  <c r="AK84" i="442"/>
  <c r="AH67" i="458"/>
  <c r="AK67" i="458"/>
  <c r="AH53" i="424"/>
  <c r="AG53" i="424"/>
  <c r="AG63" i="412"/>
  <c r="AF57" i="426"/>
  <c r="AI57" i="426"/>
  <c r="AJ72" i="412"/>
  <c r="AF70" i="417"/>
  <c r="AK70" i="417"/>
  <c r="AI67" i="436"/>
  <c r="AC75" i="438"/>
  <c r="AI66" i="436"/>
  <c r="AC75" i="464"/>
  <c r="AJ64" i="388"/>
  <c r="AK64" i="388"/>
  <c r="AH74" i="414"/>
  <c r="AI81" i="420"/>
  <c r="AJ81" i="420"/>
  <c r="AI80" i="418"/>
  <c r="AI55" i="430"/>
  <c r="AG55" i="430"/>
  <c r="AJ67" i="414"/>
  <c r="AK67" i="414"/>
  <c r="AH86" i="434"/>
  <c r="AI73" i="414"/>
  <c r="AG73" i="414"/>
  <c r="AI77" i="413"/>
  <c r="AC80" i="432"/>
  <c r="AJ58" i="444"/>
  <c r="AK64" i="456"/>
  <c r="AH64" i="456"/>
  <c r="AH67" i="411"/>
  <c r="AT84" i="399"/>
  <c r="AF53" i="412"/>
  <c r="AK53" i="412"/>
  <c r="AJ68" i="418"/>
  <c r="AG68" i="418"/>
  <c r="AI54" i="422"/>
  <c r="AC65" i="426"/>
  <c r="AH76" i="420"/>
  <c r="AI62" i="422"/>
  <c r="AH62" i="422"/>
  <c r="AI75" i="460"/>
  <c r="AH59" i="426"/>
  <c r="AI59" i="426"/>
  <c r="AJ83" i="434"/>
  <c r="AK83" i="434"/>
  <c r="AG87" i="440"/>
  <c r="AH59" i="440"/>
  <c r="AI59" i="440"/>
  <c r="AC79" i="424"/>
  <c r="AK68" i="450"/>
  <c r="AF68" i="450"/>
  <c r="AJ67" i="434"/>
  <c r="AF67" i="434"/>
  <c r="AC82" i="430"/>
  <c r="AG62" i="454"/>
  <c r="AC82" i="440"/>
  <c r="AF88" i="442"/>
  <c r="AC75" i="446"/>
  <c r="AK61" i="460"/>
  <c r="AJ61" i="460"/>
  <c r="AG71" i="438"/>
  <c r="AF71" i="438"/>
  <c r="AF73" i="440"/>
  <c r="AH79" i="454"/>
  <c r="AG79" i="454"/>
  <c r="AJ61" i="448"/>
  <c r="AG61" i="448"/>
  <c r="AI57" i="458"/>
  <c r="AI74" i="464"/>
  <c r="AJ74" i="464"/>
  <c r="AT87" i="454"/>
  <c r="AC71" i="440"/>
  <c r="AK64" i="434"/>
  <c r="AF64" i="434"/>
  <c r="AJ59" i="434"/>
  <c r="AG59" i="434"/>
  <c r="AJ65" i="454"/>
  <c r="AH65" i="454"/>
  <c r="AK71" i="464"/>
  <c r="AC59" i="460"/>
  <c r="AK58" i="414"/>
  <c r="AC78" i="470"/>
  <c r="AF81" i="434"/>
  <c r="AC81" i="446"/>
  <c r="AH82" i="436"/>
  <c r="AH64" i="474"/>
  <c r="AJ64" i="474"/>
  <c r="AK65" i="476"/>
  <c r="AR86" i="414"/>
  <c r="AG71" i="454"/>
  <c r="AI71" i="454"/>
  <c r="AC57" i="448"/>
  <c r="AF79" i="476"/>
  <c r="AS78" i="415"/>
  <c r="AQ78" i="415"/>
  <c r="AS83" i="422"/>
  <c r="AF53" i="462"/>
  <c r="AH53" i="462"/>
  <c r="AI80" i="464"/>
  <c r="AC57" i="474"/>
  <c r="AT86" i="452"/>
  <c r="AQ87" i="426"/>
  <c r="AG68" i="432"/>
  <c r="AH68" i="432"/>
  <c r="AJ57" i="388"/>
  <c r="AI57" i="388"/>
  <c r="AF77" i="420"/>
  <c r="AI81" i="428"/>
  <c r="AJ81" i="428"/>
  <c r="AH76" i="412"/>
  <c r="AC53" i="412"/>
  <c r="AG85" i="426"/>
  <c r="AC58" i="416"/>
  <c r="AK61" i="418"/>
  <c r="AF88" i="413"/>
  <c r="AK88" i="413"/>
  <c r="AI76" i="415"/>
  <c r="AH76" i="415"/>
  <c r="AG84" i="420"/>
  <c r="AF74" i="442"/>
  <c r="AG74" i="442"/>
  <c r="AG74" i="434"/>
  <c r="AJ74" i="434"/>
  <c r="AF56" i="415"/>
  <c r="AF53" i="416"/>
  <c r="AI53" i="416"/>
  <c r="AC69" i="454"/>
  <c r="AI77" i="415"/>
  <c r="AJ77" i="415"/>
  <c r="AG61" i="412"/>
  <c r="AK61" i="412"/>
  <c r="AI62" i="440"/>
  <c r="AJ84" i="458"/>
  <c r="AI84" i="458"/>
  <c r="AK73" i="411"/>
  <c r="AC78" i="416"/>
  <c r="AJ63" i="424"/>
  <c r="AI67" i="424"/>
  <c r="AF67" i="424"/>
  <c r="AI70" i="422"/>
  <c r="AC79" i="442"/>
  <c r="AI64" i="438"/>
  <c r="AC70" i="411"/>
  <c r="AG53" i="426"/>
  <c r="AJ83" i="438"/>
  <c r="AH83" i="438"/>
  <c r="AH87" i="442"/>
  <c r="AJ77" i="444"/>
  <c r="AG77" i="444"/>
  <c r="AI82" i="442"/>
  <c r="AF82" i="442"/>
  <c r="AG71" i="432"/>
  <c r="AC88" i="440"/>
  <c r="AG88" i="432"/>
  <c r="AC62" i="446"/>
  <c r="AJ61" i="440"/>
  <c r="AC87" i="434"/>
  <c r="AF87" i="418"/>
  <c r="AK87" i="418"/>
  <c r="AF58" i="468"/>
  <c r="AI58" i="468"/>
  <c r="AI61" i="464"/>
  <c r="AJ77" i="462"/>
  <c r="AI77" i="462"/>
  <c r="AH78" i="415"/>
  <c r="AG78" i="415"/>
  <c r="AF70" i="438"/>
  <c r="AC70" i="432"/>
  <c r="AI82" i="426"/>
  <c r="AK76" i="432"/>
  <c r="AG76" i="432"/>
  <c r="AH80" i="416"/>
  <c r="AC57" i="446"/>
  <c r="AG66" i="452"/>
  <c r="AC83" i="417"/>
  <c r="AG69" i="413"/>
  <c r="AJ69" i="413"/>
  <c r="AK70" i="416"/>
  <c r="AJ79" i="424"/>
  <c r="AK79" i="424"/>
  <c r="AC84" i="416"/>
  <c r="AK66" i="415"/>
  <c r="AI66" i="415"/>
  <c r="AG86" i="436"/>
  <c r="AC70" i="462"/>
  <c r="AK80" i="411"/>
  <c r="AI72" i="413"/>
  <c r="AK72" i="413"/>
  <c r="AC70" i="436"/>
  <c r="AJ55" i="420"/>
  <c r="AG64" i="416"/>
  <c r="AI64" i="416"/>
  <c r="AC59" i="434"/>
  <c r="AI57" i="456"/>
  <c r="AG57" i="456"/>
  <c r="AI87" i="412"/>
  <c r="AF80" i="438"/>
  <c r="AK80" i="438"/>
  <c r="AG82" i="417"/>
  <c r="AK83" i="414"/>
  <c r="AI83" i="414"/>
  <c r="AI78" i="438"/>
  <c r="AG87" i="432"/>
  <c r="AK87" i="432"/>
  <c r="AC72" i="417"/>
  <c r="AI88" i="448"/>
  <c r="AC81" i="454"/>
  <c r="AF76" i="422"/>
  <c r="AI77" i="452"/>
  <c r="AH77" i="452"/>
  <c r="AH61" i="452"/>
  <c r="AK65" i="456"/>
  <c r="AI65" i="456"/>
  <c r="AC55" i="414"/>
  <c r="AJ54" i="428"/>
  <c r="AC54" i="432"/>
  <c r="AH82" i="418"/>
  <c r="AI54" i="417"/>
  <c r="AF54" i="417"/>
  <c r="AK66" i="412"/>
  <c r="AC62" i="428"/>
  <c r="AF62" i="412"/>
  <c r="AC64" i="428"/>
  <c r="AI55" i="411"/>
  <c r="AJ55" i="411"/>
  <c r="AH70" i="440"/>
  <c r="AI72" i="416"/>
  <c r="AJ72" i="416"/>
  <c r="AH66" i="450"/>
  <c r="AC76" i="418"/>
  <c r="AI74" i="411"/>
  <c r="AG87" i="415"/>
  <c r="AH87" i="415"/>
  <c r="AF70" i="430"/>
  <c r="AG67" i="412"/>
  <c r="AI67" i="412"/>
  <c r="AG81" i="444"/>
  <c r="AC66" i="442"/>
  <c r="AJ82" i="422"/>
  <c r="AC55" i="434"/>
  <c r="AJ81" i="412"/>
  <c r="AJ67" i="416"/>
  <c r="AG67" i="416"/>
  <c r="AK56" i="422"/>
  <c r="AJ56" i="422"/>
  <c r="AG68" i="415"/>
  <c r="AF68" i="415"/>
  <c r="AH69" i="440"/>
  <c r="AC70" i="424"/>
  <c r="AC69" i="434"/>
  <c r="AJ53" i="450"/>
  <c r="AI71" i="422"/>
  <c r="AH71" i="422"/>
  <c r="AH88" i="444"/>
  <c r="AC88" i="476"/>
  <c r="AI72" i="460"/>
  <c r="AF72" i="460"/>
  <c r="AH57" i="466"/>
  <c r="AI66" i="444"/>
  <c r="AK66" i="444"/>
  <c r="AF53" i="454"/>
  <c r="AH58" i="440"/>
  <c r="AF58" i="440"/>
  <c r="AF63" i="466"/>
  <c r="AC64" i="422"/>
  <c r="AI76" i="440"/>
  <c r="AC67" i="448"/>
  <c r="AC57" i="440"/>
  <c r="AK83" i="428"/>
  <c r="AF83" i="428"/>
  <c r="AK55" i="446"/>
  <c r="AC56" i="448"/>
  <c r="AJ67" i="444"/>
  <c r="AH64" i="440"/>
  <c r="AJ64" i="440"/>
  <c r="AH61" i="474"/>
  <c r="AJ61" i="474"/>
  <c r="AJ63" i="454"/>
  <c r="AF53" i="458"/>
  <c r="AI53" i="458"/>
  <c r="AI60" i="474"/>
  <c r="AC63" i="436"/>
  <c r="AK87" i="464"/>
  <c r="AI87" i="464"/>
  <c r="AI62" i="436"/>
  <c r="AC72" i="438"/>
  <c r="AJ72" i="444"/>
  <c r="AC77" i="474"/>
  <c r="AR78" i="416"/>
  <c r="AH72" i="456"/>
  <c r="AK72" i="456"/>
  <c r="AK57" i="448"/>
  <c r="AI57" i="448"/>
  <c r="AJ66" i="458"/>
  <c r="AH71" i="420"/>
  <c r="AK71" i="420"/>
  <c r="AF74" i="466"/>
  <c r="AH67" i="468"/>
  <c r="AK67" i="468"/>
  <c r="AQ84" i="410"/>
  <c r="AF72" i="472"/>
  <c r="AH72" i="472"/>
  <c r="AF55" i="476"/>
  <c r="AJ55" i="476"/>
  <c r="AF56" i="474"/>
  <c r="AG56" i="474"/>
  <c r="AJ61" i="470"/>
  <c r="AK83" i="472"/>
  <c r="AJ83" i="472"/>
  <c r="AF76" i="472"/>
  <c r="AG76" i="472"/>
  <c r="AJ72" i="474"/>
  <c r="AQ78" i="448"/>
  <c r="AI64" i="470"/>
  <c r="AG64" i="470"/>
  <c r="AR87" i="413"/>
  <c r="AC54" i="428"/>
  <c r="AJ65" i="388"/>
  <c r="AG80" i="412"/>
  <c r="AJ80" i="412"/>
  <c r="AJ57" i="432"/>
  <c r="AC69" i="420"/>
  <c r="AK71" i="426"/>
  <c r="AH65" i="422"/>
  <c r="AG65" i="422"/>
  <c r="AK69" i="417"/>
  <c r="AF63" i="432"/>
  <c r="AH63" i="432"/>
  <c r="AI63" i="438"/>
  <c r="AH63" i="438"/>
  <c r="AK58" i="417"/>
  <c r="AI58" i="417"/>
  <c r="AG59" i="430"/>
  <c r="AC74" i="444"/>
  <c r="AJ84" i="399"/>
  <c r="AG84" i="399"/>
  <c r="AI54" i="411"/>
  <c r="AH86" i="430"/>
  <c r="AK86" i="430"/>
  <c r="AJ62" i="418"/>
  <c r="AC56" i="416"/>
  <c r="AF58" i="412"/>
  <c r="AG58" i="432"/>
  <c r="AK58" i="432"/>
  <c r="AJ63" i="428"/>
  <c r="AC59" i="428"/>
  <c r="AG78" i="436"/>
  <c r="AG55" i="434"/>
  <c r="AH55" i="434"/>
  <c r="AJ80" i="446"/>
  <c r="AG87" i="430"/>
  <c r="AH87" i="430"/>
  <c r="AI67" i="388"/>
  <c r="AG86" i="428"/>
  <c r="AJ86" i="428"/>
  <c r="AG58" i="438"/>
  <c r="AH58" i="438"/>
  <c r="AH78" i="420"/>
  <c r="AK78" i="420"/>
  <c r="AG88" i="414"/>
  <c r="AF88" i="414"/>
  <c r="AI73" i="424"/>
  <c r="AG60" i="410"/>
  <c r="AH60" i="410"/>
  <c r="AK56" i="442"/>
  <c r="AH83" i="430"/>
  <c r="AK83" i="430"/>
  <c r="AG56" i="418"/>
  <c r="AK84" i="416"/>
  <c r="AH84" i="416"/>
  <c r="AG70" i="448"/>
  <c r="AK70" i="448"/>
  <c r="AC82" i="436"/>
  <c r="AK76" i="434"/>
  <c r="AC57" i="436"/>
  <c r="AK63" i="444"/>
  <c r="AK76" i="428"/>
  <c r="AF76" i="428"/>
  <c r="AJ60" i="448"/>
  <c r="AC85" i="442"/>
  <c r="AJ80" i="440"/>
  <c r="AC72" i="462"/>
  <c r="AG77" i="476"/>
  <c r="AK86" i="414"/>
  <c r="AJ86" i="414"/>
  <c r="AJ75" i="432"/>
  <c r="AG75" i="432"/>
  <c r="AJ76" i="452"/>
  <c r="AF65" i="430"/>
  <c r="AI65" i="430"/>
  <c r="AH73" i="444"/>
  <c r="AK73" i="444"/>
  <c r="AJ68" i="411"/>
  <c r="AI68" i="411"/>
  <c r="AI71" i="416"/>
  <c r="AI62" i="430"/>
  <c r="AK62" i="430"/>
  <c r="AI86" i="416"/>
  <c r="AK59" i="415"/>
  <c r="AG59" i="415"/>
  <c r="AG82" i="424"/>
  <c r="AH82" i="424"/>
  <c r="AI88" i="434"/>
  <c r="AC58" i="430"/>
  <c r="AH73" i="415"/>
  <c r="AG85" i="466"/>
  <c r="AK85" i="466"/>
  <c r="AJ65" i="474"/>
  <c r="AC78" i="411"/>
  <c r="AJ88" i="424"/>
  <c r="AJ53" i="422"/>
  <c r="AH53" i="422"/>
  <c r="AK56" i="428"/>
  <c r="AG56" i="428"/>
  <c r="AI69" i="434"/>
  <c r="AH57" i="411"/>
  <c r="AJ57" i="411"/>
  <c r="AJ79" i="436"/>
  <c r="AC53" i="417"/>
  <c r="AI74" i="438"/>
  <c r="AK74" i="438"/>
  <c r="AF79" i="430"/>
  <c r="AG81" i="448"/>
  <c r="AI81" i="448"/>
  <c r="AG58" i="446"/>
  <c r="AI58" i="446"/>
  <c r="AC72" i="444"/>
  <c r="AJ64" i="432"/>
  <c r="AK64" i="432"/>
  <c r="AJ54" i="462"/>
  <c r="AF54" i="462"/>
  <c r="AG71" i="450"/>
  <c r="AF71" i="450"/>
  <c r="AH79" i="456"/>
  <c r="AC79" i="464"/>
  <c r="AH68" i="458"/>
  <c r="AC65" i="418"/>
  <c r="AJ84" i="446"/>
  <c r="AK88" i="438"/>
  <c r="AG88" i="438"/>
  <c r="AH78" i="422"/>
  <c r="AJ85" i="436"/>
  <c r="AG85" i="436"/>
  <c r="AJ64" i="442"/>
  <c r="AK54" i="438"/>
  <c r="AI54" i="438"/>
  <c r="AK53" i="446"/>
  <c r="AJ53" i="446"/>
  <c r="AK88" i="462"/>
  <c r="AC59" i="426"/>
  <c r="AH79" i="411"/>
  <c r="AH72" i="430"/>
  <c r="AK72" i="430"/>
  <c r="AG58" i="418"/>
  <c r="AI53" i="428"/>
  <c r="AH53" i="428"/>
  <c r="AK64" i="452"/>
  <c r="AF64" i="452"/>
  <c r="AK55" i="422"/>
  <c r="AC79" i="426"/>
  <c r="AG84" i="434"/>
  <c r="AF82" i="444"/>
  <c r="AK82" i="444"/>
  <c r="AC68" i="399"/>
  <c r="AJ68" i="420"/>
  <c r="AI85" i="418"/>
  <c r="AH85" i="418"/>
  <c r="AH72" i="422"/>
  <c r="AC77" i="424"/>
  <c r="AG58" i="413"/>
  <c r="AC86" i="422"/>
  <c r="AJ82" i="450"/>
  <c r="AJ84" i="424"/>
  <c r="AI84" i="424"/>
  <c r="AI58" i="434"/>
  <c r="AC71" i="417"/>
  <c r="AH75" i="448"/>
  <c r="AG65" i="446"/>
  <c r="AK65" i="446"/>
  <c r="AJ53" i="420"/>
  <c r="AF53" i="420"/>
  <c r="AI57" i="444"/>
  <c r="AJ82" i="464"/>
  <c r="AI82" i="464"/>
  <c r="AK77" i="434"/>
  <c r="AJ77" i="456"/>
  <c r="AH77" i="456"/>
  <c r="AI81" i="462"/>
  <c r="AU88" i="432"/>
  <c r="AS88" i="432"/>
  <c r="AK75" i="436"/>
  <c r="AF77" i="442"/>
  <c r="AJ77" i="442"/>
  <c r="AI54" i="420"/>
  <c r="AC80" i="418"/>
  <c r="AF87" i="450"/>
  <c r="AC69" i="452"/>
  <c r="AH88" i="450"/>
  <c r="AC72" i="450"/>
  <c r="AJ83" i="442"/>
  <c r="AG79" i="450"/>
  <c r="AK79" i="450"/>
  <c r="AH71" i="417"/>
  <c r="AG71" i="417"/>
  <c r="AG54" i="454"/>
  <c r="AC83" i="454"/>
  <c r="AK79" i="440"/>
  <c r="AF85" i="452"/>
  <c r="AJ85" i="452"/>
  <c r="AI62" i="462"/>
  <c r="AC71" i="460"/>
  <c r="AF83" i="470"/>
  <c r="AT83" i="446"/>
  <c r="AC87" i="458"/>
  <c r="AF82" i="410"/>
  <c r="AI78" i="434"/>
  <c r="AK78" i="434"/>
  <c r="AH85" i="450"/>
  <c r="AK72" i="411"/>
  <c r="AI72" i="411"/>
  <c r="AJ77" i="448"/>
  <c r="AK64" i="450"/>
  <c r="AF64" i="450"/>
  <c r="AG59" i="460"/>
  <c r="AJ59" i="460"/>
  <c r="AJ73" i="462"/>
  <c r="AH61" i="442"/>
  <c r="AI61" i="442"/>
  <c r="AG57" i="462"/>
  <c r="AK69" i="428"/>
  <c r="AJ69" i="428"/>
  <c r="AF72" i="440"/>
  <c r="AG72" i="440"/>
  <c r="AK76" i="436"/>
  <c r="AC77" i="448"/>
  <c r="AH67" i="456"/>
  <c r="AG74" i="462"/>
  <c r="AK74" i="462"/>
  <c r="AI88" i="458"/>
  <c r="AH88" i="458"/>
  <c r="AH78" i="472"/>
  <c r="AH84" i="454"/>
  <c r="AK84" i="454"/>
  <c r="AI63" i="458"/>
  <c r="AC76" i="470"/>
  <c r="AF81" i="470"/>
  <c r="AR78" i="417"/>
  <c r="AS78" i="417"/>
  <c r="AG80" i="468"/>
  <c r="AH75" i="458"/>
  <c r="AG75" i="458"/>
  <c r="AQ80" i="464"/>
  <c r="AU86" i="430"/>
  <c r="AT86" i="430"/>
  <c r="AI69" i="422"/>
  <c r="AF83" i="420"/>
  <c r="AK83" i="420"/>
  <c r="AK88" i="416"/>
  <c r="AH88" i="416"/>
  <c r="AG77" i="411"/>
  <c r="AC68" i="428"/>
  <c r="AI64" i="420"/>
  <c r="AF80" i="428"/>
  <c r="AG80" i="428"/>
  <c r="AG78" i="428"/>
  <c r="AF77" i="440"/>
  <c r="AG77" i="440"/>
  <c r="AF75" i="452"/>
  <c r="AC55" i="411"/>
  <c r="AG68" i="424"/>
  <c r="AF75" i="411"/>
  <c r="AH75" i="411"/>
  <c r="AK57" i="430"/>
  <c r="AH79" i="432"/>
  <c r="AJ79" i="432"/>
  <c r="AJ54" i="440"/>
  <c r="AG55" i="452"/>
  <c r="AJ55" i="452"/>
  <c r="AI54" i="414"/>
  <c r="AF54" i="414"/>
  <c r="AH73" i="450"/>
  <c r="AJ68" i="444"/>
  <c r="AH68" i="444"/>
  <c r="AF71" i="428"/>
  <c r="AG85" i="448"/>
  <c r="AI85" i="448"/>
  <c r="AC63" i="450"/>
  <c r="AG66" i="464"/>
  <c r="AR83" i="462"/>
  <c r="AT83" i="462"/>
  <c r="AJ53" i="448"/>
  <c r="AI62" i="424"/>
  <c r="AK62" i="424"/>
  <c r="AI56" i="417"/>
  <c r="AH65" i="414"/>
  <c r="AF65" i="414"/>
  <c r="AH87" i="416"/>
  <c r="AK73" i="430"/>
  <c r="AG73" i="430"/>
  <c r="AK68" i="452"/>
  <c r="AG68" i="452"/>
  <c r="AI70" i="436"/>
  <c r="AJ56" i="452"/>
  <c r="AH56" i="452"/>
  <c r="AK71" i="446"/>
  <c r="AG65" i="448"/>
  <c r="AI65" i="448"/>
  <c r="AH58" i="474"/>
  <c r="AG58" i="474"/>
  <c r="AI81" i="414"/>
  <c r="AF81" i="414"/>
  <c r="AH75" i="417"/>
  <c r="AK87" i="436"/>
  <c r="AG87" i="436"/>
  <c r="AH64" i="472"/>
  <c r="AK64" i="472"/>
  <c r="AK72" i="432"/>
  <c r="AG72" i="432"/>
  <c r="AI66" i="446"/>
  <c r="AH66" i="446"/>
  <c r="AI84" i="470"/>
  <c r="AC53" i="458"/>
  <c r="AJ83" i="448"/>
  <c r="AG60" i="432"/>
  <c r="AJ60" i="432"/>
  <c r="AH79" i="416"/>
  <c r="AC85" i="418"/>
  <c r="AG68" i="442"/>
  <c r="AI79" i="442"/>
  <c r="AK79" i="442"/>
  <c r="AK77" i="422"/>
  <c r="AK59" i="436"/>
  <c r="AF59" i="436"/>
  <c r="AJ75" i="410"/>
  <c r="AG75" i="410"/>
  <c r="AF60" i="452"/>
  <c r="AI67" i="450"/>
  <c r="AK67" i="450"/>
  <c r="AC88" i="452"/>
  <c r="AH78" i="476"/>
  <c r="AI72" i="454"/>
  <c r="AG72" i="454"/>
  <c r="AH58" i="454"/>
  <c r="AH87" i="458"/>
  <c r="AK87" i="458"/>
  <c r="AG76" i="462"/>
  <c r="AF76" i="462"/>
  <c r="AF53" i="466"/>
  <c r="AJ70" i="468"/>
  <c r="AG70" i="468"/>
  <c r="AQ78" i="413"/>
  <c r="AH71" i="476"/>
  <c r="AC81" i="464"/>
  <c r="AC78" i="456"/>
  <c r="AH63" i="414"/>
  <c r="AF63" i="414"/>
  <c r="AF73" i="412"/>
  <c r="AH88" i="418"/>
  <c r="AJ88" i="418"/>
  <c r="AI62" i="438"/>
  <c r="AC60" i="444"/>
  <c r="AG70" i="434"/>
  <c r="AC67" i="434"/>
  <c r="AC69" i="462"/>
  <c r="AI77" i="454"/>
  <c r="AJ81" i="452"/>
  <c r="AH81" i="452"/>
  <c r="AH63" i="418"/>
  <c r="AR77" i="388"/>
  <c r="AH78" i="411"/>
  <c r="AF78" i="411"/>
  <c r="AG80" i="414"/>
  <c r="AH74" i="444"/>
  <c r="AJ74" i="444"/>
  <c r="AG72" i="446"/>
  <c r="AF72" i="446"/>
  <c r="AJ72" i="436"/>
  <c r="AG61" i="444"/>
  <c r="AJ61" i="444"/>
  <c r="AG55" i="450"/>
  <c r="AC69" i="450"/>
  <c r="AK88" i="464"/>
  <c r="AC71" i="462"/>
  <c r="AH67" i="454"/>
  <c r="AI67" i="454"/>
  <c r="AK66" i="456"/>
  <c r="AF69" i="452"/>
  <c r="AJ69" i="452"/>
  <c r="AH85" i="462"/>
  <c r="AG85" i="462"/>
  <c r="AH57" i="470"/>
  <c r="AF77" i="460"/>
  <c r="AI77" i="460"/>
  <c r="AK67" i="410"/>
  <c r="AS86" i="412"/>
  <c r="AH82" i="476"/>
  <c r="AF82" i="476"/>
  <c r="AF87" i="466"/>
  <c r="AC85" i="450"/>
  <c r="AG72" i="415"/>
  <c r="AH57" i="442"/>
  <c r="AK57" i="442"/>
  <c r="AJ81" i="466"/>
  <c r="AK82" i="466"/>
  <c r="AI82" i="466"/>
  <c r="AH65" i="458"/>
  <c r="AH65" i="426"/>
  <c r="AF65" i="426"/>
  <c r="AF59" i="412"/>
  <c r="AJ59" i="412"/>
  <c r="AK63" i="436"/>
  <c r="AC67" i="430"/>
  <c r="AG72" i="434"/>
  <c r="AJ72" i="434"/>
  <c r="AC83" i="448"/>
  <c r="AF82" i="470"/>
  <c r="AH55" i="472"/>
  <c r="AJ55" i="472"/>
  <c r="AI76" i="438"/>
  <c r="AJ56" i="426"/>
  <c r="AI56" i="426"/>
  <c r="AG74" i="456"/>
  <c r="AK74" i="456"/>
  <c r="AH53" i="476"/>
  <c r="AK53" i="444"/>
  <c r="AG53" i="444"/>
  <c r="AG54" i="458"/>
  <c r="AJ54" i="458"/>
  <c r="AH56" i="468"/>
  <c r="AG62" i="456"/>
  <c r="AJ62" i="456"/>
  <c r="AF61" i="450"/>
  <c r="AC86" i="452"/>
  <c r="AG81" i="442"/>
  <c r="AC88" i="460"/>
  <c r="AF74" i="440"/>
  <c r="AQ82" i="476"/>
  <c r="AF64" i="468"/>
  <c r="AI64" i="468"/>
  <c r="AS81" i="415"/>
  <c r="AH78" i="464"/>
  <c r="AF78" i="464"/>
  <c r="AF87" i="452"/>
  <c r="AC72" i="448"/>
  <c r="AI62" i="448"/>
  <c r="AK62" i="448"/>
  <c r="AF84" i="466"/>
  <c r="AC77" i="460"/>
  <c r="AG60" i="450"/>
  <c r="AS82" i="422"/>
  <c r="AC77" i="450"/>
  <c r="AF87" i="468"/>
  <c r="AC82" i="460"/>
  <c r="AK63" i="450"/>
  <c r="AH70" i="472"/>
  <c r="AF70" i="472"/>
  <c r="AT82" i="472"/>
  <c r="AC68" i="472"/>
  <c r="AF54" i="466"/>
  <c r="AI88" i="474"/>
  <c r="AH88" i="474"/>
  <c r="AK70" i="476"/>
  <c r="AJ63" i="470"/>
  <c r="AG63" i="470"/>
  <c r="AF82" i="458"/>
  <c r="AI82" i="458"/>
  <c r="AT80" i="432"/>
  <c r="AK58" i="464"/>
  <c r="AF58" i="464"/>
  <c r="AG74" i="472"/>
  <c r="AG72" i="464"/>
  <c r="AI72" i="464"/>
  <c r="AI62" i="470"/>
  <c r="AQ80" i="450"/>
  <c r="AR80" i="450"/>
  <c r="AH58" i="456"/>
  <c r="AU87" i="414"/>
  <c r="AG73" i="458"/>
  <c r="AI73" i="458"/>
  <c r="AK85" i="470"/>
  <c r="AT84" i="450"/>
  <c r="AR84" i="450"/>
  <c r="AI63" i="474"/>
  <c r="AJ65" i="472"/>
  <c r="AG65" i="472"/>
  <c r="AK84" i="474"/>
  <c r="AC55" i="462"/>
  <c r="AK56" i="458"/>
  <c r="AF56" i="458"/>
  <c r="AK74" i="476"/>
  <c r="AC55" i="460"/>
  <c r="AT88" i="456"/>
  <c r="AQ84" i="434"/>
  <c r="AR83" i="440"/>
  <c r="AS83" i="440"/>
  <c r="AJ88" i="476"/>
  <c r="AT84" i="413"/>
  <c r="AK56" i="470"/>
  <c r="AH56" i="470"/>
  <c r="AT81" i="410"/>
  <c r="AG76" i="458"/>
  <c r="AJ76" i="458"/>
  <c r="AQ88" i="444"/>
  <c r="AF57" i="454"/>
  <c r="AI57" i="454"/>
  <c r="AC83" i="446"/>
  <c r="AJ88" i="452"/>
  <c r="AF71" i="436"/>
  <c r="AK71" i="436"/>
  <c r="AI71" i="444"/>
  <c r="AG55" i="464"/>
  <c r="AH55" i="464"/>
  <c r="AC63" i="420"/>
  <c r="AI85" i="430"/>
  <c r="AK82" i="413"/>
  <c r="AG82" i="413"/>
  <c r="AG61" i="458"/>
  <c r="AC62" i="434"/>
  <c r="AG67" i="442"/>
  <c r="AH73" i="448"/>
  <c r="AF73" i="448"/>
  <c r="AH58" i="436"/>
  <c r="AJ53" i="440"/>
  <c r="AH53" i="440"/>
  <c r="AK73" i="434"/>
  <c r="AH75" i="440"/>
  <c r="AI75" i="440"/>
  <c r="AH87" i="446"/>
  <c r="AK78" i="454"/>
  <c r="AH78" i="454"/>
  <c r="AH61" i="462"/>
  <c r="AI64" i="446"/>
  <c r="AJ64" i="446"/>
  <c r="AG79" i="446"/>
  <c r="AG81" i="454"/>
  <c r="AI81" i="454"/>
  <c r="AK76" i="454"/>
  <c r="AG76" i="454"/>
  <c r="AK70" i="460"/>
  <c r="AC84" i="454"/>
  <c r="AH79" i="474"/>
  <c r="AC64" i="462"/>
  <c r="AH86" i="476"/>
  <c r="AT79" i="415"/>
  <c r="AG63" i="430"/>
  <c r="AI63" i="430"/>
  <c r="AG71" i="452"/>
  <c r="AC54" i="452"/>
  <c r="AH69" i="474"/>
  <c r="AG82" i="415"/>
  <c r="AK82" i="415"/>
  <c r="AI86" i="418"/>
  <c r="AH68" i="416"/>
  <c r="AJ68" i="416"/>
  <c r="AI60" i="440"/>
  <c r="AJ87" i="434"/>
  <c r="AG87" i="434"/>
  <c r="AJ78" i="440"/>
  <c r="AF78" i="440"/>
  <c r="AF69" i="438"/>
  <c r="AH54" i="446"/>
  <c r="AF54" i="446"/>
  <c r="AC64" i="460"/>
  <c r="AI66" i="454"/>
  <c r="AC56" i="476"/>
  <c r="AG81" i="411"/>
  <c r="AK81" i="411"/>
  <c r="AJ63" i="448"/>
  <c r="AH63" i="448"/>
  <c r="AI66" i="434"/>
  <c r="AF66" i="434"/>
  <c r="AF82" i="448"/>
  <c r="AJ72" i="442"/>
  <c r="AF72" i="442"/>
  <c r="AJ81" i="472"/>
  <c r="AF81" i="472"/>
  <c r="AJ71" i="466"/>
  <c r="AC75" i="470"/>
  <c r="AJ85" i="460"/>
  <c r="AJ73" i="454"/>
  <c r="AF73" i="454"/>
  <c r="AJ65" i="468"/>
  <c r="AK65" i="468"/>
  <c r="AF57" i="474"/>
  <c r="AI68" i="468"/>
  <c r="AJ68" i="468"/>
  <c r="AK86" i="472"/>
  <c r="AF86" i="472"/>
  <c r="AK88" i="470"/>
  <c r="AQ80" i="430"/>
  <c r="AC54" i="460"/>
  <c r="AI53" i="442"/>
  <c r="AH68" i="456"/>
  <c r="AG68" i="456"/>
  <c r="AJ68" i="446"/>
  <c r="AC56" i="454"/>
  <c r="AH75" i="416"/>
  <c r="AJ65" i="411"/>
  <c r="AG65" i="411"/>
  <c r="AG69" i="454"/>
  <c r="AK69" i="454"/>
  <c r="AK61" i="434"/>
  <c r="AJ56" i="432"/>
  <c r="AI56" i="432"/>
  <c r="AF60" i="434"/>
  <c r="AH87" i="438"/>
  <c r="AF87" i="438"/>
  <c r="AG62" i="444"/>
  <c r="AF62" i="444"/>
  <c r="AI56" i="462"/>
  <c r="AF85" i="458"/>
  <c r="AH85" i="458"/>
  <c r="AF62" i="476"/>
  <c r="AG67" i="418"/>
  <c r="AH67" i="418"/>
  <c r="AH60" i="426"/>
  <c r="AF65" i="418"/>
  <c r="AG65" i="418"/>
  <c r="AH80" i="444"/>
  <c r="AF80" i="444"/>
  <c r="AG59" i="466"/>
  <c r="AI59" i="466"/>
  <c r="AG79" i="438"/>
  <c r="AH55" i="462"/>
  <c r="AI55" i="462"/>
  <c r="AG77" i="472"/>
  <c r="AK59" i="462"/>
  <c r="AI59" i="462"/>
  <c r="AF80" i="454"/>
  <c r="AJ87" i="460"/>
  <c r="AF87" i="460"/>
  <c r="AJ54" i="456"/>
  <c r="AC65" i="466"/>
  <c r="AI69" i="456"/>
  <c r="AF79" i="464"/>
  <c r="AK79" i="464"/>
  <c r="AH85" i="410"/>
  <c r="AC67" i="460"/>
  <c r="AI82" i="460"/>
  <c r="AH84" i="452"/>
  <c r="AJ84" i="452"/>
  <c r="AJ63" i="452"/>
  <c r="AC55" i="454"/>
  <c r="AG80" i="460"/>
  <c r="AH80" i="460"/>
  <c r="AF63" i="440"/>
  <c r="AC79" i="468"/>
  <c r="AH78" i="456"/>
  <c r="AK86" i="454"/>
  <c r="AG86" i="454"/>
  <c r="AK68" i="454"/>
  <c r="AF68" i="454"/>
  <c r="AF70" i="456"/>
  <c r="AH53" i="472"/>
  <c r="AF53" i="472"/>
  <c r="AQ78" i="434"/>
  <c r="AC53" i="476"/>
  <c r="AU85" i="454"/>
  <c r="AH79" i="470"/>
  <c r="AU88" i="413"/>
  <c r="AS88" i="413"/>
  <c r="AH76" i="448"/>
  <c r="AG60" i="462"/>
  <c r="AF60" i="462"/>
  <c r="AJ67" i="452"/>
  <c r="AF77" i="450"/>
  <c r="AH77" i="450"/>
  <c r="AF78" i="466"/>
  <c r="AG78" i="466"/>
  <c r="AR82" i="428"/>
  <c r="AI76" i="466"/>
  <c r="AK76" i="466"/>
  <c r="AH53" i="464"/>
  <c r="AF61" i="466"/>
  <c r="AH61" i="466"/>
  <c r="AF63" i="460"/>
  <c r="AC66" i="468"/>
  <c r="AJ88" i="468"/>
  <c r="AQ86" i="426"/>
  <c r="AS86" i="426"/>
  <c r="AF79" i="466"/>
  <c r="AG56" i="464"/>
  <c r="AJ56" i="464"/>
  <c r="AT77" i="454"/>
  <c r="AR86" i="442"/>
  <c r="AJ84" i="464"/>
  <c r="AH84" i="464"/>
  <c r="AS78" i="470"/>
  <c r="AR84" i="466"/>
  <c r="AU80" i="436"/>
  <c r="AT80" i="436"/>
  <c r="AU86" i="422"/>
  <c r="AF57" i="476"/>
  <c r="AI57" i="476"/>
  <c r="AU81" i="411"/>
  <c r="AR83" i="399"/>
  <c r="AR84" i="464"/>
  <c r="AU84" i="464"/>
  <c r="AQ80" i="456"/>
  <c r="AS77" i="452"/>
  <c r="AS86" i="456"/>
  <c r="AT79" i="412"/>
  <c r="AS79" i="412"/>
  <c r="AI61" i="472"/>
  <c r="AC68" i="440"/>
  <c r="AJ86" i="412"/>
  <c r="AC56" i="426"/>
  <c r="AC79" i="432"/>
  <c r="AF70" i="452"/>
  <c r="AJ66" i="432"/>
  <c r="AI66" i="432"/>
  <c r="AG71" i="460"/>
  <c r="AJ71" i="460"/>
  <c r="AH74" i="468"/>
  <c r="AC85" i="422"/>
  <c r="AK85" i="416"/>
  <c r="AH85" i="416"/>
  <c r="AK65" i="428"/>
  <c r="AC65" i="438"/>
  <c r="AK63" i="446"/>
  <c r="AI68" i="438"/>
  <c r="AG68" i="438"/>
  <c r="AH71" i="440"/>
  <c r="AC77" i="430"/>
  <c r="AF79" i="460"/>
  <c r="AJ79" i="460"/>
  <c r="AF59" i="470"/>
  <c r="AK59" i="470"/>
  <c r="AI73" i="468"/>
  <c r="AK73" i="468"/>
  <c r="AH59" i="472"/>
  <c r="AK67" i="466"/>
  <c r="AG67" i="466"/>
  <c r="AR83" i="413"/>
  <c r="AT83" i="413"/>
  <c r="AU79" i="466"/>
  <c r="AC53" i="426"/>
  <c r="AI76" i="468"/>
  <c r="AG76" i="468"/>
  <c r="AK83" i="432"/>
  <c r="AC56" i="417"/>
  <c r="AK70" i="444"/>
  <c r="AH74" i="416"/>
  <c r="AJ74" i="416"/>
  <c r="AF59" i="454"/>
  <c r="AC66" i="472"/>
  <c r="AG78" i="444"/>
  <c r="AH78" i="444"/>
  <c r="AJ62" i="458"/>
  <c r="AC74" i="458"/>
  <c r="AK53" i="468"/>
  <c r="AI55" i="454"/>
  <c r="AH55" i="454"/>
  <c r="AH77" i="418"/>
  <c r="AJ76" i="411"/>
  <c r="AF76" i="411"/>
  <c r="AK84" i="426"/>
  <c r="AI84" i="426"/>
  <c r="AF61" i="432"/>
  <c r="AF86" i="420"/>
  <c r="AK86" i="420"/>
  <c r="AG84" i="432"/>
  <c r="AK87" i="428"/>
  <c r="AJ87" i="428"/>
  <c r="AJ81" i="438"/>
  <c r="AF81" i="438"/>
  <c r="AK62" i="450"/>
  <c r="AC66" i="452"/>
  <c r="AG64" i="454"/>
  <c r="AK64" i="454"/>
  <c r="AI87" i="448"/>
  <c r="AI68" i="474"/>
  <c r="AK68" i="474"/>
  <c r="AK82" i="452"/>
  <c r="AI80" i="476"/>
  <c r="AF80" i="476"/>
  <c r="AG80" i="456"/>
  <c r="AG68" i="472"/>
  <c r="AF68" i="472"/>
  <c r="AH67" i="474"/>
  <c r="AU87" i="410"/>
  <c r="AT87" i="410"/>
  <c r="AG86" i="456"/>
  <c r="AJ86" i="456"/>
  <c r="AH61" i="468"/>
  <c r="AI61" i="468"/>
  <c r="AC82" i="424"/>
  <c r="AJ82" i="420"/>
  <c r="AF67" i="440"/>
  <c r="AJ67" i="440"/>
  <c r="AF72" i="428"/>
  <c r="AJ72" i="428"/>
  <c r="AJ69" i="446"/>
  <c r="AG69" i="446"/>
  <c r="AF59" i="442"/>
  <c r="AC75" i="440"/>
  <c r="AJ82" i="456"/>
  <c r="AJ72" i="468"/>
  <c r="AI72" i="468"/>
  <c r="AC72" i="426"/>
  <c r="AI78" i="446"/>
  <c r="AC66" i="440"/>
  <c r="AG61" i="428"/>
  <c r="AI70" i="442"/>
  <c r="AH70" i="442"/>
  <c r="AI63" i="464"/>
  <c r="AC83" i="442"/>
  <c r="AK63" i="468"/>
  <c r="AK54" i="470"/>
  <c r="AJ54" i="470"/>
  <c r="AK55" i="458"/>
  <c r="AI76" i="446"/>
  <c r="AK76" i="446"/>
  <c r="AJ83" i="450"/>
  <c r="AI75" i="466"/>
  <c r="AF75" i="466"/>
  <c r="AF57" i="464"/>
  <c r="AK57" i="464"/>
  <c r="AH88" i="466"/>
  <c r="AF56" i="476"/>
  <c r="AJ56" i="476"/>
  <c r="AI64" i="462"/>
  <c r="AK64" i="462"/>
  <c r="AC80" i="456"/>
  <c r="AJ68" i="448"/>
  <c r="AI68" i="448"/>
  <c r="AF75" i="464"/>
  <c r="AF65" i="450"/>
  <c r="AH65" i="450"/>
  <c r="AC53" i="462"/>
  <c r="AQ85" i="412"/>
  <c r="AC79" i="466"/>
  <c r="AU84" i="458"/>
  <c r="AC73" i="470"/>
  <c r="AQ80" i="446"/>
  <c r="AQ78" i="450"/>
  <c r="AI60" i="446"/>
  <c r="AG60" i="446"/>
  <c r="AF64" i="464"/>
  <c r="AK64" i="464"/>
  <c r="AC54" i="462"/>
  <c r="AU85" i="434"/>
  <c r="AJ79" i="410"/>
  <c r="AF79" i="410"/>
  <c r="AK83" i="466"/>
  <c r="AC79" i="452"/>
  <c r="AR82" i="464"/>
  <c r="AI73" i="476"/>
  <c r="AH73" i="476"/>
  <c r="AU79" i="426"/>
  <c r="AU80" i="415"/>
  <c r="AR80" i="415"/>
  <c r="AJ82" i="474"/>
  <c r="AT78" i="430"/>
  <c r="AK70" i="464"/>
  <c r="AI70" i="464"/>
  <c r="AS82" i="432"/>
  <c r="AQ77" i="468"/>
  <c r="AS78" i="444"/>
  <c r="AT78" i="444"/>
  <c r="AI84" i="472"/>
  <c r="AR84" i="414"/>
  <c r="AT80" i="422"/>
  <c r="AU80" i="422"/>
  <c r="AU81" i="436"/>
  <c r="AT87" i="412"/>
  <c r="AQ80" i="444"/>
  <c r="AU86" i="410"/>
  <c r="AQ86" i="410"/>
  <c r="AU85" i="424"/>
  <c r="AS77" i="464"/>
  <c r="AQ87" i="468"/>
  <c r="AS87" i="468"/>
  <c r="AF55" i="424"/>
  <c r="AJ55" i="424"/>
  <c r="AK88" i="440"/>
  <c r="AG88" i="440"/>
  <c r="AK57" i="418"/>
  <c r="AF85" i="434"/>
  <c r="AI85" i="434"/>
  <c r="AF69" i="444"/>
  <c r="AK69" i="444"/>
  <c r="AJ77" i="474"/>
  <c r="AK77" i="474"/>
  <c r="AI72" i="448"/>
  <c r="AC55" i="464"/>
  <c r="AF54" i="444"/>
  <c r="AH83" i="444"/>
  <c r="AK83" i="444"/>
  <c r="AC70" i="458"/>
  <c r="AI66" i="472"/>
  <c r="AK66" i="472"/>
  <c r="AI83" i="476"/>
  <c r="AC63" i="474"/>
  <c r="AI65" i="444"/>
  <c r="AC60" i="464"/>
  <c r="AG56" i="466"/>
  <c r="AC62" i="472"/>
  <c r="AH59" i="458"/>
  <c r="AI59" i="458"/>
  <c r="AK79" i="472"/>
  <c r="AK79" i="458"/>
  <c r="AI79" i="458"/>
  <c r="AK73" i="442"/>
  <c r="AJ65" i="466"/>
  <c r="AK65" i="466"/>
  <c r="AH81" i="456"/>
  <c r="AJ55" i="440"/>
  <c r="AI55" i="440"/>
  <c r="AK75" i="454"/>
  <c r="AK60" i="470"/>
  <c r="AJ60" i="470"/>
  <c r="AG66" i="448"/>
  <c r="AC67" i="456"/>
  <c r="AH74" i="460"/>
  <c r="AH73" i="464"/>
  <c r="AG73" i="464"/>
  <c r="AK55" i="448"/>
  <c r="AI85" i="476"/>
  <c r="AJ85" i="476"/>
  <c r="AJ87" i="410"/>
  <c r="AG62" i="468"/>
  <c r="AF62" i="468"/>
  <c r="AI66" i="474"/>
  <c r="AF66" i="474"/>
  <c r="AQ82" i="462"/>
  <c r="AR84" i="417"/>
  <c r="AS84" i="417"/>
  <c r="AG72" i="470"/>
  <c r="AR87" i="417"/>
  <c r="AS87" i="417"/>
  <c r="AK82" i="472"/>
  <c r="AJ60" i="464"/>
  <c r="AF60" i="464"/>
  <c r="AU86" i="428"/>
  <c r="AU86" i="468"/>
  <c r="AJ78" i="468"/>
  <c r="AI78" i="468"/>
  <c r="AH59" i="448"/>
  <c r="AC62" i="456"/>
  <c r="AF64" i="460"/>
  <c r="AJ64" i="448"/>
  <c r="AF64" i="448"/>
  <c r="AH53" i="452"/>
  <c r="AK53" i="452"/>
  <c r="AJ75" i="456"/>
  <c r="AC77" i="466"/>
  <c r="AI68" i="466"/>
  <c r="AF82" i="468"/>
  <c r="AJ82" i="468"/>
  <c r="AK83" i="452"/>
  <c r="AI58" i="458"/>
  <c r="AJ58" i="458"/>
  <c r="AI63" i="476"/>
  <c r="AH60" i="468"/>
  <c r="AG60" i="468"/>
  <c r="AT79" i="476"/>
  <c r="AH88" i="410"/>
  <c r="AK88" i="410"/>
  <c r="AK69" i="466"/>
  <c r="AG69" i="466"/>
  <c r="AS88" i="442"/>
  <c r="AF83" i="474"/>
  <c r="AJ83" i="474"/>
  <c r="AK75" i="470"/>
  <c r="AC54" i="476"/>
  <c r="AR83" i="442"/>
  <c r="AU79" i="430"/>
  <c r="AH87" i="462"/>
  <c r="AF87" i="462"/>
  <c r="AJ77" i="458"/>
  <c r="AI77" i="458"/>
  <c r="AG71" i="458"/>
  <c r="AH71" i="458"/>
  <c r="AG61" i="456"/>
  <c r="AJ61" i="456"/>
  <c r="AJ70" i="470"/>
  <c r="AH79" i="468"/>
  <c r="AJ79" i="468"/>
  <c r="AH87" i="456"/>
  <c r="AJ76" i="460"/>
  <c r="AG76" i="460"/>
  <c r="AR81" i="414"/>
  <c r="AK73" i="470"/>
  <c r="AH73" i="470"/>
  <c r="AI64" i="466"/>
  <c r="AJ78" i="462"/>
  <c r="AK78" i="462"/>
  <c r="AS79" i="424"/>
  <c r="AT87" i="458"/>
  <c r="AS77" i="426"/>
  <c r="AQ77" i="426"/>
  <c r="AK87" i="474"/>
  <c r="AT83" i="412"/>
  <c r="AS83" i="412"/>
  <c r="AJ61" i="410"/>
  <c r="AG70" i="458"/>
  <c r="AI70" i="458"/>
  <c r="AR87" i="448"/>
  <c r="AQ78" i="468"/>
  <c r="AS78" i="468"/>
  <c r="AU82" i="426"/>
  <c r="AS79" i="388"/>
  <c r="AI87" i="476"/>
  <c r="AK87" i="476"/>
  <c r="AR77" i="456"/>
  <c r="AS87" i="422"/>
  <c r="AQ87" i="422"/>
  <c r="AJ64" i="476"/>
  <c r="AF64" i="476"/>
  <c r="AS85" i="388"/>
  <c r="AR85" i="388"/>
  <c r="AK81" i="410"/>
  <c r="AC86" i="468"/>
  <c r="AG78" i="458"/>
  <c r="AI88" i="472"/>
  <c r="AJ88" i="472"/>
  <c r="AI77" i="470"/>
  <c r="AT88" i="466"/>
  <c r="AQ88" i="466"/>
  <c r="AU79" i="452"/>
  <c r="AK68" i="476"/>
  <c r="AK66" i="470"/>
  <c r="AF66" i="470"/>
  <c r="AS84" i="454"/>
  <c r="AU83" i="438"/>
  <c r="AU88" i="414"/>
  <c r="AS88" i="414"/>
  <c r="AU85" i="450"/>
  <c r="AR83" i="436"/>
  <c r="AC58" i="458"/>
  <c r="AK54" i="468"/>
  <c r="AC73" i="476"/>
  <c r="AU84" i="456"/>
  <c r="AI66" i="468"/>
  <c r="AH66" i="468"/>
  <c r="AF81" i="474"/>
  <c r="AQ86" i="460"/>
  <c r="AQ86" i="399"/>
  <c r="AU86" i="399"/>
  <c r="AQ86" i="466"/>
  <c r="AT88" i="452"/>
  <c r="AC62" i="468"/>
  <c r="AI83" i="456"/>
  <c r="AU79" i="470"/>
  <c r="AU88" i="458"/>
  <c r="AQ88" i="458"/>
  <c r="AQ78" i="452"/>
  <c r="AR80" i="462"/>
  <c r="AH69" i="468"/>
  <c r="AI69" i="468"/>
  <c r="AQ79" i="464"/>
  <c r="AT88" i="417"/>
  <c r="AU88" i="417"/>
  <c r="AT82" i="410"/>
  <c r="AT78" i="456"/>
  <c r="AT84" i="416"/>
  <c r="AH74" i="410"/>
  <c r="AF74" i="410"/>
  <c r="AH77" i="464"/>
  <c r="AF77" i="464"/>
  <c r="AT86" i="415"/>
  <c r="AR77" i="438"/>
  <c r="AS85" i="422"/>
  <c r="AR85" i="422"/>
  <c r="AU85" i="456"/>
  <c r="AT87" i="442"/>
  <c r="AH73" i="472"/>
  <c r="AI73" i="472"/>
  <c r="AS79" i="440"/>
  <c r="AR78" i="442"/>
  <c r="AU82" i="414"/>
  <c r="AU77" i="442"/>
  <c r="AS77" i="442"/>
  <c r="AT81" i="420"/>
  <c r="AK77" i="410"/>
  <c r="AR82" i="412"/>
  <c r="AS82" i="412"/>
  <c r="AQ83" i="444"/>
  <c r="AK81" i="476"/>
  <c r="AJ81" i="476"/>
  <c r="AR80" i="412"/>
  <c r="AS79" i="444"/>
  <c r="AH58" i="470"/>
  <c r="AJ58" i="470"/>
  <c r="AS77" i="432"/>
  <c r="AR77" i="432"/>
  <c r="AJ80" i="472"/>
  <c r="AJ81" i="464"/>
  <c r="AK81" i="464"/>
  <c r="AR78" i="420"/>
  <c r="AU81" i="470"/>
  <c r="AT88" i="434"/>
  <c r="AQ88" i="434"/>
  <c r="AG72" i="458"/>
  <c r="AH71" i="442"/>
  <c r="AG71" i="442"/>
  <c r="AI62" i="464"/>
  <c r="AK62" i="464"/>
  <c r="AH68" i="410"/>
  <c r="AC75" i="452"/>
  <c r="AG72" i="450"/>
  <c r="AJ76" i="476"/>
  <c r="AH76" i="476"/>
  <c r="AH67" i="464"/>
  <c r="AG59" i="456"/>
  <c r="AF59" i="456"/>
  <c r="AF56" i="446"/>
  <c r="AF67" i="476"/>
  <c r="AK67" i="476"/>
  <c r="AF83" i="464"/>
  <c r="AI83" i="464"/>
  <c r="AR83" i="417"/>
  <c r="AU78" i="472"/>
  <c r="AT78" i="472"/>
  <c r="AJ85" i="468"/>
  <c r="AI85" i="468"/>
  <c r="AR80" i="426"/>
  <c r="AG55" i="474"/>
  <c r="AJ55" i="474"/>
  <c r="AI78" i="470"/>
  <c r="AK78" i="470"/>
  <c r="AH64" i="410"/>
  <c r="AS77" i="440"/>
  <c r="AG66" i="462"/>
  <c r="AH66" i="462"/>
  <c r="AK59" i="474"/>
  <c r="AG59" i="474"/>
  <c r="AJ68" i="460"/>
  <c r="AC81" i="460"/>
  <c r="AH60" i="458"/>
  <c r="AC74" i="470"/>
  <c r="AK61" i="446"/>
  <c r="AC57" i="470"/>
  <c r="AI71" i="472"/>
  <c r="AC64" i="466"/>
  <c r="AQ78" i="410"/>
  <c r="AS78" i="410"/>
  <c r="AU85" i="413"/>
  <c r="AF85" i="464"/>
  <c r="AC84" i="472"/>
  <c r="AJ53" i="470"/>
  <c r="AU84" i="422"/>
  <c r="AJ61" i="476"/>
  <c r="AI61" i="476"/>
  <c r="AS83" i="414"/>
  <c r="AT83" i="414"/>
  <c r="AT83" i="468"/>
  <c r="AR81" i="413"/>
  <c r="AI86" i="474"/>
  <c r="AF86" i="474"/>
  <c r="AR77" i="413"/>
  <c r="AH54" i="474"/>
  <c r="AI65" i="470"/>
  <c r="AK65" i="470"/>
  <c r="AI76" i="464"/>
  <c r="AJ76" i="464"/>
  <c r="AQ87" i="452"/>
  <c r="AH79" i="462"/>
  <c r="AC69" i="466"/>
  <c r="AJ83" i="460"/>
  <c r="AK83" i="460"/>
  <c r="AR79" i="438"/>
  <c r="AQ80" i="442"/>
  <c r="AH54" i="460"/>
  <c r="AG54" i="460"/>
  <c r="AF65" i="460"/>
  <c r="AK65" i="460"/>
  <c r="AG55" i="466"/>
  <c r="AC68" i="476"/>
  <c r="AT83" i="430"/>
  <c r="AI59" i="476"/>
  <c r="AG59" i="476"/>
  <c r="AH73" i="456"/>
  <c r="AT88" i="470"/>
  <c r="AR82" i="413"/>
  <c r="AQ82" i="413"/>
  <c r="AQ85" i="416"/>
  <c r="AT80" i="413"/>
  <c r="AT84" i="428"/>
  <c r="AR84" i="428"/>
  <c r="AR82" i="466"/>
  <c r="AF80" i="462"/>
  <c r="AI80" i="462"/>
  <c r="AI58" i="476"/>
  <c r="AS87" i="466"/>
  <c r="AT87" i="466"/>
  <c r="AJ77" i="468"/>
  <c r="AT79" i="428"/>
  <c r="AQ79" i="428"/>
  <c r="AR81" i="417"/>
  <c r="AU86" i="474"/>
  <c r="AS86" i="474"/>
  <c r="AQ87" i="472"/>
  <c r="AU83" i="448"/>
  <c r="AR87" i="464"/>
  <c r="AU87" i="464"/>
  <c r="AU77" i="415"/>
  <c r="AT81" i="426"/>
  <c r="AQ84" i="476"/>
  <c r="AC87" i="472"/>
  <c r="AF76" i="474"/>
  <c r="AT77" i="428"/>
  <c r="AQ77" i="428"/>
  <c r="AT77" i="476"/>
  <c r="AS78" i="466"/>
  <c r="AS78" i="426"/>
  <c r="AU82" i="415"/>
  <c r="AR82" i="415"/>
  <c r="AK80" i="470"/>
  <c r="AQ82" i="468"/>
  <c r="AR82" i="468"/>
  <c r="AT85" i="414"/>
  <c r="AK62" i="474"/>
  <c r="AS85" i="426"/>
  <c r="AU85" i="426"/>
  <c r="AT84" i="412"/>
  <c r="AG80" i="466"/>
  <c r="AK80" i="466"/>
  <c r="AU77" i="424"/>
  <c r="AT77" i="436"/>
  <c r="AS82" i="434"/>
  <c r="AQ82" i="434"/>
  <c r="AS80" i="472"/>
  <c r="AU82" i="420"/>
  <c r="AJ68" i="464"/>
  <c r="AG68" i="464"/>
  <c r="AK82" i="446"/>
  <c r="AI82" i="446"/>
  <c r="AR88" i="426"/>
  <c r="AC64" i="464"/>
  <c r="AS81" i="448"/>
  <c r="AC69" i="464"/>
  <c r="AH63" i="472"/>
  <c r="AR88" i="446"/>
  <c r="AC55" i="410"/>
  <c r="AS81" i="476"/>
  <c r="AG84" i="476"/>
  <c r="AK84" i="476"/>
  <c r="AJ65" i="462"/>
  <c r="AK65" i="462"/>
  <c r="AR81" i="452"/>
  <c r="AG58" i="472"/>
  <c r="AJ74" i="446"/>
  <c r="AH74" i="446"/>
  <c r="AC68" i="466"/>
  <c r="AK83" i="462"/>
  <c r="AH84" i="462"/>
  <c r="AJ84" i="462"/>
  <c r="AG86" i="468"/>
  <c r="AF75" i="468"/>
  <c r="AH75" i="468"/>
  <c r="AI88" i="460"/>
  <c r="AF88" i="460"/>
  <c r="AI81" i="458"/>
  <c r="AH66" i="476"/>
  <c r="AK66" i="476"/>
  <c r="AT86" i="411"/>
  <c r="AI70" i="462"/>
  <c r="AG70" i="462"/>
  <c r="AI70" i="474"/>
  <c r="AU83" i="466"/>
  <c r="AU82" i="436"/>
  <c r="AT82" i="436"/>
  <c r="AI73" i="460"/>
  <c r="AI87" i="470"/>
  <c r="AJ87" i="470"/>
  <c r="AQ88" i="422"/>
  <c r="AF71" i="462"/>
  <c r="AQ84" i="468"/>
  <c r="AS84" i="468"/>
  <c r="AI85" i="472"/>
  <c r="AC59" i="466"/>
  <c r="AR86" i="476"/>
  <c r="AR84" i="470"/>
  <c r="AC67" i="466"/>
  <c r="AG55" i="460"/>
  <c r="AJ60" i="476"/>
  <c r="AI60" i="476"/>
  <c r="AH86" i="464"/>
  <c r="AU84" i="446"/>
  <c r="AS84" i="446"/>
  <c r="AT80" i="434"/>
  <c r="AH77" i="466"/>
  <c r="AC60" i="476"/>
  <c r="AK59" i="410"/>
  <c r="AH59" i="410"/>
  <c r="AU81" i="456"/>
  <c r="AR85" i="460"/>
  <c r="AS88" i="416"/>
  <c r="AI53" i="460"/>
  <c r="AF53" i="460"/>
  <c r="AF55" i="468"/>
  <c r="AC63" i="466"/>
  <c r="AK73" i="474"/>
  <c r="AI74" i="470"/>
  <c r="AJ74" i="470"/>
  <c r="AS80" i="410"/>
  <c r="AQ83" i="460"/>
  <c r="AC70" i="464"/>
  <c r="AF56" i="460"/>
  <c r="AR82" i="411"/>
  <c r="AC77" i="410"/>
  <c r="AS79" i="446"/>
  <c r="AI63" i="410"/>
  <c r="AQ86" i="432"/>
  <c r="AR86" i="432"/>
  <c r="AQ85" i="411"/>
  <c r="AG75" i="462"/>
  <c r="AC78" i="468"/>
  <c r="AI54" i="472"/>
  <c r="AJ54" i="472"/>
  <c r="AT84" i="415"/>
  <c r="AG58" i="466"/>
  <c r="AK67" i="472"/>
  <c r="AG67" i="472"/>
  <c r="AQ84" i="462"/>
  <c r="AU85" i="466"/>
  <c r="AT87" i="450"/>
  <c r="AR87" i="450"/>
  <c r="AQ85" i="410"/>
  <c r="AT88" i="450"/>
  <c r="AQ87" i="416"/>
  <c r="AH65" i="464"/>
  <c r="AI65" i="464"/>
  <c r="AS88" i="399"/>
  <c r="AT79" i="468"/>
  <c r="AC71" i="410"/>
  <c r="AT84" i="388"/>
  <c r="AU80" i="458"/>
  <c r="AT86" i="388"/>
  <c r="AC80" i="470"/>
  <c r="AS87" i="440"/>
  <c r="AU88" i="454"/>
  <c r="AQ87" i="444"/>
  <c r="AR79" i="472"/>
  <c r="AT79" i="472"/>
  <c r="AS79" i="422"/>
  <c r="AU78" i="458"/>
  <c r="AR81" i="428"/>
  <c r="AC80" i="460"/>
  <c r="AI71" i="410"/>
  <c r="AS81" i="446"/>
  <c r="AS77" i="460"/>
  <c r="AQ77" i="460"/>
  <c r="AQ81" i="412"/>
  <c r="AT88" i="460"/>
  <c r="AS84" i="460"/>
  <c r="AC86" i="472"/>
  <c r="AK67" i="470"/>
  <c r="AU77" i="462"/>
  <c r="AU82" i="470"/>
  <c r="AS82" i="470"/>
  <c r="AQ78" i="436"/>
  <c r="AU84" i="448"/>
  <c r="AR81" i="438"/>
  <c r="AT81" i="468"/>
  <c r="AS81" i="468"/>
  <c r="AQ80" i="466"/>
  <c r="AQ79" i="417"/>
  <c r="AT86" i="450"/>
  <c r="AS78" i="424"/>
  <c r="AU78" i="424"/>
  <c r="AH62" i="410"/>
  <c r="AT80" i="424"/>
  <c r="AT88" i="462"/>
  <c r="AS88" i="462"/>
  <c r="AR81" i="416"/>
  <c r="AH72" i="462"/>
  <c r="AC66" i="466"/>
  <c r="AG57" i="468"/>
  <c r="AI74" i="458"/>
  <c r="AK74" i="458"/>
  <c r="AH72" i="476"/>
  <c r="AU85" i="446"/>
  <c r="AQ85" i="446"/>
  <c r="AS87" i="430"/>
  <c r="AR83" i="472"/>
  <c r="AS83" i="472"/>
  <c r="AS85" i="428"/>
  <c r="AT87" i="432"/>
  <c r="AU88" i="438"/>
  <c r="AC74" i="472"/>
  <c r="AT83" i="434"/>
  <c r="AT79" i="420"/>
  <c r="AC53" i="474"/>
  <c r="AH84" i="460"/>
  <c r="AR88" i="415"/>
  <c r="AQ87" i="470"/>
  <c r="AS87" i="470"/>
  <c r="AS78" i="422"/>
  <c r="AT80" i="440"/>
  <c r="AQ87" i="418"/>
  <c r="AJ86" i="410"/>
  <c r="AI86" i="410"/>
  <c r="AH69" i="472"/>
  <c r="AG57" i="472"/>
  <c r="AH57" i="472"/>
  <c r="AG53" i="474"/>
  <c r="AH53" i="474"/>
  <c r="AG76" i="456"/>
  <c r="AQ85" i="438"/>
  <c r="AS85" i="438"/>
  <c r="AR86" i="418"/>
  <c r="AS79" i="450"/>
  <c r="AG54" i="410"/>
  <c r="AH54" i="410"/>
  <c r="AT83" i="424"/>
  <c r="AU86" i="444"/>
  <c r="AQ83" i="458"/>
  <c r="AQ88" i="418"/>
  <c r="AS88" i="418"/>
  <c r="AK66" i="428"/>
  <c r="AI79" i="444"/>
  <c r="AG88" i="388"/>
  <c r="AI54" i="452"/>
  <c r="AH64" i="426"/>
  <c r="AJ55" i="414"/>
  <c r="AF88" i="415"/>
  <c r="AJ80" i="450"/>
  <c r="AI84" i="415"/>
  <c r="AK54" i="413"/>
  <c r="AF86" i="413"/>
  <c r="AF62" i="388"/>
  <c r="AK63" i="399"/>
  <c r="AH54" i="399"/>
  <c r="AI88" i="411"/>
  <c r="AF61" i="388"/>
  <c r="AG76" i="426"/>
  <c r="AH59" i="418"/>
  <c r="AI85" i="444"/>
  <c r="AH74" i="450"/>
  <c r="AG76" i="414"/>
  <c r="AK85" i="420"/>
  <c r="AH87" i="454"/>
  <c r="AF70" i="412"/>
  <c r="AJ69" i="399"/>
  <c r="AU85" i="399"/>
  <c r="AF79" i="399"/>
  <c r="AK58" i="388"/>
  <c r="AF81" i="446"/>
  <c r="AG62" i="426"/>
  <c r="AG87" i="413"/>
  <c r="AI59" i="452"/>
  <c r="AC56" i="412"/>
  <c r="AI64" i="430"/>
  <c r="AG74" i="420"/>
  <c r="AG85" i="440"/>
  <c r="AH57" i="420"/>
  <c r="AC61" i="416"/>
  <c r="AG88" i="420"/>
  <c r="AK75" i="426"/>
  <c r="AC81" i="412"/>
  <c r="AH78" i="399"/>
  <c r="AI65" i="413"/>
  <c r="AH73" i="436"/>
  <c r="AI53" i="414"/>
  <c r="AK85" i="446"/>
  <c r="AJ71" i="399"/>
  <c r="AC56" i="436"/>
  <c r="AC87" i="454"/>
  <c r="AF77" i="428"/>
  <c r="AI79" i="422"/>
  <c r="AJ70" i="420"/>
  <c r="AH61" i="399"/>
  <c r="AI67" i="438"/>
  <c r="AH54" i="388"/>
  <c r="AF59" i="446"/>
  <c r="AJ74" i="413"/>
  <c r="AJ68" i="426"/>
  <c r="AF76" i="388"/>
  <c r="AG57" i="434"/>
  <c r="AH65" i="452"/>
  <c r="AH66" i="399"/>
  <c r="AK88" i="417"/>
  <c r="AI65" i="420"/>
  <c r="AK85" i="442"/>
  <c r="AR81" i="442"/>
  <c r="AG74" i="430"/>
  <c r="AJ85" i="456"/>
  <c r="AJ87" i="422"/>
  <c r="AI60" i="428"/>
  <c r="AT87" i="399"/>
  <c r="AG73" i="420"/>
  <c r="AH78" i="460"/>
  <c r="AC73" i="430"/>
  <c r="AC60" i="424"/>
  <c r="AT78" i="399"/>
  <c r="AC64" i="415"/>
  <c r="AG81" i="388"/>
  <c r="AF88" i="399"/>
  <c r="AG59" i="432"/>
  <c r="AI71" i="414"/>
  <c r="AI60" i="412"/>
  <c r="AG58" i="411"/>
  <c r="AH63" i="417"/>
  <c r="AG57" i="414"/>
  <c r="AC82" i="417"/>
  <c r="AC63" i="424"/>
  <c r="AC79" i="411"/>
  <c r="AF60" i="456"/>
  <c r="AF69" i="464"/>
  <c r="AH79" i="413"/>
  <c r="AC73" i="418"/>
  <c r="AF74" i="432"/>
  <c r="AF63" i="422"/>
  <c r="AI60" i="436"/>
  <c r="AG70" i="399"/>
  <c r="AI81" i="417"/>
  <c r="AI75" i="424"/>
  <c r="AC62" i="415"/>
  <c r="AF54" i="424"/>
  <c r="AK73" i="426"/>
  <c r="AK63" i="456"/>
  <c r="AF73" i="466"/>
  <c r="AJ88" i="428"/>
  <c r="AF69" i="415"/>
  <c r="AF72" i="399"/>
  <c r="AI69" i="414"/>
  <c r="AH65" i="434"/>
  <c r="AH60" i="411"/>
  <c r="AC63" i="416"/>
  <c r="AI72" i="426"/>
  <c r="AC81" i="450"/>
  <c r="AC63" i="413"/>
  <c r="AC86" i="413"/>
  <c r="AC63" i="410"/>
  <c r="AG61" i="417"/>
  <c r="AI60" i="415"/>
  <c r="AG82" i="440"/>
  <c r="AJ60" i="413"/>
  <c r="AI86" i="424"/>
  <c r="AK86" i="450"/>
  <c r="AI77" i="446"/>
  <c r="AI55" i="432"/>
  <c r="AH81" i="440"/>
  <c r="AF75" i="472"/>
  <c r="AC75" i="415"/>
  <c r="AK63" i="388"/>
  <c r="AJ85" i="414"/>
  <c r="AJ63" i="411"/>
  <c r="AH58" i="430"/>
  <c r="AG88" i="436"/>
  <c r="AI66" i="388"/>
  <c r="AG75" i="476"/>
  <c r="AK87" i="399"/>
  <c r="AK58" i="426"/>
  <c r="AJ61" i="413"/>
  <c r="AJ86" i="458"/>
  <c r="AK55" i="388"/>
  <c r="AI81" i="418"/>
  <c r="AH70" i="414"/>
  <c r="AC55" i="436"/>
  <c r="AJ87" i="424"/>
  <c r="AG59" i="420"/>
  <c r="AJ68" i="470"/>
  <c r="AF75" i="399"/>
  <c r="AJ68" i="399"/>
  <c r="AI82" i="412"/>
  <c r="AK83" i="412"/>
  <c r="AI57" i="413"/>
  <c r="AH60" i="466"/>
  <c r="AJ82" i="399"/>
  <c r="AJ84" i="411"/>
  <c r="AK80" i="417"/>
  <c r="AG65" i="415"/>
  <c r="AG56" i="410"/>
  <c r="AK71" i="456"/>
  <c r="AC77" i="388"/>
  <c r="AK61" i="430"/>
  <c r="AH83" i="388"/>
  <c r="AF65" i="399"/>
  <c r="AI73" i="438"/>
  <c r="AI67" i="430"/>
  <c r="AH80" i="432"/>
  <c r="AK84" i="428"/>
  <c r="AC55" i="440"/>
  <c r="AG55" i="415"/>
  <c r="AF85" i="428"/>
  <c r="AH81" i="430"/>
  <c r="AK64" i="422"/>
  <c r="AG54" i="450"/>
  <c r="AG88" i="454"/>
  <c r="AH56" i="456"/>
  <c r="AI69" i="426"/>
  <c r="AK73" i="422"/>
  <c r="AK87" i="472"/>
  <c r="AG84" i="468"/>
  <c r="AI63" i="462"/>
  <c r="AH83" i="424"/>
  <c r="AJ73" i="399"/>
  <c r="AF60" i="420"/>
  <c r="AJ56" i="440"/>
  <c r="AJ76" i="417"/>
  <c r="AJ74" i="415"/>
  <c r="AG67" i="462"/>
  <c r="AK67" i="420"/>
  <c r="AK86" i="411"/>
  <c r="AC53" i="411"/>
  <c r="AG86" i="399"/>
  <c r="AI65" i="438"/>
  <c r="AK88" i="456"/>
  <c r="AH59" i="413"/>
  <c r="AK68" i="412"/>
  <c r="AC54" i="388"/>
  <c r="AC85" i="416"/>
  <c r="AH67" i="426"/>
  <c r="AF55" i="442"/>
  <c r="AG58" i="420"/>
  <c r="AK74" i="474"/>
  <c r="AH58" i="448"/>
  <c r="AI87" i="417"/>
  <c r="AJ72" i="417"/>
  <c r="AK65" i="432"/>
  <c r="AC79" i="448"/>
  <c r="AF61" i="416"/>
  <c r="AI80" i="388"/>
  <c r="AH55" i="417"/>
  <c r="AC67" i="438"/>
  <c r="AK78" i="450"/>
  <c r="AG61" i="414"/>
  <c r="AJ59" i="444"/>
  <c r="AC83" i="415"/>
  <c r="AH81" i="436"/>
  <c r="AF71" i="413"/>
  <c r="AC74" i="428"/>
  <c r="AI59" i="438"/>
  <c r="AH74" i="428"/>
  <c r="AK81" i="399"/>
  <c r="AF66" i="426"/>
  <c r="AF80" i="426"/>
  <c r="AK70" i="450"/>
  <c r="AK84" i="448"/>
  <c r="AI74" i="454"/>
  <c r="AG78" i="448"/>
  <c r="AK83" i="416"/>
  <c r="AF54" i="418"/>
  <c r="AJ85" i="454"/>
  <c r="AI66" i="414"/>
  <c r="AQ86" i="420"/>
  <c r="AG64" i="413"/>
  <c r="AG69" i="411"/>
  <c r="AH70" i="466"/>
  <c r="AG70" i="454"/>
  <c r="AH69" i="442"/>
  <c r="AK55" i="438"/>
  <c r="AK63" i="413"/>
  <c r="AH72" i="388"/>
  <c r="AC58" i="411"/>
  <c r="AK81" i="422"/>
  <c r="AK70" i="418"/>
  <c r="AG58" i="399"/>
  <c r="AC66" i="420"/>
  <c r="AF77" i="424"/>
  <c r="AF56" i="411"/>
  <c r="AH86" i="452"/>
  <c r="AI85" i="415"/>
  <c r="AH83" i="417"/>
  <c r="AF84" i="417"/>
  <c r="AJ88" i="412"/>
  <c r="AG55" i="416"/>
  <c r="AK70" i="446"/>
  <c r="AC75" i="428"/>
  <c r="AJ82" i="414"/>
  <c r="AK56" i="414"/>
  <c r="AF62" i="413"/>
  <c r="AC72" i="432"/>
  <c r="AC69" i="428"/>
  <c r="AK60" i="422"/>
  <c r="AK56" i="412"/>
  <c r="AC73" i="438"/>
  <c r="AK83" i="413"/>
  <c r="AG73" i="452"/>
  <c r="AK73" i="452"/>
  <c r="AI60" i="416"/>
  <c r="AJ69" i="432"/>
  <c r="AG69" i="432"/>
  <c r="AK61" i="426"/>
  <c r="AJ76" i="444"/>
  <c r="AI76" i="444"/>
  <c r="AG66" i="430"/>
  <c r="AJ66" i="430"/>
  <c r="AC65" i="415"/>
  <c r="AI71" i="448"/>
  <c r="AC84" i="450"/>
  <c r="AG81" i="450"/>
  <c r="AJ81" i="450"/>
  <c r="AK55" i="456"/>
  <c r="AG60" i="460"/>
  <c r="AI60" i="460"/>
  <c r="AG85" i="417"/>
  <c r="AI85" i="417"/>
  <c r="AH74" i="426"/>
  <c r="AJ68" i="417"/>
  <c r="AF68" i="417"/>
  <c r="AH64" i="417"/>
  <c r="AF86" i="422"/>
  <c r="AK86" i="422"/>
  <c r="AK76" i="442"/>
  <c r="AG76" i="442"/>
  <c r="AI55" i="444"/>
  <c r="AH83" i="458"/>
  <c r="AF83" i="458"/>
  <c r="AG62" i="434"/>
  <c r="AG75" i="415"/>
  <c r="AJ75" i="415"/>
  <c r="AK61" i="438"/>
  <c r="AC67" i="418"/>
  <c r="AK54" i="434"/>
  <c r="AI80" i="430"/>
  <c r="AF80" i="430"/>
  <c r="AG59" i="428"/>
  <c r="AJ66" i="438"/>
  <c r="AG66" i="438"/>
  <c r="AF77" i="426"/>
  <c r="AH77" i="426"/>
  <c r="AG86" i="440"/>
  <c r="AI86" i="440"/>
  <c r="AH69" i="460"/>
  <c r="AK56" i="413"/>
  <c r="AJ56" i="413"/>
  <c r="AH64" i="415"/>
  <c r="AC74" i="426"/>
  <c r="AI75" i="413"/>
  <c r="AC64" i="418"/>
  <c r="AF71" i="415"/>
  <c r="AC85" i="428"/>
  <c r="AI82" i="416"/>
  <c r="AC67" i="413"/>
  <c r="AF62" i="466"/>
  <c r="AJ62" i="466"/>
  <c r="AF72" i="410"/>
  <c r="AH88" i="422"/>
  <c r="AK88" i="422"/>
  <c r="AI66" i="442"/>
  <c r="AC79" i="450"/>
  <c r="AF61" i="454"/>
  <c r="AC62" i="460"/>
  <c r="AI58" i="442"/>
  <c r="AG58" i="442"/>
  <c r="AG69" i="470"/>
  <c r="AI69" i="470"/>
  <c r="AH84" i="442"/>
  <c r="AC70" i="450"/>
  <c r="AG67" i="458"/>
  <c r="AC58" i="452"/>
  <c r="AI53" i="424"/>
  <c r="AJ63" i="412"/>
  <c r="AH63" i="412"/>
  <c r="AH57" i="426"/>
  <c r="AF72" i="412"/>
  <c r="AG72" i="412"/>
  <c r="AJ70" i="417"/>
  <c r="AC56" i="422"/>
  <c r="AH67" i="436"/>
  <c r="AC86" i="411"/>
  <c r="AK66" i="436"/>
  <c r="AC63" i="460"/>
  <c r="AF64" i="388"/>
  <c r="AK74" i="414"/>
  <c r="AG74" i="414"/>
  <c r="AG81" i="420"/>
  <c r="AK80" i="418"/>
  <c r="AG80" i="418"/>
  <c r="AF55" i="430"/>
  <c r="AK55" i="430"/>
  <c r="AH67" i="414"/>
  <c r="AK86" i="434"/>
  <c r="AF86" i="434"/>
  <c r="AK73" i="414"/>
  <c r="AH77" i="413"/>
  <c r="AG77" i="413"/>
  <c r="AK58" i="444"/>
  <c r="AI58" i="444"/>
  <c r="AJ64" i="456"/>
  <c r="AJ67" i="411"/>
  <c r="AF67" i="411"/>
  <c r="AS84" i="399"/>
  <c r="AG53" i="412"/>
  <c r="AH53" i="412"/>
  <c r="AH68" i="418"/>
  <c r="AJ54" i="422"/>
  <c r="AF54" i="422"/>
  <c r="AK76" i="420"/>
  <c r="AF76" i="420"/>
  <c r="AJ62" i="422"/>
  <c r="AC63" i="444"/>
  <c r="AF75" i="460"/>
  <c r="AK59" i="426"/>
  <c r="AG59" i="426"/>
  <c r="AG83" i="434"/>
  <c r="AH87" i="440"/>
  <c r="AF87" i="440"/>
  <c r="AG59" i="440"/>
  <c r="AJ59" i="440"/>
  <c r="AC72" i="454"/>
  <c r="AJ68" i="450"/>
  <c r="AC60" i="446"/>
  <c r="AG67" i="434"/>
  <c r="AH67" i="434"/>
  <c r="AC64" i="411"/>
  <c r="AJ62" i="454"/>
  <c r="AK88" i="442"/>
  <c r="AG88" i="442"/>
  <c r="AC80" i="454"/>
  <c r="AI61" i="460"/>
  <c r="AF61" i="460"/>
  <c r="AH71" i="438"/>
  <c r="AK73" i="440"/>
  <c r="AJ73" i="440"/>
  <c r="AJ79" i="454"/>
  <c r="AC88" i="411"/>
  <c r="AK61" i="448"/>
  <c r="AF57" i="458"/>
  <c r="AJ57" i="458"/>
  <c r="AH74" i="464"/>
  <c r="AG74" i="464"/>
  <c r="AR87" i="454"/>
  <c r="AC57" i="411"/>
  <c r="AH64" i="434"/>
  <c r="AC56" i="452"/>
  <c r="AI59" i="434"/>
  <c r="AK59" i="434"/>
  <c r="AG65" i="454"/>
  <c r="AC64" i="472"/>
  <c r="AH71" i="464"/>
  <c r="AC88" i="450"/>
  <c r="AF58" i="414"/>
  <c r="AI81" i="434"/>
  <c r="AH81" i="434"/>
  <c r="AJ82" i="436"/>
  <c r="AG82" i="436"/>
  <c r="AK64" i="474"/>
  <c r="AH65" i="476"/>
  <c r="AF65" i="476"/>
  <c r="AS86" i="414"/>
  <c r="AH71" i="454"/>
  <c r="AK71" i="454"/>
  <c r="AC76" i="464"/>
  <c r="AH79" i="476"/>
  <c r="AT78" i="415"/>
  <c r="AC65" i="472"/>
  <c r="AR83" i="422"/>
  <c r="AG53" i="462"/>
  <c r="AC56" i="458"/>
  <c r="AH80" i="464"/>
  <c r="AQ86" i="452"/>
  <c r="AS86" i="452"/>
  <c r="AU87" i="426"/>
  <c r="AK68" i="432"/>
  <c r="AJ68" i="432"/>
  <c r="AK57" i="388"/>
  <c r="AH77" i="420"/>
  <c r="AK77" i="420"/>
  <c r="AG81" i="428"/>
  <c r="AC70" i="438"/>
  <c r="AK76" i="412"/>
  <c r="AC76" i="414"/>
  <c r="AI85" i="426"/>
  <c r="AG61" i="418"/>
  <c r="AI61" i="418"/>
  <c r="AH88" i="413"/>
  <c r="AC63" i="417"/>
  <c r="AG76" i="415"/>
  <c r="AI84" i="420"/>
  <c r="AF84" i="420"/>
  <c r="AH74" i="442"/>
  <c r="AI74" i="442"/>
  <c r="AI74" i="434"/>
  <c r="AH74" i="434"/>
  <c r="AH56" i="415"/>
  <c r="AH53" i="416"/>
  <c r="AG53" i="416"/>
  <c r="AC88" i="424"/>
  <c r="AK77" i="415"/>
  <c r="AF77" i="415"/>
  <c r="AI61" i="412"/>
  <c r="AH62" i="440"/>
  <c r="AG62" i="440"/>
  <c r="AG84" i="458"/>
  <c r="AF84" i="458"/>
  <c r="AH73" i="411"/>
  <c r="AH63" i="424"/>
  <c r="AG63" i="424"/>
  <c r="AK67" i="424"/>
  <c r="AJ67" i="424"/>
  <c r="AK70" i="422"/>
  <c r="AC87" i="422"/>
  <c r="AF64" i="438"/>
  <c r="AJ53" i="426"/>
  <c r="AH53" i="426"/>
  <c r="AG83" i="438"/>
  <c r="AC61" i="444"/>
  <c r="AF87" i="442"/>
  <c r="AH77" i="444"/>
  <c r="AK77" i="444"/>
  <c r="AH82" i="442"/>
  <c r="AG82" i="442"/>
  <c r="AK71" i="432"/>
  <c r="AC82" i="410"/>
  <c r="AJ88" i="432"/>
  <c r="AH61" i="440"/>
  <c r="AK61" i="440"/>
  <c r="AC62" i="452"/>
  <c r="AI87" i="418"/>
  <c r="AH87" i="418"/>
  <c r="AG58" i="468"/>
  <c r="AH58" i="468"/>
  <c r="AG61" i="464"/>
  <c r="AG77" i="462"/>
  <c r="AF77" i="462"/>
  <c r="AI78" i="415"/>
  <c r="AJ78" i="415"/>
  <c r="AH70" i="438"/>
  <c r="AC72" i="418"/>
  <c r="AH82" i="426"/>
  <c r="AF76" i="432"/>
  <c r="AH76" i="432"/>
  <c r="AJ80" i="416"/>
  <c r="AC63" i="428"/>
  <c r="AJ66" i="452"/>
  <c r="AC76" i="388"/>
  <c r="AH69" i="413"/>
  <c r="AF70" i="416"/>
  <c r="AJ70" i="416"/>
  <c r="AH79" i="424"/>
  <c r="AF79" i="424"/>
  <c r="AC87" i="432"/>
  <c r="AF66" i="415"/>
  <c r="AH86" i="436"/>
  <c r="AK86" i="436"/>
  <c r="AF80" i="411"/>
  <c r="AH80" i="411"/>
  <c r="AG72" i="413"/>
  <c r="AF72" i="413"/>
  <c r="AI55" i="420"/>
  <c r="AK55" i="420"/>
  <c r="AF64" i="416"/>
  <c r="AJ64" i="416"/>
  <c r="AC81" i="416"/>
  <c r="AK57" i="456"/>
  <c r="AG87" i="412"/>
  <c r="AH87" i="412"/>
  <c r="AH80" i="438"/>
  <c r="AK82" i="417"/>
  <c r="AJ82" i="417"/>
  <c r="AF83" i="414"/>
  <c r="AH78" i="438"/>
  <c r="AF78" i="438"/>
  <c r="AI87" i="432"/>
  <c r="AH87" i="432"/>
  <c r="AC87" i="424"/>
  <c r="AF88" i="448"/>
  <c r="AJ76" i="422"/>
  <c r="AI76" i="422"/>
  <c r="AG77" i="452"/>
  <c r="AF61" i="452"/>
  <c r="AK61" i="452"/>
  <c r="AF65" i="456"/>
  <c r="AH65" i="456"/>
  <c r="AC62" i="420"/>
  <c r="AH54" i="428"/>
  <c r="AF82" i="418"/>
  <c r="AJ82" i="418"/>
  <c r="AJ54" i="417"/>
  <c r="AC65" i="412"/>
  <c r="AG66" i="412"/>
  <c r="AI62" i="412"/>
  <c r="AK62" i="412"/>
  <c r="AC72" i="412"/>
  <c r="AH55" i="411"/>
  <c r="AI70" i="440"/>
  <c r="AF70" i="440"/>
  <c r="AK72" i="416"/>
  <c r="AC55" i="428"/>
  <c r="AJ66" i="450"/>
  <c r="AJ74" i="411"/>
  <c r="AF74" i="411"/>
  <c r="AF87" i="415"/>
  <c r="AK70" i="430"/>
  <c r="AG70" i="430"/>
  <c r="AH67" i="412"/>
  <c r="AJ67" i="412"/>
  <c r="AF81" i="444"/>
  <c r="AC69" i="440"/>
  <c r="AH82" i="422"/>
  <c r="AK81" i="412"/>
  <c r="AF81" i="412"/>
  <c r="AK67" i="416"/>
  <c r="AF67" i="416"/>
  <c r="AI56" i="422"/>
  <c r="AC56" i="442"/>
  <c r="AH68" i="415"/>
  <c r="AC61" i="452"/>
  <c r="AF69" i="440"/>
  <c r="AC83" i="428"/>
  <c r="AI53" i="450"/>
  <c r="AG53" i="450"/>
  <c r="AK71" i="422"/>
  <c r="AG71" i="422"/>
  <c r="AI88" i="444"/>
  <c r="AC68" i="417"/>
  <c r="AK72" i="460"/>
  <c r="AG57" i="466"/>
  <c r="AI57" i="466"/>
  <c r="AF66" i="444"/>
  <c r="AG53" i="454"/>
  <c r="AJ53" i="454"/>
  <c r="AK58" i="440"/>
  <c r="AG63" i="466"/>
  <c r="AH63" i="466"/>
  <c r="AG76" i="440"/>
  <c r="AH76" i="440"/>
  <c r="AC55" i="450"/>
  <c r="AC59" i="452"/>
  <c r="AG83" i="428"/>
  <c r="AJ83" i="428"/>
  <c r="AJ55" i="446"/>
  <c r="AG67" i="444"/>
  <c r="AF67" i="444"/>
  <c r="AF64" i="440"/>
  <c r="AI64" i="440"/>
  <c r="AK61" i="474"/>
  <c r="AH63" i="454"/>
  <c r="AI63" i="454"/>
  <c r="AK53" i="458"/>
  <c r="AK60" i="474"/>
  <c r="AG60" i="474"/>
  <c r="AC74" i="436"/>
  <c r="AJ87" i="464"/>
  <c r="AC81" i="426"/>
  <c r="AK62" i="436"/>
  <c r="AG72" i="444"/>
  <c r="AH72" i="444"/>
  <c r="AC84" i="460"/>
  <c r="AU78" i="416"/>
  <c r="AF72" i="456"/>
  <c r="AC64" i="412"/>
  <c r="AG57" i="448"/>
  <c r="AI66" i="458"/>
  <c r="AG66" i="458"/>
  <c r="AG71" i="420"/>
  <c r="AC53" i="440"/>
  <c r="AJ74" i="466"/>
  <c r="AI67" i="468"/>
  <c r="AF67" i="468"/>
  <c r="AU84" i="410"/>
  <c r="AJ72" i="472"/>
  <c r="AK72" i="472"/>
  <c r="AG55" i="476"/>
  <c r="AC60" i="454"/>
  <c r="AJ56" i="474"/>
  <c r="AF61" i="470"/>
  <c r="AG61" i="470"/>
  <c r="AI83" i="472"/>
  <c r="AG83" i="472"/>
  <c r="AI76" i="472"/>
  <c r="AK72" i="474"/>
  <c r="AF72" i="474"/>
  <c r="AU78" i="448"/>
  <c r="AJ64" i="470"/>
  <c r="AF64" i="470"/>
  <c r="AQ87" i="413"/>
  <c r="AC76" i="424"/>
  <c r="AF65" i="388"/>
  <c r="AF80" i="412"/>
  <c r="AI80" i="412"/>
  <c r="AF57" i="432"/>
  <c r="AF71" i="426"/>
  <c r="AH71" i="426"/>
  <c r="AF65" i="422"/>
  <c r="AC78" i="415"/>
  <c r="AG69" i="417"/>
  <c r="AK63" i="432"/>
  <c r="AI63" i="432"/>
  <c r="AJ63" i="438"/>
  <c r="AG63" i="438"/>
  <c r="AF58" i="417"/>
  <c r="AJ58" i="417"/>
  <c r="AH59" i="430"/>
  <c r="AC88" i="462"/>
  <c r="AK84" i="399"/>
  <c r="AG54" i="411"/>
  <c r="AJ54" i="411"/>
  <c r="AF86" i="430"/>
  <c r="AJ86" i="430"/>
  <c r="AF62" i="418"/>
  <c r="AJ58" i="412"/>
  <c r="AI58" i="412"/>
  <c r="AI58" i="432"/>
  <c r="AG63" i="428"/>
  <c r="AI63" i="428"/>
  <c r="AF78" i="436"/>
  <c r="AH78" i="436"/>
  <c r="AI55" i="434"/>
  <c r="AC58" i="456"/>
  <c r="AF80" i="446"/>
  <c r="AK87" i="430"/>
  <c r="AJ87" i="430"/>
  <c r="AK67" i="388"/>
  <c r="AF86" i="428"/>
  <c r="AK86" i="428"/>
  <c r="AF58" i="438"/>
  <c r="AC82" i="412"/>
  <c r="AI78" i="420"/>
  <c r="AC54" i="446"/>
  <c r="AJ88" i="414"/>
  <c r="AG73" i="424"/>
  <c r="AK73" i="424"/>
  <c r="AI60" i="410"/>
  <c r="AH56" i="442"/>
  <c r="AJ56" i="442"/>
  <c r="AF83" i="430"/>
  <c r="AK56" i="418"/>
  <c r="AI56" i="418"/>
  <c r="AJ84" i="416"/>
  <c r="AC86" i="420"/>
  <c r="AJ70" i="448"/>
  <c r="AC86" i="440"/>
  <c r="AI76" i="434"/>
  <c r="AG76" i="434"/>
  <c r="AJ63" i="444"/>
  <c r="AH63" i="444"/>
  <c r="AG76" i="428"/>
  <c r="AG60" i="448"/>
  <c r="AH60" i="448"/>
  <c r="AC79" i="440"/>
  <c r="AH80" i="440"/>
  <c r="AF77" i="476"/>
  <c r="AI77" i="476"/>
  <c r="AH86" i="414"/>
  <c r="AF86" i="414"/>
  <c r="AK75" i="432"/>
  <c r="AF75" i="432"/>
  <c r="AG76" i="452"/>
  <c r="AJ65" i="430"/>
  <c r="AK65" i="430"/>
  <c r="AI73" i="444"/>
  <c r="AC86" i="444"/>
  <c r="AG68" i="411"/>
  <c r="AH71" i="416"/>
  <c r="AK71" i="416"/>
  <c r="AG62" i="430"/>
  <c r="AG86" i="416"/>
  <c r="AJ86" i="416"/>
  <c r="AF59" i="415"/>
  <c r="AC70" i="416"/>
  <c r="AK82" i="424"/>
  <c r="AJ82" i="424"/>
  <c r="AF88" i="434"/>
  <c r="AK73" i="415"/>
  <c r="AJ73" i="415"/>
  <c r="AH85" i="466"/>
  <c r="AJ85" i="466"/>
  <c r="AH65" i="474"/>
  <c r="AC71" i="415"/>
  <c r="AI88" i="424"/>
  <c r="AI53" i="422"/>
  <c r="AF53" i="422"/>
  <c r="AI56" i="428"/>
  <c r="AG69" i="434"/>
  <c r="AK69" i="434"/>
  <c r="AK57" i="411"/>
  <c r="AF57" i="411"/>
  <c r="AK79" i="436"/>
  <c r="AC59" i="412"/>
  <c r="AG74" i="438"/>
  <c r="AG79" i="430"/>
  <c r="AJ79" i="430"/>
  <c r="AK81" i="448"/>
  <c r="AC65" i="434"/>
  <c r="AK58" i="446"/>
  <c r="AH58" i="446"/>
  <c r="AC76" i="434"/>
  <c r="AI64" i="432"/>
  <c r="AC53" i="438"/>
  <c r="AI54" i="462"/>
  <c r="AC73" i="415"/>
  <c r="AK71" i="450"/>
  <c r="AC86" i="454"/>
  <c r="AG79" i="456"/>
  <c r="AJ68" i="458"/>
  <c r="AK68" i="458"/>
  <c r="AC79" i="444"/>
  <c r="AI84" i="446"/>
  <c r="AJ88" i="438"/>
  <c r="AF88" i="438"/>
  <c r="AG78" i="422"/>
  <c r="AF85" i="436"/>
  <c r="AH85" i="436"/>
  <c r="AI64" i="442"/>
  <c r="AF54" i="438"/>
  <c r="AJ54" i="438"/>
  <c r="AG53" i="446"/>
  <c r="AF88" i="462"/>
  <c r="AJ88" i="462"/>
  <c r="AJ79" i="411"/>
  <c r="AI79" i="411"/>
  <c r="AJ72" i="430"/>
  <c r="AJ58" i="418"/>
  <c r="AF58" i="418"/>
  <c r="AF53" i="428"/>
  <c r="AC88" i="418"/>
  <c r="AG64" i="452"/>
  <c r="AI55" i="422"/>
  <c r="AG55" i="422"/>
  <c r="AC66" i="434"/>
  <c r="AK84" i="434"/>
  <c r="AH82" i="444"/>
  <c r="AJ82" i="444"/>
  <c r="AC68" i="413"/>
  <c r="AH68" i="420"/>
  <c r="AK85" i="418"/>
  <c r="AF85" i="418"/>
  <c r="AI72" i="422"/>
  <c r="AI58" i="413"/>
  <c r="AF58" i="413"/>
  <c r="AG82" i="450"/>
  <c r="AH82" i="450"/>
  <c r="AF84" i="424"/>
  <c r="AK84" i="424"/>
  <c r="AJ58" i="434"/>
  <c r="AK75" i="448"/>
  <c r="AJ75" i="448"/>
  <c r="AF65" i="446"/>
  <c r="AI65" i="446"/>
  <c r="AK53" i="420"/>
  <c r="AK57" i="444"/>
  <c r="AJ57" i="444"/>
  <c r="AG82" i="464"/>
  <c r="AG77" i="434"/>
  <c r="AH77" i="434"/>
  <c r="AG77" i="456"/>
  <c r="AK81" i="462"/>
  <c r="AJ81" i="462"/>
  <c r="AT88" i="432"/>
  <c r="AI75" i="436"/>
  <c r="AJ75" i="436"/>
  <c r="AH77" i="442"/>
  <c r="AC67" i="414"/>
  <c r="AF54" i="420"/>
  <c r="AI87" i="450"/>
  <c r="AG87" i="450"/>
  <c r="AK88" i="450"/>
  <c r="AG88" i="450"/>
  <c r="AK83" i="442"/>
  <c r="AH83" i="442"/>
  <c r="AF79" i="450"/>
  <c r="AH79" i="450"/>
  <c r="AI71" i="417"/>
  <c r="AC54" i="440"/>
  <c r="AI54" i="454"/>
  <c r="AC84" i="417"/>
  <c r="AH79" i="440"/>
  <c r="AI85" i="452"/>
  <c r="AK85" i="452"/>
  <c r="AG62" i="462"/>
  <c r="AI83" i="470"/>
  <c r="AG83" i="470"/>
  <c r="AU83" i="446"/>
  <c r="AJ82" i="410"/>
  <c r="AI82" i="410"/>
  <c r="AJ78" i="434"/>
  <c r="AF78" i="434"/>
  <c r="AF85" i="450"/>
  <c r="AF72" i="411"/>
  <c r="AH72" i="411"/>
  <c r="AG77" i="448"/>
  <c r="AG64" i="450"/>
  <c r="AH64" i="450"/>
  <c r="AH59" i="460"/>
  <c r="AF73" i="462"/>
  <c r="AG73" i="462"/>
  <c r="AF61" i="442"/>
  <c r="AK61" i="442"/>
  <c r="AI57" i="462"/>
  <c r="AI69" i="428"/>
  <c r="AF69" i="428"/>
  <c r="AJ72" i="440"/>
  <c r="AK72" i="440"/>
  <c r="AI76" i="436"/>
  <c r="AG67" i="456"/>
  <c r="AK67" i="456"/>
  <c r="AI74" i="462"/>
  <c r="AC85" i="466"/>
  <c r="AG88" i="458"/>
  <c r="AK78" i="472"/>
  <c r="AF78" i="472"/>
  <c r="AG84" i="454"/>
  <c r="AC81" i="452"/>
  <c r="AF63" i="458"/>
  <c r="AC88" i="442"/>
  <c r="AG81" i="470"/>
  <c r="AQ78" i="417"/>
  <c r="AH80" i="468"/>
  <c r="AI80" i="468"/>
  <c r="AJ75" i="458"/>
  <c r="AC79" i="456"/>
  <c r="AU80" i="464"/>
  <c r="AR86" i="430"/>
  <c r="AC62" i="388"/>
  <c r="AH69" i="422"/>
  <c r="AI83" i="420"/>
  <c r="AJ83" i="420"/>
  <c r="AF88" i="416"/>
  <c r="AH77" i="411"/>
  <c r="AK77" i="411"/>
  <c r="AG64" i="420"/>
  <c r="AJ64" i="420"/>
  <c r="AJ80" i="428"/>
  <c r="AF78" i="428"/>
  <c r="AJ78" i="428"/>
  <c r="AH77" i="440"/>
  <c r="AJ77" i="440"/>
  <c r="AI75" i="452"/>
  <c r="AK68" i="424"/>
  <c r="AH68" i="424"/>
  <c r="AG75" i="411"/>
  <c r="AI57" i="430"/>
  <c r="AG57" i="430"/>
  <c r="AG79" i="432"/>
  <c r="AK54" i="440"/>
  <c r="AG54" i="440"/>
  <c r="AF55" i="452"/>
  <c r="AC74" i="442"/>
  <c r="AJ54" i="414"/>
  <c r="AC64" i="446"/>
  <c r="AF73" i="450"/>
  <c r="AK68" i="444"/>
  <c r="AI68" i="444"/>
  <c r="AI71" i="428"/>
  <c r="AF85" i="448"/>
  <c r="AK85" i="448"/>
  <c r="AC62" i="476"/>
  <c r="AK66" i="464"/>
  <c r="AU83" i="462"/>
  <c r="AH53" i="448"/>
  <c r="AK53" i="448"/>
  <c r="AG62" i="424"/>
  <c r="AJ62" i="424"/>
  <c r="AJ56" i="417"/>
  <c r="AK65" i="414"/>
  <c r="AG65" i="414"/>
  <c r="AJ87" i="416"/>
  <c r="AF73" i="430"/>
  <c r="AH73" i="430"/>
  <c r="AF68" i="452"/>
  <c r="AG70" i="436"/>
  <c r="AH70" i="436"/>
  <c r="AK56" i="452"/>
  <c r="AG56" i="452"/>
  <c r="AH71" i="446"/>
  <c r="AH65" i="448"/>
  <c r="AJ65" i="448"/>
  <c r="AJ58" i="474"/>
  <c r="AF58" i="474"/>
  <c r="AK81" i="414"/>
  <c r="AF75" i="417"/>
  <c r="AK75" i="417"/>
  <c r="AF87" i="436"/>
  <c r="AC79" i="412"/>
  <c r="AF64" i="472"/>
  <c r="AC86" i="458"/>
  <c r="AI72" i="432"/>
  <c r="AF72" i="432"/>
  <c r="AK66" i="446"/>
  <c r="AC88" i="448"/>
  <c r="AF84" i="470"/>
  <c r="AG83" i="448"/>
  <c r="AI83" i="448"/>
  <c r="AI60" i="432"/>
  <c r="AJ79" i="416"/>
  <c r="AK79" i="416"/>
  <c r="AC85" i="440"/>
  <c r="AH68" i="442"/>
  <c r="AG79" i="442"/>
  <c r="AJ79" i="442"/>
  <c r="AH77" i="422"/>
  <c r="AJ59" i="436"/>
  <c r="AG59" i="436"/>
  <c r="AK75" i="410"/>
  <c r="AH75" i="410"/>
  <c r="AI60" i="452"/>
  <c r="AF67" i="450"/>
  <c r="AH67" i="450"/>
  <c r="AJ78" i="476"/>
  <c r="AF78" i="476"/>
  <c r="AK72" i="454"/>
  <c r="AH72" i="454"/>
  <c r="AI58" i="454"/>
  <c r="AG87" i="458"/>
  <c r="AF87" i="458"/>
  <c r="AJ76" i="462"/>
  <c r="AH53" i="466"/>
  <c r="AG53" i="466"/>
  <c r="AK70" i="468"/>
  <c r="AS78" i="413"/>
  <c r="AR78" i="413"/>
  <c r="AJ71" i="476"/>
  <c r="AC82" i="454"/>
  <c r="AC57" i="444"/>
  <c r="AJ63" i="414"/>
  <c r="AG73" i="412"/>
  <c r="AK73" i="412"/>
  <c r="AK88" i="418"/>
  <c r="AC67" i="436"/>
  <c r="AJ62" i="438"/>
  <c r="AI70" i="434"/>
  <c r="AJ70" i="434"/>
  <c r="AC67" i="432"/>
  <c r="AK77" i="454"/>
  <c r="AJ77" i="454"/>
  <c r="AI81" i="452"/>
  <c r="AF63" i="418"/>
  <c r="AG63" i="418"/>
  <c r="AT77" i="388"/>
  <c r="AK78" i="411"/>
  <c r="AG78" i="411"/>
  <c r="AF80" i="414"/>
  <c r="AF74" i="444"/>
  <c r="AI74" i="444"/>
  <c r="AK72" i="446"/>
  <c r="AF72" i="436"/>
  <c r="AK72" i="436"/>
  <c r="AI61" i="444"/>
  <c r="AC75" i="422"/>
  <c r="AJ55" i="450"/>
  <c r="AC83" i="432"/>
  <c r="AI88" i="464"/>
  <c r="AC55" i="456"/>
  <c r="AG67" i="454"/>
  <c r="AF66" i="456"/>
  <c r="AG66" i="456"/>
  <c r="AH69" i="452"/>
  <c r="AG69" i="452"/>
  <c r="AJ85" i="462"/>
  <c r="AK57" i="470"/>
  <c r="AG57" i="470"/>
  <c r="AK77" i="460"/>
  <c r="AG67" i="410"/>
  <c r="AF67" i="410"/>
  <c r="AR86" i="412"/>
  <c r="AJ82" i="476"/>
  <c r="AK82" i="476"/>
  <c r="AH87" i="466"/>
  <c r="AJ72" i="415"/>
  <c r="AH72" i="415"/>
  <c r="AG57" i="442"/>
  <c r="AH81" i="466"/>
  <c r="AG81" i="466"/>
  <c r="AG82" i="466"/>
  <c r="AI65" i="458"/>
  <c r="AG65" i="458"/>
  <c r="AK65" i="426"/>
  <c r="AI65" i="426"/>
  <c r="AG59" i="412"/>
  <c r="AF63" i="436"/>
  <c r="AH63" i="436"/>
  <c r="AC75" i="448"/>
  <c r="AI72" i="434"/>
  <c r="AK72" i="434"/>
  <c r="AJ82" i="470"/>
  <c r="AK82" i="470"/>
  <c r="AK55" i="472"/>
  <c r="AF76" i="438"/>
  <c r="AG76" i="438"/>
  <c r="AH56" i="426"/>
  <c r="AC77" i="420"/>
  <c r="AJ74" i="456"/>
  <c r="AH74" i="456"/>
  <c r="AJ53" i="476"/>
  <c r="AI53" i="444"/>
  <c r="AH53" i="444"/>
  <c r="AF54" i="458"/>
  <c r="AC79" i="462"/>
  <c r="AI56" i="468"/>
  <c r="AI62" i="456"/>
  <c r="AH62" i="456"/>
  <c r="AJ61" i="450"/>
  <c r="AI81" i="442"/>
  <c r="AH81" i="442"/>
  <c r="AK74" i="440"/>
  <c r="AG74" i="440"/>
  <c r="AT82" i="476"/>
  <c r="AK64" i="468"/>
  <c r="AJ64" i="468"/>
  <c r="AU81" i="415"/>
  <c r="AK78" i="464"/>
  <c r="AG78" i="464"/>
  <c r="AI87" i="452"/>
  <c r="AC87" i="464"/>
  <c r="AF62" i="448"/>
  <c r="AG62" i="448"/>
  <c r="AI84" i="466"/>
  <c r="AJ60" i="450"/>
  <c r="AI60" i="450"/>
  <c r="AR82" i="422"/>
  <c r="AC57" i="464"/>
  <c r="AG87" i="468"/>
  <c r="AF63" i="450"/>
  <c r="AH63" i="450"/>
  <c r="AG70" i="472"/>
  <c r="AJ70" i="472"/>
  <c r="AQ82" i="472"/>
  <c r="AI54" i="466"/>
  <c r="AJ54" i="466"/>
  <c r="AF88" i="474"/>
  <c r="AJ88" i="474"/>
  <c r="AG70" i="476"/>
  <c r="AI63" i="470"/>
  <c r="AH63" i="470"/>
  <c r="AJ82" i="458"/>
  <c r="AQ80" i="432"/>
  <c r="AS80" i="432"/>
  <c r="AJ58" i="464"/>
  <c r="AI58" i="464"/>
  <c r="AI74" i="472"/>
  <c r="AH72" i="464"/>
  <c r="AK72" i="464"/>
  <c r="AH62" i="470"/>
  <c r="AS80" i="450"/>
  <c r="AI58" i="456"/>
  <c r="AG58" i="456"/>
  <c r="AR87" i="414"/>
  <c r="AF73" i="458"/>
  <c r="AK73" i="458"/>
  <c r="AH85" i="470"/>
  <c r="AQ84" i="450"/>
  <c r="AJ63" i="474"/>
  <c r="AG63" i="474"/>
  <c r="AH65" i="472"/>
  <c r="AG84" i="474"/>
  <c r="AH84" i="474"/>
  <c r="AC82" i="476"/>
  <c r="AJ56" i="458"/>
  <c r="AI56" i="458"/>
  <c r="AJ74" i="476"/>
  <c r="AU88" i="456"/>
  <c r="AR88" i="456"/>
  <c r="AR84" i="434"/>
  <c r="AU83" i="440"/>
  <c r="AH88" i="476"/>
  <c r="AI88" i="476"/>
  <c r="AU84" i="413"/>
  <c r="AG56" i="470"/>
  <c r="AI56" i="470"/>
  <c r="AQ81" i="410"/>
  <c r="AI76" i="458"/>
  <c r="AR88" i="444"/>
  <c r="AT88" i="444"/>
  <c r="AK57" i="454"/>
  <c r="AH57" i="454"/>
  <c r="AK88" i="452"/>
  <c r="AH88" i="452"/>
  <c r="AI71" i="436"/>
  <c r="AK71" i="444"/>
  <c r="AJ71" i="444"/>
  <c r="AI55" i="464"/>
  <c r="AC76" i="458"/>
  <c r="AF85" i="430"/>
  <c r="AG85" i="430"/>
  <c r="AH82" i="413"/>
  <c r="AC58" i="440"/>
  <c r="AJ61" i="458"/>
  <c r="AJ67" i="442"/>
  <c r="AI67" i="442"/>
  <c r="AG73" i="448"/>
  <c r="AF58" i="436"/>
  <c r="AJ58" i="436"/>
  <c r="AG53" i="440"/>
  <c r="AI73" i="434"/>
  <c r="AF73" i="434"/>
  <c r="AK75" i="440"/>
  <c r="AJ87" i="446"/>
  <c r="AI87" i="446"/>
  <c r="AF78" i="454"/>
  <c r="AG78" i="454"/>
  <c r="AF61" i="462"/>
  <c r="AG64" i="446"/>
  <c r="AH64" i="446"/>
  <c r="AJ79" i="446"/>
  <c r="AH81" i="454"/>
  <c r="AF81" i="454"/>
  <c r="AI76" i="454"/>
  <c r="AJ76" i="454"/>
  <c r="AG70" i="460"/>
  <c r="AG79" i="474"/>
  <c r="AK79" i="474"/>
  <c r="AF86" i="476"/>
  <c r="AJ86" i="476"/>
  <c r="AU79" i="415"/>
  <c r="AK63" i="430"/>
  <c r="AH63" i="430"/>
  <c r="AH71" i="452"/>
  <c r="AC66" i="476"/>
  <c r="AI69" i="474"/>
  <c r="AH82" i="415"/>
  <c r="AJ82" i="415"/>
  <c r="AF86" i="418"/>
  <c r="AK68" i="416"/>
  <c r="AG68" i="416"/>
  <c r="AG60" i="440"/>
  <c r="AH87" i="434"/>
  <c r="AK87" i="434"/>
  <c r="AK78" i="440"/>
  <c r="AH69" i="438"/>
  <c r="AK69" i="438"/>
  <c r="AG54" i="446"/>
  <c r="AC59" i="440"/>
  <c r="AG66" i="454"/>
  <c r="AJ66" i="454"/>
  <c r="AC79" i="436"/>
  <c r="AH81" i="411"/>
  <c r="AI81" i="411"/>
  <c r="AF63" i="448"/>
  <c r="AK63" i="448"/>
  <c r="AG66" i="434"/>
  <c r="AJ82" i="448"/>
  <c r="AI82" i="448"/>
  <c r="AI72" i="442"/>
  <c r="AC53" i="448"/>
  <c r="AI81" i="472"/>
  <c r="AG81" i="472"/>
  <c r="AI71" i="466"/>
  <c r="AK85" i="460"/>
  <c r="AG85" i="460"/>
  <c r="AK73" i="454"/>
  <c r="AH73" i="454"/>
  <c r="AG65" i="468"/>
  <c r="AI65" i="468"/>
  <c r="AH57" i="474"/>
  <c r="AH68" i="468"/>
  <c r="AK68" i="468"/>
  <c r="AG86" i="472"/>
  <c r="AG88" i="470"/>
  <c r="AI88" i="470"/>
  <c r="AT80" i="430"/>
  <c r="AG53" i="442"/>
  <c r="AH53" i="442"/>
  <c r="AF68" i="456"/>
  <c r="AC61" i="454"/>
  <c r="AI68" i="446"/>
  <c r="AI75" i="416"/>
  <c r="AF75" i="416"/>
  <c r="AK65" i="411"/>
  <c r="AC80" i="434"/>
  <c r="AI69" i="454"/>
  <c r="AJ61" i="434"/>
  <c r="AH61" i="434"/>
  <c r="AH56" i="432"/>
  <c r="AG60" i="434"/>
  <c r="AI60" i="434"/>
  <c r="AI87" i="438"/>
  <c r="AJ87" i="438"/>
  <c r="AJ62" i="444"/>
  <c r="AC72" i="442"/>
  <c r="AJ56" i="462"/>
  <c r="AG85" i="458"/>
  <c r="AJ85" i="458"/>
  <c r="AG62" i="476"/>
  <c r="AJ67" i="418"/>
  <c r="AF67" i="418"/>
  <c r="AK60" i="426"/>
  <c r="AH65" i="418"/>
  <c r="AI65" i="418"/>
  <c r="AK80" i="444"/>
  <c r="AC82" i="450"/>
  <c r="AJ59" i="466"/>
  <c r="AF79" i="438"/>
  <c r="AI79" i="438"/>
  <c r="AF55" i="462"/>
  <c r="AJ77" i="472"/>
  <c r="AK77" i="472"/>
  <c r="AG59" i="462"/>
  <c r="AI80" i="454"/>
  <c r="AK80" i="454"/>
  <c r="AK87" i="460"/>
  <c r="AG54" i="456"/>
  <c r="AI54" i="456"/>
  <c r="AK69" i="456"/>
  <c r="AF69" i="456"/>
  <c r="AJ79" i="464"/>
  <c r="AK85" i="410"/>
  <c r="AI85" i="410"/>
  <c r="AG82" i="460"/>
  <c r="AJ82" i="460"/>
  <c r="AF84" i="452"/>
  <c r="AC54" i="454"/>
  <c r="AG63" i="452"/>
  <c r="AC71" i="450"/>
  <c r="AI80" i="460"/>
  <c r="AJ80" i="460"/>
  <c r="AJ63" i="440"/>
  <c r="AJ78" i="456"/>
  <c r="AK78" i="456"/>
  <c r="AJ86" i="454"/>
  <c r="AC60" i="466"/>
  <c r="AG68" i="454"/>
  <c r="AG70" i="456"/>
  <c r="AH70" i="456"/>
  <c r="AK53" i="472"/>
  <c r="AC77" i="468"/>
  <c r="AS78" i="434"/>
  <c r="AQ85" i="454"/>
  <c r="AR85" i="454"/>
  <c r="AJ79" i="470"/>
  <c r="AT88" i="413"/>
  <c r="AC58" i="410"/>
  <c r="AJ76" i="448"/>
  <c r="AK60" i="462"/>
  <c r="AJ60" i="462"/>
  <c r="AI67" i="452"/>
  <c r="AJ77" i="450"/>
  <c r="AK77" i="450"/>
  <c r="AI78" i="466"/>
  <c r="AC78" i="472"/>
  <c r="AS82" i="428"/>
  <c r="AG76" i="466"/>
  <c r="AH76" i="466"/>
  <c r="AJ53" i="464"/>
  <c r="AJ61" i="466"/>
  <c r="AI61" i="466"/>
  <c r="AG63" i="460"/>
  <c r="AC76" i="460"/>
  <c r="AG88" i="468"/>
  <c r="AU86" i="426"/>
  <c r="AG79" i="466"/>
  <c r="AI79" i="466"/>
  <c r="AH56" i="464"/>
  <c r="AS77" i="454"/>
  <c r="AR77" i="454"/>
  <c r="AS86" i="442"/>
  <c r="AK84" i="464"/>
  <c r="AI84" i="464"/>
  <c r="AQ78" i="470"/>
  <c r="AQ84" i="466"/>
  <c r="AR80" i="436"/>
  <c r="AC87" i="462"/>
  <c r="AT86" i="422"/>
  <c r="AJ57" i="476"/>
  <c r="AG57" i="476"/>
  <c r="AQ81" i="411"/>
  <c r="AT83" i="399"/>
  <c r="AS84" i="464"/>
  <c r="AR80" i="456"/>
  <c r="AT80" i="456"/>
  <c r="AT77" i="452"/>
  <c r="AR86" i="456"/>
  <c r="AU79" i="412"/>
  <c r="AC63" i="458"/>
  <c r="AF61" i="472"/>
  <c r="AC66" i="426"/>
  <c r="AH86" i="412"/>
  <c r="AC87" i="436"/>
  <c r="AH70" i="452"/>
  <c r="AK70" i="452"/>
  <c r="AF66" i="432"/>
  <c r="AC77" i="464"/>
  <c r="AF71" i="460"/>
  <c r="AJ74" i="468"/>
  <c r="AK74" i="468"/>
  <c r="AC85" i="413"/>
  <c r="AF85" i="416"/>
  <c r="AG65" i="428"/>
  <c r="AJ65" i="428"/>
  <c r="AC77" i="426"/>
  <c r="AI63" i="446"/>
  <c r="AJ68" i="438"/>
  <c r="AK68" i="438"/>
  <c r="AI71" i="440"/>
  <c r="AC75" i="466"/>
  <c r="AH79" i="460"/>
  <c r="AC74" i="468"/>
  <c r="AH59" i="470"/>
  <c r="AJ59" i="470"/>
  <c r="AH73" i="468"/>
  <c r="AK59" i="472"/>
  <c r="AI59" i="472"/>
  <c r="AJ67" i="466"/>
  <c r="AH67" i="466"/>
  <c r="AS83" i="413"/>
  <c r="AC81" i="458"/>
  <c r="AQ79" i="466"/>
  <c r="AC56" i="460"/>
  <c r="AJ76" i="468"/>
  <c r="AC72" i="411"/>
  <c r="AF83" i="432"/>
  <c r="AJ70" i="444"/>
  <c r="AG70" i="444"/>
  <c r="AI74" i="416"/>
  <c r="AC84" i="436"/>
  <c r="AJ59" i="454"/>
  <c r="AC73" i="452"/>
  <c r="AK78" i="444"/>
  <c r="AC83" i="444"/>
  <c r="AK62" i="458"/>
  <c r="AI53" i="468"/>
  <c r="AF53" i="468"/>
  <c r="AG55" i="454"/>
  <c r="AG77" i="418"/>
  <c r="AI77" i="418"/>
  <c r="AK76" i="411"/>
  <c r="AC72" i="416"/>
  <c r="AF84" i="426"/>
  <c r="AG84" i="426"/>
  <c r="AH61" i="432"/>
  <c r="AJ86" i="420"/>
  <c r="AI86" i="420"/>
  <c r="AF84" i="432"/>
  <c r="AG87" i="428"/>
  <c r="AF87" i="428"/>
  <c r="AK81" i="438"/>
  <c r="AJ62" i="450"/>
  <c r="AI62" i="450"/>
  <c r="AC71" i="456"/>
  <c r="AJ64" i="454"/>
  <c r="AJ87" i="448"/>
  <c r="AG87" i="448"/>
  <c r="AH68" i="474"/>
  <c r="AH82" i="452"/>
  <c r="AF82" i="452"/>
  <c r="AH80" i="476"/>
  <c r="AC62" i="454"/>
  <c r="AH80" i="456"/>
  <c r="AK68" i="472"/>
  <c r="AH68" i="472"/>
  <c r="AK67" i="474"/>
  <c r="AS87" i="410"/>
  <c r="AC85" i="476"/>
  <c r="AF86" i="456"/>
  <c r="AC77" i="438"/>
  <c r="AK61" i="468"/>
  <c r="AC87" i="444"/>
  <c r="AF82" i="420"/>
  <c r="AH82" i="420"/>
  <c r="AI67" i="440"/>
  <c r="AK67" i="440"/>
  <c r="AI72" i="428"/>
  <c r="AC55" i="444"/>
  <c r="AH69" i="446"/>
  <c r="AI69" i="446"/>
  <c r="AI59" i="442"/>
  <c r="AC80" i="450"/>
  <c r="AF82" i="456"/>
  <c r="AG72" i="468"/>
  <c r="AF72" i="468"/>
  <c r="AH78" i="446"/>
  <c r="AG78" i="446"/>
  <c r="AH61" i="428"/>
  <c r="AF61" i="428"/>
  <c r="AG70" i="442"/>
  <c r="AC71" i="454"/>
  <c r="AG63" i="464"/>
  <c r="AI63" i="468"/>
  <c r="AG63" i="468"/>
  <c r="AG54" i="470"/>
  <c r="AJ55" i="458"/>
  <c r="AF55" i="458"/>
  <c r="AJ76" i="446"/>
  <c r="AI83" i="450"/>
  <c r="AH83" i="450"/>
  <c r="AK75" i="466"/>
  <c r="AH75" i="466"/>
  <c r="AH57" i="464"/>
  <c r="AI88" i="466"/>
  <c r="AF88" i="466"/>
  <c r="AI56" i="476"/>
  <c r="AC76" i="454"/>
  <c r="AG64" i="462"/>
  <c r="AF64" i="462"/>
  <c r="AC60" i="452"/>
  <c r="AF68" i="448"/>
  <c r="AK68" i="448"/>
  <c r="AK75" i="464"/>
  <c r="AJ65" i="450"/>
  <c r="AK65" i="450"/>
  <c r="AC68" i="450"/>
  <c r="AT85" i="412"/>
  <c r="AR84" i="458"/>
  <c r="AQ84" i="458"/>
  <c r="AC56" i="470"/>
  <c r="AS80" i="446"/>
  <c r="AR78" i="450"/>
  <c r="AF60" i="446"/>
  <c r="AH60" i="446"/>
  <c r="AG64" i="464"/>
  <c r="AI64" i="464"/>
  <c r="AC57" i="458"/>
  <c r="AS85" i="434"/>
  <c r="AG79" i="410"/>
  <c r="AC53" i="450"/>
  <c r="AJ83" i="466"/>
  <c r="AQ82" i="464"/>
  <c r="AS82" i="464"/>
  <c r="AK73" i="476"/>
  <c r="AJ73" i="476"/>
  <c r="AR79" i="426"/>
  <c r="AQ80" i="415"/>
  <c r="AI82" i="474"/>
  <c r="AG82" i="474"/>
  <c r="AS78" i="430"/>
  <c r="AF70" i="464"/>
  <c r="AH70" i="464"/>
  <c r="AT82" i="432"/>
  <c r="AS77" i="468"/>
  <c r="AQ78" i="444"/>
  <c r="AG84" i="472"/>
  <c r="AK84" i="472"/>
  <c r="AU84" i="414"/>
  <c r="AS80" i="422"/>
  <c r="AT81" i="436"/>
  <c r="AS81" i="436"/>
  <c r="AR87" i="412"/>
  <c r="AU80" i="444"/>
  <c r="AT86" i="410"/>
  <c r="AC76" i="474"/>
  <c r="AR85" i="424"/>
  <c r="AT77" i="464"/>
  <c r="AU87" i="468"/>
  <c r="AC61" i="476"/>
  <c r="AI55" i="424"/>
  <c r="AH55" i="424"/>
  <c r="AF88" i="440"/>
  <c r="AC77" i="440"/>
  <c r="AH57" i="418"/>
  <c r="AJ85" i="434"/>
  <c r="AK85" i="434"/>
  <c r="AI69" i="444"/>
  <c r="AG69" i="444"/>
  <c r="AH77" i="474"/>
  <c r="AF77" i="474"/>
  <c r="AH72" i="448"/>
  <c r="AH54" i="444"/>
  <c r="AK54" i="444"/>
  <c r="AF83" i="444"/>
  <c r="AI83" i="444"/>
  <c r="AC65" i="462"/>
  <c r="AJ66" i="472"/>
  <c r="AG66" i="472"/>
  <c r="AF83" i="476"/>
  <c r="AC67" i="472"/>
  <c r="AG65" i="444"/>
  <c r="AC72" i="468"/>
  <c r="AF56" i="466"/>
  <c r="AC74" i="454"/>
  <c r="AK59" i="458"/>
  <c r="AJ79" i="472"/>
  <c r="AF79" i="472"/>
  <c r="AH79" i="458"/>
  <c r="AH73" i="442"/>
  <c r="AJ73" i="442"/>
  <c r="AG65" i="466"/>
  <c r="AI81" i="456"/>
  <c r="AF81" i="456"/>
  <c r="AH55" i="440"/>
  <c r="AF75" i="454"/>
  <c r="AG75" i="454"/>
  <c r="AF60" i="470"/>
  <c r="AI66" i="448"/>
  <c r="AH66" i="448"/>
  <c r="AI74" i="460"/>
  <c r="AJ74" i="460"/>
  <c r="AF73" i="464"/>
  <c r="AH55" i="448"/>
  <c r="AJ55" i="448"/>
  <c r="AH85" i="476"/>
  <c r="AK87" i="410"/>
  <c r="AF87" i="410"/>
  <c r="AK62" i="468"/>
  <c r="AC68" i="462"/>
  <c r="AG66" i="474"/>
  <c r="AS82" i="462"/>
  <c r="AT82" i="462"/>
  <c r="AU84" i="417"/>
  <c r="AC54" i="472"/>
  <c r="AK72" i="470"/>
  <c r="AQ87" i="417"/>
  <c r="AJ82" i="472"/>
  <c r="AG82" i="472"/>
  <c r="AI60" i="464"/>
  <c r="AG60" i="464"/>
  <c r="AR86" i="428"/>
  <c r="AR86" i="468"/>
  <c r="AH78" i="468"/>
  <c r="AK78" i="468"/>
  <c r="AG59" i="448"/>
  <c r="AJ64" i="460"/>
  <c r="AK64" i="460"/>
  <c r="AG64" i="448"/>
  <c r="AK64" i="448"/>
  <c r="AI53" i="452"/>
  <c r="AG53" i="452"/>
  <c r="AG75" i="456"/>
  <c r="AF68" i="466"/>
  <c r="AK68" i="466"/>
  <c r="AK82" i="468"/>
  <c r="AI83" i="452"/>
  <c r="AJ83" i="452"/>
  <c r="AG58" i="458"/>
  <c r="AG63" i="476"/>
  <c r="AK63" i="476"/>
  <c r="AJ60" i="468"/>
  <c r="AK60" i="468"/>
  <c r="AQ79" i="476"/>
  <c r="AJ88" i="410"/>
  <c r="AG88" i="410"/>
  <c r="AJ69" i="466"/>
  <c r="AI69" i="466"/>
  <c r="AU88" i="442"/>
  <c r="AH83" i="474"/>
  <c r="AI83" i="474"/>
  <c r="AI75" i="470"/>
  <c r="AC73" i="410"/>
  <c r="AU83" i="442"/>
  <c r="AT79" i="430"/>
  <c r="AK87" i="462"/>
  <c r="AG87" i="462"/>
  <c r="AK77" i="458"/>
  <c r="AG77" i="458"/>
  <c r="AI71" i="458"/>
  <c r="AJ71" i="458"/>
  <c r="AI61" i="456"/>
  <c r="AC86" i="456"/>
  <c r="AK70" i="470"/>
  <c r="AG79" i="468"/>
  <c r="AK79" i="468"/>
  <c r="AI87" i="456"/>
  <c r="AH76" i="460"/>
  <c r="AK76" i="460"/>
  <c r="AT81" i="414"/>
  <c r="AG73" i="470"/>
  <c r="AH64" i="466"/>
  <c r="AF64" i="466"/>
  <c r="AG78" i="462"/>
  <c r="AR79" i="424"/>
  <c r="AT79" i="424"/>
  <c r="AQ87" i="458"/>
  <c r="AU77" i="426"/>
  <c r="AF87" i="474"/>
  <c r="AI87" i="474"/>
  <c r="AQ83" i="412"/>
  <c r="AC65" i="476"/>
  <c r="AH61" i="410"/>
  <c r="AF70" i="458"/>
  <c r="AH70" i="458"/>
  <c r="AS87" i="448"/>
  <c r="AR78" i="468"/>
  <c r="AT82" i="426"/>
  <c r="AQ82" i="426"/>
  <c r="AT79" i="388"/>
  <c r="AF87" i="476"/>
  <c r="AC75" i="456"/>
  <c r="AQ77" i="456"/>
  <c r="AU87" i="422"/>
  <c r="AC55" i="472"/>
  <c r="AH64" i="476"/>
  <c r="AC87" i="470"/>
  <c r="AU85" i="388"/>
  <c r="AI81" i="410"/>
  <c r="AH81" i="410"/>
  <c r="AC70" i="474"/>
  <c r="AF78" i="458"/>
  <c r="AH88" i="472"/>
  <c r="AF88" i="472"/>
  <c r="AK77" i="470"/>
  <c r="AR88" i="466"/>
  <c r="AT79" i="452"/>
  <c r="AR79" i="452"/>
  <c r="AI68" i="476"/>
  <c r="AG66" i="470"/>
  <c r="AJ66" i="470"/>
  <c r="AT84" i="454"/>
  <c r="AS83" i="438"/>
  <c r="AR88" i="414"/>
  <c r="AC71" i="476"/>
  <c r="AS85" i="450"/>
  <c r="AS83" i="436"/>
  <c r="AC84" i="458"/>
  <c r="AG54" i="468"/>
  <c r="AC66" i="410"/>
  <c r="AS84" i="456"/>
  <c r="AF66" i="468"/>
  <c r="AG81" i="474"/>
  <c r="AI81" i="474"/>
  <c r="AU86" i="460"/>
  <c r="AT86" i="399"/>
  <c r="AC82" i="472"/>
  <c r="AS86" i="466"/>
  <c r="AR88" i="452"/>
  <c r="AF83" i="456"/>
  <c r="AG83" i="456"/>
  <c r="AQ79" i="470"/>
  <c r="AR88" i="458"/>
  <c r="AS78" i="452"/>
  <c r="AR78" i="452"/>
  <c r="AQ80" i="462"/>
  <c r="AJ69" i="468"/>
  <c r="AK69" i="468"/>
  <c r="AT79" i="464"/>
  <c r="AS88" i="417"/>
  <c r="AS82" i="410"/>
  <c r="AU82" i="410"/>
  <c r="AU78" i="456"/>
  <c r="AS84" i="416"/>
  <c r="AG74" i="410"/>
  <c r="AI74" i="410"/>
  <c r="AI77" i="464"/>
  <c r="AS86" i="415"/>
  <c r="AR86" i="415"/>
  <c r="AQ77" i="438"/>
  <c r="AU85" i="422"/>
  <c r="AR85" i="456"/>
  <c r="AT85" i="456"/>
  <c r="AU87" i="442"/>
  <c r="AF73" i="472"/>
  <c r="AU79" i="440"/>
  <c r="AR79" i="440"/>
  <c r="AS78" i="442"/>
  <c r="AT82" i="414"/>
  <c r="AT77" i="442"/>
  <c r="AQ81" i="420"/>
  <c r="AU81" i="420"/>
  <c r="AI77" i="410"/>
  <c r="AQ82" i="412"/>
  <c r="AR83" i="444"/>
  <c r="AT83" i="444"/>
  <c r="AI81" i="476"/>
  <c r="AQ80" i="412"/>
  <c r="AS80" i="412"/>
  <c r="AQ79" i="444"/>
  <c r="AF58" i="470"/>
  <c r="AC77" i="476"/>
  <c r="AQ77" i="432"/>
  <c r="AC54" i="410"/>
  <c r="AF80" i="472"/>
  <c r="AH81" i="464"/>
  <c r="AG81" i="464"/>
  <c r="AT78" i="420"/>
  <c r="AS81" i="470"/>
  <c r="AR88" i="434"/>
  <c r="AK72" i="458"/>
  <c r="AJ72" i="458"/>
  <c r="AI71" i="442"/>
  <c r="AC60" i="470"/>
  <c r="AF62" i="464"/>
  <c r="AJ62" i="464"/>
  <c r="AK68" i="410"/>
  <c r="AC67" i="452"/>
  <c r="AH72" i="450"/>
  <c r="AG76" i="476"/>
  <c r="AK76" i="476"/>
  <c r="AJ67" i="464"/>
  <c r="AJ59" i="456"/>
  <c r="AI59" i="456"/>
  <c r="AJ56" i="446"/>
  <c r="AH67" i="476"/>
  <c r="AI67" i="476"/>
  <c r="AJ83" i="464"/>
  <c r="AG83" i="464"/>
  <c r="AU83" i="417"/>
  <c r="AQ78" i="472"/>
  <c r="AC53" i="460"/>
  <c r="AK85" i="468"/>
  <c r="AG85" i="468"/>
  <c r="AQ80" i="426"/>
  <c r="AK55" i="474"/>
  <c r="AF55" i="474"/>
  <c r="AG78" i="470"/>
  <c r="AG64" i="410"/>
  <c r="AF64" i="410"/>
  <c r="AT77" i="440"/>
  <c r="AF66" i="462"/>
  <c r="AJ66" i="462"/>
  <c r="AI59" i="474"/>
  <c r="AC81" i="468"/>
  <c r="AG68" i="460"/>
  <c r="AC75" i="460"/>
  <c r="AI60" i="458"/>
  <c r="AI61" i="446"/>
  <c r="AG61" i="446"/>
  <c r="AG71" i="472"/>
  <c r="AK71" i="472"/>
  <c r="AC77" i="472"/>
  <c r="AR78" i="410"/>
  <c r="AT85" i="413"/>
  <c r="AQ85" i="413"/>
  <c r="AK85" i="464"/>
  <c r="AI53" i="470"/>
  <c r="AF53" i="470"/>
  <c r="AS84" i="422"/>
  <c r="AF61" i="476"/>
  <c r="AG61" i="476"/>
  <c r="AU83" i="414"/>
  <c r="AU83" i="468"/>
  <c r="AQ83" i="468"/>
  <c r="AT81" i="413"/>
  <c r="AH86" i="474"/>
  <c r="AQ77" i="413"/>
  <c r="AS77" i="413"/>
  <c r="AJ54" i="474"/>
  <c r="AF65" i="470"/>
  <c r="AH65" i="470"/>
  <c r="AK76" i="464"/>
  <c r="AU87" i="452"/>
  <c r="AS87" i="452"/>
  <c r="AJ79" i="462"/>
  <c r="AC87" i="474"/>
  <c r="AH83" i="460"/>
  <c r="AF83" i="460"/>
  <c r="AU79" i="438"/>
  <c r="AS80" i="442"/>
  <c r="AJ54" i="460"/>
  <c r="AK54" i="460"/>
  <c r="AG65" i="460"/>
  <c r="AI55" i="466"/>
  <c r="AH55" i="466"/>
  <c r="AS83" i="430"/>
  <c r="AQ83" i="430"/>
  <c r="AH59" i="476"/>
  <c r="AI73" i="456"/>
  <c r="AK73" i="456"/>
  <c r="AS88" i="470"/>
  <c r="AS82" i="413"/>
  <c r="AR85" i="416"/>
  <c r="AT85" i="416"/>
  <c r="AQ80" i="413"/>
  <c r="AS84" i="428"/>
  <c r="AT82" i="466"/>
  <c r="AU82" i="466"/>
  <c r="AG80" i="462"/>
  <c r="AC73" i="468"/>
  <c r="AH58" i="476"/>
  <c r="AR87" i="466"/>
  <c r="AC56" i="474"/>
  <c r="AH77" i="468"/>
  <c r="AS79" i="428"/>
  <c r="AC57" i="410"/>
  <c r="AT81" i="417"/>
  <c r="AQ86" i="474"/>
  <c r="AT87" i="472"/>
  <c r="AU87" i="472"/>
  <c r="AS83" i="448"/>
  <c r="AS87" i="464"/>
  <c r="AR77" i="415"/>
  <c r="AQ77" i="415"/>
  <c r="AQ81" i="426"/>
  <c r="AT84" i="476"/>
  <c r="AH76" i="474"/>
  <c r="AI76" i="474"/>
  <c r="AU77" i="428"/>
  <c r="AR77" i="476"/>
  <c r="AQ77" i="476"/>
  <c r="AR78" i="466"/>
  <c r="AT78" i="426"/>
  <c r="AS82" i="415"/>
  <c r="AG80" i="470"/>
  <c r="AF80" i="470"/>
  <c r="AT82" i="468"/>
  <c r="AU85" i="414"/>
  <c r="AR85" i="414"/>
  <c r="AG62" i="474"/>
  <c r="AQ85" i="426"/>
  <c r="AC53" i="410"/>
  <c r="AU84" i="412"/>
  <c r="AI80" i="466"/>
  <c r="AC84" i="462"/>
  <c r="AS77" i="424"/>
  <c r="AR77" i="436"/>
  <c r="AU82" i="434"/>
  <c r="AC84" i="410"/>
  <c r="AT80" i="472"/>
  <c r="AR82" i="420"/>
  <c r="AF68" i="464"/>
  <c r="AK68" i="464"/>
  <c r="AF82" i="446"/>
  <c r="AG82" i="446"/>
  <c r="AT88" i="426"/>
  <c r="AC78" i="410"/>
  <c r="AT81" i="448"/>
  <c r="AG63" i="472"/>
  <c r="AI63" i="472"/>
  <c r="AQ88" i="446"/>
  <c r="AC83" i="476"/>
  <c r="AT81" i="476"/>
  <c r="AH84" i="476"/>
  <c r="AI84" i="476"/>
  <c r="AG65" i="462"/>
  <c r="AT81" i="452"/>
  <c r="AU81" i="452"/>
  <c r="AF58" i="472"/>
  <c r="AF74" i="446"/>
  <c r="AI74" i="446"/>
  <c r="AJ83" i="462"/>
  <c r="AI83" i="462"/>
  <c r="AK84" i="462"/>
  <c r="AK86" i="468"/>
  <c r="AH86" i="468"/>
  <c r="AK75" i="468"/>
  <c r="AJ75" i="468"/>
  <c r="AJ88" i="460"/>
  <c r="AK81" i="458"/>
  <c r="AG81" i="458"/>
  <c r="AG66" i="476"/>
  <c r="AC88" i="474"/>
  <c r="AU86" i="411"/>
  <c r="AK70" i="462"/>
  <c r="AJ70" i="474"/>
  <c r="AF70" i="474"/>
  <c r="AQ83" i="466"/>
  <c r="AR82" i="436"/>
  <c r="AJ73" i="460"/>
  <c r="AH73" i="460"/>
  <c r="AF87" i="470"/>
  <c r="AR88" i="422"/>
  <c r="AU88" i="422"/>
  <c r="AI71" i="462"/>
  <c r="AT84" i="468"/>
  <c r="AJ85" i="472"/>
  <c r="AG85" i="472"/>
  <c r="AT86" i="476"/>
  <c r="AU86" i="476"/>
  <c r="AS84" i="470"/>
  <c r="AJ55" i="460"/>
  <c r="AK55" i="460"/>
  <c r="AK60" i="476"/>
  <c r="AF60" i="476"/>
  <c r="AJ86" i="464"/>
  <c r="AT84" i="446"/>
  <c r="AQ80" i="434"/>
  <c r="AU80" i="434"/>
  <c r="AK77" i="466"/>
  <c r="AC60" i="474"/>
  <c r="AF59" i="410"/>
  <c r="AT81" i="456"/>
  <c r="AQ81" i="456"/>
  <c r="AU85" i="460"/>
  <c r="AR88" i="416"/>
  <c r="AK53" i="460"/>
  <c r="AG53" i="460"/>
  <c r="AI55" i="468"/>
  <c r="AC73" i="472"/>
  <c r="AG73" i="474"/>
  <c r="AF74" i="470"/>
  <c r="AG74" i="470"/>
  <c r="AT80" i="410"/>
  <c r="AT83" i="460"/>
  <c r="AG56" i="460"/>
  <c r="AH56" i="460"/>
  <c r="AQ82" i="411"/>
  <c r="AU79" i="446"/>
  <c r="AQ79" i="446"/>
  <c r="AH63" i="410"/>
  <c r="AU86" i="432"/>
  <c r="AT85" i="411"/>
  <c r="AS85" i="411"/>
  <c r="AJ75" i="462"/>
  <c r="AC77" i="462"/>
  <c r="AF54" i="472"/>
  <c r="AR84" i="415"/>
  <c r="AS84" i="415"/>
  <c r="AK58" i="466"/>
  <c r="AH67" i="472"/>
  <c r="AF67" i="472"/>
  <c r="AU84" i="462"/>
  <c r="AS85" i="466"/>
  <c r="AQ87" i="450"/>
  <c r="AS85" i="410"/>
  <c r="AT85" i="410"/>
  <c r="AS88" i="450"/>
  <c r="AU87" i="416"/>
  <c r="AG65" i="464"/>
  <c r="AF65" i="464"/>
  <c r="AU88" i="399"/>
  <c r="AS79" i="468"/>
  <c r="AQ84" i="388"/>
  <c r="AS84" i="388"/>
  <c r="AT80" i="458"/>
  <c r="AR86" i="388"/>
  <c r="AU87" i="440"/>
  <c r="AR87" i="440"/>
  <c r="AT88" i="454"/>
  <c r="AU87" i="444"/>
  <c r="AS79" i="472"/>
  <c r="AQ79" i="422"/>
  <c r="AU79" i="422"/>
  <c r="AS78" i="458"/>
  <c r="AT81" i="428"/>
  <c r="AG71" i="410"/>
  <c r="AJ71" i="410"/>
  <c r="AR81" i="446"/>
  <c r="AT77" i="460"/>
  <c r="AU81" i="412"/>
  <c r="AR81" i="412"/>
  <c r="AQ88" i="460"/>
  <c r="AR84" i="460"/>
  <c r="AI67" i="470"/>
  <c r="AH67" i="470"/>
  <c r="AR77" i="462"/>
  <c r="AR82" i="470"/>
  <c r="AU78" i="436"/>
  <c r="AT78" i="436"/>
  <c r="AS84" i="448"/>
  <c r="AU81" i="438"/>
  <c r="AU81" i="468"/>
  <c r="AS80" i="466"/>
  <c r="AR80" i="466"/>
  <c r="AU79" i="417"/>
  <c r="AH86" i="432"/>
  <c r="AK59" i="414"/>
  <c r="AK68" i="430"/>
  <c r="AK73" i="432"/>
  <c r="AF82" i="434"/>
  <c r="AF53" i="436"/>
  <c r="AJ65" i="436"/>
  <c r="AK70" i="424"/>
  <c r="AC87" i="399"/>
  <c r="AG86" i="442"/>
  <c r="AC55" i="412"/>
  <c r="AJ62" i="432"/>
  <c r="AH78" i="452"/>
  <c r="AI65" i="417"/>
  <c r="AK59" i="388"/>
  <c r="AK61" i="411"/>
  <c r="AJ85" i="438"/>
  <c r="AJ84" i="413"/>
  <c r="AG57" i="416"/>
  <c r="AI54" i="416"/>
  <c r="AG84" i="422"/>
  <c r="AH68" i="434"/>
  <c r="AC69" i="415"/>
  <c r="AG69" i="458"/>
  <c r="AJ80" i="399"/>
  <c r="AG69" i="448"/>
  <c r="AF80" i="413"/>
  <c r="AC65" i="413"/>
  <c r="AI64" i="418"/>
  <c r="AH54" i="436"/>
  <c r="AC78" i="418"/>
  <c r="AI76" i="470"/>
  <c r="AI64" i="444"/>
  <c r="AR81" i="388"/>
  <c r="AH68" i="413"/>
  <c r="AH68" i="422"/>
  <c r="AF61" i="424"/>
  <c r="AJ56" i="388"/>
  <c r="AC72" i="399"/>
  <c r="AJ75" i="430"/>
  <c r="AC80" i="399"/>
  <c r="AJ84" i="438"/>
  <c r="AJ69" i="430"/>
  <c r="AH75" i="420"/>
  <c r="AF76" i="430"/>
  <c r="AJ54" i="442"/>
  <c r="AC86" i="438"/>
  <c r="AF82" i="411"/>
  <c r="AI53" i="432"/>
  <c r="AG53" i="430"/>
  <c r="AF55" i="428"/>
  <c r="AH78" i="432"/>
  <c r="AS80" i="388"/>
  <c r="AI57" i="424"/>
  <c r="AH60" i="418"/>
  <c r="AC77" i="417"/>
  <c r="AK82" i="438"/>
  <c r="AF74" i="452"/>
  <c r="AC57" i="476"/>
  <c r="AF59" i="416"/>
  <c r="AI67" i="432"/>
  <c r="AI80" i="422"/>
  <c r="AC66" i="428"/>
  <c r="AJ59" i="411"/>
  <c r="AG60" i="422"/>
  <c r="AG83" i="413"/>
  <c r="AH69" i="432"/>
  <c r="AC59" i="454"/>
  <c r="AK71" i="448"/>
  <c r="AF55" i="456"/>
  <c r="AF74" i="426"/>
  <c r="AI64" i="417"/>
  <c r="AF55" i="444"/>
  <c r="AK62" i="434"/>
  <c r="AG54" i="434"/>
  <c r="AH59" i="428"/>
  <c r="AC68" i="412"/>
  <c r="AF56" i="413"/>
  <c r="AK75" i="413"/>
  <c r="AF82" i="416"/>
  <c r="AH72" i="410"/>
  <c r="AK61" i="454"/>
  <c r="AC62" i="450"/>
  <c r="AJ67" i="458"/>
  <c r="AI63" i="412"/>
  <c r="AG70" i="417"/>
  <c r="AH66" i="436"/>
  <c r="AF74" i="414"/>
  <c r="AC82" i="438"/>
  <c r="AG86" i="434"/>
  <c r="AC79" i="416"/>
  <c r="AI67" i="411"/>
  <c r="AK68" i="418"/>
  <c r="AJ76" i="420"/>
  <c r="AK75" i="460"/>
  <c r="AI87" i="440"/>
  <c r="AG68" i="450"/>
  <c r="AC73" i="424"/>
  <c r="AC81" i="440"/>
  <c r="AJ71" i="438"/>
  <c r="AH61" i="448"/>
  <c r="AF74" i="464"/>
  <c r="AJ64" i="434"/>
  <c r="AF65" i="454"/>
  <c r="AG58" i="414"/>
  <c r="AI64" i="474"/>
  <c r="AU86" i="414"/>
  <c r="AJ79" i="476"/>
  <c r="AI53" i="462"/>
  <c r="AR87" i="426"/>
  <c r="AH57" i="388"/>
  <c r="AF76" i="412"/>
  <c r="AF61" i="418"/>
  <c r="AF76" i="415"/>
  <c r="AC83" i="412"/>
  <c r="AK53" i="416"/>
  <c r="AF61" i="412"/>
  <c r="AH84" i="458"/>
  <c r="AC67" i="417"/>
  <c r="AG64" i="438"/>
  <c r="AK83" i="438"/>
  <c r="AC79" i="413"/>
  <c r="AI88" i="432"/>
  <c r="AC59" i="448"/>
  <c r="AJ61" i="464"/>
  <c r="AF78" i="415"/>
  <c r="AG82" i="426"/>
  <c r="AF66" i="452"/>
  <c r="AG70" i="416"/>
  <c r="AH66" i="415"/>
  <c r="AJ80" i="411"/>
  <c r="AG55" i="420"/>
  <c r="AF57" i="456"/>
  <c r="AI80" i="438"/>
  <c r="AJ78" i="438"/>
  <c r="AG88" i="448"/>
  <c r="AJ77" i="452"/>
  <c r="AC67" i="468"/>
  <c r="AG54" i="417"/>
  <c r="AG62" i="412"/>
  <c r="AK70" i="440"/>
  <c r="AF66" i="450"/>
  <c r="AH70" i="430"/>
  <c r="AK81" i="444"/>
  <c r="AC83" i="422"/>
  <c r="AK68" i="415"/>
  <c r="AC88" i="454"/>
  <c r="AG88" i="444"/>
  <c r="AK57" i="466"/>
  <c r="AI58" i="440"/>
  <c r="AF76" i="440"/>
  <c r="AH83" i="428"/>
  <c r="AC74" i="413"/>
  <c r="AF63" i="454"/>
  <c r="AC70" i="444"/>
  <c r="AH62" i="436"/>
  <c r="AI72" i="456"/>
  <c r="AH66" i="458"/>
  <c r="AK74" i="466"/>
  <c r="AI72" i="472"/>
  <c r="AK56" i="474"/>
  <c r="AJ76" i="472"/>
  <c r="AS78" i="448"/>
  <c r="AG65" i="388"/>
  <c r="AH57" i="432"/>
  <c r="AI69" i="417"/>
  <c r="AK63" i="438"/>
  <c r="AI59" i="430"/>
  <c r="AC77" i="412"/>
  <c r="AK58" i="412"/>
  <c r="AC54" i="420"/>
  <c r="AI80" i="446"/>
  <c r="AF67" i="388"/>
  <c r="AG78" i="420"/>
  <c r="AF73" i="424"/>
  <c r="AG83" i="430"/>
  <c r="AI84" i="416"/>
  <c r="AH76" i="434"/>
  <c r="AI76" i="428"/>
  <c r="AI80" i="440"/>
  <c r="AC63" i="438"/>
  <c r="AG65" i="430"/>
  <c r="AK68" i="411"/>
  <c r="AF86" i="416"/>
  <c r="AF82" i="424"/>
  <c r="AC76" i="442"/>
  <c r="AH88" i="424"/>
  <c r="AH56" i="428"/>
  <c r="AG79" i="436"/>
  <c r="AH79" i="430"/>
  <c r="AF58" i="446"/>
  <c r="AG54" i="462"/>
  <c r="AI79" i="456"/>
  <c r="AH84" i="446"/>
  <c r="AF78" i="422"/>
  <c r="AG54" i="438"/>
  <c r="AC79" i="418"/>
  <c r="AI58" i="418"/>
  <c r="AH64" i="452"/>
  <c r="AH84" i="434"/>
  <c r="AF68" i="420"/>
  <c r="AJ58" i="413"/>
  <c r="AG84" i="424"/>
  <c r="AC86" i="450"/>
  <c r="AG57" i="444"/>
  <c r="AF77" i="456"/>
  <c r="AR88" i="432"/>
  <c r="AH54" i="420"/>
  <c r="AJ88" i="450"/>
  <c r="AJ79" i="450"/>
  <c r="AK54" i="454"/>
  <c r="AJ62" i="462"/>
  <c r="AQ83" i="446"/>
  <c r="AG85" i="450"/>
  <c r="AF77" i="448"/>
  <c r="AK73" i="462"/>
  <c r="AF57" i="462"/>
  <c r="AJ76" i="436"/>
  <c r="AF74" i="462"/>
  <c r="AF84" i="454"/>
  <c r="AK81" i="470"/>
  <c r="AF75" i="458"/>
  <c r="AQ86" i="430"/>
  <c r="AJ88" i="416"/>
  <c r="AF64" i="420"/>
  <c r="AC76" i="411"/>
  <c r="AF68" i="424"/>
  <c r="AI79" i="432"/>
  <c r="AH55" i="452"/>
  <c r="AJ73" i="450"/>
  <c r="AH85" i="448"/>
  <c r="AQ83" i="462"/>
  <c r="AH56" i="417"/>
  <c r="AF87" i="416"/>
  <c r="AF70" i="436"/>
  <c r="AI71" i="446"/>
  <c r="AH81" i="414"/>
  <c r="AJ87" i="436"/>
  <c r="AH72" i="432"/>
  <c r="AK84" i="470"/>
  <c r="AG79" i="416"/>
  <c r="AF79" i="442"/>
  <c r="AC84" i="442"/>
  <c r="AG67" i="450"/>
  <c r="AF72" i="454"/>
  <c r="AH76" i="462"/>
  <c r="AI70" i="468"/>
  <c r="AC72" i="460"/>
  <c r="AF88" i="418"/>
  <c r="AF70" i="434"/>
  <c r="AG81" i="452"/>
  <c r="AQ77" i="388"/>
  <c r="AK74" i="444"/>
  <c r="AF61" i="444"/>
  <c r="AF88" i="464"/>
  <c r="AI66" i="456"/>
  <c r="AI85" i="462"/>
  <c r="AH67" i="410"/>
  <c r="AG87" i="466"/>
  <c r="AI57" i="442"/>
  <c r="AF65" i="458"/>
  <c r="AH59" i="412"/>
  <c r="AF72" i="434"/>
  <c r="AF55" i="472"/>
  <c r="AC65" i="410"/>
  <c r="AJ53" i="444"/>
  <c r="AF56" i="468"/>
  <c r="AJ81" i="442"/>
  <c r="AS82" i="476"/>
  <c r="AJ78" i="464"/>
  <c r="AH62" i="448"/>
  <c r="AQ82" i="422"/>
  <c r="AG63" i="450"/>
  <c r="AS82" i="472"/>
  <c r="AF70" i="476"/>
  <c r="AG82" i="458"/>
  <c r="AK74" i="472"/>
  <c r="AF62" i="470"/>
  <c r="AS87" i="414"/>
  <c r="AU84" i="450"/>
  <c r="AF84" i="474"/>
  <c r="AI74" i="476"/>
  <c r="AU84" i="434"/>
  <c r="AQ84" i="413"/>
  <c r="AK76" i="458"/>
  <c r="AC82" i="446"/>
  <c r="AG71" i="444"/>
  <c r="AH85" i="430"/>
  <c r="AF61" i="458"/>
  <c r="AK58" i="436"/>
  <c r="AJ75" i="440"/>
  <c r="AI78" i="454"/>
  <c r="AH79" i="446"/>
  <c r="AF76" i="454"/>
  <c r="AC85" i="468"/>
  <c r="AJ63" i="430"/>
  <c r="AJ69" i="474"/>
  <c r="AF68" i="416"/>
  <c r="AI78" i="440"/>
  <c r="AJ54" i="446"/>
  <c r="AC55" i="466"/>
  <c r="AJ66" i="434"/>
  <c r="AK72" i="442"/>
  <c r="AG71" i="466"/>
  <c r="AC78" i="448"/>
  <c r="AF68" i="468"/>
  <c r="AS80" i="430"/>
  <c r="AK68" i="456"/>
  <c r="AH65" i="411"/>
  <c r="AG61" i="434"/>
  <c r="AC82" i="442"/>
  <c r="AH56" i="462"/>
  <c r="AJ62" i="476"/>
  <c r="AJ65" i="418"/>
  <c r="AH59" i="466"/>
  <c r="AF77" i="472"/>
  <c r="AI87" i="460"/>
  <c r="AG69" i="456"/>
  <c r="AC59" i="472"/>
  <c r="AH63" i="452"/>
  <c r="AK63" i="440"/>
  <c r="AH86" i="454"/>
  <c r="AG53" i="472"/>
  <c r="AT85" i="454"/>
  <c r="AK76" i="448"/>
  <c r="AF67" i="452"/>
  <c r="AT82" i="428"/>
  <c r="AI53" i="464"/>
  <c r="AH88" i="468"/>
  <c r="AK56" i="464"/>
  <c r="AT86" i="442"/>
  <c r="AU84" i="466"/>
  <c r="AH57" i="476"/>
  <c r="AT84" i="464"/>
  <c r="AT86" i="456"/>
  <c r="AK86" i="412"/>
  <c r="AK66" i="432"/>
  <c r="AI74" i="468"/>
  <c r="AH65" i="428"/>
  <c r="AH68" i="438"/>
  <c r="AG79" i="460"/>
  <c r="AF73" i="468"/>
  <c r="AC85" i="464"/>
  <c r="AH76" i="468"/>
  <c r="AF70" i="444"/>
  <c r="AI59" i="454"/>
  <c r="AH62" i="458"/>
  <c r="AJ77" i="418"/>
  <c r="AJ84" i="426"/>
  <c r="AK84" i="432"/>
  <c r="AH81" i="438"/>
  <c r="AI64" i="454"/>
  <c r="AG82" i="452"/>
  <c r="AI80" i="456"/>
  <c r="AR87" i="410"/>
  <c r="AJ61" i="468"/>
  <c r="AH67" i="440"/>
  <c r="AK69" i="446"/>
  <c r="AK82" i="456"/>
  <c r="AC74" i="448"/>
  <c r="AJ63" i="464"/>
  <c r="AF54" i="470"/>
  <c r="AK83" i="450"/>
  <c r="AI57" i="464"/>
  <c r="AC64" i="452"/>
  <c r="AG68" i="448"/>
  <c r="AC63" i="468"/>
  <c r="AC73" i="462"/>
  <c r="AK60" i="446"/>
  <c r="AT85" i="434"/>
  <c r="AI83" i="466"/>
  <c r="AQ79" i="426"/>
  <c r="AU78" i="430"/>
  <c r="AT77" i="468"/>
  <c r="AT84" i="414"/>
  <c r="AU87" i="412"/>
  <c r="AQ85" i="424"/>
  <c r="AC53" i="422"/>
  <c r="AI57" i="418"/>
  <c r="AJ69" i="444"/>
  <c r="AK72" i="448"/>
  <c r="AC68" i="468"/>
  <c r="AH83" i="476"/>
  <c r="AJ56" i="466"/>
  <c r="AF79" i="458"/>
  <c r="AI65" i="466"/>
  <c r="AI75" i="454"/>
  <c r="AC81" i="456"/>
  <c r="AG55" i="448"/>
  <c r="AH62" i="468"/>
  <c r="AU82" i="462"/>
  <c r="AI72" i="470"/>
  <c r="AK60" i="464"/>
  <c r="AF78" i="468"/>
  <c r="AC59" i="468"/>
  <c r="AF75" i="456"/>
  <c r="AG82" i="468"/>
  <c r="AH63" i="476"/>
  <c r="AU79" i="476"/>
  <c r="AQ88" i="442"/>
  <c r="AF75" i="470"/>
  <c r="AI87" i="462"/>
  <c r="AF71" i="458"/>
  <c r="AG70" i="470"/>
  <c r="AF76" i="460"/>
  <c r="AG64" i="466"/>
  <c r="AU87" i="458"/>
  <c r="AC66" i="470"/>
  <c r="AJ70" i="458"/>
  <c r="AR82" i="426"/>
  <c r="AS77" i="456"/>
  <c r="AG64" i="476"/>
  <c r="AC75" i="474"/>
  <c r="AJ77" i="470"/>
  <c r="AF68" i="476"/>
  <c r="AQ83" i="438"/>
  <c r="AU83" i="436"/>
  <c r="AT84" i="456"/>
  <c r="AT86" i="460"/>
  <c r="AQ88" i="452"/>
  <c r="AR79" i="470"/>
  <c r="AC69" i="410"/>
  <c r="AR88" i="417"/>
  <c r="AQ84" i="416"/>
  <c r="AU86" i="415"/>
  <c r="AS85" i="456"/>
  <c r="AQ79" i="440"/>
  <c r="AR77" i="442"/>
  <c r="AT82" i="412"/>
  <c r="AT80" i="412"/>
  <c r="AC64" i="456"/>
  <c r="AF81" i="464"/>
  <c r="AS88" i="434"/>
  <c r="AC82" i="456"/>
  <c r="AF72" i="450"/>
  <c r="AI67" i="464"/>
  <c r="AG67" i="476"/>
  <c r="AQ83" i="417"/>
  <c r="AS80" i="426"/>
  <c r="AH78" i="470"/>
  <c r="AI66" i="462"/>
  <c r="AH68" i="460"/>
  <c r="AC56" i="462"/>
  <c r="AU78" i="410"/>
  <c r="AK53" i="470"/>
  <c r="AC78" i="462"/>
  <c r="AG86" i="474"/>
  <c r="AG54" i="474"/>
  <c r="AR87" i="452"/>
  <c r="AG83" i="460"/>
  <c r="AI54" i="460"/>
  <c r="AC63" i="470"/>
  <c r="AF73" i="456"/>
  <c r="AS85" i="416"/>
  <c r="AQ82" i="466"/>
  <c r="AJ58" i="476"/>
  <c r="AR79" i="428"/>
  <c r="AS87" i="472"/>
  <c r="AT77" i="415"/>
  <c r="AG76" i="474"/>
  <c r="AU78" i="466"/>
  <c r="AH80" i="470"/>
  <c r="AJ62" i="474"/>
  <c r="AF80" i="466"/>
  <c r="AU77" i="436"/>
  <c r="AS82" i="420"/>
  <c r="AQ88" i="426"/>
  <c r="AJ63" i="472"/>
  <c r="AC69" i="472"/>
  <c r="AQ81" i="452"/>
  <c r="AC85" i="460"/>
  <c r="AF86" i="468"/>
  <c r="AG88" i="460"/>
  <c r="AS86" i="411"/>
  <c r="AT83" i="466"/>
  <c r="AK87" i="470"/>
  <c r="AJ71" i="462"/>
  <c r="AS86" i="476"/>
  <c r="AC76" i="472"/>
  <c r="AQ84" i="446"/>
  <c r="AJ59" i="410"/>
  <c r="AQ88" i="416"/>
  <c r="AG55" i="468"/>
  <c r="AU80" i="410"/>
  <c r="AT82" i="411"/>
  <c r="AJ63" i="410"/>
  <c r="AI75" i="462"/>
  <c r="AH58" i="466"/>
  <c r="AQ85" i="466"/>
  <c r="AR88" i="450"/>
  <c r="AR88" i="399"/>
  <c r="AR80" i="458"/>
  <c r="AR88" i="454"/>
  <c r="AR79" i="422"/>
  <c r="AH71" i="410"/>
  <c r="AT81" i="412"/>
  <c r="AG67" i="470"/>
  <c r="AR78" i="436"/>
  <c r="AQ81" i="468"/>
  <c r="AU86" i="450"/>
  <c r="AG62" i="410"/>
  <c r="AS80" i="424"/>
  <c r="AS81" i="416"/>
  <c r="AI72" i="462"/>
  <c r="AH57" i="468"/>
  <c r="AI72" i="476"/>
  <c r="AT85" i="446"/>
  <c r="AU87" i="430"/>
  <c r="AR85" i="428"/>
  <c r="AR87" i="432"/>
  <c r="AQ83" i="434"/>
  <c r="AQ79" i="420"/>
  <c r="AJ84" i="460"/>
  <c r="AR87" i="470"/>
  <c r="AR78" i="422"/>
  <c r="AS87" i="418"/>
  <c r="AG86" i="410"/>
  <c r="AF57" i="472"/>
  <c r="AF53" i="474"/>
  <c r="AF76" i="456"/>
  <c r="AT86" i="418"/>
  <c r="AR79" i="450"/>
  <c r="AU83" i="424"/>
  <c r="AS86" i="444"/>
  <c r="AU88" i="418"/>
  <c r="AR80" i="420"/>
  <c r="AR88" i="428"/>
  <c r="AT87" i="446"/>
  <c r="AU87" i="446"/>
  <c r="AQ84" i="418"/>
  <c r="AU82" i="474"/>
  <c r="AF57" i="410"/>
  <c r="AI57" i="410"/>
  <c r="AU80" i="452"/>
  <c r="AT81" i="450"/>
  <c r="AR79" i="448"/>
  <c r="AR80" i="470"/>
  <c r="AQ80" i="470"/>
  <c r="AS86" i="454"/>
  <c r="AT84" i="440"/>
  <c r="AR79" i="436"/>
  <c r="AQ80" i="399"/>
  <c r="AU80" i="399"/>
  <c r="AU82" i="452"/>
  <c r="AG65" i="410"/>
  <c r="AR77" i="470"/>
  <c r="AU77" i="470"/>
  <c r="AS84" i="442"/>
  <c r="AI71" i="474"/>
  <c r="AC74" i="476"/>
  <c r="AJ78" i="474"/>
  <c r="AS88" i="464"/>
  <c r="AR88" i="464"/>
  <c r="AR87" i="415"/>
  <c r="AR83" i="450"/>
  <c r="AU86" i="416"/>
  <c r="AU85" i="476"/>
  <c r="AS85" i="476"/>
  <c r="AT86" i="413"/>
  <c r="AS83" i="452"/>
  <c r="AR80" i="474"/>
  <c r="AR85" i="462"/>
  <c r="AU85" i="462"/>
  <c r="AS84" i="474"/>
  <c r="AU81" i="434"/>
  <c r="AR88" i="411"/>
  <c r="AU78" i="388"/>
  <c r="AT78" i="388"/>
  <c r="AU88" i="440"/>
  <c r="AS84" i="444"/>
  <c r="AU80" i="476"/>
  <c r="AS81" i="440"/>
  <c r="AU81" i="440"/>
  <c r="AQ78" i="474"/>
  <c r="AU82" i="460"/>
  <c r="AQ81" i="464"/>
  <c r="AQ79" i="418"/>
  <c r="AR79" i="418"/>
  <c r="AR77" i="458"/>
  <c r="AR87" i="428"/>
  <c r="AF76" i="410"/>
  <c r="AI76" i="410"/>
  <c r="AR81" i="424"/>
  <c r="AU86" i="446"/>
  <c r="AJ81" i="468"/>
  <c r="AK81" i="468"/>
  <c r="AF86" i="470"/>
  <c r="AH80" i="458"/>
  <c r="AF80" i="458"/>
  <c r="AT78" i="411"/>
  <c r="AS86" i="434"/>
  <c r="AU86" i="434"/>
  <c r="AT81" i="458"/>
  <c r="AQ82" i="417"/>
  <c r="AC64" i="474"/>
  <c r="AQ88" i="476"/>
  <c r="AU83" i="411"/>
  <c r="AG66" i="410"/>
  <c r="AJ66" i="410"/>
  <c r="AK78" i="410"/>
  <c r="AR78" i="438"/>
  <c r="AS78" i="438"/>
  <c r="AT77" i="414"/>
  <c r="AU79" i="460"/>
  <c r="AQ82" i="448"/>
  <c r="AF83" i="410"/>
  <c r="AH83" i="410"/>
  <c r="AU87" i="420"/>
  <c r="AR85" i="474"/>
  <c r="AU87" i="434"/>
  <c r="AS87" i="434"/>
  <c r="AQ81" i="454"/>
  <c r="AF53" i="410"/>
  <c r="AC67" i="410"/>
  <c r="AS84" i="438"/>
  <c r="AU81" i="472"/>
  <c r="AR86" i="458"/>
  <c r="AT78" i="462"/>
  <c r="AQ78" i="462"/>
  <c r="AK58" i="462"/>
  <c r="AI58" i="462"/>
  <c r="AT77" i="450"/>
  <c r="AR80" i="428"/>
  <c r="AQ84" i="411"/>
  <c r="AS84" i="411"/>
  <c r="AU82" i="418"/>
  <c r="AS85" i="418"/>
  <c r="AU80" i="438"/>
  <c r="AR80" i="460"/>
  <c r="AQ80" i="460"/>
  <c r="AR77" i="446"/>
  <c r="AI73" i="410"/>
  <c r="AU79" i="458"/>
  <c r="AS79" i="458"/>
  <c r="AQ86" i="424"/>
  <c r="AR79" i="416"/>
  <c r="AU80" i="411"/>
  <c r="AS83" i="474"/>
  <c r="AT83" i="474"/>
  <c r="AT77" i="430"/>
  <c r="AQ84" i="432"/>
  <c r="AQ79" i="462"/>
  <c r="AR82" i="399"/>
  <c r="AU82" i="399"/>
  <c r="AJ70" i="410"/>
  <c r="AS77" i="448"/>
  <c r="AT79" i="432"/>
  <c r="AU79" i="432"/>
  <c r="AU83" i="420"/>
  <c r="AU85" i="415"/>
  <c r="AS78" i="412"/>
  <c r="AT81" i="474"/>
  <c r="AU81" i="474"/>
  <c r="AH58" i="460"/>
  <c r="AI54" i="476"/>
  <c r="AJ54" i="476"/>
  <c r="AJ60" i="472"/>
  <c r="AG59" i="464"/>
  <c r="AI59" i="464"/>
  <c r="AU83" i="388"/>
  <c r="AT85" i="470"/>
  <c r="AQ79" i="434"/>
  <c r="AU78" i="432"/>
  <c r="AS78" i="432"/>
  <c r="AQ83" i="428"/>
  <c r="AT85" i="448"/>
  <c r="AQ84" i="452"/>
  <c r="AR84" i="452"/>
  <c r="AK84" i="410"/>
  <c r="AR77" i="466"/>
  <c r="AQ82" i="450"/>
  <c r="AT82" i="450"/>
  <c r="AT83" i="410"/>
  <c r="AQ81" i="444"/>
  <c r="AR86" i="462"/>
  <c r="AQ79" i="414"/>
  <c r="AR79" i="414"/>
  <c r="AQ86" i="472"/>
  <c r="AS83" i="454"/>
  <c r="AS77" i="418"/>
  <c r="AS77" i="412"/>
  <c r="AR77" i="412"/>
  <c r="AQ87" i="462"/>
  <c r="AR88" i="430"/>
  <c r="AU78" i="454"/>
  <c r="AR88" i="410"/>
  <c r="AS88" i="410"/>
  <c r="AU77" i="416"/>
  <c r="AS77" i="434"/>
  <c r="AQ79" i="442"/>
  <c r="AC64" i="468"/>
  <c r="AJ81" i="460"/>
  <c r="AK82" i="462"/>
  <c r="AH82" i="462"/>
  <c r="AG85" i="474"/>
  <c r="AF85" i="474"/>
  <c r="AQ80" i="417"/>
  <c r="AQ80" i="468"/>
  <c r="AR80" i="454"/>
  <c r="AR82" i="458"/>
  <c r="AT82" i="458"/>
  <c r="AT84" i="436"/>
  <c r="AS82" i="388"/>
  <c r="AQ85" i="440"/>
  <c r="AC86" i="410"/>
  <c r="AS85" i="417"/>
  <c r="AU86" i="436"/>
  <c r="AQ78" i="428"/>
  <c r="AU78" i="428"/>
  <c r="AR80" i="418"/>
  <c r="AT88" i="468"/>
  <c r="AT84" i="430"/>
  <c r="AC76" i="410"/>
  <c r="AU83" i="418"/>
  <c r="AQ78" i="418"/>
  <c r="AS82" i="416"/>
  <c r="AU79" i="474"/>
  <c r="AT79" i="474"/>
  <c r="AS84" i="424"/>
  <c r="AR85" i="472"/>
  <c r="AU85" i="436"/>
  <c r="AT85" i="436"/>
  <c r="AQ85" i="442"/>
  <c r="AU88" i="412"/>
  <c r="AC65" i="470"/>
  <c r="AK83" i="468"/>
  <c r="AQ85" i="430"/>
  <c r="AU85" i="430"/>
  <c r="AQ78" i="446"/>
  <c r="AT88" i="474"/>
  <c r="AR80" i="414"/>
  <c r="AU82" i="438"/>
  <c r="AT82" i="438"/>
  <c r="AT82" i="454"/>
  <c r="AU77" i="422"/>
  <c r="AQ82" i="444"/>
  <c r="AQ87" i="476"/>
  <c r="AU87" i="476"/>
  <c r="AT83" i="426"/>
  <c r="AQ78" i="476"/>
  <c r="AT85" i="458"/>
  <c r="AQ85" i="468"/>
  <c r="AS85" i="468"/>
  <c r="AU85" i="420"/>
  <c r="AS82" i="424"/>
  <c r="AQ77" i="474"/>
  <c r="AU82" i="456"/>
  <c r="AQ82" i="456"/>
  <c r="AU77" i="411"/>
  <c r="AR86" i="417"/>
  <c r="AU77" i="417"/>
  <c r="AU85" i="444"/>
  <c r="AS85" i="444"/>
  <c r="AS78" i="440"/>
  <c r="AU82" i="442"/>
  <c r="AR81" i="466"/>
  <c r="AT81" i="466"/>
  <c r="AR81" i="418"/>
  <c r="AC86" i="470"/>
  <c r="AR87" i="438"/>
  <c r="AQ85" i="452"/>
  <c r="AC79" i="410"/>
  <c r="AU86" i="438"/>
  <c r="AR81" i="422"/>
  <c r="AQ84" i="472"/>
  <c r="AS83" i="464"/>
  <c r="AQ83" i="464"/>
  <c r="AU80" i="416"/>
  <c r="AI69" i="476"/>
  <c r="AK69" i="476"/>
  <c r="AT82" i="446"/>
  <c r="AS78" i="460"/>
  <c r="AR79" i="413"/>
  <c r="AU88" i="424"/>
  <c r="AS88" i="424"/>
  <c r="AR79" i="454"/>
  <c r="AR86" i="440"/>
  <c r="AQ83" i="456"/>
  <c r="AR87" i="411"/>
  <c r="AS87" i="411"/>
  <c r="AU82" i="440"/>
  <c r="AQ86" i="448"/>
  <c r="AU88" i="436"/>
  <c r="AU79" i="410"/>
  <c r="AQ79" i="410"/>
  <c r="AR77" i="420"/>
  <c r="AQ85" i="464"/>
  <c r="AR87" i="460"/>
  <c r="AG58" i="410"/>
  <c r="AJ58" i="410"/>
  <c r="AI72" i="466"/>
  <c r="AJ67" i="460"/>
  <c r="AI67" i="460"/>
  <c r="AF55" i="470"/>
  <c r="AI55" i="470"/>
  <c r="AI62" i="472"/>
  <c r="AU77" i="410"/>
  <c r="AT77" i="410"/>
  <c r="AS83" i="470"/>
  <c r="AS81" i="462"/>
  <c r="AU85" i="432"/>
  <c r="AR79" i="456"/>
  <c r="AU79" i="456"/>
  <c r="AR87" i="456"/>
  <c r="AU87" i="424"/>
  <c r="AK55" i="410"/>
  <c r="AI55" i="410"/>
  <c r="AT78" i="464"/>
  <c r="AQ88" i="472"/>
  <c r="AS87" i="436"/>
  <c r="AQ81" i="430"/>
  <c r="AU81" i="430"/>
  <c r="AU78" i="414"/>
  <c r="AU80" i="448"/>
  <c r="AQ88" i="448"/>
  <c r="AG69" i="410"/>
  <c r="AK69" i="410"/>
  <c r="AU83" i="415"/>
  <c r="AT82" i="430"/>
  <c r="AT84" i="426"/>
  <c r="AQ84" i="426"/>
  <c r="AQ83" i="432"/>
  <c r="AQ79" i="411"/>
  <c r="AQ88" i="420"/>
  <c r="AQ86" i="470"/>
  <c r="AR86" i="470"/>
  <c r="AR83" i="476"/>
  <c r="AS77" i="444"/>
  <c r="AU77" i="472"/>
  <c r="AG61" i="410"/>
  <c r="AU81" i="428"/>
  <c r="AF74" i="458"/>
  <c r="AQ83" i="472"/>
  <c r="AS79" i="420"/>
  <c r="AT78" i="422"/>
  <c r="AJ53" i="474"/>
  <c r="AT79" i="450"/>
  <c r="AS83" i="458"/>
  <c r="AT88" i="428"/>
  <c r="AS82" i="474"/>
  <c r="AS80" i="452"/>
  <c r="AU79" i="448"/>
  <c r="AU86" i="454"/>
  <c r="AQ79" i="436"/>
  <c r="AF65" i="410"/>
  <c r="AT84" i="442"/>
  <c r="AI78" i="474"/>
  <c r="AQ87" i="415"/>
  <c r="AS86" i="416"/>
  <c r="AT83" i="452"/>
  <c r="AU80" i="474"/>
  <c r="AQ84" i="474"/>
  <c r="AT88" i="411"/>
  <c r="AQ84" i="444"/>
  <c r="AS78" i="474"/>
  <c r="AT81" i="464"/>
  <c r="AQ87" i="428"/>
  <c r="AK76" i="410"/>
  <c r="AG81" i="468"/>
  <c r="AG86" i="470"/>
  <c r="AU78" i="411"/>
  <c r="AR82" i="417"/>
  <c r="AT83" i="411"/>
  <c r="AH66" i="410"/>
  <c r="AU78" i="438"/>
  <c r="AT82" i="448"/>
  <c r="AR87" i="420"/>
  <c r="AT85" i="474"/>
  <c r="AS81" i="454"/>
  <c r="AR84" i="438"/>
  <c r="AQ86" i="458"/>
  <c r="AG58" i="462"/>
  <c r="AC61" i="474"/>
  <c r="AQ80" i="438"/>
  <c r="AS80" i="460"/>
  <c r="AK73" i="410"/>
  <c r="AS79" i="416"/>
  <c r="AR83" i="474"/>
  <c r="AS84" i="432"/>
  <c r="AT82" i="399"/>
  <c r="AU77" i="448"/>
  <c r="AR85" i="415"/>
  <c r="AQ78" i="412"/>
  <c r="AF54" i="476"/>
  <c r="AK59" i="464"/>
  <c r="AS85" i="470"/>
  <c r="AQ78" i="432"/>
  <c r="AT84" i="452"/>
  <c r="AQ77" i="466"/>
  <c r="AT81" i="444"/>
  <c r="AU79" i="414"/>
  <c r="AR77" i="418"/>
  <c r="AU87" i="462"/>
  <c r="AS78" i="454"/>
  <c r="AR77" i="416"/>
  <c r="AR79" i="442"/>
  <c r="AH81" i="460"/>
  <c r="AH85" i="474"/>
  <c r="AU80" i="454"/>
  <c r="AU84" i="436"/>
  <c r="AT85" i="440"/>
  <c r="AR78" i="428"/>
  <c r="AU88" i="468"/>
  <c r="AQ83" i="418"/>
  <c r="AR82" i="416"/>
  <c r="AS85" i="472"/>
  <c r="AS88" i="412"/>
  <c r="AC84" i="466"/>
  <c r="AU88" i="474"/>
  <c r="AR82" i="438"/>
  <c r="AQ77" i="422"/>
  <c r="AT87" i="476"/>
  <c r="AS85" i="458"/>
  <c r="AS85" i="420"/>
  <c r="AT77" i="474"/>
  <c r="AT77" i="411"/>
  <c r="AT77" i="417"/>
  <c r="AQ82" i="442"/>
  <c r="AU81" i="418"/>
  <c r="AS85" i="452"/>
  <c r="AS81" i="422"/>
  <c r="AU83" i="464"/>
  <c r="AH69" i="476"/>
  <c r="AU78" i="460"/>
  <c r="AQ88" i="424"/>
  <c r="AS83" i="456"/>
  <c r="AR82" i="440"/>
  <c r="AQ88" i="436"/>
  <c r="AT77" i="420"/>
  <c r="AT87" i="460"/>
  <c r="AJ72" i="466"/>
  <c r="AG55" i="470"/>
  <c r="AR77" i="410"/>
  <c r="AT85" i="432"/>
  <c r="AS87" i="456"/>
  <c r="AF55" i="410"/>
  <c r="AR87" i="436"/>
  <c r="AR78" i="414"/>
  <c r="AR88" i="448"/>
  <c r="AS82" i="430"/>
  <c r="AS79" i="411"/>
  <c r="AR88" i="420"/>
  <c r="AQ77" i="444"/>
  <c r="AF70" i="428"/>
  <c r="AJ86" i="438"/>
  <c r="AG66" i="460"/>
  <c r="AJ56" i="448"/>
  <c r="AC73" i="454"/>
  <c r="AJ66" i="417"/>
  <c r="AK85" i="413"/>
  <c r="AK85" i="432"/>
  <c r="AH60" i="438"/>
  <c r="AF86" i="466"/>
  <c r="AH60" i="399"/>
  <c r="AI86" i="417"/>
  <c r="AF83" i="440"/>
  <c r="AK58" i="416"/>
  <c r="AI53" i="413"/>
  <c r="AC69" i="411"/>
  <c r="AG69" i="420"/>
  <c r="AJ56" i="450"/>
  <c r="AC81" i="436"/>
  <c r="AC72" i="446"/>
  <c r="AF65" i="440"/>
  <c r="AF86" i="415"/>
  <c r="AF60" i="454"/>
  <c r="AG71" i="418"/>
  <c r="AK87" i="426"/>
  <c r="AI62" i="415"/>
  <c r="AK68" i="428"/>
  <c r="AF76" i="399"/>
  <c r="AC58" i="428"/>
  <c r="AG83" i="418"/>
  <c r="AH57" i="460"/>
  <c r="AF62" i="428"/>
  <c r="AF67" i="422"/>
  <c r="AF78" i="412"/>
  <c r="AC57" i="414"/>
  <c r="AK59" i="450"/>
  <c r="AK81" i="426"/>
  <c r="AK63" i="415"/>
  <c r="AG76" i="418"/>
  <c r="AI81" i="413"/>
  <c r="AG69" i="450"/>
  <c r="AC73" i="417"/>
  <c r="AG84" i="444"/>
  <c r="AC55" i="442"/>
  <c r="AU87" i="474"/>
  <c r="AI66" i="418"/>
  <c r="AI86" i="448"/>
  <c r="AG68" i="388"/>
  <c r="AC66" i="416"/>
  <c r="AH62" i="460"/>
  <c r="AJ79" i="448"/>
  <c r="AI86" i="388"/>
  <c r="AH84" i="414"/>
  <c r="AC78" i="474"/>
  <c r="AK64" i="428"/>
  <c r="AC67" i="412"/>
  <c r="AJ64" i="424"/>
  <c r="AG71" i="470"/>
  <c r="AF80" i="474"/>
  <c r="AF55" i="399"/>
  <c r="AG74" i="422"/>
  <c r="AC82" i="388"/>
  <c r="AJ82" i="428"/>
  <c r="AF81" i="416"/>
  <c r="AJ56" i="412"/>
  <c r="AJ73" i="452"/>
  <c r="AG61" i="426"/>
  <c r="AF66" i="430"/>
  <c r="AC87" i="448"/>
  <c r="AK60" i="460"/>
  <c r="AJ74" i="426"/>
  <c r="AJ86" i="422"/>
  <c r="AJ55" i="444"/>
  <c r="AF75" i="415"/>
  <c r="AJ54" i="434"/>
  <c r="AK66" i="438"/>
  <c r="AJ86" i="440"/>
  <c r="AK64" i="415"/>
  <c r="AK71" i="415"/>
  <c r="AC83" i="440"/>
  <c r="AG88" i="422"/>
  <c r="AJ61" i="454"/>
  <c r="AF69" i="470"/>
  <c r="AI67" i="458"/>
  <c r="AK57" i="426"/>
  <c r="AH70" i="417"/>
  <c r="AF66" i="436"/>
  <c r="AK81" i="420"/>
  <c r="AH55" i="430"/>
  <c r="AJ73" i="414"/>
  <c r="AF58" i="444"/>
  <c r="AQ84" i="399"/>
  <c r="AF68" i="418"/>
  <c r="AF62" i="422"/>
  <c r="AF59" i="426"/>
  <c r="AC80" i="436"/>
  <c r="AH68" i="450"/>
  <c r="AI62" i="454"/>
  <c r="AC62" i="444"/>
  <c r="AH73" i="440"/>
  <c r="AF61" i="448"/>
  <c r="AQ87" i="454"/>
  <c r="AC85" i="438"/>
  <c r="AJ71" i="464"/>
  <c r="AK81" i="434"/>
  <c r="AF64" i="474"/>
  <c r="AJ71" i="454"/>
  <c r="AR78" i="415"/>
  <c r="AG80" i="464"/>
  <c r="AT87" i="426"/>
  <c r="AJ77" i="420"/>
  <c r="AG76" i="412"/>
  <c r="AG88" i="413"/>
  <c r="AK84" i="420"/>
  <c r="AK74" i="434"/>
  <c r="AC60" i="411"/>
  <c r="AJ61" i="412"/>
  <c r="AG73" i="411"/>
  <c r="AG67" i="424"/>
  <c r="AJ64" i="438"/>
  <c r="AG87" i="442"/>
  <c r="AK82" i="442"/>
  <c r="AH88" i="432"/>
  <c r="AJ87" i="418"/>
  <c r="AH61" i="464"/>
  <c r="AJ70" i="438"/>
  <c r="AI76" i="432"/>
  <c r="AK66" i="452"/>
  <c r="AC64" i="430"/>
  <c r="AJ66" i="415"/>
  <c r="AC75" i="388"/>
  <c r="AC59" i="417"/>
  <c r="AH57" i="456"/>
  <c r="AH82" i="417"/>
  <c r="AC56" i="450"/>
  <c r="AK88" i="448"/>
  <c r="AI61" i="452"/>
  <c r="AK54" i="428"/>
  <c r="AK54" i="417"/>
  <c r="AC71" i="444"/>
  <c r="AG72" i="416"/>
  <c r="AG74" i="411"/>
  <c r="AC55" i="420"/>
  <c r="AG82" i="422"/>
  <c r="AI67" i="416"/>
  <c r="AI68" i="415"/>
  <c r="AF53" i="450"/>
  <c r="AJ88" i="444"/>
  <c r="AG66" i="444"/>
  <c r="AG58" i="440"/>
  <c r="AC58" i="444"/>
  <c r="AH55" i="446"/>
  <c r="AG64" i="440"/>
  <c r="AJ53" i="458"/>
  <c r="AH87" i="464"/>
  <c r="AI72" i="444"/>
  <c r="AG72" i="456"/>
  <c r="AF71" i="420"/>
  <c r="AG67" i="468"/>
  <c r="AK55" i="476"/>
  <c r="AK61" i="470"/>
  <c r="AK76" i="472"/>
  <c r="AH64" i="470"/>
  <c r="AK65" i="388"/>
  <c r="AI71" i="426"/>
  <c r="AJ69" i="417"/>
  <c r="AC72" i="420"/>
  <c r="AH84" i="399"/>
  <c r="AI86" i="430"/>
  <c r="AF58" i="432"/>
  <c r="AK78" i="436"/>
  <c r="AH80" i="446"/>
  <c r="AI86" i="428"/>
  <c r="AF78" i="420"/>
  <c r="AF60" i="410"/>
  <c r="AI83" i="430"/>
  <c r="AH70" i="448"/>
  <c r="AC53" i="436"/>
  <c r="AF60" i="448"/>
  <c r="AK77" i="476"/>
  <c r="AH75" i="432"/>
  <c r="AJ73" i="444"/>
  <c r="AF71" i="416"/>
  <c r="AJ59" i="415"/>
  <c r="AH88" i="434"/>
  <c r="AI85" i="466"/>
  <c r="AG88" i="424"/>
  <c r="AF69" i="434"/>
  <c r="AI79" i="436"/>
  <c r="AF81" i="448"/>
  <c r="AC67" i="444"/>
  <c r="AK54" i="462"/>
  <c r="AJ79" i="456"/>
  <c r="AF84" i="446"/>
  <c r="AI85" i="436"/>
  <c r="AI53" i="446"/>
  <c r="AF79" i="411"/>
  <c r="AG53" i="428"/>
  <c r="AF55" i="422"/>
  <c r="AI82" i="444"/>
  <c r="AJ85" i="418"/>
  <c r="AC76" i="448"/>
  <c r="AH58" i="434"/>
  <c r="AJ65" i="446"/>
  <c r="AF82" i="464"/>
  <c r="AI77" i="456"/>
  <c r="AH75" i="436"/>
  <c r="AG54" i="420"/>
  <c r="AC67" i="454"/>
  <c r="AF71" i="417"/>
  <c r="AF79" i="440"/>
  <c r="AF62" i="462"/>
  <c r="AG82" i="410"/>
  <c r="AJ85" i="450"/>
  <c r="AJ64" i="450"/>
  <c r="AC84" i="476"/>
  <c r="AH69" i="428"/>
  <c r="AF76" i="436"/>
  <c r="AJ88" i="458"/>
  <c r="AI84" i="454"/>
  <c r="AI81" i="470"/>
  <c r="AK75" i="458"/>
  <c r="AJ69" i="422"/>
  <c r="AG88" i="416"/>
  <c r="AK80" i="428"/>
  <c r="AK77" i="440"/>
  <c r="AJ75" i="411"/>
  <c r="AF79" i="432"/>
  <c r="AK54" i="414"/>
  <c r="AF68" i="444"/>
  <c r="AC83" i="458"/>
  <c r="AF53" i="448"/>
  <c r="AG56" i="417"/>
  <c r="AI73" i="430"/>
  <c r="AC54" i="456"/>
  <c r="AK65" i="448"/>
  <c r="AJ81" i="414"/>
  <c r="AJ64" i="472"/>
  <c r="AF66" i="446"/>
  <c r="AH83" i="448"/>
  <c r="AC53" i="432"/>
  <c r="AJ77" i="422"/>
  <c r="AF75" i="410"/>
  <c r="AC80" i="462"/>
  <c r="AK58" i="454"/>
  <c r="AI76" i="462"/>
  <c r="AU78" i="413"/>
  <c r="AK63" i="414"/>
  <c r="AG88" i="418"/>
  <c r="AC82" i="444"/>
  <c r="AF81" i="452"/>
  <c r="AJ78" i="411"/>
  <c r="AJ72" i="446"/>
  <c r="AH61" i="444"/>
  <c r="AG88" i="464"/>
  <c r="AC65" i="454"/>
  <c r="AI57" i="470"/>
  <c r="AQ86" i="412"/>
  <c r="AJ87" i="466"/>
  <c r="AK81" i="466"/>
  <c r="AC78" i="417"/>
  <c r="AG63" i="436"/>
  <c r="AC77" i="442"/>
  <c r="AJ76" i="438"/>
  <c r="AI74" i="456"/>
  <c r="AI54" i="458"/>
  <c r="AK62" i="456"/>
  <c r="AC72" i="466"/>
  <c r="AG64" i="468"/>
  <c r="AK87" i="452"/>
  <c r="AK84" i="466"/>
  <c r="AU82" i="422"/>
  <c r="AC58" i="474"/>
  <c r="AK54" i="466"/>
  <c r="AH70" i="476"/>
  <c r="AR80" i="432"/>
  <c r="AH74" i="472"/>
  <c r="AU80" i="450"/>
  <c r="AH73" i="458"/>
  <c r="AH63" i="474"/>
  <c r="AC73" i="460"/>
  <c r="AG74" i="476"/>
  <c r="AT83" i="440"/>
  <c r="AJ56" i="470"/>
  <c r="AS88" i="444"/>
  <c r="AF88" i="452"/>
  <c r="AK55" i="464"/>
  <c r="AJ82" i="413"/>
  <c r="AF67" i="442"/>
  <c r="AI53" i="440"/>
  <c r="AF75" i="440"/>
  <c r="AI61" i="462"/>
  <c r="AK79" i="446"/>
  <c r="AH70" i="460"/>
  <c r="AK86" i="476"/>
  <c r="AK71" i="452"/>
  <c r="AI82" i="415"/>
  <c r="AJ60" i="440"/>
  <c r="AH78" i="440"/>
  <c r="AC61" i="420"/>
  <c r="AJ81" i="411"/>
  <c r="AK66" i="434"/>
  <c r="AC76" i="466"/>
  <c r="AF85" i="460"/>
  <c r="AF65" i="468"/>
  <c r="AJ86" i="472"/>
  <c r="AU80" i="430"/>
  <c r="AK68" i="446"/>
  <c r="AF65" i="411"/>
  <c r="AK56" i="432"/>
  <c r="AK87" i="438"/>
  <c r="AK56" i="462"/>
  <c r="AI67" i="418"/>
  <c r="AJ80" i="444"/>
  <c r="AJ79" i="438"/>
  <c r="AH59" i="462"/>
  <c r="AH87" i="460"/>
  <c r="AH79" i="464"/>
  <c r="AK82" i="460"/>
  <c r="AI63" i="452"/>
  <c r="AH63" i="440"/>
  <c r="AJ68" i="454"/>
  <c r="AJ53" i="472"/>
  <c r="AK79" i="470"/>
  <c r="AF76" i="448"/>
  <c r="AG77" i="450"/>
  <c r="AC78" i="460"/>
  <c r="AK61" i="466"/>
  <c r="AF88" i="468"/>
  <c r="AF56" i="464"/>
  <c r="AF84" i="464"/>
  <c r="AQ80" i="436"/>
  <c r="AS81" i="411"/>
  <c r="AU80" i="456"/>
  <c r="AR79" i="412"/>
  <c r="AF86" i="412"/>
  <c r="AH66" i="432"/>
  <c r="AC87" i="456"/>
  <c r="AC85" i="434"/>
  <c r="AK71" i="440"/>
  <c r="AC56" i="468"/>
  <c r="AJ59" i="472"/>
  <c r="AQ83" i="413"/>
  <c r="AF76" i="468"/>
  <c r="AF74" i="416"/>
  <c r="AJ78" i="444"/>
  <c r="AG53" i="468"/>
  <c r="AH76" i="411"/>
  <c r="AI61" i="432"/>
  <c r="AI84" i="432"/>
  <c r="AF62" i="450"/>
  <c r="AH87" i="448"/>
  <c r="AJ80" i="476"/>
  <c r="AI68" i="472"/>
  <c r="AH86" i="456"/>
  <c r="AC72" i="470"/>
  <c r="AH72" i="428"/>
  <c r="AG59" i="442"/>
  <c r="AK72" i="468"/>
  <c r="AJ61" i="428"/>
  <c r="AF63" i="464"/>
  <c r="AI55" i="458"/>
  <c r="AC65" i="468"/>
  <c r="AG88" i="466"/>
  <c r="AH64" i="462"/>
  <c r="AH75" i="464"/>
  <c r="AR85" i="412"/>
  <c r="AU80" i="446"/>
  <c r="AC66" i="462"/>
  <c r="AI79" i="410"/>
  <c r="AT82" i="464"/>
  <c r="AC79" i="474"/>
  <c r="AQ78" i="430"/>
  <c r="AU77" i="468"/>
  <c r="AS84" i="414"/>
  <c r="AR80" i="444"/>
  <c r="AR77" i="464"/>
  <c r="AK55" i="424"/>
  <c r="AG57" i="418"/>
  <c r="AC63" i="456"/>
  <c r="AI54" i="444"/>
  <c r="AC77" i="470"/>
  <c r="AF65" i="444"/>
  <c r="AJ59" i="458"/>
  <c r="AG79" i="458"/>
  <c r="AK81" i="456"/>
  <c r="AH60" i="470"/>
  <c r="AG74" i="460"/>
  <c r="AF85" i="476"/>
  <c r="AI62" i="468"/>
  <c r="AC57" i="462"/>
  <c r="AU87" i="417"/>
  <c r="AT86" i="428"/>
  <c r="AK59" i="448"/>
  <c r="AH64" i="448"/>
  <c r="AI75" i="456"/>
  <c r="AH83" i="452"/>
  <c r="AC79" i="476"/>
  <c r="AF88" i="410"/>
  <c r="AT88" i="442"/>
  <c r="AT83" i="442"/>
  <c r="AC64" i="450"/>
  <c r="AF61" i="456"/>
  <c r="AF79" i="468"/>
  <c r="AQ81" i="414"/>
  <c r="AI78" i="462"/>
  <c r="AC64" i="476"/>
  <c r="AR83" i="412"/>
  <c r="AT87" i="448"/>
  <c r="AQ79" i="388"/>
  <c r="AT77" i="456"/>
  <c r="AC82" i="468"/>
  <c r="AI78" i="458"/>
  <c r="AG77" i="470"/>
  <c r="AH68" i="476"/>
  <c r="AR83" i="438"/>
  <c r="AQ83" i="436"/>
  <c r="AK66" i="468"/>
  <c r="AS86" i="460"/>
  <c r="AU88" i="452"/>
  <c r="AS88" i="458"/>
  <c r="AG69" i="468"/>
  <c r="AR82" i="410"/>
  <c r="AJ74" i="410"/>
  <c r="AT77" i="438"/>
  <c r="AQ87" i="442"/>
  <c r="AT78" i="442"/>
  <c r="AR81" i="420"/>
  <c r="AU83" i="444"/>
  <c r="AU79" i="444"/>
  <c r="AT77" i="432"/>
  <c r="AS78" i="420"/>
  <c r="AF72" i="458"/>
  <c r="AH62" i="464"/>
  <c r="AI72" i="450"/>
  <c r="AH59" i="456"/>
  <c r="AC82" i="466"/>
  <c r="AR78" i="472"/>
  <c r="AC82" i="474"/>
  <c r="AI64" i="410"/>
  <c r="AH59" i="474"/>
  <c r="AF60" i="458"/>
  <c r="AF71" i="472"/>
  <c r="AR85" i="413"/>
  <c r="AT84" i="422"/>
  <c r="AR83" i="414"/>
  <c r="AJ86" i="474"/>
  <c r="AJ65" i="470"/>
  <c r="AG79" i="462"/>
  <c r="AQ79" i="438"/>
  <c r="AH65" i="460"/>
  <c r="AR83" i="430"/>
  <c r="AQ88" i="470"/>
  <c r="AS80" i="413"/>
  <c r="AJ80" i="462"/>
  <c r="AU87" i="466"/>
  <c r="AS81" i="417"/>
  <c r="AQ83" i="448"/>
  <c r="AU81" i="426"/>
  <c r="AC83" i="460"/>
  <c r="AU78" i="426"/>
  <c r="AC66" i="474"/>
  <c r="AF62" i="474"/>
  <c r="AJ80" i="466"/>
  <c r="AT82" i="434"/>
  <c r="AI68" i="464"/>
  <c r="AS88" i="426"/>
  <c r="AU88" i="446"/>
  <c r="AF84" i="476"/>
  <c r="AK58" i="472"/>
  <c r="AG83" i="462"/>
  <c r="AC54" i="470"/>
  <c r="AJ81" i="458"/>
  <c r="AJ70" i="462"/>
  <c r="AR83" i="466"/>
  <c r="AG87" i="470"/>
  <c r="AR84" i="468"/>
  <c r="AU84" i="470"/>
  <c r="AH60" i="476"/>
  <c r="AR80" i="434"/>
  <c r="AG59" i="410"/>
  <c r="AT88" i="416"/>
  <c r="AF73" i="474"/>
  <c r="AR83" i="460"/>
  <c r="AS82" i="411"/>
  <c r="AS86" i="432"/>
  <c r="AH54" i="472"/>
  <c r="AI58" i="466"/>
  <c r="AT85" i="466"/>
  <c r="AT87" i="416"/>
  <c r="AR79" i="468"/>
  <c r="AU86" i="388"/>
  <c r="AR87" i="444"/>
  <c r="AQ78" i="458"/>
  <c r="AT81" i="446"/>
  <c r="AU88" i="460"/>
  <c r="AT77" i="462"/>
  <c r="AR84" i="448"/>
  <c r="AU80" i="466"/>
  <c r="AS86" i="450"/>
  <c r="AF62" i="410"/>
  <c r="AU80" i="424"/>
  <c r="AQ81" i="416"/>
  <c r="AJ72" i="462"/>
  <c r="AH74" i="458"/>
  <c r="AF72" i="476"/>
  <c r="AS85" i="446"/>
  <c r="AC55" i="476"/>
  <c r="AQ85" i="428"/>
  <c r="AS88" i="438"/>
  <c r="AU83" i="434"/>
  <c r="AU79" i="420"/>
  <c r="AU88" i="415"/>
  <c r="AU87" i="470"/>
  <c r="AQ80" i="440"/>
  <c r="AU87" i="418"/>
  <c r="AK69" i="472"/>
  <c r="AJ57" i="472"/>
  <c r="AI53" i="474"/>
  <c r="AK76" i="456"/>
  <c r="AS86" i="418"/>
  <c r="AI54" i="410"/>
  <c r="AQ83" i="424"/>
  <c r="AT83" i="458"/>
  <c r="AT88" i="418"/>
  <c r="AS80" i="420"/>
  <c r="AS88" i="428"/>
  <c r="AR87" i="446"/>
  <c r="AR84" i="418"/>
  <c r="AT84" i="418"/>
  <c r="AQ82" i="474"/>
  <c r="AG57" i="410"/>
  <c r="AQ80" i="452"/>
  <c r="AR80" i="452"/>
  <c r="AR81" i="450"/>
  <c r="AQ79" i="448"/>
  <c r="AS80" i="470"/>
  <c r="AT86" i="454"/>
  <c r="AR86" i="454"/>
  <c r="AS84" i="440"/>
  <c r="AT79" i="436"/>
  <c r="AS80" i="399"/>
  <c r="AQ82" i="452"/>
  <c r="AR82" i="452"/>
  <c r="AK65" i="410"/>
  <c r="AS77" i="470"/>
  <c r="AU84" i="442"/>
  <c r="AQ84" i="442"/>
  <c r="AF71" i="474"/>
  <c r="AF78" i="474"/>
  <c r="AK78" i="474"/>
  <c r="AT88" i="464"/>
  <c r="AT87" i="415"/>
  <c r="AU87" i="415"/>
  <c r="AS83" i="450"/>
  <c r="AR86" i="416"/>
  <c r="AT85" i="476"/>
  <c r="AR86" i="413"/>
  <c r="AQ86" i="413"/>
  <c r="AR83" i="452"/>
  <c r="AS80" i="474"/>
  <c r="AQ85" i="462"/>
  <c r="AR84" i="474"/>
  <c r="AU84" i="474"/>
  <c r="AT81" i="434"/>
  <c r="AQ88" i="411"/>
  <c r="AR78" i="388"/>
  <c r="AQ88" i="440"/>
  <c r="AT88" i="440"/>
  <c r="AT84" i="444"/>
  <c r="AT80" i="476"/>
  <c r="AT81" i="440"/>
  <c r="AT78" i="474"/>
  <c r="AU78" i="474"/>
  <c r="AS82" i="460"/>
  <c r="AR81" i="464"/>
  <c r="AT79" i="418"/>
  <c r="AQ77" i="458"/>
  <c r="AT77" i="458"/>
  <c r="AU87" i="428"/>
  <c r="AG76" i="410"/>
  <c r="AU81" i="424"/>
  <c r="AT81" i="424"/>
  <c r="AR86" i="446"/>
  <c r="AI81" i="468"/>
  <c r="AC86" i="466"/>
  <c r="AJ86" i="470"/>
  <c r="AJ80" i="458"/>
  <c r="AK80" i="458"/>
  <c r="AR78" i="411"/>
  <c r="AR86" i="434"/>
  <c r="AC78" i="458"/>
  <c r="AS81" i="458"/>
  <c r="AU82" i="417"/>
  <c r="AC81" i="474"/>
  <c r="AU88" i="476"/>
  <c r="AR83" i="411"/>
  <c r="AK66" i="410"/>
  <c r="AF66" i="410"/>
  <c r="AF78" i="410"/>
  <c r="AQ78" i="438"/>
  <c r="AQ77" i="414"/>
  <c r="AU77" i="414"/>
  <c r="AT79" i="460"/>
  <c r="AR82" i="448"/>
  <c r="AG83" i="410"/>
  <c r="AJ83" i="410"/>
  <c r="AT87" i="420"/>
  <c r="AS85" i="474"/>
  <c r="AQ87" i="434"/>
  <c r="AR81" i="454"/>
  <c r="AT81" i="454"/>
  <c r="AK53" i="410"/>
  <c r="AU84" i="438"/>
  <c r="AQ84" i="438"/>
  <c r="AR81" i="472"/>
  <c r="AS86" i="458"/>
  <c r="AS78" i="462"/>
  <c r="AC65" i="474"/>
  <c r="AJ58" i="462"/>
  <c r="AS77" i="450"/>
  <c r="AR77" i="450"/>
  <c r="AQ80" i="428"/>
  <c r="AT84" i="411"/>
  <c r="AR82" i="418"/>
  <c r="AQ82" i="418"/>
  <c r="AU85" i="418"/>
  <c r="AR80" i="438"/>
  <c r="AT80" i="460"/>
  <c r="AT77" i="446"/>
  <c r="AQ77" i="446"/>
  <c r="AJ73" i="410"/>
  <c r="AR79" i="458"/>
  <c r="AU86" i="424"/>
  <c r="AS86" i="424"/>
  <c r="AU79" i="416"/>
  <c r="AQ80" i="411"/>
  <c r="AU83" i="474"/>
  <c r="AR77" i="430"/>
  <c r="AQ77" i="430"/>
  <c r="AT84" i="432"/>
  <c r="AR79" i="462"/>
  <c r="AS82" i="399"/>
  <c r="AG70" i="410"/>
  <c r="AK70" i="410"/>
  <c r="AQ77" i="448"/>
  <c r="AS79" i="432"/>
  <c r="AR83" i="420"/>
  <c r="AS83" i="420"/>
  <c r="AT85" i="415"/>
  <c r="AU78" i="412"/>
  <c r="AQ81" i="474"/>
  <c r="AK58" i="460"/>
  <c r="AG58" i="460"/>
  <c r="AK54" i="476"/>
  <c r="AI60" i="472"/>
  <c r="AK60" i="472"/>
  <c r="AF59" i="464"/>
  <c r="AS83" i="388"/>
  <c r="AQ83" i="388"/>
  <c r="AU85" i="470"/>
  <c r="AS79" i="434"/>
  <c r="AR78" i="432"/>
  <c r="AC64" i="410"/>
  <c r="AR83" i="428"/>
  <c r="AS85" i="448"/>
  <c r="AS84" i="452"/>
  <c r="AI84" i="410"/>
  <c r="AG84" i="410"/>
  <c r="AT77" i="466"/>
  <c r="AU82" i="450"/>
  <c r="AU83" i="410"/>
  <c r="AQ83" i="410"/>
  <c r="AS81" i="444"/>
  <c r="AQ86" i="462"/>
  <c r="AT79" i="414"/>
  <c r="AU86" i="472"/>
  <c r="AR86" i="472"/>
  <c r="AT83" i="454"/>
  <c r="AT77" i="418"/>
  <c r="AU77" i="412"/>
  <c r="AT87" i="462"/>
  <c r="AS87" i="462"/>
  <c r="AU88" i="430"/>
  <c r="AR78" i="454"/>
  <c r="AQ88" i="410"/>
  <c r="AS77" i="416"/>
  <c r="AT77" i="416"/>
  <c r="AU77" i="434"/>
  <c r="AS79" i="442"/>
  <c r="AC88" i="456"/>
  <c r="AK81" i="460"/>
  <c r="AG82" i="462"/>
  <c r="AJ82" i="462"/>
  <c r="AK85" i="474"/>
  <c r="AR80" i="417"/>
  <c r="AT80" i="417"/>
  <c r="AU80" i="468"/>
  <c r="AT80" i="454"/>
  <c r="AU82" i="458"/>
  <c r="AQ84" i="436"/>
  <c r="AR84" i="436"/>
  <c r="AT82" i="388"/>
  <c r="AU85" i="440"/>
  <c r="AQ85" i="417"/>
  <c r="AU85" i="417"/>
  <c r="AS86" i="436"/>
  <c r="AS78" i="428"/>
  <c r="AQ80" i="418"/>
  <c r="AT80" i="418"/>
  <c r="AR88" i="468"/>
  <c r="AS84" i="430"/>
  <c r="AR83" i="418"/>
  <c r="AT83" i="418"/>
  <c r="AR78" i="418"/>
  <c r="AT82" i="416"/>
  <c r="AQ79" i="474"/>
  <c r="AC81" i="410"/>
  <c r="AR84" i="424"/>
  <c r="AU85" i="472"/>
  <c r="AR85" i="436"/>
  <c r="AS85" i="442"/>
  <c r="AU85" i="442"/>
  <c r="AT88" i="412"/>
  <c r="AI83" i="468"/>
  <c r="AJ83" i="468"/>
  <c r="AT85" i="430"/>
  <c r="AU78" i="446"/>
  <c r="AR78" i="446"/>
  <c r="AR88" i="474"/>
  <c r="AQ80" i="414"/>
  <c r="AQ82" i="438"/>
  <c r="AU82" i="454"/>
  <c r="AQ82" i="454"/>
  <c r="AR77" i="422"/>
  <c r="AU82" i="444"/>
  <c r="AR87" i="476"/>
  <c r="AU83" i="426"/>
  <c r="AQ83" i="426"/>
  <c r="AS78" i="476"/>
  <c r="AU85" i="458"/>
  <c r="AR85" i="468"/>
  <c r="AQ85" i="420"/>
  <c r="AT85" i="420"/>
  <c r="AQ82" i="424"/>
  <c r="AS77" i="474"/>
  <c r="AT82" i="456"/>
  <c r="AR77" i="411"/>
  <c r="AS77" i="411"/>
  <c r="AU86" i="417"/>
  <c r="AS77" i="417"/>
  <c r="AT85" i="444"/>
  <c r="AC87" i="476"/>
  <c r="AR78" i="440"/>
  <c r="AT82" i="442"/>
  <c r="AU81" i="466"/>
  <c r="AS81" i="418"/>
  <c r="AT81" i="418"/>
  <c r="AC87" i="466"/>
  <c r="AQ87" i="438"/>
  <c r="AR85" i="452"/>
  <c r="AQ86" i="438"/>
  <c r="AS86" i="438"/>
  <c r="AT81" i="422"/>
  <c r="AS84" i="472"/>
  <c r="AT83" i="464"/>
  <c r="AC83" i="410"/>
  <c r="AS80" i="416"/>
  <c r="AF69" i="476"/>
  <c r="AS82" i="446"/>
  <c r="AQ82" i="446"/>
  <c r="AQ78" i="460"/>
  <c r="AT79" i="413"/>
  <c r="AR88" i="424"/>
  <c r="AQ79" i="454"/>
  <c r="AU79" i="454"/>
  <c r="AQ86" i="440"/>
  <c r="AU83" i="456"/>
  <c r="AU87" i="411"/>
  <c r="AT82" i="440"/>
  <c r="AQ82" i="440"/>
  <c r="AR86" i="448"/>
  <c r="AR88" i="436"/>
  <c r="AT79" i="410"/>
  <c r="AQ77" i="420"/>
  <c r="AU77" i="420"/>
  <c r="AT85" i="464"/>
  <c r="AU87" i="460"/>
  <c r="AI58" i="410"/>
  <c r="AK58" i="410"/>
  <c r="AH72" i="466"/>
  <c r="AF67" i="460"/>
  <c r="AH67" i="460"/>
  <c r="AJ55" i="470"/>
  <c r="AK55" i="470"/>
  <c r="AJ62" i="472"/>
  <c r="AS77" i="410"/>
  <c r="AR83" i="470"/>
  <c r="AU83" i="470"/>
  <c r="AR81" i="462"/>
  <c r="AQ85" i="432"/>
  <c r="AT79" i="456"/>
  <c r="AT87" i="456"/>
  <c r="AU87" i="456"/>
  <c r="AT87" i="424"/>
  <c r="AG55" i="410"/>
  <c r="AR78" i="464"/>
  <c r="AU78" i="464"/>
  <c r="AS88" i="472"/>
  <c r="AT87" i="436"/>
  <c r="AR81" i="430"/>
  <c r="AT78" i="414"/>
  <c r="AS78" i="414"/>
  <c r="AR80" i="448"/>
  <c r="AT88" i="448"/>
  <c r="AI69" i="410"/>
  <c r="AH69" i="410"/>
  <c r="AS83" i="415"/>
  <c r="AQ82" i="430"/>
  <c r="AU84" i="426"/>
  <c r="AT83" i="432"/>
  <c r="AS83" i="432"/>
  <c r="AR79" i="411"/>
  <c r="AU88" i="420"/>
  <c r="AU86" i="470"/>
  <c r="AS83" i="476"/>
  <c r="AT83" i="476"/>
  <c r="AR77" i="444"/>
  <c r="AS77" i="472"/>
  <c r="AK57" i="450"/>
  <c r="AF74" i="388"/>
  <c r="AI53" i="411"/>
  <c r="AK69" i="424"/>
  <c r="AG68" i="436"/>
  <c r="AJ71" i="411"/>
  <c r="AK74" i="417"/>
  <c r="AC58" i="414"/>
  <c r="AK86" i="460"/>
  <c r="AJ78" i="388"/>
  <c r="AG56" i="424"/>
  <c r="AJ56" i="434"/>
  <c r="AH62" i="414"/>
  <c r="AC62" i="462"/>
  <c r="AJ63" i="416"/>
  <c r="AC85" i="415"/>
  <c r="AC64" i="426"/>
  <c r="AK58" i="450"/>
  <c r="AC75" i="444"/>
  <c r="AG78" i="430"/>
  <c r="AG73" i="388"/>
  <c r="AC55" i="416"/>
  <c r="AF79" i="426"/>
  <c r="AG87" i="388"/>
  <c r="AJ71" i="430"/>
  <c r="AI60" i="442"/>
  <c r="AI71" i="388"/>
  <c r="AC80" i="422"/>
  <c r="AF53" i="456"/>
  <c r="AI59" i="424"/>
  <c r="AC69" i="436"/>
  <c r="AC79" i="430"/>
  <c r="AC73" i="414"/>
  <c r="AI66" i="420"/>
  <c r="AI56" i="399"/>
  <c r="AF64" i="412"/>
  <c r="AG63" i="420"/>
  <c r="AK84" i="388"/>
  <c r="AI55" i="413"/>
  <c r="AI83" i="426"/>
  <c r="AI80" i="424"/>
  <c r="AJ66" i="411"/>
  <c r="AF76" i="424"/>
  <c r="AF62" i="416"/>
  <c r="AG58" i="428"/>
  <c r="AJ55" i="426"/>
  <c r="AC78" i="412"/>
  <c r="AJ82" i="388"/>
  <c r="AC69" i="422"/>
  <c r="AI68" i="440"/>
  <c r="AK53" i="417"/>
  <c r="AC83" i="426"/>
  <c r="AJ79" i="452"/>
  <c r="AC62" i="426"/>
  <c r="AF57" i="440"/>
  <c r="AF83" i="411"/>
  <c r="AH77" i="414"/>
  <c r="AK54" i="464"/>
  <c r="AC59" i="476"/>
  <c r="AG70" i="388"/>
  <c r="AF82" i="432"/>
  <c r="AG54" i="432"/>
  <c r="AC61" i="456"/>
  <c r="AH55" i="436"/>
  <c r="AI56" i="412"/>
  <c r="AG60" i="416"/>
  <c r="AI61" i="426"/>
  <c r="AC54" i="458"/>
  <c r="AI81" i="450"/>
  <c r="AC69" i="476"/>
  <c r="AI68" i="417"/>
  <c r="AC81" i="428"/>
  <c r="AJ83" i="458"/>
  <c r="AG61" i="438"/>
  <c r="AK80" i="430"/>
  <c r="AC86" i="424"/>
  <c r="AK69" i="460"/>
  <c r="AJ64" i="415"/>
  <c r="AG71" i="415"/>
  <c r="AH62" i="466"/>
  <c r="AF66" i="442"/>
  <c r="AC71" i="458"/>
  <c r="AI84" i="442"/>
  <c r="AJ53" i="424"/>
  <c r="AJ57" i="426"/>
  <c r="AJ67" i="436"/>
  <c r="AI64" i="388"/>
  <c r="AH81" i="420"/>
  <c r="AF67" i="414"/>
  <c r="AH73" i="414"/>
  <c r="AG64" i="456"/>
  <c r="AR84" i="399"/>
  <c r="AK54" i="422"/>
  <c r="AG62" i="422"/>
  <c r="AI83" i="434"/>
  <c r="AK59" i="440"/>
  <c r="AC69" i="474"/>
  <c r="AK62" i="454"/>
  <c r="AG61" i="460"/>
  <c r="AF79" i="454"/>
  <c r="AG57" i="458"/>
  <c r="AU87" i="454"/>
  <c r="AH59" i="434"/>
  <c r="AI71" i="464"/>
  <c r="AC70" i="460"/>
  <c r="AJ65" i="476"/>
  <c r="AC83" i="450"/>
  <c r="AT83" i="422"/>
  <c r="AJ80" i="464"/>
  <c r="AF68" i="432"/>
  <c r="AH81" i="428"/>
  <c r="AJ85" i="426"/>
  <c r="AI88" i="413"/>
  <c r="AC75" i="410"/>
  <c r="AK56" i="415"/>
  <c r="AC59" i="436"/>
  <c r="AK62" i="440"/>
  <c r="AI73" i="411"/>
  <c r="AJ70" i="422"/>
  <c r="AF53" i="426"/>
  <c r="AJ87" i="442"/>
  <c r="AH71" i="432"/>
  <c r="AI61" i="440"/>
  <c r="AC57" i="468"/>
  <c r="AH77" i="462"/>
  <c r="AK70" i="438"/>
  <c r="AI80" i="416"/>
  <c r="AK69" i="413"/>
  <c r="AG79" i="424"/>
  <c r="AF86" i="436"/>
  <c r="AH72" i="413"/>
  <c r="AH64" i="416"/>
  <c r="AK87" i="412"/>
  <c r="AJ83" i="414"/>
  <c r="AF87" i="432"/>
  <c r="AG76" i="422"/>
  <c r="AC83" i="464"/>
  <c r="AI54" i="428"/>
  <c r="AF66" i="412"/>
  <c r="AK55" i="411"/>
  <c r="AH72" i="416"/>
  <c r="AK87" i="415"/>
  <c r="AK67" i="412"/>
  <c r="AF82" i="422"/>
  <c r="AF56" i="422"/>
  <c r="AG69" i="440"/>
  <c r="AC59" i="446"/>
  <c r="AH72" i="460"/>
  <c r="AH66" i="444"/>
  <c r="AJ63" i="466"/>
  <c r="AC54" i="448"/>
  <c r="AG55" i="446"/>
  <c r="AG61" i="474"/>
  <c r="AH53" i="458"/>
  <c r="AF87" i="464"/>
  <c r="AC63" i="454"/>
  <c r="AF57" i="448"/>
  <c r="AJ71" i="420"/>
  <c r="AR84" i="410"/>
  <c r="AI55" i="476"/>
  <c r="AC58" i="462"/>
  <c r="AH72" i="474"/>
  <c r="AT87" i="413"/>
  <c r="AH80" i="412"/>
  <c r="AI65" i="422"/>
  <c r="AG63" i="432"/>
  <c r="AG58" i="417"/>
  <c r="AI84" i="399"/>
  <c r="AH62" i="418"/>
  <c r="AJ58" i="432"/>
  <c r="AJ55" i="434"/>
  <c r="AF87" i="430"/>
  <c r="AJ58" i="438"/>
  <c r="AH88" i="414"/>
  <c r="AK60" i="410"/>
  <c r="AJ56" i="418"/>
  <c r="AF70" i="448"/>
  <c r="AG63" i="444"/>
  <c r="AC74" i="420"/>
  <c r="AC84" i="426"/>
  <c r="AI76" i="452"/>
  <c r="AG73" i="444"/>
  <c r="AJ62" i="430"/>
  <c r="AI59" i="415"/>
  <c r="AJ88" i="434"/>
  <c r="AG65" i="474"/>
  <c r="AG53" i="422"/>
  <c r="AC86" i="432"/>
  <c r="AH74" i="438"/>
  <c r="AJ81" i="448"/>
  <c r="AG64" i="432"/>
  <c r="AJ71" i="450"/>
  <c r="AI68" i="458"/>
  <c r="AI88" i="438"/>
  <c r="AF64" i="442"/>
  <c r="AH53" i="446"/>
  <c r="AG72" i="430"/>
  <c r="AJ53" i="428"/>
  <c r="AC56" i="411"/>
  <c r="AC53" i="424"/>
  <c r="AJ72" i="422"/>
  <c r="AI82" i="450"/>
  <c r="AF58" i="434"/>
  <c r="AH53" i="420"/>
  <c r="AK82" i="464"/>
  <c r="AG81" i="462"/>
  <c r="AI77" i="442"/>
  <c r="AH87" i="450"/>
  <c r="AI83" i="442"/>
  <c r="AJ71" i="417"/>
  <c r="AJ79" i="440"/>
  <c r="AH83" i="470"/>
  <c r="AC56" i="434"/>
  <c r="AG72" i="411"/>
  <c r="AK59" i="460"/>
  <c r="AJ61" i="442"/>
  <c r="AC81" i="438"/>
  <c r="AJ67" i="456"/>
  <c r="AF88" i="458"/>
  <c r="AG63" i="458"/>
  <c r="AT78" i="417"/>
  <c r="AR80" i="464"/>
  <c r="AF69" i="422"/>
  <c r="AJ77" i="411"/>
  <c r="AH80" i="428"/>
  <c r="AK75" i="452"/>
  <c r="AK75" i="411"/>
  <c r="AH54" i="440"/>
  <c r="AH54" i="414"/>
  <c r="AK71" i="428"/>
  <c r="AH66" i="464"/>
  <c r="AC70" i="440"/>
  <c r="AI65" i="414"/>
  <c r="AH68" i="452"/>
  <c r="AF56" i="452"/>
  <c r="AC65" i="456"/>
  <c r="AI75" i="417"/>
  <c r="AG64" i="472"/>
  <c r="AJ66" i="446"/>
  <c r="AF60" i="432"/>
  <c r="AF68" i="442"/>
  <c r="AF77" i="422"/>
  <c r="AH60" i="452"/>
  <c r="AG78" i="476"/>
  <c r="AF58" i="454"/>
  <c r="AK53" i="466"/>
  <c r="AF71" i="476"/>
  <c r="AI63" i="414"/>
  <c r="AK62" i="438"/>
  <c r="AC62" i="430"/>
  <c r="AK63" i="418"/>
  <c r="AI80" i="414"/>
  <c r="AH72" i="446"/>
  <c r="AH55" i="450"/>
  <c r="AJ67" i="454"/>
  <c r="AI69" i="452"/>
  <c r="AG77" i="460"/>
  <c r="AT86" i="412"/>
  <c r="AK72" i="415"/>
  <c r="AJ82" i="466"/>
  <c r="AG65" i="426"/>
  <c r="AC72" i="458"/>
  <c r="AH82" i="470"/>
  <c r="AF56" i="426"/>
  <c r="AI53" i="476"/>
  <c r="AK54" i="458"/>
  <c r="AG61" i="450"/>
  <c r="AJ74" i="440"/>
  <c r="AR81" i="415"/>
  <c r="AJ87" i="452"/>
  <c r="AJ84" i="466"/>
  <c r="AK87" i="468"/>
  <c r="AI70" i="472"/>
  <c r="AC72" i="472"/>
  <c r="AK63" i="470"/>
  <c r="AC77" i="458"/>
  <c r="AF72" i="464"/>
  <c r="AF58" i="456"/>
  <c r="AJ85" i="470"/>
  <c r="AI65" i="472"/>
  <c r="AC64" i="470"/>
  <c r="AQ88" i="456"/>
  <c r="AF88" i="476"/>
  <c r="AS81" i="410"/>
  <c r="AC57" i="442"/>
  <c r="AJ71" i="436"/>
  <c r="AJ55" i="464"/>
  <c r="AI82" i="413"/>
  <c r="AI73" i="448"/>
  <c r="AK53" i="440"/>
  <c r="AG87" i="446"/>
  <c r="AG61" i="462"/>
  <c r="AK81" i="454"/>
  <c r="AF70" i="460"/>
  <c r="AS79" i="415"/>
  <c r="AJ71" i="452"/>
  <c r="AG86" i="418"/>
  <c r="AH60" i="440"/>
  <c r="AI69" i="438"/>
  <c r="AF66" i="454"/>
  <c r="AC68" i="446"/>
  <c r="AH82" i="448"/>
  <c r="AH81" i="472"/>
  <c r="AC57" i="466"/>
  <c r="AG57" i="474"/>
  <c r="AI86" i="472"/>
  <c r="AF53" i="442"/>
  <c r="AF68" i="446"/>
  <c r="AJ69" i="454"/>
  <c r="AG56" i="432"/>
  <c r="AK62" i="444"/>
  <c r="AK85" i="458"/>
  <c r="AF60" i="426"/>
  <c r="AG80" i="444"/>
  <c r="AK55" i="462"/>
  <c r="AF59" i="462"/>
  <c r="AF54" i="456"/>
  <c r="AI79" i="464"/>
  <c r="AG84" i="452"/>
  <c r="AC72" i="456"/>
  <c r="AI78" i="456"/>
  <c r="AH68" i="454"/>
  <c r="AR78" i="434"/>
  <c r="AG79" i="470"/>
  <c r="AI60" i="462"/>
  <c r="AJ78" i="466"/>
  <c r="AJ76" i="466"/>
  <c r="AI63" i="460"/>
  <c r="AR86" i="426"/>
  <c r="AU77" i="454"/>
  <c r="AU78" i="470"/>
  <c r="AQ86" i="422"/>
  <c r="AS83" i="399"/>
  <c r="AU77" i="452"/>
  <c r="AK61" i="472"/>
  <c r="AC70" i="442"/>
  <c r="AK71" i="460"/>
  <c r="AG85" i="416"/>
  <c r="AJ63" i="446"/>
  <c r="AG71" i="440"/>
  <c r="AG59" i="470"/>
  <c r="AC68" i="442"/>
  <c r="AT79" i="466"/>
  <c r="AH83" i="432"/>
  <c r="AK74" i="416"/>
  <c r="AI78" i="444"/>
  <c r="AJ55" i="454"/>
  <c r="AG76" i="411"/>
  <c r="AJ61" i="432"/>
  <c r="AI87" i="428"/>
  <c r="AC73" i="448"/>
  <c r="AG68" i="474"/>
  <c r="AG80" i="476"/>
  <c r="AF67" i="474"/>
  <c r="AI86" i="456"/>
  <c r="AG82" i="420"/>
  <c r="AG72" i="428"/>
  <c r="AJ59" i="442"/>
  <c r="AC88" i="413"/>
  <c r="AK70" i="442"/>
  <c r="AF63" i="468"/>
  <c r="AG76" i="446"/>
  <c r="AJ75" i="466"/>
  <c r="AK56" i="476"/>
  <c r="AC57" i="454"/>
  <c r="AJ75" i="464"/>
  <c r="AS85" i="412"/>
  <c r="AS78" i="450"/>
  <c r="AH64" i="464"/>
  <c r="AH79" i="410"/>
  <c r="AC66" i="464"/>
  <c r="AT80" i="415"/>
  <c r="AG70" i="464"/>
  <c r="AR78" i="444"/>
  <c r="AR80" i="422"/>
  <c r="AS80" i="444"/>
  <c r="AU77" i="464"/>
  <c r="AJ88" i="440"/>
  <c r="AH85" i="434"/>
  <c r="AG77" i="474"/>
  <c r="AC82" i="464"/>
  <c r="AF66" i="472"/>
  <c r="AJ65" i="444"/>
  <c r="AF59" i="458"/>
  <c r="AI73" i="442"/>
  <c r="AF55" i="440"/>
  <c r="AI60" i="470"/>
  <c r="AI73" i="464"/>
  <c r="AG85" i="476"/>
  <c r="AH66" i="474"/>
  <c r="AQ84" i="417"/>
  <c r="AI82" i="472"/>
  <c r="AQ86" i="468"/>
  <c r="AF59" i="448"/>
  <c r="AC68" i="474"/>
  <c r="AH68" i="466"/>
  <c r="AH58" i="458"/>
  <c r="AF60" i="468"/>
  <c r="AC66" i="460"/>
  <c r="AK83" i="474"/>
  <c r="AS79" i="430"/>
  <c r="AF77" i="458"/>
  <c r="AH61" i="456"/>
  <c r="AF87" i="456"/>
  <c r="AI73" i="470"/>
  <c r="AF78" i="462"/>
  <c r="AT77" i="426"/>
  <c r="AK61" i="410"/>
  <c r="AQ87" i="448"/>
  <c r="AH87" i="476"/>
  <c r="AT87" i="422"/>
  <c r="AQ85" i="388"/>
  <c r="AK78" i="458"/>
  <c r="AS88" i="466"/>
  <c r="AH66" i="470"/>
  <c r="AT88" i="414"/>
  <c r="AF54" i="468"/>
  <c r="AJ66" i="468"/>
  <c r="AR86" i="399"/>
  <c r="AK83" i="456"/>
  <c r="AT78" i="452"/>
  <c r="AR79" i="464"/>
  <c r="AS78" i="456"/>
  <c r="AJ77" i="464"/>
  <c r="AC88" i="470"/>
  <c r="AG73" i="472"/>
  <c r="AR82" i="414"/>
  <c r="AF77" i="410"/>
  <c r="AH81" i="476"/>
  <c r="AI58" i="470"/>
  <c r="AK80" i="472"/>
  <c r="AQ81" i="470"/>
  <c r="AJ71" i="442"/>
  <c r="AJ68" i="410"/>
  <c r="AI76" i="476"/>
  <c r="AH56" i="446"/>
  <c r="AK83" i="464"/>
  <c r="AC56" i="464"/>
  <c r="AI55" i="474"/>
  <c r="AU77" i="440"/>
  <c r="AF59" i="474"/>
  <c r="AJ60" i="458"/>
  <c r="AC54" i="468"/>
  <c r="AI85" i="464"/>
  <c r="AR84" i="422"/>
  <c r="AS83" i="468"/>
  <c r="AT77" i="413"/>
  <c r="AG76" i="464"/>
  <c r="AK79" i="462"/>
  <c r="AR80" i="442"/>
  <c r="AI65" i="460"/>
  <c r="AK59" i="476"/>
  <c r="AR88" i="470"/>
  <c r="AU80" i="413"/>
  <c r="AH80" i="462"/>
  <c r="AG77" i="468"/>
  <c r="AC73" i="474"/>
  <c r="AT83" i="448"/>
  <c r="AR84" i="476"/>
  <c r="AR77" i="428"/>
  <c r="AQ78" i="426"/>
  <c r="AS82" i="468"/>
  <c r="AT85" i="426"/>
  <c r="AT77" i="424"/>
  <c r="AU80" i="472"/>
  <c r="AC65" i="448"/>
  <c r="AQ81" i="448"/>
  <c r="AS88" i="446"/>
  <c r="AF65" i="462"/>
  <c r="AH58" i="472"/>
  <c r="AF84" i="462"/>
  <c r="AG75" i="468"/>
  <c r="AJ66" i="476"/>
  <c r="AF70" i="462"/>
  <c r="AS82" i="436"/>
  <c r="AT88" i="422"/>
  <c r="AH85" i="472"/>
  <c r="AC68" i="410"/>
  <c r="AK86" i="464"/>
  <c r="AJ77" i="466"/>
  <c r="AS81" i="456"/>
  <c r="AJ53" i="460"/>
  <c r="AH73" i="474"/>
  <c r="AU83" i="460"/>
  <c r="AR79" i="446"/>
  <c r="AR85" i="411"/>
  <c r="AG54" i="472"/>
  <c r="AI67" i="472"/>
  <c r="AS87" i="450"/>
  <c r="AS87" i="416"/>
  <c r="AU79" i="468"/>
  <c r="AQ86" i="388"/>
  <c r="AS87" i="444"/>
  <c r="AQ81" i="428"/>
  <c r="AU81" i="446"/>
  <c r="AU84" i="460"/>
  <c r="AQ77" i="462"/>
  <c r="AQ81" i="438"/>
  <c r="AR79" i="417"/>
  <c r="AT78" i="424"/>
  <c r="AI62" i="410"/>
  <c r="AQ88" i="462"/>
  <c r="AU81" i="416"/>
  <c r="AJ57" i="468"/>
  <c r="AG74" i="458"/>
  <c r="AK72" i="476"/>
  <c r="AQ87" i="430"/>
  <c r="AU83" i="472"/>
  <c r="AU85" i="428"/>
  <c r="AT88" i="438"/>
  <c r="AS83" i="434"/>
  <c r="AI84" i="460"/>
  <c r="AT88" i="415"/>
  <c r="AU78" i="422"/>
  <c r="AS80" i="440"/>
  <c r="AF86" i="410"/>
  <c r="AF69" i="472"/>
  <c r="AI57" i="472"/>
  <c r="AC62" i="466"/>
  <c r="AR85" i="438"/>
  <c r="AQ86" i="418"/>
  <c r="AF54" i="410"/>
  <c r="AS83" i="424"/>
  <c r="AU83" i="458"/>
  <c r="AU80" i="420"/>
  <c r="AT80" i="420"/>
  <c r="AU88" i="428"/>
  <c r="AQ87" i="446"/>
  <c r="AS84" i="418"/>
  <c r="AR82" i="474"/>
  <c r="AT82" i="474"/>
  <c r="AH57" i="410"/>
  <c r="AT80" i="452"/>
  <c r="AU81" i="450"/>
  <c r="AS81" i="450"/>
  <c r="AT79" i="448"/>
  <c r="AT80" i="470"/>
  <c r="AQ86" i="454"/>
  <c r="AU84" i="440"/>
  <c r="AQ84" i="440"/>
  <c r="AU79" i="436"/>
  <c r="AR80" i="399"/>
  <c r="AT82" i="452"/>
  <c r="AJ65" i="410"/>
  <c r="AI65" i="410"/>
  <c r="AQ77" i="470"/>
  <c r="AR84" i="442"/>
  <c r="AH71" i="474"/>
  <c r="AK71" i="474"/>
  <c r="AG78" i="474"/>
  <c r="AH78" i="474"/>
  <c r="AU88" i="464"/>
  <c r="AS87" i="415"/>
  <c r="AQ83" i="450"/>
  <c r="AT83" i="450"/>
  <c r="AQ86" i="416"/>
  <c r="AR85" i="476"/>
  <c r="AU86" i="413"/>
  <c r="AU83" i="452"/>
  <c r="AQ83" i="452"/>
  <c r="AQ80" i="474"/>
  <c r="AS85" i="462"/>
  <c r="AT84" i="474"/>
  <c r="AS81" i="434"/>
  <c r="AR81" i="434"/>
  <c r="AS88" i="411"/>
  <c r="AS78" i="388"/>
  <c r="AS88" i="440"/>
  <c r="AR84" i="444"/>
  <c r="AU84" i="444"/>
  <c r="AQ80" i="476"/>
  <c r="AQ81" i="440"/>
  <c r="AR78" i="474"/>
  <c r="AT82" i="460"/>
  <c r="AQ82" i="460"/>
  <c r="AS81" i="464"/>
  <c r="AU79" i="418"/>
  <c r="AU77" i="458"/>
  <c r="AS87" i="428"/>
  <c r="AT87" i="428"/>
  <c r="AJ76" i="410"/>
  <c r="AS81" i="424"/>
  <c r="AQ86" i="446"/>
  <c r="AS86" i="446"/>
  <c r="AH81" i="468"/>
  <c r="AI86" i="470"/>
  <c r="AH86" i="470"/>
  <c r="AI80" i="458"/>
  <c r="AC55" i="474"/>
  <c r="AQ78" i="411"/>
  <c r="AQ86" i="434"/>
  <c r="AR81" i="458"/>
  <c r="AQ81" i="458"/>
  <c r="AT82" i="417"/>
  <c r="AT88" i="476"/>
  <c r="AR88" i="476"/>
  <c r="AQ83" i="411"/>
  <c r="AI66" i="410"/>
  <c r="AG78" i="410"/>
  <c r="AI78" i="410"/>
  <c r="AT78" i="438"/>
  <c r="AS77" i="414"/>
  <c r="AS79" i="460"/>
  <c r="AQ79" i="460"/>
  <c r="AU82" i="448"/>
  <c r="AK83" i="410"/>
  <c r="AQ87" i="420"/>
  <c r="AS87" i="420"/>
  <c r="AQ85" i="474"/>
  <c r="AR87" i="434"/>
  <c r="AU81" i="454"/>
  <c r="AJ53" i="410"/>
  <c r="AG53" i="410"/>
  <c r="AT84" i="438"/>
  <c r="AS81" i="472"/>
  <c r="AT81" i="472"/>
  <c r="AU86" i="458"/>
  <c r="AR78" i="462"/>
  <c r="AC75" i="476"/>
  <c r="AH58" i="462"/>
  <c r="AU77" i="450"/>
  <c r="AU80" i="428"/>
  <c r="AT80" i="428"/>
  <c r="AR84" i="411"/>
  <c r="AS82" i="418"/>
  <c r="AR85" i="418"/>
  <c r="AT85" i="418"/>
  <c r="AS80" i="438"/>
  <c r="AU80" i="460"/>
  <c r="AU77" i="446"/>
  <c r="AF73" i="410"/>
  <c r="AG73" i="410"/>
  <c r="AT79" i="458"/>
  <c r="AT86" i="424"/>
  <c r="AT79" i="416"/>
  <c r="AQ79" i="416"/>
  <c r="AT80" i="411"/>
  <c r="AQ83" i="474"/>
  <c r="AU77" i="430"/>
  <c r="AU84" i="432"/>
  <c r="AR84" i="432"/>
  <c r="AU79" i="462"/>
  <c r="AQ82" i="399"/>
  <c r="AI70" i="410"/>
  <c r="AF70" i="410"/>
  <c r="AT77" i="448"/>
  <c r="AQ79" i="432"/>
  <c r="AQ83" i="420"/>
  <c r="AQ85" i="415"/>
  <c r="AS85" i="415"/>
  <c r="AT78" i="412"/>
  <c r="AS81" i="474"/>
  <c r="AJ58" i="460"/>
  <c r="AI58" i="460"/>
  <c r="AH54" i="476"/>
  <c r="AG60" i="472"/>
  <c r="AF60" i="472"/>
  <c r="AJ59" i="464"/>
  <c r="AT83" i="388"/>
  <c r="AQ85" i="470"/>
  <c r="AR85" i="470"/>
  <c r="AU79" i="434"/>
  <c r="AT78" i="432"/>
  <c r="AU83" i="428"/>
  <c r="AS83" i="428"/>
  <c r="AR85" i="448"/>
  <c r="AU84" i="452"/>
  <c r="AF84" i="410"/>
  <c r="AJ84" i="410"/>
  <c r="AS77" i="466"/>
  <c r="AS82" i="450"/>
  <c r="AS83" i="410"/>
  <c r="AR81" i="444"/>
  <c r="AU81" i="444"/>
  <c r="AT86" i="462"/>
  <c r="AS79" i="414"/>
  <c r="AT86" i="472"/>
  <c r="AR83" i="454"/>
  <c r="AQ83" i="454"/>
  <c r="AU77" i="418"/>
  <c r="AQ77" i="412"/>
  <c r="AR87" i="462"/>
  <c r="AS88" i="430"/>
  <c r="AT88" i="430"/>
  <c r="AT78" i="454"/>
  <c r="AT88" i="410"/>
  <c r="AQ77" i="416"/>
  <c r="AR77" i="434"/>
  <c r="AT77" i="434"/>
  <c r="AT79" i="442"/>
  <c r="AI81" i="460"/>
  <c r="AF81" i="460"/>
  <c r="AI82" i="462"/>
  <c r="AC88" i="472"/>
  <c r="AI85" i="474"/>
  <c r="AS80" i="417"/>
  <c r="AS80" i="468"/>
  <c r="AT80" i="468"/>
  <c r="AQ80" i="454"/>
  <c r="AQ82" i="458"/>
  <c r="AS84" i="436"/>
  <c r="AU82" i="388"/>
  <c r="AR82" i="388"/>
  <c r="AS85" i="440"/>
  <c r="AT85" i="417"/>
  <c r="AQ86" i="436"/>
  <c r="AR86" i="436"/>
  <c r="AT78" i="428"/>
  <c r="AU80" i="418"/>
  <c r="AS88" i="468"/>
  <c r="AQ88" i="468"/>
  <c r="AR84" i="430"/>
  <c r="AS83" i="418"/>
  <c r="AT78" i="418"/>
  <c r="AS78" i="418"/>
  <c r="AQ82" i="416"/>
  <c r="AR79" i="474"/>
  <c r="AQ84" i="424"/>
  <c r="AT84" i="424"/>
  <c r="AQ85" i="472"/>
  <c r="AQ85" i="436"/>
  <c r="AT85" i="442"/>
  <c r="AR88" i="412"/>
  <c r="AQ88" i="412"/>
  <c r="AH83" i="468"/>
  <c r="AG83" i="468"/>
  <c r="AR85" i="430"/>
  <c r="AS78" i="446"/>
  <c r="AQ88" i="474"/>
  <c r="AS88" i="474"/>
  <c r="AU80" i="414"/>
  <c r="AS82" i="438"/>
  <c r="AS82" i="454"/>
  <c r="AS77" i="422"/>
  <c r="AT77" i="422"/>
  <c r="AT82" i="444"/>
  <c r="AS87" i="476"/>
  <c r="AS83" i="426"/>
  <c r="AU78" i="476"/>
  <c r="AT78" i="476"/>
  <c r="AR85" i="458"/>
  <c r="AU85" i="468"/>
  <c r="AR85" i="420"/>
  <c r="AR82" i="424"/>
  <c r="AT82" i="424"/>
  <c r="AU77" i="474"/>
  <c r="AS82" i="456"/>
  <c r="AQ77" i="411"/>
  <c r="AQ86" i="417"/>
  <c r="AS86" i="417"/>
  <c r="AQ77" i="417"/>
  <c r="AR85" i="444"/>
  <c r="AQ78" i="440"/>
  <c r="AT78" i="440"/>
  <c r="AR82" i="442"/>
  <c r="AQ81" i="466"/>
  <c r="AQ81" i="418"/>
  <c r="AC86" i="474"/>
  <c r="AT87" i="438"/>
  <c r="AU87" i="438"/>
  <c r="AU85" i="452"/>
  <c r="AR86" i="438"/>
  <c r="AQ81" i="422"/>
  <c r="AU81" i="422"/>
  <c r="AU84" i="472"/>
  <c r="AR83" i="464"/>
  <c r="AT80" i="416"/>
  <c r="AR80" i="416"/>
  <c r="AG69" i="476"/>
  <c r="AR82" i="446"/>
  <c r="AR78" i="460"/>
  <c r="AT78" i="460"/>
  <c r="AS79" i="413"/>
  <c r="AT88" i="424"/>
  <c r="AS79" i="454"/>
  <c r="AS86" i="440"/>
  <c r="AT86" i="440"/>
  <c r="AT83" i="456"/>
  <c r="AQ87" i="411"/>
  <c r="AS82" i="440"/>
  <c r="AU86" i="448"/>
  <c r="AT86" i="448"/>
  <c r="AS88" i="436"/>
  <c r="AS79" i="410"/>
  <c r="AS77" i="420"/>
  <c r="AS85" i="464"/>
  <c r="AU85" i="464"/>
  <c r="AQ87" i="460"/>
  <c r="AF58" i="410"/>
  <c r="AF72" i="466"/>
  <c r="AK72" i="466"/>
  <c r="AG67" i="460"/>
  <c r="AC53" i="466"/>
  <c r="AH55" i="470"/>
  <c r="AK62" i="472"/>
  <c r="AH62" i="472"/>
  <c r="AQ77" i="410"/>
  <c r="AT83" i="470"/>
  <c r="AT81" i="462"/>
  <c r="AU81" i="462"/>
  <c r="AS85" i="432"/>
  <c r="AQ79" i="456"/>
  <c r="AQ87" i="456"/>
  <c r="AR87" i="424"/>
  <c r="AS87" i="424"/>
  <c r="AH55" i="410"/>
  <c r="AQ78" i="464"/>
  <c r="AT88" i="472"/>
  <c r="AU88" i="472"/>
  <c r="AQ87" i="436"/>
  <c r="AS81" i="430"/>
  <c r="AQ78" i="414"/>
  <c r="AT80" i="448"/>
  <c r="AQ80" i="448"/>
  <c r="AU88" i="448"/>
  <c r="AJ69" i="410"/>
  <c r="AR83" i="415"/>
  <c r="AQ83" i="415"/>
  <c r="AR82" i="430"/>
  <c r="AR84" i="426"/>
  <c r="AR83" i="432"/>
  <c r="AU79" i="411"/>
  <c r="AT79" i="411"/>
  <c r="AS88" i="420"/>
  <c r="AT86" i="470"/>
  <c r="AQ83" i="476"/>
  <c r="AU77" i="444"/>
  <c r="AT77" i="444"/>
  <c r="AQ77" i="472"/>
  <c r="AK77" i="442"/>
  <c r="AF65" i="472"/>
  <c r="AH71" i="436"/>
  <c r="AH61" i="458"/>
  <c r="AJ73" i="434"/>
  <c r="AK64" i="446"/>
  <c r="AJ79" i="474"/>
  <c r="AK69" i="474"/>
  <c r="AI87" i="434"/>
  <c r="AC87" i="460"/>
  <c r="AG72" i="442"/>
  <c r="AG73" i="454"/>
  <c r="AF88" i="470"/>
  <c r="AJ75" i="416"/>
  <c r="AF69" i="454"/>
  <c r="AH62" i="444"/>
  <c r="AG60" i="426"/>
  <c r="AJ55" i="462"/>
  <c r="AC69" i="468"/>
  <c r="AK84" i="452"/>
  <c r="AF86" i="454"/>
  <c r="AT78" i="434"/>
  <c r="AK67" i="452"/>
  <c r="AG53" i="464"/>
  <c r="AK79" i="466"/>
  <c r="AS84" i="466"/>
  <c r="AU83" i="399"/>
  <c r="AU86" i="456"/>
  <c r="AG70" i="452"/>
  <c r="AI85" i="416"/>
  <c r="AK79" i="460"/>
  <c r="AI67" i="466"/>
  <c r="AJ83" i="432"/>
  <c r="AG59" i="454"/>
  <c r="AK55" i="454"/>
  <c r="AG86" i="420"/>
  <c r="AH64" i="454"/>
  <c r="AF80" i="456"/>
  <c r="AF61" i="468"/>
  <c r="AC65" i="444"/>
  <c r="AJ78" i="446"/>
  <c r="AH54" i="470"/>
  <c r="AH76" i="446"/>
  <c r="AH56" i="476"/>
  <c r="AG65" i="450"/>
  <c r="AU78" i="450"/>
  <c r="AG83" i="466"/>
  <c r="AH82" i="474"/>
  <c r="AJ84" i="472"/>
  <c r="AS86" i="410"/>
  <c r="AI88" i="440"/>
  <c r="AF72" i="448"/>
  <c r="AG83" i="444"/>
  <c r="AH56" i="466"/>
  <c r="AH65" i="466"/>
  <c r="AK66" i="448"/>
  <c r="AH87" i="410"/>
  <c r="AK66" i="474"/>
  <c r="AC79" i="472"/>
  <c r="AG64" i="460"/>
  <c r="AI82" i="468"/>
  <c r="AS79" i="476"/>
  <c r="AH75" i="470"/>
  <c r="AC73" i="466"/>
  <c r="AG87" i="456"/>
  <c r="AF73" i="470"/>
  <c r="AJ87" i="474"/>
  <c r="AJ87" i="476"/>
  <c r="AJ81" i="410"/>
  <c r="AQ79" i="452"/>
  <c r="AU84" i="454"/>
  <c r="AI54" i="468"/>
  <c r="AT86" i="466"/>
  <c r="AU80" i="462"/>
  <c r="AU84" i="416"/>
  <c r="AQ85" i="422"/>
  <c r="AQ82" i="414"/>
  <c r="AG81" i="476"/>
  <c r="AK58" i="470"/>
  <c r="AR81" i="470"/>
  <c r="AG68" i="410"/>
  <c r="AG56" i="446"/>
  <c r="AH85" i="468"/>
  <c r="AF78" i="470"/>
  <c r="AI68" i="460"/>
  <c r="AC70" i="410"/>
  <c r="AH61" i="476"/>
  <c r="AK54" i="474"/>
  <c r="AC70" i="472"/>
  <c r="AF55" i="466"/>
  <c r="AJ59" i="476"/>
  <c r="AQ84" i="428"/>
  <c r="AF77" i="468"/>
  <c r="AT87" i="464"/>
  <c r="AS77" i="476"/>
  <c r="AT82" i="415"/>
  <c r="AR84" i="412"/>
  <c r="AQ82" i="420"/>
  <c r="AR81" i="448"/>
  <c r="AH65" i="462"/>
  <c r="AG84" i="462"/>
  <c r="AF66" i="476"/>
  <c r="AF73" i="460"/>
  <c r="AC72" i="474"/>
  <c r="AF86" i="464"/>
  <c r="AS85" i="460"/>
  <c r="AH74" i="470"/>
  <c r="AG63" i="410"/>
  <c r="AQ84" i="415"/>
  <c r="AU85" i="410"/>
  <c r="AU84" i="388"/>
  <c r="AQ79" i="472"/>
  <c r="AQ84" i="460"/>
  <c r="AS81" i="438"/>
  <c r="AR78" i="424"/>
  <c r="AU88" i="462"/>
  <c r="AK57" i="468"/>
  <c r="AT87" i="430"/>
  <c r="AR88" i="438"/>
  <c r="AG84" i="460"/>
  <c r="AR87" i="418"/>
  <c r="AJ69" i="472"/>
  <c r="AU85" i="438"/>
  <c r="AT86" i="444"/>
  <c r="AQ88" i="428"/>
  <c r="AU84" i="418"/>
  <c r="AK57" i="410"/>
  <c r="AQ81" i="450"/>
  <c r="AU80" i="470"/>
  <c r="AS79" i="436"/>
  <c r="AS82" i="452"/>
  <c r="AT77" i="470"/>
  <c r="AJ71" i="474"/>
  <c r="AQ88" i="464"/>
  <c r="AT86" i="416"/>
  <c r="AS86" i="413"/>
  <c r="AT85" i="462"/>
  <c r="AQ81" i="434"/>
  <c r="AQ78" i="388"/>
  <c r="AS80" i="476"/>
  <c r="AR81" i="440"/>
  <c r="AU81" i="464"/>
  <c r="AS77" i="458"/>
  <c r="AQ81" i="424"/>
  <c r="AF81" i="468"/>
  <c r="AG80" i="458"/>
  <c r="AT86" i="434"/>
  <c r="AS82" i="417"/>
  <c r="AS83" i="411"/>
  <c r="AH78" i="410"/>
  <c r="AR79" i="460"/>
  <c r="AI83" i="410"/>
  <c r="AT87" i="434"/>
  <c r="AH53" i="410"/>
  <c r="AQ81" i="472"/>
  <c r="AU78" i="462"/>
  <c r="AQ77" i="450"/>
  <c r="AU84" i="411"/>
  <c r="AQ85" i="418"/>
  <c r="AT80" i="438"/>
  <c r="AH73" i="410"/>
  <c r="AR86" i="424"/>
  <c r="AS80" i="411"/>
  <c r="AT79" i="462"/>
  <c r="AH70" i="410"/>
  <c r="AR79" i="432"/>
  <c r="AR78" i="412"/>
  <c r="AF58" i="460"/>
  <c r="AH60" i="472"/>
  <c r="AR83" i="388"/>
  <c r="AT79" i="434"/>
  <c r="AT83" i="428"/>
  <c r="AQ85" i="448"/>
  <c r="AU77" i="466"/>
  <c r="AR83" i="410"/>
  <c r="AS86" i="462"/>
  <c r="AU83" i="454"/>
  <c r="AT77" i="412"/>
  <c r="AQ78" i="454"/>
  <c r="AQ77" i="434"/>
  <c r="AG81" i="460"/>
  <c r="AJ85" i="474"/>
  <c r="AU80" i="417"/>
  <c r="AS80" i="454"/>
  <c r="AQ82" i="388"/>
  <c r="AR85" i="417"/>
  <c r="AC62" i="410"/>
  <c r="AQ84" i="430"/>
  <c r="AU78" i="418"/>
  <c r="AS79" i="474"/>
  <c r="AT85" i="472"/>
  <c r="AR85" i="442"/>
  <c r="AF83" i="468"/>
  <c r="AT78" i="446"/>
  <c r="AT80" i="414"/>
  <c r="AR82" i="444"/>
  <c r="AR83" i="426"/>
  <c r="AQ85" i="458"/>
  <c r="AU82" i="424"/>
  <c r="AR82" i="456"/>
  <c r="AR77" i="417"/>
  <c r="AQ85" i="444"/>
  <c r="AS82" i="442"/>
  <c r="AC83" i="472"/>
  <c r="AT85" i="452"/>
  <c r="AR84" i="472"/>
  <c r="AQ80" i="416"/>
  <c r="AU82" i="446"/>
  <c r="AQ79" i="413"/>
  <c r="AU86" i="440"/>
  <c r="AT87" i="411"/>
  <c r="AT88" i="436"/>
  <c r="AR85" i="464"/>
  <c r="AH58" i="410"/>
  <c r="AK67" i="460"/>
  <c r="AG62" i="472"/>
  <c r="AQ83" i="470"/>
  <c r="AR85" i="432"/>
  <c r="AQ87" i="424"/>
  <c r="AS78" i="464"/>
  <c r="AU87" i="436"/>
  <c r="AS80" i="448"/>
  <c r="AF69" i="410"/>
  <c r="AU82" i="430"/>
  <c r="AU83" i="432"/>
  <c r="AS86" i="470"/>
  <c r="AT77" i="472"/>
  <c r="AH85" i="399"/>
  <c r="AS79" i="399"/>
  <c r="AG86" i="426"/>
  <c r="AJ57" i="428"/>
  <c r="AI54" i="430"/>
  <c r="AG76" i="413"/>
  <c r="AF79" i="420"/>
  <c r="AK65" i="442"/>
  <c r="AI58" i="452"/>
  <c r="AG77" i="438"/>
  <c r="AJ62" i="442"/>
  <c r="AC71" i="399"/>
  <c r="AH70" i="432"/>
  <c r="AJ70" i="413"/>
  <c r="AH64" i="458"/>
  <c r="AK62" i="452"/>
  <c r="AI83" i="399"/>
  <c r="AF54" i="426"/>
  <c r="AK66" i="440"/>
  <c r="AI73" i="417"/>
  <c r="AC87" i="446"/>
  <c r="AC65" i="422"/>
  <c r="AC66" i="413"/>
  <c r="AG80" i="415"/>
  <c r="AH75" i="422"/>
  <c r="AG75" i="474"/>
  <c r="AK83" i="422"/>
  <c r="AI73" i="418"/>
  <c r="AG75" i="434"/>
  <c r="AF58" i="422"/>
  <c r="AS86" i="464"/>
  <c r="AI81" i="424"/>
  <c r="AG67" i="413"/>
  <c r="AQ88" i="388"/>
  <c r="AI53" i="418"/>
  <c r="AH86" i="446"/>
  <c r="AK72" i="424"/>
  <c r="AF62" i="420"/>
  <c r="AJ84" i="418"/>
  <c r="AC71" i="442"/>
  <c r="AG69" i="462"/>
  <c r="AG66" i="424"/>
  <c r="AK80" i="442"/>
  <c r="AH59" i="468"/>
  <c r="AF79" i="428"/>
  <c r="AF55" i="412"/>
  <c r="AI67" i="415"/>
  <c r="AJ69" i="418"/>
  <c r="AG76" i="416"/>
  <c r="AG61" i="436"/>
  <c r="AI79" i="418"/>
  <c r="AH60" i="424"/>
  <c r="AI71" i="424"/>
  <c r="AK60" i="444"/>
  <c r="AC56" i="410"/>
  <c r="AH67" i="448"/>
  <c r="AI81" i="432"/>
  <c r="AF85" i="422"/>
  <c r="AG80" i="434"/>
  <c r="AK57" i="436"/>
  <c r="AG60" i="430"/>
  <c r="AK74" i="418"/>
  <c r="AH77" i="412"/>
  <c r="AJ67" i="417"/>
  <c r="AF83" i="413"/>
  <c r="AK60" i="416"/>
  <c r="AH76" i="444"/>
  <c r="AJ71" i="448"/>
  <c r="AJ55" i="456"/>
  <c r="AK85" i="417"/>
  <c r="AG64" i="417"/>
  <c r="AJ76" i="442"/>
  <c r="AJ62" i="434"/>
  <c r="AI61" i="438"/>
  <c r="AI59" i="428"/>
  <c r="AK77" i="426"/>
  <c r="AJ69" i="460"/>
  <c r="AF75" i="413"/>
  <c r="AK82" i="416"/>
  <c r="AG72" i="410"/>
  <c r="AG66" i="442"/>
  <c r="AF58" i="442"/>
  <c r="AG84" i="442"/>
  <c r="AK53" i="424"/>
  <c r="AH72" i="412"/>
  <c r="AK67" i="436"/>
  <c r="AH64" i="388"/>
  <c r="AJ80" i="418"/>
  <c r="AG67" i="414"/>
  <c r="AJ77" i="413"/>
  <c r="AI64" i="456"/>
  <c r="AJ53" i="412"/>
  <c r="AC80" i="413"/>
  <c r="AJ75" i="460"/>
  <c r="AF83" i="434"/>
  <c r="AC60" i="434"/>
  <c r="AI67" i="434"/>
  <c r="AJ88" i="442"/>
  <c r="AK71" i="438"/>
  <c r="AK79" i="454"/>
  <c r="AC80" i="444"/>
  <c r="AG64" i="434"/>
  <c r="AI65" i="454"/>
  <c r="AH58" i="414"/>
  <c r="AK82" i="436"/>
  <c r="AT86" i="414"/>
  <c r="AG79" i="476"/>
  <c r="AJ53" i="462"/>
  <c r="AR86" i="452"/>
  <c r="AF57" i="388"/>
  <c r="AK81" i="428"/>
  <c r="AH85" i="426"/>
  <c r="AJ76" i="415"/>
  <c r="AK74" i="442"/>
  <c r="AJ56" i="415"/>
  <c r="AG77" i="415"/>
  <c r="AC61" i="440"/>
  <c r="AI63" i="424"/>
  <c r="AF70" i="422"/>
  <c r="AI83" i="438"/>
  <c r="AI77" i="444"/>
  <c r="AI71" i="432"/>
  <c r="AC88" i="458"/>
  <c r="AJ58" i="468"/>
  <c r="AC54" i="415"/>
  <c r="AF82" i="426"/>
  <c r="AG80" i="416"/>
  <c r="AI69" i="413"/>
  <c r="AC75" i="420"/>
  <c r="AC70" i="434"/>
  <c r="AC58" i="418"/>
  <c r="AC65" i="432"/>
  <c r="AG80" i="438"/>
  <c r="AH83" i="414"/>
  <c r="AC79" i="454"/>
  <c r="AF77" i="452"/>
  <c r="AJ65" i="456"/>
  <c r="AG82" i="418"/>
  <c r="AH66" i="412"/>
  <c r="AF55" i="411"/>
  <c r="AI66" i="450"/>
  <c r="AI87" i="415"/>
  <c r="AI81" i="444"/>
  <c r="AG81" i="412"/>
  <c r="AH56" i="422"/>
  <c r="AI69" i="440"/>
  <c r="AF71" i="422"/>
  <c r="AG72" i="460"/>
  <c r="AH53" i="454"/>
  <c r="AC59" i="422"/>
  <c r="AC86" i="430"/>
  <c r="AH67" i="444"/>
  <c r="AF61" i="474"/>
  <c r="AH60" i="474"/>
  <c r="AG62" i="436"/>
  <c r="AS78" i="416"/>
  <c r="AH57" i="448"/>
  <c r="AH74" i="466"/>
  <c r="AT84" i="410"/>
  <c r="AI56" i="474"/>
  <c r="AH83" i="472"/>
  <c r="AT78" i="448"/>
  <c r="AC69" i="418"/>
  <c r="AI57" i="432"/>
  <c r="AK65" i="422"/>
  <c r="AC58" i="448"/>
  <c r="AF59" i="430"/>
  <c r="AK54" i="411"/>
  <c r="AI62" i="418"/>
  <c r="AF63" i="428"/>
  <c r="AK55" i="434"/>
  <c r="AJ67" i="388"/>
  <c r="AI58" i="438"/>
  <c r="AK88" i="414"/>
  <c r="AG56" i="442"/>
  <c r="AF84" i="416"/>
  <c r="AC73" i="428"/>
  <c r="AH76" i="428"/>
  <c r="AF80" i="440"/>
  <c r="AG86" i="414"/>
  <c r="AK76" i="452"/>
  <c r="AH68" i="411"/>
  <c r="AH62" i="430"/>
  <c r="AC84" i="415"/>
  <c r="AF73" i="415"/>
  <c r="AI65" i="474"/>
  <c r="AF56" i="428"/>
  <c r="AG57" i="411"/>
  <c r="AF74" i="438"/>
  <c r="AC85" i="448"/>
  <c r="AH64" i="432"/>
  <c r="AH71" i="450"/>
  <c r="AC76" i="430"/>
  <c r="AJ78" i="422"/>
  <c r="AK64" i="442"/>
  <c r="AG88" i="462"/>
  <c r="AF72" i="430"/>
  <c r="AI64" i="452"/>
  <c r="AJ84" i="434"/>
  <c r="AK68" i="420"/>
  <c r="AK72" i="422"/>
  <c r="AC82" i="462"/>
  <c r="AF75" i="448"/>
  <c r="AG53" i="420"/>
  <c r="AI77" i="434"/>
  <c r="AC78" i="464"/>
  <c r="AC87" i="450"/>
  <c r="AC60" i="460"/>
  <c r="AH54" i="454"/>
  <c r="AG85" i="452"/>
  <c r="AR83" i="446"/>
  <c r="AG78" i="434"/>
  <c r="AK77" i="448"/>
  <c r="AF59" i="460"/>
  <c r="AK57" i="462"/>
  <c r="AI72" i="440"/>
  <c r="AJ74" i="462"/>
  <c r="AJ78" i="472"/>
  <c r="AH63" i="458"/>
  <c r="AJ80" i="468"/>
  <c r="AS80" i="464"/>
  <c r="AG83" i="420"/>
  <c r="AC53" i="416"/>
  <c r="AK78" i="428"/>
  <c r="AH75" i="452"/>
  <c r="AF57" i="430"/>
  <c r="AI55" i="452"/>
  <c r="AG73" i="450"/>
  <c r="AG71" i="428"/>
  <c r="AF66" i="464"/>
  <c r="AF62" i="424"/>
  <c r="AK87" i="416"/>
  <c r="AJ68" i="452"/>
  <c r="AG71" i="446"/>
  <c r="AI58" i="474"/>
  <c r="AI87" i="436"/>
  <c r="AC59" i="442"/>
  <c r="AG84" i="470"/>
  <c r="AH60" i="432"/>
  <c r="AJ68" i="442"/>
  <c r="AI59" i="436"/>
  <c r="AG60" i="452"/>
  <c r="AC80" i="452"/>
  <c r="AJ87" i="458"/>
  <c r="AH70" i="468"/>
  <c r="AK71" i="476"/>
  <c r="AJ73" i="412"/>
  <c r="AG62" i="438"/>
  <c r="AF77" i="454"/>
  <c r="AU77" i="388"/>
  <c r="AK80" i="414"/>
  <c r="AI72" i="436"/>
  <c r="AF55" i="450"/>
  <c r="AK67" i="454"/>
  <c r="AF85" i="462"/>
  <c r="AJ77" i="460"/>
  <c r="AI82" i="476"/>
  <c r="AJ57" i="442"/>
  <c r="AF82" i="466"/>
  <c r="AK59" i="412"/>
  <c r="AC64" i="442"/>
  <c r="AI55" i="472"/>
  <c r="AG56" i="426"/>
  <c r="AG53" i="476"/>
  <c r="AK56" i="468"/>
  <c r="AK61" i="450"/>
  <c r="AR82" i="476"/>
  <c r="AC80" i="474"/>
  <c r="AC58" i="466"/>
  <c r="AH60" i="450"/>
  <c r="AH87" i="468"/>
  <c r="AU82" i="472"/>
  <c r="AK88" i="474"/>
  <c r="AH82" i="458"/>
  <c r="AG58" i="464"/>
  <c r="AK62" i="470"/>
  <c r="AQ87" i="414"/>
  <c r="AF85" i="470"/>
  <c r="AG56" i="458"/>
  <c r="AS84" i="434"/>
  <c r="AS84" i="413"/>
  <c r="AH76" i="458"/>
  <c r="AJ57" i="454"/>
  <c r="AC63" i="476"/>
  <c r="AJ73" i="448"/>
  <c r="AC67" i="464"/>
  <c r="AC62" i="464"/>
  <c r="AR79" i="415"/>
  <c r="AK86" i="418"/>
  <c r="AK54" i="446"/>
  <c r="AG63" i="448"/>
  <c r="AF71" i="466"/>
  <c r="AK57" i="474"/>
  <c r="AI68" i="456"/>
  <c r="AK60" i="434"/>
  <c r="AI62" i="476"/>
  <c r="AF59" i="466"/>
  <c r="AJ80" i="454"/>
  <c r="AG85" i="410"/>
  <c r="AF80" i="460"/>
  <c r="AK70" i="456"/>
  <c r="AQ88" i="413"/>
  <c r="AH78" i="466"/>
  <c r="AJ63" i="460"/>
  <c r="AU86" i="442"/>
  <c r="AR86" i="422"/>
  <c r="AJ61" i="472"/>
  <c r="AI71" i="460"/>
  <c r="AG63" i="446"/>
  <c r="AJ73" i="468"/>
  <c r="AR79" i="466"/>
  <c r="AI62" i="458"/>
  <c r="AC71" i="446"/>
  <c r="AI81" i="438"/>
  <c r="AF68" i="474"/>
  <c r="AG67" i="474"/>
  <c r="AC55" i="432"/>
  <c r="AH82" i="456"/>
  <c r="AJ70" i="442"/>
  <c r="AG57" i="464"/>
  <c r="AC74" i="456"/>
  <c r="AT84" i="458"/>
  <c r="AC57" i="450"/>
  <c r="AG73" i="476"/>
  <c r="AR82" i="432"/>
  <c r="AQ81" i="436"/>
  <c r="AR87" i="468"/>
  <c r="AC76" i="444"/>
  <c r="AG83" i="476"/>
  <c r="AI79" i="472"/>
  <c r="AK55" i="440"/>
  <c r="AJ73" i="464"/>
  <c r="AF72" i="470"/>
  <c r="AT86" i="468"/>
  <c r="AJ53" i="452"/>
  <c r="AK58" i="458"/>
  <c r="AF69" i="466"/>
  <c r="AR79" i="430"/>
  <c r="AF70" i="470"/>
  <c r="AQ79" i="424"/>
  <c r="AT78" i="468"/>
  <c r="AK64" i="476"/>
  <c r="AG88" i="472"/>
  <c r="AR85" i="450"/>
  <c r="AJ81" i="474"/>
  <c r="AT79" i="470"/>
  <c r="AS79" i="464"/>
  <c r="AG77" i="464"/>
  <c r="AJ73" i="472"/>
  <c r="AJ77" i="410"/>
  <c r="AI80" i="472"/>
  <c r="AF71" i="442"/>
  <c r="AF67" i="464"/>
  <c r="AT83" i="417"/>
  <c r="AQ77" i="440"/>
  <c r="AF61" i="446"/>
  <c r="AJ85" i="464"/>
  <c r="AQ81" i="413"/>
  <c r="AH76" i="464"/>
  <c r="AU80" i="442"/>
  <c r="AT82" i="413"/>
  <c r="AG58" i="476"/>
  <c r="AT86" i="474"/>
  <c r="AU84" i="476"/>
  <c r="AS85" i="414"/>
  <c r="AS77" i="436"/>
  <c r="AJ82" i="446"/>
  <c r="AR81" i="476"/>
  <c r="AK74" i="446"/>
  <c r="AH88" i="460"/>
  <c r="AH70" i="474"/>
  <c r="AG71" i="462"/>
  <c r="AF55" i="460"/>
  <c r="AG77" i="466"/>
  <c r="AJ55" i="468"/>
  <c r="AI56" i="460"/>
  <c r="AK75" i="462"/>
  <c r="AS84" i="462"/>
  <c r="AK65" i="464"/>
  <c r="AQ87" i="440"/>
  <c r="AR77" i="460"/>
  <c r="AT82" i="470"/>
  <c r="AQ86" i="450"/>
  <c r="AQ80" i="424"/>
  <c r="AG72" i="462"/>
  <c r="AC85" i="472"/>
  <c r="AS87" i="432"/>
  <c r="AS88" i="415"/>
  <c r="AK86" i="410"/>
  <c r="AI76" i="456"/>
  <c r="AK54" i="410"/>
  <c r="AQ80" i="420"/>
  <c r="AS87" i="446"/>
  <c r="AJ57" i="410"/>
  <c r="AS79" i="448"/>
  <c r="AR84" i="440"/>
  <c r="AT80" i="399"/>
  <c r="AH65" i="410"/>
  <c r="AG71" i="474"/>
  <c r="AC62" i="458"/>
  <c r="AU83" i="450"/>
  <c r="AQ85" i="476"/>
  <c r="AT80" i="474"/>
  <c r="AU88" i="411"/>
  <c r="AR88" i="440"/>
  <c r="AR80" i="476"/>
  <c r="AR82" i="460"/>
  <c r="AS79" i="418"/>
  <c r="AH76" i="410"/>
  <c r="AT86" i="446"/>
  <c r="AK86" i="470"/>
  <c r="AS78" i="411"/>
  <c r="AU81" i="458"/>
  <c r="AS88" i="476"/>
  <c r="AJ78" i="410"/>
  <c r="AR77" i="414"/>
  <c r="AS82" i="448"/>
  <c r="AU85" i="474"/>
  <c r="AI53" i="410"/>
  <c r="AT86" i="458"/>
  <c r="AF58" i="462"/>
  <c r="AS80" i="428"/>
  <c r="AT82" i="418"/>
  <c r="AS77" i="446"/>
  <c r="AQ79" i="458"/>
  <c r="AR80" i="411"/>
  <c r="AS77" i="430"/>
  <c r="AS79" i="462"/>
  <c r="AR77" i="448"/>
  <c r="AT83" i="420"/>
  <c r="AR81" i="474"/>
  <c r="AG54" i="476"/>
  <c r="AH59" i="464"/>
  <c r="AR79" i="434"/>
  <c r="AU85" i="448"/>
  <c r="AH84" i="410"/>
  <c r="AR82" i="450"/>
  <c r="AU86" i="462"/>
  <c r="AS86" i="472"/>
  <c r="AQ77" i="418"/>
  <c r="AQ88" i="430"/>
  <c r="AU88" i="410"/>
  <c r="AU79" i="442"/>
  <c r="AF82" i="462"/>
  <c r="AR80" i="468"/>
  <c r="AS82" i="458"/>
  <c r="AR85" i="440"/>
  <c r="AT86" i="436"/>
  <c r="AS80" i="418"/>
  <c r="AU84" i="430"/>
  <c r="AU82" i="416"/>
  <c r="AU84" i="424"/>
  <c r="AS85" i="436"/>
  <c r="AC71" i="472"/>
  <c r="AS85" i="430"/>
  <c r="AS80" i="414"/>
  <c r="AR82" i="454"/>
  <c r="AS82" i="444"/>
  <c r="AR78" i="476"/>
  <c r="AT85" i="468"/>
  <c r="AR77" i="474"/>
  <c r="AT86" i="417"/>
  <c r="AU78" i="440"/>
  <c r="AS81" i="466"/>
  <c r="AS87" i="438"/>
  <c r="AT86" i="438"/>
  <c r="AT84" i="472"/>
  <c r="AJ69" i="476"/>
  <c r="AU79" i="413"/>
  <c r="AT79" i="454"/>
  <c r="AR83" i="456"/>
  <c r="AS86" i="448"/>
  <c r="AR79" i="410"/>
  <c r="AS87" i="460"/>
  <c r="AG72" i="466"/>
  <c r="AC75" i="468"/>
  <c r="AF62" i="472"/>
  <c r="AQ81" i="462"/>
  <c r="AS79" i="456"/>
  <c r="AJ55" i="410"/>
  <c r="AR88" i="472"/>
  <c r="AT81" i="430"/>
  <c r="AS88" i="448"/>
  <c r="AT83" i="415"/>
  <c r="AS84" i="426"/>
  <c r="AT88" i="420"/>
  <c r="AU83" i="476"/>
  <c r="AR77" i="472"/>
  <c r="AI89" i="410" l="1"/>
  <c r="AJ89" i="452"/>
  <c r="AG89" i="476"/>
  <c r="X104" i="416"/>
  <c r="AG89" i="420"/>
  <c r="AH89" i="454"/>
  <c r="X105" i="432"/>
  <c r="AJ89" i="462"/>
  <c r="AJ89" i="412"/>
  <c r="AK89" i="424"/>
  <c r="AI89" i="418"/>
  <c r="X105" i="422"/>
  <c r="AH89" i="410"/>
  <c r="X105" i="444"/>
  <c r="AG89" i="464"/>
  <c r="X104" i="466"/>
  <c r="AG89" i="410"/>
  <c r="AJ89" i="410"/>
  <c r="AJ89" i="460"/>
  <c r="X105" i="448"/>
  <c r="AF89" i="442"/>
  <c r="AK89" i="440"/>
  <c r="AC89" i="458"/>
  <c r="X106" i="458"/>
  <c r="AI89" i="476"/>
  <c r="AK89" i="466"/>
  <c r="X105" i="456"/>
  <c r="AH89" i="420"/>
  <c r="X104" i="424"/>
  <c r="AJ89" i="428"/>
  <c r="AH89" i="446"/>
  <c r="AG89" i="422"/>
  <c r="AH89" i="458"/>
  <c r="AF89" i="426"/>
  <c r="AJ89" i="424"/>
  <c r="AK89" i="417"/>
  <c r="AF89" i="456"/>
  <c r="AI89" i="411"/>
  <c r="X105" i="474"/>
  <c r="AK89" i="410"/>
  <c r="AI89" i="474"/>
  <c r="AC89" i="470"/>
  <c r="X106" i="470"/>
  <c r="X105" i="468"/>
  <c r="AG89" i="468"/>
  <c r="AJ89" i="472"/>
  <c r="AI89" i="440"/>
  <c r="X106" i="442"/>
  <c r="AC89" i="442"/>
  <c r="X105" i="454"/>
  <c r="X104" i="432"/>
  <c r="AF89" i="448"/>
  <c r="AG89" i="428"/>
  <c r="AI89" i="446"/>
  <c r="X104" i="436"/>
  <c r="AJ89" i="458"/>
  <c r="AF89" i="450"/>
  <c r="AI89" i="413"/>
  <c r="AJ89" i="474"/>
  <c r="X105" i="470"/>
  <c r="AF89" i="410"/>
  <c r="X101" i="410" s="1"/>
  <c r="AF89" i="474"/>
  <c r="AK89" i="470"/>
  <c r="X104" i="422"/>
  <c r="AI89" i="464"/>
  <c r="AG89" i="472"/>
  <c r="AJ89" i="444"/>
  <c r="X105" i="410"/>
  <c r="AC89" i="412"/>
  <c r="X106" i="412"/>
  <c r="AK89" i="416"/>
  <c r="AI89" i="462"/>
  <c r="AC89" i="417"/>
  <c r="X106" i="417"/>
  <c r="AG89" i="430"/>
  <c r="AI89" i="432"/>
  <c r="X105" i="413"/>
  <c r="AF89" i="436"/>
  <c r="X106" i="462"/>
  <c r="AC89" i="462"/>
  <c r="AG89" i="460"/>
  <c r="AK89" i="460"/>
  <c r="X104" i="410"/>
  <c r="AF89" i="470"/>
  <c r="AI89" i="470"/>
  <c r="X106" i="472"/>
  <c r="AC89" i="472"/>
  <c r="X104" i="460"/>
  <c r="AC89" i="476"/>
  <c r="X106" i="476"/>
  <c r="X105" i="476"/>
  <c r="AG89" i="452"/>
  <c r="AI89" i="452"/>
  <c r="X105" i="462"/>
  <c r="X106" i="440"/>
  <c r="AC89" i="440"/>
  <c r="X104" i="450"/>
  <c r="AC89" i="438"/>
  <c r="X106" i="438"/>
  <c r="AF89" i="468"/>
  <c r="AI89" i="468"/>
  <c r="X106" i="426"/>
  <c r="AC89" i="426"/>
  <c r="X106" i="464"/>
  <c r="AC89" i="464"/>
  <c r="AJ89" i="464"/>
  <c r="AC89" i="468"/>
  <c r="X106" i="468"/>
  <c r="AK89" i="472"/>
  <c r="AH89" i="442"/>
  <c r="AG89" i="442"/>
  <c r="X104" i="448"/>
  <c r="AG89" i="440"/>
  <c r="AH89" i="444"/>
  <c r="AI89" i="444"/>
  <c r="AJ89" i="476"/>
  <c r="AC89" i="420"/>
  <c r="X106" i="420"/>
  <c r="AG89" i="466"/>
  <c r="AH89" i="466"/>
  <c r="AK89" i="448"/>
  <c r="AH89" i="448"/>
  <c r="AK89" i="420"/>
  <c r="AF89" i="428"/>
  <c r="AG89" i="446"/>
  <c r="X104" i="438"/>
  <c r="X105" i="434"/>
  <c r="AF89" i="422"/>
  <c r="AI89" i="422"/>
  <c r="X104" i="440"/>
  <c r="AK89" i="458"/>
  <c r="AJ89" i="454"/>
  <c r="AG89" i="454"/>
  <c r="AG89" i="450"/>
  <c r="AI89" i="450"/>
  <c r="X105" i="412"/>
  <c r="AH89" i="426"/>
  <c r="AJ89" i="426"/>
  <c r="AG89" i="416"/>
  <c r="AH89" i="416"/>
  <c r="AG89" i="462"/>
  <c r="X105" i="472"/>
  <c r="AH89" i="412"/>
  <c r="AG89" i="412"/>
  <c r="AI89" i="424"/>
  <c r="X105" i="415"/>
  <c r="X104" i="411"/>
  <c r="X103" i="388"/>
  <c r="AC89" i="388"/>
  <c r="AI89" i="414"/>
  <c r="AH89" i="474"/>
  <c r="AG89" i="474"/>
  <c r="X104" i="474"/>
  <c r="X106" i="410"/>
  <c r="AC89" i="410"/>
  <c r="AF89" i="460"/>
  <c r="AI89" i="460"/>
  <c r="AJ89" i="470"/>
  <c r="AC89" i="466"/>
  <c r="X106" i="466"/>
  <c r="AK89" i="452"/>
  <c r="AH89" i="452"/>
  <c r="X104" i="462"/>
  <c r="AK89" i="468"/>
  <c r="X104" i="426"/>
  <c r="X106" i="430"/>
  <c r="AC89" i="430"/>
  <c r="X105" i="438"/>
  <c r="AH89" i="464"/>
  <c r="X104" i="476"/>
  <c r="AF89" i="472"/>
  <c r="X101" i="472" s="1"/>
  <c r="AH89" i="472"/>
  <c r="X105" i="466"/>
  <c r="AI89" i="442"/>
  <c r="AH89" i="440"/>
  <c r="AJ89" i="440"/>
  <c r="AC89" i="450"/>
  <c r="X106" i="450"/>
  <c r="AC89" i="460"/>
  <c r="X106" i="460"/>
  <c r="AG89" i="444"/>
  <c r="AK89" i="444"/>
  <c r="AH89" i="476"/>
  <c r="AF89" i="466"/>
  <c r="X104" i="458"/>
  <c r="AJ89" i="448"/>
  <c r="X106" i="448"/>
  <c r="AC89" i="448"/>
  <c r="AF89" i="420"/>
  <c r="X101" i="420" s="1"/>
  <c r="AJ89" i="420"/>
  <c r="AC89" i="424"/>
  <c r="X106" i="424"/>
  <c r="AH89" i="428"/>
  <c r="AI89" i="428"/>
  <c r="AJ89" i="446"/>
  <c r="AK89" i="446"/>
  <c r="X105" i="418"/>
  <c r="X104" i="417"/>
  <c r="AH89" i="422"/>
  <c r="AJ89" i="422"/>
  <c r="X106" i="474"/>
  <c r="AC89" i="474"/>
  <c r="AI89" i="458"/>
  <c r="X100" i="458" s="1"/>
  <c r="AF89" i="458"/>
  <c r="AF89" i="454"/>
  <c r="X101" i="454" s="1"/>
  <c r="AJ89" i="450"/>
  <c r="AG89" i="426"/>
  <c r="AI89" i="416"/>
  <c r="AF89" i="416"/>
  <c r="X104" i="412"/>
  <c r="AH89" i="462"/>
  <c r="AF89" i="462"/>
  <c r="X105" i="426"/>
  <c r="AK89" i="412"/>
  <c r="AF89" i="412"/>
  <c r="X101" i="412" s="1"/>
  <c r="Y102" i="412" s="1"/>
  <c r="Z102" i="412" s="1"/>
  <c r="X102" i="412" s="1"/>
  <c r="AG89" i="424"/>
  <c r="AH89" i="424"/>
  <c r="X104" i="415"/>
  <c r="X104" i="454"/>
  <c r="X105" i="442"/>
  <c r="X105" i="420"/>
  <c r="AC89" i="432"/>
  <c r="X106" i="432"/>
  <c r="X106" i="399"/>
  <c r="AC89" i="399"/>
  <c r="AH89" i="415"/>
  <c r="AK89" i="474"/>
  <c r="AH89" i="460"/>
  <c r="AH89" i="470"/>
  <c r="AG89" i="470"/>
  <c r="X104" i="470"/>
  <c r="X104" i="472"/>
  <c r="X104" i="468"/>
  <c r="AF89" i="452"/>
  <c r="X101" i="452" s="1"/>
  <c r="X105" i="458"/>
  <c r="X105" i="464"/>
  <c r="AH89" i="468"/>
  <c r="AJ89" i="468"/>
  <c r="X105" i="440"/>
  <c r="X104" i="446"/>
  <c r="AK89" i="464"/>
  <c r="AF89" i="464"/>
  <c r="AI89" i="472"/>
  <c r="X100" i="472" s="1"/>
  <c r="AJ89" i="442"/>
  <c r="AK89" i="442"/>
  <c r="AF89" i="440"/>
  <c r="AF89" i="444"/>
  <c r="X101" i="444" s="1"/>
  <c r="AF89" i="476"/>
  <c r="AK89" i="476"/>
  <c r="AI89" i="466"/>
  <c r="AJ89" i="466"/>
  <c r="AG89" i="448"/>
  <c r="AI89" i="448"/>
  <c r="X100" i="448" s="1"/>
  <c r="AI89" i="420"/>
  <c r="X104" i="464"/>
  <c r="AK89" i="428"/>
  <c r="AF89" i="446"/>
  <c r="AK89" i="422"/>
  <c r="AG89" i="458"/>
  <c r="AI89" i="454"/>
  <c r="AK89" i="454"/>
  <c r="AH89" i="450"/>
  <c r="AK89" i="450"/>
  <c r="AC89" i="444"/>
  <c r="X106" i="444"/>
  <c r="X105" i="446"/>
  <c r="AK89" i="426"/>
  <c r="AI89" i="426"/>
  <c r="AJ89" i="416"/>
  <c r="X105" i="430"/>
  <c r="AK89" i="462"/>
  <c r="X106" i="452"/>
  <c r="AC89" i="452"/>
  <c r="AI89" i="412"/>
  <c r="X100" i="412" s="1"/>
  <c r="X104" i="428"/>
  <c r="AF89" i="424"/>
  <c r="X101" i="424" s="1"/>
  <c r="X104" i="452"/>
  <c r="AI89" i="438"/>
  <c r="AJ89" i="430"/>
  <c r="AJ89" i="432"/>
  <c r="AC89" i="414"/>
  <c r="X106" i="414"/>
  <c r="AJ89" i="388"/>
  <c r="AI89" i="434"/>
  <c r="AH89" i="456"/>
  <c r="AK89" i="413"/>
  <c r="AG89" i="414"/>
  <c r="AI89" i="399"/>
  <c r="AK89" i="411"/>
  <c r="AC89" i="428"/>
  <c r="X106" i="428"/>
  <c r="X104" i="420"/>
  <c r="AC89" i="415"/>
  <c r="X106" i="415"/>
  <c r="X104" i="456"/>
  <c r="AH89" i="438"/>
  <c r="AJ89" i="438"/>
  <c r="AF89" i="417"/>
  <c r="AG89" i="417"/>
  <c r="X104" i="418"/>
  <c r="X104" i="442"/>
  <c r="AH89" i="430"/>
  <c r="AK89" i="430"/>
  <c r="AH89" i="432"/>
  <c r="AK89" i="432"/>
  <c r="X102" i="388"/>
  <c r="AC89" i="434"/>
  <c r="X106" i="434"/>
  <c r="AG89" i="388"/>
  <c r="AK89" i="418"/>
  <c r="X106" i="422"/>
  <c r="AC89" i="422"/>
  <c r="AH89" i="434"/>
  <c r="AG89" i="456"/>
  <c r="AI89" i="456"/>
  <c r="X105" i="436"/>
  <c r="X105" i="411"/>
  <c r="AC89" i="413"/>
  <c r="X106" i="413"/>
  <c r="AG89" i="413"/>
  <c r="AJ89" i="413"/>
  <c r="AK89" i="414"/>
  <c r="AJ89" i="414"/>
  <c r="X106" i="416"/>
  <c r="AC89" i="416"/>
  <c r="AJ89" i="399"/>
  <c r="X104" i="414"/>
  <c r="AK89" i="415"/>
  <c r="AH89" i="436"/>
  <c r="AK89" i="436"/>
  <c r="AH89" i="411"/>
  <c r="AF89" i="411"/>
  <c r="X104" i="444"/>
  <c r="AK89" i="438"/>
  <c r="AF89" i="438"/>
  <c r="AH89" i="417"/>
  <c r="AJ89" i="417"/>
  <c r="AI89" i="430"/>
  <c r="AF89" i="432"/>
  <c r="AH89" i="388"/>
  <c r="AF89" i="388"/>
  <c r="X98" i="388" s="1"/>
  <c r="X104" i="430"/>
  <c r="AG89" i="418"/>
  <c r="AH89" i="418"/>
  <c r="AF89" i="434"/>
  <c r="AK89" i="434"/>
  <c r="AJ89" i="456"/>
  <c r="X104" i="399"/>
  <c r="AH89" i="413"/>
  <c r="AC89" i="436"/>
  <c r="X106" i="436"/>
  <c r="AF89" i="414"/>
  <c r="AG89" i="399"/>
  <c r="AK89" i="399"/>
  <c r="AG89" i="415"/>
  <c r="AI89" i="415"/>
  <c r="AG89" i="436"/>
  <c r="AJ89" i="436"/>
  <c r="X106" i="454"/>
  <c r="AC89" i="454"/>
  <c r="AJ89" i="411"/>
  <c r="X105" i="417"/>
  <c r="AG89" i="438"/>
  <c r="X106" i="456"/>
  <c r="AC89" i="456"/>
  <c r="AI89" i="417"/>
  <c r="X105" i="424"/>
  <c r="AF89" i="430"/>
  <c r="AG89" i="432"/>
  <c r="X106" i="418"/>
  <c r="AC89" i="418"/>
  <c r="AK89" i="388"/>
  <c r="AI89" i="388"/>
  <c r="X105" i="452"/>
  <c r="X106" i="411"/>
  <c r="AC89" i="411"/>
  <c r="X104" i="413"/>
  <c r="X101" i="388"/>
  <c r="AF89" i="418"/>
  <c r="X101" i="418" s="1"/>
  <c r="AJ89" i="418"/>
  <c r="X105" i="414"/>
  <c r="AJ89" i="434"/>
  <c r="AG89" i="434"/>
  <c r="AK89" i="456"/>
  <c r="X105" i="428"/>
  <c r="X105" i="416"/>
  <c r="X104" i="434"/>
  <c r="AF89" i="413"/>
  <c r="X101" i="413" s="1"/>
  <c r="AH89" i="414"/>
  <c r="X105" i="450"/>
  <c r="AF89" i="399"/>
  <c r="AH89" i="399"/>
  <c r="AC89" i="446"/>
  <c r="X106" i="446"/>
  <c r="X105" i="460"/>
  <c r="X105" i="399"/>
  <c r="AJ89" i="415"/>
  <c r="AF89" i="415"/>
  <c r="AI89" i="436"/>
  <c r="X100" i="436" s="1"/>
  <c r="AG89" i="411"/>
  <c r="X97" i="388" l="1"/>
  <c r="X101" i="430"/>
  <c r="X101" i="466"/>
  <c r="X100" i="420"/>
  <c r="X101" i="440"/>
  <c r="X101" i="464"/>
  <c r="X101" i="446"/>
  <c r="X101" i="416"/>
  <c r="X100" i="460"/>
  <c r="X100" i="424"/>
  <c r="Y102" i="424" s="1"/>
  <c r="Z102" i="424" s="1"/>
  <c r="X102" i="424" s="1"/>
  <c r="H5" i="401"/>
  <c r="X103" i="411"/>
  <c r="X103" i="454"/>
  <c r="H5" i="453"/>
  <c r="X100" i="415"/>
  <c r="X101" i="414"/>
  <c r="X101" i="411"/>
  <c r="H5" i="421"/>
  <c r="X103" i="422"/>
  <c r="X100" i="399"/>
  <c r="X100" i="434"/>
  <c r="X100" i="426"/>
  <c r="H5" i="443"/>
  <c r="X103" i="444"/>
  <c r="X100" i="454"/>
  <c r="X101" i="476"/>
  <c r="X101" i="462"/>
  <c r="X100" i="416"/>
  <c r="X101" i="458"/>
  <c r="Y102" i="458" s="1"/>
  <c r="Z102" i="458" s="1"/>
  <c r="X102" i="458" s="1"/>
  <c r="H5" i="447"/>
  <c r="X103" i="448"/>
  <c r="X101" i="460"/>
  <c r="Y102" i="460" s="1"/>
  <c r="Z102" i="460" s="1"/>
  <c r="X102" i="460" s="1"/>
  <c r="X101" i="422"/>
  <c r="X101" i="428"/>
  <c r="X101" i="468"/>
  <c r="X103" i="440"/>
  <c r="H5" i="439"/>
  <c r="X101" i="470"/>
  <c r="X103" i="462"/>
  <c r="H5" i="461"/>
  <c r="X100" i="432"/>
  <c r="X100" i="462"/>
  <c r="X101" i="448"/>
  <c r="Y102" i="448" s="1"/>
  <c r="Z102" i="448" s="1"/>
  <c r="X102" i="448" s="1"/>
  <c r="X103" i="418"/>
  <c r="H5" i="408"/>
  <c r="X101" i="438"/>
  <c r="H5" i="433"/>
  <c r="X103" i="434"/>
  <c r="X103" i="424"/>
  <c r="H5" i="423"/>
  <c r="H5" i="459"/>
  <c r="X103" i="460"/>
  <c r="Y102" i="472"/>
  <c r="Z102" i="472" s="1"/>
  <c r="X102" i="472" s="1"/>
  <c r="H5" i="429"/>
  <c r="X103" i="430"/>
  <c r="H5" i="465"/>
  <c r="X103" i="466"/>
  <c r="X103" i="410"/>
  <c r="H5" i="400"/>
  <c r="X100" i="450"/>
  <c r="X100" i="444"/>
  <c r="Y102" i="444" s="1"/>
  <c r="Z102" i="444" s="1"/>
  <c r="X102" i="444" s="1"/>
  <c r="H5" i="467"/>
  <c r="X103" i="468"/>
  <c r="X103" i="426"/>
  <c r="H5" i="425"/>
  <c r="X103" i="472"/>
  <c r="H5" i="471"/>
  <c r="X100" i="440"/>
  <c r="H5" i="457"/>
  <c r="X103" i="458"/>
  <c r="X100" i="418"/>
  <c r="Y102" i="418" s="1"/>
  <c r="Z102" i="418" s="1"/>
  <c r="X102" i="418" s="1"/>
  <c r="X101" i="399"/>
  <c r="Y102" i="399" s="1"/>
  <c r="Z102" i="399" s="1"/>
  <c r="X102" i="399" s="1"/>
  <c r="X101" i="432"/>
  <c r="Y102" i="432" s="1"/>
  <c r="Z102" i="432" s="1"/>
  <c r="X102" i="432" s="1"/>
  <c r="X100" i="456"/>
  <c r="X101" i="415"/>
  <c r="Y102" i="415" s="1"/>
  <c r="Z102" i="415" s="1"/>
  <c r="X102" i="415" s="1"/>
  <c r="X100" i="417"/>
  <c r="X103" i="436"/>
  <c r="H5" i="435"/>
  <c r="X100" i="430"/>
  <c r="Y102" i="430" s="1"/>
  <c r="Z102" i="430" s="1"/>
  <c r="X102" i="430" s="1"/>
  <c r="H5" i="403"/>
  <c r="X103" i="413"/>
  <c r="X101" i="417"/>
  <c r="X103" i="428"/>
  <c r="H5" i="427"/>
  <c r="X100" i="438"/>
  <c r="Y102" i="438" s="1"/>
  <c r="Z102" i="438" s="1"/>
  <c r="X102" i="438" s="1"/>
  <c r="X100" i="466"/>
  <c r="Y102" i="466" s="1"/>
  <c r="Z102" i="466" s="1"/>
  <c r="X102" i="466" s="1"/>
  <c r="Y102" i="440"/>
  <c r="Z102" i="440" s="1"/>
  <c r="X102" i="440" s="1"/>
  <c r="X103" i="432"/>
  <c r="H5" i="431"/>
  <c r="X103" i="474"/>
  <c r="H5" i="473"/>
  <c r="X100" i="428"/>
  <c r="X100" i="442"/>
  <c r="X100" i="414"/>
  <c r="Y102" i="414" s="1"/>
  <c r="Z102" i="414" s="1"/>
  <c r="X102" i="414" s="1"/>
  <c r="H5" i="437"/>
  <c r="X103" i="438"/>
  <c r="X101" i="436"/>
  <c r="Y102" i="436" s="1"/>
  <c r="Z102" i="436" s="1"/>
  <c r="X102" i="436" s="1"/>
  <c r="X101" i="474"/>
  <c r="X100" i="413"/>
  <c r="Y102" i="413" s="1"/>
  <c r="Z102" i="413" s="1"/>
  <c r="X102" i="413" s="1"/>
  <c r="X100" i="446"/>
  <c r="Y102" i="446" s="1"/>
  <c r="Z102" i="446" s="1"/>
  <c r="X102" i="446" s="1"/>
  <c r="X103" i="470"/>
  <c r="H5" i="469"/>
  <c r="X100" i="411"/>
  <c r="X101" i="426"/>
  <c r="H5" i="445"/>
  <c r="X103" i="446"/>
  <c r="H5" i="455"/>
  <c r="X103" i="456"/>
  <c r="X101" i="434"/>
  <c r="Y99" i="388"/>
  <c r="Z99" i="388" s="1"/>
  <c r="X99" i="388" s="1"/>
  <c r="X103" i="416"/>
  <c r="H5" i="405"/>
  <c r="X103" i="415"/>
  <c r="H5" i="406"/>
  <c r="H5" i="404"/>
  <c r="X103" i="414"/>
  <c r="X103" i="452"/>
  <c r="H5" i="451"/>
  <c r="H5" i="398"/>
  <c r="X103" i="399"/>
  <c r="H5" i="409"/>
  <c r="Y102" i="416"/>
  <c r="Z102" i="416" s="1"/>
  <c r="X102" i="416" s="1"/>
  <c r="Y102" i="454"/>
  <c r="Z102" i="454" s="1"/>
  <c r="X102" i="454" s="1"/>
  <c r="Y102" i="420"/>
  <c r="Z102" i="420" s="1"/>
  <c r="X102" i="420" s="1"/>
  <c r="X103" i="450"/>
  <c r="H5" i="449"/>
  <c r="X100" i="422"/>
  <c r="X103" i="420"/>
  <c r="H5" i="419"/>
  <c r="X103" i="464"/>
  <c r="H5" i="463"/>
  <c r="X100" i="468"/>
  <c r="Y102" i="468" s="1"/>
  <c r="Z102" i="468" s="1"/>
  <c r="X102" i="468" s="1"/>
  <c r="X100" i="452"/>
  <c r="Y102" i="452" s="1"/>
  <c r="Z102" i="452" s="1"/>
  <c r="X102" i="452" s="1"/>
  <c r="H5" i="475"/>
  <c r="X103" i="476"/>
  <c r="X100" i="470"/>
  <c r="X103" i="417"/>
  <c r="H5" i="407"/>
  <c r="H5" i="402"/>
  <c r="X103" i="412"/>
  <c r="X100" i="464"/>
  <c r="Y102" i="464" s="1"/>
  <c r="Z102" i="464" s="1"/>
  <c r="X102" i="464" s="1"/>
  <c r="X101" i="450"/>
  <c r="Y102" i="450" s="1"/>
  <c r="Z102" i="450" s="1"/>
  <c r="X102" i="450" s="1"/>
  <c r="H5" i="441"/>
  <c r="X103" i="442"/>
  <c r="X100" i="474"/>
  <c r="X101" i="456"/>
  <c r="X100" i="476"/>
  <c r="X101" i="442"/>
  <c r="X100" i="410"/>
  <c r="Y102" i="410" s="1"/>
  <c r="Z102" i="410" s="1"/>
  <c r="X102" i="410" s="1"/>
  <c r="Y102" i="442" l="1"/>
  <c r="Z102" i="442" s="1"/>
  <c r="X102" i="442" s="1"/>
  <c r="Y102" i="426"/>
  <c r="Z102" i="426" s="1"/>
  <c r="X102" i="426" s="1"/>
  <c r="Y102" i="428"/>
  <c r="Z102" i="428" s="1"/>
  <c r="X102" i="428" s="1"/>
  <c r="Y102" i="411"/>
  <c r="Z102" i="411" s="1"/>
  <c r="X102" i="411" s="1"/>
  <c r="Y102" i="456"/>
  <c r="Z102" i="456" s="1"/>
  <c r="X102" i="456" s="1"/>
  <c r="Y102" i="474"/>
  <c r="Z102" i="474" s="1"/>
  <c r="X102" i="474" s="1"/>
  <c r="Y102" i="417"/>
  <c r="Z102" i="417" s="1"/>
  <c r="X102" i="417" s="1"/>
  <c r="Y102" i="470"/>
  <c r="Z102" i="470" s="1"/>
  <c r="X102" i="470" s="1"/>
  <c r="Y102" i="462"/>
  <c r="Z102" i="462" s="1"/>
  <c r="X102" i="462" s="1"/>
  <c r="Y102" i="434"/>
  <c r="Z102" i="434" s="1"/>
  <c r="X102" i="434" s="1"/>
  <c r="Y102" i="422"/>
  <c r="Z102" i="422" s="1"/>
  <c r="X102" i="422" s="1"/>
  <c r="Y102" i="476"/>
  <c r="Z102" i="476" s="1"/>
  <c r="X102" i="476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<sst xmlns="http://schemas.openxmlformats.org/spreadsheetml/2006/main" count="9422" uniqueCount="3177">
  <si>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</si>
  <si>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</si>
  <si>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</si>
  <si>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</si>
  <si>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</si>
  <si>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</si>
  <si>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</si>
  <si>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</si>
  <si>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</si>
  <si>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</si>
  <si>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</si>
  <si>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</si>
  <si>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</si>
  <si>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</si>
  <si>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</si>
  <si>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</si>
  <si>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</si>
  <si>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</si>
  <si>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</si>
  <si>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</si>
  <si>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</si>
  <si>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</si>
  <si>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</si>
  <si>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</si>
  <si>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</si>
  <si>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</si>
  <si>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</si>
  <si>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</si>
  <si>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</si>
  <si>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</si>
  <si>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</si>
  <si>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</si>
  <si>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</si>
  <si>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</si>
  <si>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</si>
  <si>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</si>
  <si>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</si>
  <si>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</si>
  <si>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</si>
  <si>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</si>
  <si>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</si>
  <si>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</si>
  <si>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</si>
  <si>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</si>
  <si>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</si>
  <si>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</si>
  <si>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</si>
  <si>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</si>
  <si>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</si>
  <si>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</si>
  <si>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</si>
  <si>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</si>
  <si>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</si>
  <si>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</si>
  <si>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</si>
  <si>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</si>
  <si>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</si>
  <si>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</si>
  <si>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</si>
  <si>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</si>
  <si>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</si>
  <si>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</si>
  <si>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</si>
  <si>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</si>
  <si>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</si>
  <si>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</si>
  <si>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</si>
  <si>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</si>
  <si>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</si>
  <si>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</si>
  <si>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</si>
  <si>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</si>
  <si>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</si>
  <si>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</si>
  <si>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</si>
  <si>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</si>
  <si>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</si>
  <si>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</si>
  <si>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</si>
  <si>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</si>
  <si>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</si>
  <si>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</si>
  <si>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</si>
  <si>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</si>
  <si>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</si>
  <si>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</si>
  <si>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</si>
  <si>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</si>
  <si>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</si>
  <si>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</si>
  <si>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</si>
  <si>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</si>
  <si>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</si>
  <si>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</si>
  <si>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</si>
  <si>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</si>
  <si>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</si>
  <si>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</si>
  <si>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</si>
  <si>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</si>
  <si>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</si>
  <si>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</si>
  <si>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</si>
  <si>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</si>
  <si>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</si>
  <si>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</si>
  <si>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</si>
  <si>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</si>
  <si>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</si>
  <si>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</si>
  <si>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</si>
  <si>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</si>
  <si>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</si>
  <si>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</si>
  <si>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</si>
  <si>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</si>
  <si>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</si>
  <si>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</si>
  <si>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</si>
  <si>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</si>
  <si>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</si>
  <si>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</si>
  <si>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</si>
  <si>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</si>
  <si>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</si>
  <si>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</si>
  <si>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</si>
  <si>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</si>
  <si>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</si>
  <si>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</si>
  <si>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</si>
  <si>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</si>
  <si>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</si>
  <si>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</si>
  <si>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</si>
  <si>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</si>
  <si>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</si>
  <si>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</si>
  <si>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</si>
  <si>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</si>
  <si>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</si>
  <si>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</si>
  <si>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</si>
  <si>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</si>
  <si>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</si>
  <si>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</si>
  <si>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</si>
  <si>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</si>
  <si>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</si>
  <si>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</si>
  <si>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</si>
  <si>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</si>
  <si>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</si>
  <si>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</si>
  <si>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</si>
  <si>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</si>
  <si>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</si>
  <si>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</si>
  <si>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</si>
  <si>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</si>
  <si>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</si>
  <si>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</si>
  <si>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</si>
  <si>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</si>
  <si>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</si>
  <si>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</si>
  <si>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</si>
  <si>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</si>
  <si>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</si>
  <si>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</si>
  <si>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</si>
  <si>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</si>
  <si>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</si>
  <si>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</si>
  <si>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</si>
  <si>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</si>
  <si>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</si>
  <si>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</si>
  <si>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</si>
  <si>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</si>
  <si>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</si>
  <si>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</si>
  <si>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</si>
  <si>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</si>
  <si>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</si>
  <si>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</si>
  <si>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</si>
  <si>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</si>
  <si>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</si>
  <si>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</si>
  <si>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</si>
  <si>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</si>
  <si>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</si>
  <si>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</si>
  <si>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</si>
  <si>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</si>
  <si>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</si>
  <si>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</si>
  <si>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</si>
  <si>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</si>
  <si>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</si>
  <si>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</si>
  <si>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</si>
  <si>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</si>
  <si>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</si>
  <si>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</si>
  <si>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</si>
  <si>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</si>
  <si>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</si>
  <si>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</si>
  <si>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</si>
  <si>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</si>
  <si>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</si>
  <si>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</si>
  <si>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</si>
  <si>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</si>
  <si>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</si>
  <si>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</si>
  <si>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</si>
  <si>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</si>
  <si>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</si>
  <si>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</si>
  <si>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</si>
  <si>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</si>
  <si>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</si>
  <si>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</si>
  <si>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</si>
  <si>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</si>
  <si>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</si>
  <si>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</si>
  <si>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</si>
  <si>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</si>
  <si>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</si>
  <si>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</si>
  <si>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</si>
  <si>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</si>
  <si>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</si>
  <si>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</si>
  <si>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</si>
  <si>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</si>
  <si>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</si>
  <si>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</si>
  <si>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</si>
  <si>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</si>
  <si>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</si>
  <si>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</si>
  <si>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</si>
  <si>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</si>
  <si>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</si>
  <si>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</si>
  <si>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</si>
  <si>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</si>
  <si>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</si>
  <si>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</si>
  <si>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</si>
  <si>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</si>
  <si>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</si>
  <si>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</si>
  <si>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</si>
  <si>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</si>
  <si>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</si>
  <si>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</si>
  <si>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</si>
  <si>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</si>
  <si>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</si>
  <si>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</si>
  <si>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</si>
  <si>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</si>
  <si>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</si>
  <si>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</si>
  <si>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</si>
  <si>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</si>
  <si>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</si>
  <si>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</si>
  <si>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</si>
  <si>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</si>
  <si>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</si>
  <si>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</si>
  <si>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</si>
  <si>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</si>
  <si>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</si>
  <si>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</si>
  <si>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</si>
  <si>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</si>
  <si>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</si>
  <si>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</si>
  <si>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</si>
  <si>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</si>
  <si>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</si>
  <si>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</si>
  <si>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</si>
  <si>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</si>
  <si>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</si>
  <si>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</si>
  <si>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</si>
  <si>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</si>
  <si>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</si>
  <si>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</si>
  <si>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</si>
  <si>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</si>
  <si>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</si>
  <si>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</si>
  <si>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</si>
  <si>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</si>
  <si>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</si>
  <si>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</si>
  <si>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</si>
  <si>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</si>
  <si>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</si>
  <si>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</si>
  <si>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</si>
  <si>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</si>
  <si>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</si>
  <si>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</si>
  <si>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</si>
  <si>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</si>
  <si>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</si>
  <si>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</si>
  <si>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</si>
  <si>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</si>
  <si>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</si>
  <si>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</si>
  <si>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</si>
  <si>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</si>
  <si>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</si>
  <si>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</si>
  <si>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</si>
  <si>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</si>
  <si>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</si>
  <si>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</si>
  <si>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</si>
  <si>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</si>
  <si>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</si>
  <si>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</si>
  <si>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</si>
  <si>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</si>
  <si>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</si>
  <si>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</si>
  <si>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</si>
  <si>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</si>
  <si>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</si>
  <si>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</si>
  <si>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</si>
  <si>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</si>
  <si>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</si>
  <si>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</si>
  <si>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</si>
  <si>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</si>
  <si>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</si>
  <si>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</si>
  <si>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</si>
  <si>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</si>
  <si>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</si>
  <si>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</si>
  <si>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</si>
  <si>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</si>
  <si>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</si>
  <si>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</si>
  <si>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</si>
  <si>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</si>
  <si>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</si>
  <si>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</si>
  <si>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</si>
  <si>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</si>
  <si>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</si>
  <si>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</si>
  <si>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</si>
  <si>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</si>
  <si>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</si>
  <si>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</si>
  <si>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</si>
  <si>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</si>
  <si>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</si>
  <si>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</si>
  <si>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</si>
  <si>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</si>
  <si>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</si>
  <si>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</si>
  <si>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</si>
  <si>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</si>
  <si>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</si>
  <si>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</si>
  <si>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</si>
  <si>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</si>
  <si>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</si>
  <si>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</si>
  <si>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</si>
  <si>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</si>
  <si>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</si>
  <si>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</si>
  <si>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</si>
  <si>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</si>
  <si>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</si>
  <si>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</si>
  <si>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</si>
  <si>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</si>
  <si>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</si>
  <si>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</si>
  <si>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</si>
  <si>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</si>
  <si>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</si>
  <si>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</si>
  <si>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</si>
  <si>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</si>
  <si>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</si>
  <si>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</si>
  <si>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</si>
  <si>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</si>
  <si>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</si>
  <si>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</si>
  <si>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</si>
  <si>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</si>
  <si>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</si>
  <si>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</si>
  <si>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</si>
  <si>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</si>
  <si>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</si>
  <si>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</si>
  <si>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</si>
  <si>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</si>
  <si>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</si>
  <si>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</si>
  <si>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</si>
  <si>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</si>
  <si>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</si>
  <si>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</si>
  <si>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</si>
  <si>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</si>
  <si>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</si>
  <si>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</si>
  <si>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</si>
  <si>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</si>
  <si>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</si>
  <si>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</si>
  <si>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</si>
  <si>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</si>
  <si>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</si>
  <si>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</si>
  <si>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</si>
  <si>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</si>
  <si>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</si>
  <si>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</si>
  <si>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</si>
  <si>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</si>
  <si>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</si>
  <si>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</si>
  <si>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</si>
  <si>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</si>
  <si>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</si>
  <si>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</si>
  <si>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</si>
  <si>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</si>
  <si>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</si>
  <si>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</si>
  <si>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</si>
  <si>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</si>
  <si>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</si>
  <si>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</si>
  <si>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</si>
  <si>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</si>
  <si>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</si>
  <si>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</si>
  <si>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</si>
  <si>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</si>
  <si>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</si>
  <si>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</si>
  <si>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</si>
  <si>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</si>
  <si>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</si>
  <si>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</si>
  <si>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</si>
  <si>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</si>
  <si>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</si>
  <si>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</si>
  <si>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</si>
  <si>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</si>
  <si>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</si>
  <si>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</si>
  <si>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</si>
  <si>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</si>
  <si>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</si>
  <si>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</si>
  <si>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</si>
  <si>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</si>
  <si>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</si>
  <si>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</si>
  <si>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</si>
  <si>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</si>
  <si>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</si>
  <si>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</si>
  <si>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</si>
  <si>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</si>
  <si>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</si>
  <si>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</si>
  <si>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</si>
  <si>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</si>
  <si>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</si>
  <si>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</si>
  <si>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</si>
  <si>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</si>
  <si>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</si>
  <si>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</si>
  <si>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</si>
  <si>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</si>
  <si>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</si>
  <si>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</si>
  <si>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</si>
  <si>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</si>
  <si>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</si>
  <si>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</si>
  <si>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</si>
  <si>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</si>
  <si>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</si>
  <si>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</si>
  <si>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</si>
  <si>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</si>
  <si>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</si>
  <si>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</si>
  <si>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</si>
  <si>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</si>
  <si>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</si>
  <si>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</si>
  <si>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</si>
  <si>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</si>
  <si>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</si>
  <si>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</si>
  <si>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</si>
  <si>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</si>
  <si>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</si>
  <si>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</si>
  <si>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</si>
  <si>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</si>
  <si>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</si>
  <si>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</si>
  <si>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</si>
  <si>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</si>
  <si>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</si>
  <si>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</si>
  <si>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</si>
  <si>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</si>
  <si>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</si>
  <si>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</si>
  <si>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</si>
  <si>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</si>
  <si>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</si>
  <si>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</si>
  <si>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</si>
  <si>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</si>
  <si>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</si>
  <si>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</si>
  <si>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</si>
  <si>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</si>
  <si>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</si>
  <si>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</si>
  <si>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</si>
  <si>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</si>
  <si>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</si>
  <si>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</si>
  <si>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</si>
  <si>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</si>
  <si>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</si>
  <si>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</si>
  <si>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</si>
  <si>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</si>
  <si>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</si>
  <si>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</si>
  <si>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</si>
  <si>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</si>
  <si>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</si>
  <si>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</si>
  <si>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</si>
  <si>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</si>
  <si>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</si>
  <si>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</si>
  <si>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</si>
  <si>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</si>
  <si>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</si>
  <si>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</si>
  <si>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</si>
  <si>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</si>
  <si>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</si>
  <si>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</si>
  <si>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</si>
  <si>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</si>
  <si>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</si>
  <si>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</si>
  <si>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</si>
  <si>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</si>
  <si>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</si>
  <si>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</si>
  <si>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</si>
  <si>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</si>
  <si>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</si>
  <si>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</si>
  <si>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</si>
  <si>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</si>
  <si>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</si>
  <si>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</si>
  <si>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</si>
  <si>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</si>
  <si>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</si>
  <si>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</si>
  <si>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</si>
  <si>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</si>
  <si>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</si>
  <si>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</si>
  <si>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</si>
  <si>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</si>
  <si>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</si>
  <si>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</si>
  <si>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</si>
  <si>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</si>
  <si>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</si>
  <si>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</si>
  <si>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</si>
  <si>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</si>
  <si>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</si>
  <si>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</si>
  <si>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</si>
  <si>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</si>
  <si>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</si>
  <si>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</si>
  <si>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</si>
  <si>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</si>
  <si>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</si>
  <si>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</si>
  <si>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</si>
  <si>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</si>
  <si>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</si>
  <si>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</si>
  <si>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</si>
  <si>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</si>
  <si>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</si>
  <si>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</si>
  <si>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</si>
  <si>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</si>
  <si>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</si>
  <si>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</si>
  <si>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</si>
  <si>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</si>
  <si>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</si>
  <si>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</si>
  <si>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</si>
  <si>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</si>
  <si>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</si>
  <si>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</si>
  <si>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</si>
  <si>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</si>
  <si>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</si>
  <si>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</si>
  <si>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</si>
  <si>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</si>
  <si>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</si>
  <si>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</si>
  <si>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</si>
  <si>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</si>
  <si>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</si>
  <si>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</si>
  <si>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</si>
  <si>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</si>
  <si>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</si>
  <si>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</si>
  <si>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</si>
  <si>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</si>
  <si>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</si>
  <si>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</si>
  <si>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</si>
  <si>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</si>
  <si>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</si>
  <si>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</si>
  <si>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</si>
  <si>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</si>
  <si>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</si>
  <si>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</si>
  <si>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</si>
  <si>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</si>
  <si>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</si>
  <si>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</si>
  <si>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</si>
  <si>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</si>
  <si>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</si>
  <si>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</si>
  <si>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</si>
  <si>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</si>
  <si>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</si>
  <si>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</si>
  <si>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</si>
  <si>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</si>
  <si>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</si>
  <si>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</si>
  <si>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</si>
  <si>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</si>
  <si>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</si>
  <si>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</si>
  <si>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</si>
  <si>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</si>
  <si>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</si>
  <si>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</si>
  <si>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</si>
  <si>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</si>
  <si>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</si>
  <si>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</si>
  <si>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</si>
  <si>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</si>
  <si>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</si>
  <si>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</si>
  <si>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</si>
  <si>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</si>
  <si>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</si>
  <si>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</si>
  <si>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</si>
  <si>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</si>
  <si>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</si>
  <si>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</si>
  <si>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</si>
  <si>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</si>
  <si>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</si>
  <si>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</si>
  <si>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</si>
  <si>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</si>
  <si>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</si>
  <si>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</si>
  <si>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</si>
  <si>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</si>
  <si>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</si>
  <si>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</si>
  <si>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</si>
  <si>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</si>
  <si>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</si>
  <si>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</si>
  <si>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</si>
  <si>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</si>
  <si>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</si>
  <si>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</si>
  <si>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</si>
  <si>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</si>
  <si>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</si>
  <si>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</si>
  <si>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</si>
  <si>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</si>
  <si>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</si>
  <si>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</si>
  <si>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</si>
  <si>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</si>
  <si>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</si>
  <si>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</si>
  <si>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</si>
  <si>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</si>
  <si>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</si>
  <si>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</si>
  <si>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</si>
  <si>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</si>
  <si>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</si>
  <si>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</si>
  <si>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</si>
  <si>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</si>
  <si>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</si>
  <si>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</si>
  <si>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</si>
  <si>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</si>
  <si>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</si>
  <si>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</si>
  <si>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</si>
  <si>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</si>
  <si>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</si>
  <si>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</si>
  <si>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</si>
  <si>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</si>
  <si>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</si>
  <si>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</si>
  <si>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</si>
  <si>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</si>
  <si>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</si>
  <si>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</si>
  <si>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</si>
  <si>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</si>
  <si>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</si>
  <si>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</si>
  <si>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</si>
  <si>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</si>
  <si>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</si>
  <si>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</si>
  <si>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</si>
  <si>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</si>
  <si>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</si>
  <si>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</si>
  <si>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</si>
  <si>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</si>
  <si>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</si>
  <si>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</si>
  <si>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</si>
  <si>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</si>
  <si>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</si>
  <si>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</si>
  <si>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</si>
  <si>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</si>
  <si>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</si>
  <si>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</si>
  <si>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</si>
  <si>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</si>
  <si>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</si>
  <si>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</si>
  <si>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</si>
  <si>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</si>
  <si>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</si>
  <si>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</si>
  <si>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</si>
  <si>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</si>
  <si>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</si>
  <si>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</si>
  <si>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</si>
  <si>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</si>
  <si>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</si>
  <si>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</si>
  <si>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</si>
  <si>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</si>
  <si>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</si>
  <si>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</si>
  <si>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</si>
  <si>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</si>
  <si>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</si>
  <si>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</si>
  <si>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</si>
  <si>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</si>
  <si>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</si>
  <si>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</si>
  <si>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</si>
  <si>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</si>
  <si>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</si>
  <si>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</si>
  <si>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</si>
  <si>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</si>
  <si>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</si>
  <si>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</si>
  <si>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</si>
  <si>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</si>
  <si>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</si>
  <si>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</si>
  <si>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</si>
  <si>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</si>
  <si>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</si>
  <si>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</si>
  <si>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</si>
  <si>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</si>
  <si>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</si>
  <si>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</si>
  <si>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</si>
  <si>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</si>
  <si>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</si>
  <si>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</si>
  <si>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</si>
  <si>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</si>
  <si>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</si>
  <si>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</si>
  <si>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</si>
  <si>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</si>
  <si>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</si>
  <si>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</si>
  <si>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</si>
  <si>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</si>
  <si>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</si>
  <si>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</si>
  <si>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</si>
  <si>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</si>
  <si>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</si>
  <si>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</si>
  <si>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</si>
  <si>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</si>
  <si>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</si>
  <si>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</si>
  <si>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</si>
  <si>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</si>
  <si>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</si>
  <si>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</si>
  <si>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</si>
  <si>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</si>
  <si>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</si>
  <si>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</si>
  <si>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</si>
  <si>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</si>
  <si>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</si>
  <si>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</si>
  <si>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</si>
  <si>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</si>
  <si>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</si>
  <si>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</si>
  <si>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</si>
  <si>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</si>
  <si>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</si>
  <si>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</si>
  <si>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</si>
  <si>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</si>
  <si>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</si>
  <si>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</si>
  <si>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</si>
  <si>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</si>
  <si>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</si>
  <si>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</si>
  <si>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</si>
  <si>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</si>
  <si>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</si>
  <si>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</si>
  <si>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</si>
  <si>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</si>
  <si>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</si>
  <si>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</si>
  <si>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</si>
  <si>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</si>
  <si>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</si>
  <si>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</si>
  <si>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</si>
  <si>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</si>
  <si>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</si>
  <si>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</si>
  <si>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</si>
  <si>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</si>
  <si>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</si>
  <si>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</si>
  <si>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</si>
  <si>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</si>
  <si>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</si>
  <si>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</si>
  <si>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</si>
  <si>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</si>
  <si>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</si>
  <si>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</si>
  <si>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</si>
  <si>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</si>
  <si>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</si>
  <si>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</si>
  <si>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</si>
  <si>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</si>
  <si>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</si>
  <si>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</si>
  <si>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</si>
  <si>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</si>
  <si>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</si>
  <si>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</si>
  <si>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</si>
  <si>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</si>
  <si>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</si>
  <si>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</si>
  <si>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</si>
  <si>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</si>
  <si>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</si>
  <si>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</si>
  <si>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</si>
  <si>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</si>
  <si>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</si>
  <si>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</si>
  <si>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</si>
  <si>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</si>
  <si>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</si>
  <si>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</si>
  <si>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</si>
  <si>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</si>
  <si>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</si>
  <si>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</si>
  <si>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</si>
  <si>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</si>
  <si>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</si>
  <si>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</si>
  <si>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</si>
  <si>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</si>
  <si>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</si>
  <si>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</si>
  <si>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</si>
  <si>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</si>
  <si>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</si>
  <si>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</si>
  <si>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</si>
  <si>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</si>
  <si>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</si>
  <si>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</si>
  <si>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</si>
  <si>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</si>
  <si>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</si>
  <si>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</si>
  <si>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</si>
  <si>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</si>
  <si>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</si>
  <si>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</si>
  <si>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</si>
  <si>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</si>
  <si>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</si>
  <si>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</si>
  <si>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</si>
  <si>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</si>
  <si>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</si>
  <si>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</si>
  <si>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</si>
  <si>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</si>
  <si>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</si>
  <si>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</si>
  <si>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</si>
  <si>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</si>
  <si>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</si>
  <si>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</si>
  <si>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</si>
  <si>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</si>
  <si>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</si>
  <si>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</si>
  <si>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</si>
  <si>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</si>
  <si>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</si>
  <si>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</si>
  <si>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</si>
  <si>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</si>
  <si>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</si>
  <si>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</si>
  <si>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</si>
  <si>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</si>
  <si>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</si>
  <si>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</si>
  <si>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</si>
  <si>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</si>
  <si>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</si>
  <si>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</si>
  <si>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</si>
  <si>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</si>
  <si>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</si>
  <si>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</si>
  <si>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</si>
  <si>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</si>
  <si>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</si>
  <si>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</si>
  <si>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</si>
  <si>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</si>
  <si>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</si>
  <si>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</si>
  <si>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</si>
  <si>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</si>
  <si>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</si>
  <si>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</si>
  <si>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</si>
  <si>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</si>
  <si>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</si>
  <si>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</si>
  <si>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</si>
  <si>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</si>
  <si>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</si>
  <si>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</si>
  <si>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</si>
  <si>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</si>
  <si>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</si>
  <si>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</si>
  <si>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</si>
  <si>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</si>
  <si>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</si>
  <si>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</si>
  <si>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</si>
  <si>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</si>
  <si>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</si>
  <si>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</si>
  <si>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</si>
  <si>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</si>
  <si>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</si>
  <si>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</si>
  <si>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</si>
  <si>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</si>
  <si>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</si>
  <si>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</si>
  <si>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</si>
  <si>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</si>
  <si>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</si>
  <si>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</si>
  <si>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</si>
  <si>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</si>
  <si>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</si>
  <si>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</si>
  <si>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</si>
  <si>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</si>
  <si>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</si>
  <si>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</si>
  <si>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</si>
  <si>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</si>
  <si>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</si>
  <si>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</si>
  <si>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</si>
  <si>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</si>
  <si>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</si>
  <si>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</si>
  <si>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</si>
  <si>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</si>
  <si>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</si>
  <si>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</si>
  <si>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</si>
  <si>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</si>
  <si>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</si>
  <si>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</si>
  <si>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</si>
  <si>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</si>
  <si>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</si>
  <si>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</si>
  <si>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</si>
  <si>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</si>
  <si>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</si>
  <si>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</si>
  <si>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</si>
  <si>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</si>
  <si>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</si>
  <si>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</si>
  <si>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</si>
  <si>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</si>
  <si>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</si>
  <si>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</si>
  <si>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</si>
  <si>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</si>
  <si>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</si>
  <si>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</si>
  <si>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</si>
  <si>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</si>
  <si>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</si>
  <si>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</si>
  <si>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</si>
  <si>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</si>
  <si>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</si>
  <si>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</si>
  <si>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</si>
  <si>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</si>
  <si>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</si>
  <si>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</si>
  <si>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</si>
  <si>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</si>
  <si>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</si>
  <si>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</si>
  <si>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</si>
  <si>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</si>
  <si>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</si>
  <si>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</si>
  <si>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</si>
  <si>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</si>
  <si>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</si>
  <si>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</si>
  <si>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</si>
  <si>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</si>
  <si>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</si>
  <si>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</si>
  <si>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</si>
  <si>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</si>
  <si>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</si>
  <si>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</si>
  <si>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</si>
  <si>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</si>
  <si>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</si>
  <si>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</si>
  <si>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</si>
  <si>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</si>
  <si>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</si>
  <si>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</si>
  <si>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</si>
  <si>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</si>
  <si>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</si>
  <si>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</si>
  <si>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</si>
  <si>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</si>
  <si>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</si>
  <si>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</si>
  <si>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</si>
  <si>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</si>
  <si>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</si>
  <si>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</si>
  <si>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</si>
  <si>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</si>
  <si>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</si>
  <si>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</si>
  <si>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</si>
  <si>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</si>
  <si>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</si>
  <si>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</si>
  <si>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</si>
  <si>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</si>
  <si>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</si>
  <si>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</si>
  <si>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</si>
  <si>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</si>
  <si>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</si>
  <si>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</si>
  <si>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</si>
  <si>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</si>
  <si>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</si>
  <si>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</si>
  <si>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</si>
  <si>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</si>
  <si>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</si>
  <si>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</si>
  <si>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</si>
  <si>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</si>
  <si>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</si>
  <si>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</si>
  <si>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</si>
  <si>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</si>
  <si>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</si>
  <si>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</si>
  <si>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</si>
  <si>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</si>
  <si>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</si>
  <si>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</si>
  <si>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</si>
  <si>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</si>
  <si>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</si>
  <si>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</si>
  <si>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</si>
  <si>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</si>
  <si>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</si>
  <si>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</si>
  <si>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</si>
  <si>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</si>
  <si>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</si>
  <si>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</si>
  <si>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</si>
  <si>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</si>
  <si>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</si>
  <si>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</si>
  <si>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</si>
  <si>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</si>
  <si>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</si>
  <si>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</si>
  <si>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</si>
  <si>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</si>
  <si>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</si>
  <si>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</si>
  <si>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</si>
  <si>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</si>
  <si>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</si>
  <si>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</si>
  <si>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</si>
  <si>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</si>
  <si>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</si>
  <si>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</si>
  <si>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</si>
  <si>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</si>
  <si>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</si>
  <si>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</si>
  <si>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</si>
  <si>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</si>
  <si>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</si>
  <si>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</si>
  <si>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</si>
  <si>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</si>
  <si>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</si>
  <si>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</si>
  <si>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</si>
  <si>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</si>
  <si>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</si>
  <si>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</si>
  <si>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</si>
  <si>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</si>
  <si>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</si>
  <si>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</si>
  <si>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</si>
  <si>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</si>
  <si>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</si>
  <si>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</si>
  <si>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</si>
  <si>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</si>
  <si>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</si>
  <si>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</si>
  <si>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</si>
  <si>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</si>
  <si>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</si>
  <si>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</si>
  <si>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</si>
  <si>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</si>
  <si>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</si>
  <si>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</si>
  <si>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</si>
  <si>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</si>
  <si>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</si>
  <si>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</si>
  <si>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</si>
  <si>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</si>
  <si>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</si>
  <si>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</si>
  <si>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</si>
  <si>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</si>
  <si>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</si>
  <si>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</si>
  <si>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</si>
  <si>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</si>
  <si>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</si>
  <si>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</si>
  <si>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</si>
  <si>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</si>
  <si>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</si>
  <si>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</si>
  <si>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</si>
  <si>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</si>
  <si>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</si>
  <si>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</si>
  <si>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</si>
  <si>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</si>
  <si>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</si>
  <si>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</si>
  <si>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</si>
  <si>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</si>
  <si>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</si>
  <si>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</si>
  <si>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</si>
  <si>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</si>
  <si>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</si>
  <si>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</si>
  <si>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</si>
  <si>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</si>
  <si>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</si>
  <si>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</si>
  <si>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</si>
  <si>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</si>
  <si>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</si>
  <si>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</si>
  <si>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</si>
  <si>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</si>
  <si>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</si>
  <si>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</si>
  <si>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</si>
  <si>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</si>
  <si>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</si>
  <si>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</si>
  <si>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</si>
  <si>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</si>
  <si>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</si>
  <si>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</si>
  <si>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</si>
  <si>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</si>
  <si>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</si>
  <si>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</si>
  <si>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</si>
  <si>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</si>
  <si>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</si>
  <si>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</si>
  <si>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</si>
  <si>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</si>
  <si>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</si>
  <si>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</si>
  <si>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</si>
  <si>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</si>
  <si>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</si>
  <si>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</si>
  <si>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</si>
  <si>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</si>
  <si>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</si>
  <si>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</si>
  <si>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</si>
  <si>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</si>
  <si>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</si>
  <si>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</si>
  <si>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</si>
  <si>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</si>
  <si>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</si>
  <si>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</si>
  <si>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</si>
  <si>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</si>
  <si>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</si>
  <si>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</si>
  <si>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</si>
  <si>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</si>
  <si>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</si>
  <si>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</si>
  <si>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</si>
  <si>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</si>
  <si>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</si>
  <si>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</si>
  <si>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</si>
  <si>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</si>
  <si>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</si>
  <si>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</si>
  <si>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</si>
  <si>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</si>
  <si>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</si>
  <si>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</si>
  <si>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</si>
  <si>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</si>
  <si>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</si>
  <si>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</si>
  <si>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</si>
  <si>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</si>
  <si>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</si>
  <si>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</si>
  <si>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</si>
  <si>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</si>
  <si>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</si>
  <si>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</si>
  <si>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</si>
  <si>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</si>
  <si>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</si>
  <si>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</si>
  <si>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</si>
  <si>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</si>
  <si>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</si>
  <si>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</si>
  <si>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</si>
  <si>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</si>
  <si>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</si>
  <si>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</si>
  <si>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</si>
  <si>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</si>
  <si>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</si>
  <si>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</si>
  <si>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</si>
  <si>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</si>
  <si>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</si>
  <si>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</si>
  <si>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</si>
  <si>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</si>
  <si>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</si>
  <si>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</si>
  <si>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</si>
  <si>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</si>
  <si>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</si>
  <si>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</si>
  <si>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</si>
  <si>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</si>
  <si>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</si>
  <si>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</si>
  <si>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</si>
  <si>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</si>
  <si>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</si>
  <si>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</si>
  <si>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</si>
  <si>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</si>
  <si>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</si>
  <si>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</si>
  <si>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</si>
  <si>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</si>
  <si>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</si>
  <si>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</si>
  <si>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</si>
  <si>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</si>
  <si>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</si>
  <si>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</si>
  <si>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</si>
  <si>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</si>
  <si>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</si>
  <si>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</si>
  <si>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</si>
  <si>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</si>
  <si>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</si>
  <si>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</si>
  <si>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</si>
  <si>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</si>
  <si>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</si>
  <si>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</si>
  <si>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</si>
  <si>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</si>
  <si>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</si>
  <si>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</si>
  <si>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</si>
  <si>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</si>
  <si>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</si>
  <si>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</si>
  <si>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</si>
  <si>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</si>
  <si>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</si>
  <si>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</si>
  <si>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</si>
  <si>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</si>
  <si>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</si>
  <si>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</si>
  <si>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</si>
  <si>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</si>
  <si>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</si>
  <si>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</si>
  <si>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</si>
  <si>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</si>
  <si>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</si>
  <si>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</si>
  <si>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</si>
  <si>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</si>
  <si>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</si>
  <si>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</si>
  <si>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</si>
  <si>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</si>
  <si>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Nielson / Chuang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</si>
  <si>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</si>
  <si>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</si>
  <si>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</si>
  <si>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</si>
  <si>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</si>
  <si>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</si>
  <si>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</si>
  <si>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</si>
  <si>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</si>
  <si>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</si>
  <si>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</si>
  <si>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</si>
  <si>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</si>
  <si>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</si>
  <si>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</si>
  <si>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</si>
  <si>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</si>
  <si>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</si>
  <si>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</si>
  <si>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</si>
  <si>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</si>
  <si>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</si>
  <si>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</si>
  <si>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</si>
  <si>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</si>
  <si>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</si>
  <si>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</si>
  <si>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</si>
  <si>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</si>
  <si>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</si>
  <si>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</si>
  <si>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</si>
  <si>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</si>
  <si>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</si>
  <si>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</si>
  <si>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</si>
  <si>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</si>
  <si>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</si>
  <si>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</si>
  <si>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</si>
  <si>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</si>
  <si>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</si>
  <si>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</si>
  <si>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</si>
  <si>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</si>
  <si>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</si>
  <si>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</si>
  <si>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</si>
  <si>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</si>
  <si>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</si>
  <si>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</si>
  <si>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</si>
  <si>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</si>
  <si>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</si>
  <si>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</si>
  <si>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</si>
  <si>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</si>
  <si>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</si>
  <si>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</si>
  <si>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</si>
  <si>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</si>
  <si>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</si>
  <si>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</si>
  <si>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</si>
  <si>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</si>
  <si>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</si>
  <si>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</si>
  <si>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</si>
  <si>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</si>
  <si>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</si>
  <si>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</si>
  <si>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</si>
  <si>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</si>
  <si>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</si>
  <si>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</si>
  <si>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</si>
  <si>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</si>
  <si>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</si>
  <si>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</si>
  <si>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</si>
  <si>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</si>
  <si>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</si>
  <si>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</si>
  <si>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</si>
  <si>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</si>
  <si>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</si>
  <si>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</si>
  <si>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</si>
  <si>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</si>
  <si>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</si>
  <si>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</si>
  <si>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</si>
  <si>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</si>
  <si>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</si>
  <si>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</si>
  <si>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</si>
  <si>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</si>
  <si>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</si>
  <si>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</si>
  <si>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</si>
  <si>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</si>
  <si>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</si>
  <si>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</si>
  <si>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</si>
  <si>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</si>
  <si>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</si>
  <si>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</si>
  <si>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</si>
  <si>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</si>
  <si>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</si>
  <si>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</si>
  <si>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</si>
  <si>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</si>
  <si>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</si>
  <si>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</si>
  <si>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</si>
  <si>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</si>
  <si>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</si>
  <si>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</si>
  <si>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</si>
  <si>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</si>
  <si>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</si>
  <si>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</si>
  <si>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</si>
  <si>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</si>
  <si>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</si>
  <si>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</si>
  <si>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</si>
  <si>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</si>
  <si>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</si>
  <si>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</si>
  <si>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</si>
  <si>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</si>
  <si>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</si>
  <si>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</si>
  <si>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</si>
  <si>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</si>
  <si>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</si>
  <si>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</si>
  <si>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</si>
  <si>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</si>
  <si>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</si>
  <si>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</si>
  <si>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</si>
  <si>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</si>
  <si>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</si>
  <si>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</si>
  <si>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</si>
  <si>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</si>
  <si>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</si>
  <si>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</si>
  <si>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</si>
  <si>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</si>
  <si>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</si>
  <si>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</si>
  <si>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</si>
  <si>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</si>
  <si>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</si>
  <si>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</si>
  <si>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</si>
  <si>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</si>
  <si>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</si>
  <si>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</si>
  <si>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</si>
  <si>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</si>
  <si>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</si>
  <si>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</si>
  <si>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</si>
  <si>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</si>
  <si>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</si>
  <si>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</si>
  <si>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</si>
  <si>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</si>
  <si>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</si>
  <si>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</si>
  <si>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</si>
  <si>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</si>
  <si>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</si>
  <si>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</si>
  <si>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</si>
  <si>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</si>
  <si>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</si>
  <si>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</si>
  <si>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</si>
  <si>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</si>
  <si>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</si>
  <si>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</si>
  <si>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</si>
  <si>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</si>
  <si>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</si>
  <si>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</si>
  <si>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</si>
  <si>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</si>
  <si>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</si>
  <si>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</si>
  <si>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</si>
  <si>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</si>
  <si>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</si>
  <si>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</si>
  <si>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</si>
  <si>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</si>
  <si>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</si>
  <si>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</si>
  <si>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</si>
  <si>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</si>
  <si>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</si>
  <si>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</si>
  <si>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</si>
  <si>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</si>
  <si>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</si>
  <si>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</si>
  <si>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</si>
  <si>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</si>
  <si>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</si>
  <si>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</si>
  <si>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</si>
  <si>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</si>
  <si>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</si>
  <si>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</si>
  <si>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</si>
  <si>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</si>
  <si>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</si>
  <si>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</si>
  <si>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</si>
  <si>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</si>
  <si>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</si>
  <si>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</si>
  <si>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</si>
  <si>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</si>
  <si>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</si>
  <si>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</si>
  <si>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</si>
  <si>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</si>
  <si>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</si>
  <si>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</si>
  <si>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</si>
  <si>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</si>
  <si>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</si>
  <si>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</si>
  <si>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</si>
  <si>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</si>
  <si>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</si>
  <si>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</si>
  <si>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</si>
  <si>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</si>
  <si>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</si>
  <si>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</si>
  <si>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</si>
  <si>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</si>
  <si>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</si>
  <si>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</si>
  <si>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</si>
  <si>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</si>
  <si>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</si>
  <si>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</si>
  <si>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</si>
  <si>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</si>
  <si>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</si>
  <si>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</si>
  <si>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</si>
  <si>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</si>
  <si>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</si>
  <si>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</si>
  <si>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</si>
  <si>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</si>
  <si>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</si>
  <si>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</si>
  <si>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</si>
  <si>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</si>
  <si>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</si>
  <si>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</si>
  <si>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</si>
  <si>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</si>
  <si>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</si>
  <si>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</si>
  <si>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</si>
  <si>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</si>
  <si>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</si>
  <si>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</si>
  <si>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</si>
  <si>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</si>
  <si>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</si>
  <si>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</si>
  <si>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</si>
  <si>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</si>
  <si>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</si>
  <si>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</si>
  <si>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</si>
  <si>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</si>
  <si>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</si>
  <si>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</si>
  <si>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</si>
  <si>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</si>
  <si>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</si>
  <si>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</si>
  <si>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</si>
  <si>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0972576641</t>
  </si>
  <si>
    <t>JIAYI</t>
  </si>
  <si>
    <t>0972263533</t>
  </si>
  <si>
    <t>0975087308</t>
  </si>
  <si>
    <t>0972377671</t>
  </si>
  <si>
    <t>0972576305</t>
  </si>
  <si>
    <t>0972263537</t>
  </si>
  <si>
    <t>0972263536</t>
  </si>
  <si>
    <t>0972263526</t>
  </si>
  <si>
    <t>TAIZHONG_SOUTH</t>
  </si>
  <si>
    <t>0972263547</t>
  </si>
  <si>
    <t>TAINAN</t>
  </si>
  <si>
    <t>0972908863</t>
  </si>
  <si>
    <t>0972263559</t>
  </si>
  <si>
    <t>0972263542</t>
  </si>
  <si>
    <t>0972263541</t>
  </si>
  <si>
    <t>0972263545</t>
  </si>
  <si>
    <t>0972987336</t>
  </si>
  <si>
    <t>0975095021</t>
  </si>
  <si>
    <t>0975081076</t>
  </si>
  <si>
    <t>0972377615</t>
  </si>
  <si>
    <t>0972263525</t>
  </si>
  <si>
    <t>0972263550</t>
  </si>
  <si>
    <t>0975135263</t>
  </si>
  <si>
    <t>TAIZHONG_EAST</t>
  </si>
  <si>
    <t>0975865851</t>
  </si>
  <si>
    <t>0972987211</t>
  </si>
  <si>
    <t>TAIZHONG_WEST</t>
  </si>
  <si>
    <t>0972987266</t>
  </si>
  <si>
    <t>0975165027</t>
  </si>
  <si>
    <t>0972263546</t>
  </si>
  <si>
    <t>0972263503</t>
  </si>
  <si>
    <t>0972377670</t>
  </si>
  <si>
    <t>GAOXIONG_NORTH</t>
  </si>
  <si>
    <t>0972576301</t>
  </si>
  <si>
    <t>PINGDONG</t>
  </si>
  <si>
    <t>0972377603</t>
  </si>
  <si>
    <t>0972377673</t>
  </si>
  <si>
    <t>0972263506</t>
  </si>
  <si>
    <t>0972263507</t>
  </si>
  <si>
    <t>0975152718</t>
  </si>
  <si>
    <t>0972263520</t>
  </si>
  <si>
    <t>0972263505</t>
  </si>
  <si>
    <t>0972263504</t>
  </si>
  <si>
    <t>0975877635</t>
  </si>
  <si>
    <t>0972263565</t>
  </si>
  <si>
    <t>0972263564</t>
  </si>
  <si>
    <t>0975503229</t>
  </si>
  <si>
    <t>0972377650</t>
  </si>
  <si>
    <t>0972263516</t>
  </si>
  <si>
    <t>0975118036</t>
  </si>
  <si>
    <t>0972263539</t>
  </si>
  <si>
    <t>0972263554</t>
  </si>
  <si>
    <t>0988967883</t>
  </si>
  <si>
    <t>0972263551</t>
  </si>
  <si>
    <t>GAOXIONG_WEST</t>
  </si>
  <si>
    <t>0972576300</t>
  </si>
  <si>
    <t>0972263512</t>
  </si>
  <si>
    <t>0972263517</t>
  </si>
  <si>
    <t>0972263518</t>
  </si>
  <si>
    <t>0972263519</t>
  </si>
  <si>
    <t>0973263502</t>
  </si>
  <si>
    <t>0972263511</t>
  </si>
  <si>
    <t>0972377635</t>
  </si>
  <si>
    <t>0972377675</t>
  </si>
  <si>
    <t>0972263557</t>
  </si>
  <si>
    <t>0972263552</t>
  </si>
  <si>
    <t>0972263553</t>
  </si>
  <si>
    <t>0972263558</t>
  </si>
  <si>
    <t>0975877605</t>
  </si>
  <si>
    <t>0975686572</t>
  </si>
  <si>
    <t>0975861833</t>
  </si>
  <si>
    <t>0972377672</t>
  </si>
  <si>
    <t>0975556780</t>
  </si>
  <si>
    <t>0975862963</t>
  </si>
  <si>
    <t>0972263567</t>
  </si>
  <si>
    <t>0972263561</t>
  </si>
  <si>
    <t>0972263510</t>
  </si>
  <si>
    <t>0972263500</t>
  </si>
  <si>
    <t>0972263515</t>
  </si>
  <si>
    <t>0972263523</t>
  </si>
  <si>
    <t>0975117219</t>
  </si>
  <si>
    <t>0978851073</t>
  </si>
  <si>
    <t>0972263570</t>
  </si>
  <si>
    <t>0972263560</t>
  </si>
  <si>
    <t>0972263527</t>
  </si>
  <si>
    <t>ZHONGXING</t>
  </si>
  <si>
    <t>0972263528</t>
  </si>
  <si>
    <t>0972377691</t>
  </si>
  <si>
    <t>0972263529</t>
  </si>
  <si>
    <t>0978853607</t>
  </si>
  <si>
    <t>0978809213</t>
  </si>
  <si>
    <t>0972263540</t>
  </si>
  <si>
    <t>0972377695</t>
  </si>
  <si>
    <t>0972263521</t>
  </si>
  <si>
    <t>0972263522</t>
  </si>
  <si>
    <t>0972263530</t>
  </si>
  <si>
    <t>0975877667</t>
  </si>
  <si>
    <t>0972263531</t>
  </si>
  <si>
    <t>0972263524</t>
  </si>
  <si>
    <t>0972263538</t>
  </si>
  <si>
    <t>0972576529</t>
  </si>
  <si>
    <t>ANKANG_E</t>
  </si>
  <si>
    <t>E. Merrell / Griffin EL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</si>
  <si>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</si>
  <si>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</si>
  <si>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</si>
  <si>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</si>
  <si>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</si>
  <si>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</si>
  <si>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</si>
  <si>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</si>
  <si>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DAAN,NEW_TAIPEI,大安區,新北市</t>
  </si>
  <si>
    <t>0972576501</t>
  </si>
  <si>
    <t>0912576044</t>
  </si>
  <si>
    <t>E. Scovel / Tan</t>
  </si>
  <si>
    <t>BADE</t>
  </si>
  <si>
    <t>BADE,DAXI,FUXING,八德區,八德,大溪區,復興區</t>
  </si>
  <si>
    <t>0972939022</t>
  </si>
  <si>
    <t>YINGGE,鶯歌區</t>
  </si>
  <si>
    <t>0912576049</t>
  </si>
  <si>
    <t>S. Bain EL / Brinkerhoff</t>
  </si>
  <si>
    <t>BADE,八德區</t>
  </si>
  <si>
    <t>0972961085</t>
  </si>
  <si>
    <t>BANQIAO_S</t>
  </si>
  <si>
    <t>S. Hendricks EL / Li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</si>
  <si>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</si>
  <si>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</si>
  <si>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</si>
  <si>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</si>
  <si>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</si>
  <si>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</si>
  <si>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</si>
  <si>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</si>
  <si>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</si>
  <si>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</si>
  <si>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</si>
  <si>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</si>
  <si>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</si>
  <si>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E. Lin DL / Okeson EL</t>
  </si>
  <si>
    <t>XINZHUANG</t>
  </si>
  <si>
    <t>DANFENG</t>
  </si>
  <si>
    <t>XINZHUANG,TAISHAN,LINKOU,新莊,泰山,泰山區,林口,林口區</t>
  </si>
  <si>
    <t>0912576043</t>
  </si>
  <si>
    <t>DANSHUI_A_E</t>
  </si>
  <si>
    <t>E. Francis / Byers EL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</si>
  <si>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</si>
  <si>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</si>
  <si>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</si>
  <si>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</si>
  <si>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</si>
  <si>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</si>
  <si>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</si>
  <si>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</si>
  <si>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</si>
  <si>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</si>
  <si>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</si>
  <si>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</si>
  <si>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</si>
  <si>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</si>
  <si>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</si>
  <si>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</si>
  <si>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</si>
  <si>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</si>
  <si>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</si>
  <si>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</si>
  <si>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S. Haupt / LeFevre STL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</si>
  <si>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</si>
  <si>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</si>
  <si>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</si>
  <si>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</si>
  <si>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</si>
  <si>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</si>
  <si>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</si>
  <si>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</si>
  <si>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</si>
  <si>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</si>
  <si>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</si>
  <si>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E. Welker DL / Miller</t>
  </si>
  <si>
    <t>XINCHENG,XIULIN,新城鄉,秀林鄉,HUALIEN_CITY,花蓮市</t>
  </si>
  <si>
    <t>0972576591</t>
  </si>
  <si>
    <t>HUALIAN_3_S</t>
  </si>
  <si>
    <t>S. Kitchens EL / Tinsley</t>
  </si>
  <si>
    <t>0972576520</t>
  </si>
  <si>
    <t>JILONG_A_E</t>
  </si>
  <si>
    <t>E. Brinton DL / James EL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</si>
  <si>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</si>
  <si>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</si>
  <si>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</si>
  <si>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</si>
  <si>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</si>
  <si>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E. Andelin / Lin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</si>
  <si>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</si>
  <si>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</si>
  <si>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</si>
  <si>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</si>
  <si>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</si>
  <si>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</si>
  <si>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</si>
  <si>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</si>
  <si>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S. Huntington / Johnson</t>
  </si>
  <si>
    <t>0965113871</t>
  </si>
  <si>
    <t>JINHUA_S</t>
  </si>
  <si>
    <t>S. Wang / Menzie</t>
  </si>
  <si>
    <t>JINHUA</t>
  </si>
  <si>
    <t>WANDA</t>
  </si>
  <si>
    <t>DAAN,大安區</t>
  </si>
  <si>
    <t>0972576560</t>
  </si>
  <si>
    <t>E. King  DL EL / Hsu</t>
  </si>
  <si>
    <t>LONGTAN</t>
  </si>
  <si>
    <t>LONGTAN,龍潭區,龍潭</t>
  </si>
  <si>
    <t>0963917870</t>
  </si>
  <si>
    <t>LUODONG_A_E</t>
  </si>
  <si>
    <t>E. Welch DL / Wu EL</t>
  </si>
  <si>
    <t>YILAN</t>
  </si>
  <si>
    <t>LUODONG,DONGSHAN,SANXING,YILAN_DATONG,NANAO,羅東,羅東鎮,冬山鄉,三星鄉,宜蘭_大同鄉,大同鄉,南澳鄉</t>
  </si>
  <si>
    <t>0963912027</t>
  </si>
  <si>
    <t>LUODONG_B_E</t>
  </si>
  <si>
    <t>E. Iverson / Lloyd</t>
  </si>
  <si>
    <t>0972576542</t>
  </si>
  <si>
    <t>LUZHOU_A_E</t>
  </si>
  <si>
    <t>E. Loke / McPherson</t>
  </si>
  <si>
    <t>SANCHONG</t>
  </si>
  <si>
    <t>LUZHOU</t>
  </si>
  <si>
    <t>LUZHOU,WUGU,蘆洲,蘆洲區,五股,五股區</t>
  </si>
  <si>
    <t>0965008522</t>
  </si>
  <si>
    <t>LUZHOU_B_E</t>
  </si>
  <si>
    <t>E. Anderton EL / Simonson</t>
  </si>
  <si>
    <t>TOUFEN_MIAOLI</t>
  </si>
  <si>
    <t>ZHUNAN</t>
  </si>
  <si>
    <t>MIAOLI</t>
  </si>
  <si>
    <t>HSINCHU</t>
  </si>
  <si>
    <t>0963911267</t>
  </si>
  <si>
    <t>MIAOLI_E</t>
  </si>
  <si>
    <t>E. Hu DL / Jackson EL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</si>
  <si>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</si>
  <si>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</si>
  <si>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</si>
  <si>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E. Hammond DL / Dung</t>
  </si>
  <si>
    <t>MUZHA</t>
  </si>
  <si>
    <t>SHENKENG,SHIDING,PINGLIN,WENSHAN,深坑區,石碇區,坪林區,文山區</t>
  </si>
  <si>
    <t>0963796383</t>
  </si>
  <si>
    <t>MUZHA_S</t>
  </si>
  <si>
    <t>S. Everett EL / Huang</t>
  </si>
  <si>
    <t>0972576570</t>
  </si>
  <si>
    <t>NEIHU_E</t>
  </si>
  <si>
    <t>E. Dorius DL / Bezzant</t>
  </si>
  <si>
    <t>SONGSHAN</t>
  </si>
  <si>
    <t>NEIHU</t>
  </si>
  <si>
    <t>NEIHU,內湖區,內湖</t>
  </si>
  <si>
    <t>0972576565</t>
  </si>
  <si>
    <t>NEIHU_S</t>
  </si>
  <si>
    <t>S. Gabbitas EL / Wu</t>
  </si>
  <si>
    <t>0972576554</t>
  </si>
  <si>
    <t>JINHUA_ZL</t>
  </si>
  <si>
    <t>E. McNeil ZL / Hansen ZL</t>
  </si>
  <si>
    <t>ZHONGSHAN,TAIPEI,TAIBEI,中山區,台北,台北市,臺北,臺北市,中山</t>
  </si>
  <si>
    <t>0910358944</t>
  </si>
  <si>
    <t>OFFICE_E</t>
  </si>
  <si>
    <t>E. Elliott Operations Assistant</t>
  </si>
  <si>
    <t>0972576566</t>
  </si>
  <si>
    <t>E. Smith Recorder</t>
  </si>
  <si>
    <t>0963809216</t>
  </si>
  <si>
    <t>SANCHONG_E</t>
  </si>
  <si>
    <t>E. Luther DL / Smith</t>
  </si>
  <si>
    <t>SANCHONG,三重,三重區</t>
  </si>
  <si>
    <t>0972576587</t>
  </si>
  <si>
    <t>SANCHONG_S</t>
  </si>
  <si>
    <t>E. Haacke / Wong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</si>
  <si>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</si>
  <si>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</si>
  <si>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</si>
  <si>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</si>
  <si>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</si>
  <si>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</si>
  <si>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</si>
  <si>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</si>
  <si>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E. Ploeg EL / Reintjes</t>
  </si>
  <si>
    <t>0972576564</t>
  </si>
  <si>
    <t>SHILIN_ZL</t>
  </si>
  <si>
    <t>E. Sessions ZL / Aiono ZL</t>
  </si>
  <si>
    <t>SHILIN</t>
  </si>
  <si>
    <t>SHILIN,士林區,士林</t>
  </si>
  <si>
    <t>0972576543</t>
  </si>
  <si>
    <t>SHILIN_S</t>
  </si>
  <si>
    <t>S. Chan / Hsiao</t>
  </si>
  <si>
    <t>SHILIN,士林區</t>
  </si>
  <si>
    <t>0972576516</t>
  </si>
  <si>
    <t>SIYUAN_E</t>
  </si>
  <si>
    <t>E. Tang / Petermann</t>
  </si>
  <si>
    <t>SIYUAN</t>
  </si>
  <si>
    <t>XINZHUANG,新莊區,新莊</t>
  </si>
  <si>
    <t>0963938192</t>
  </si>
  <si>
    <t>SONGSHAN_ZL</t>
  </si>
  <si>
    <t>E. Liston ZL / Tan ZL</t>
  </si>
  <si>
    <t>SONGSHAN,NANGANG,松山,松山區,南港,南港區</t>
  </si>
  <si>
    <t>0963572706</t>
  </si>
  <si>
    <t>SONGSHAN_S</t>
  </si>
  <si>
    <t>S. Bowman STL / Torres Ortiz STL</t>
  </si>
  <si>
    <t>SONGSHAN,松山區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</si>
  <si>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</si>
  <si>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</si>
  <si>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</si>
  <si>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</si>
  <si>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</si>
  <si>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</si>
  <si>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</si>
  <si>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</si>
  <si>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</si>
  <si>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S. Roberts / Hadley</t>
  </si>
  <si>
    <t>0972576593</t>
  </si>
  <si>
    <t>TAIDONG_2_ZL</t>
  </si>
  <si>
    <t>E. Nixon ZL / Wayment 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</si>
  <si>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</si>
  <si>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</si>
  <si>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</si>
  <si>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</si>
  <si>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S. Child EL / Hickenlooper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</si>
  <si>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</si>
  <si>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</si>
  <si>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</si>
  <si>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E. Rasmussen DL / Butler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</si>
  <si>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</si>
  <si>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</si>
  <si>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</si>
  <si>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</si>
  <si>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</si>
  <si>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</si>
  <si>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</si>
  <si>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</si>
  <si>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</si>
  <si>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</si>
  <si>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S. Denison EL / Apsley</t>
  </si>
  <si>
    <t>0963731605</t>
  </si>
  <si>
    <t>TAOYUAN_3</t>
  </si>
  <si>
    <t>DAYUAN,大園,大園區</t>
  </si>
  <si>
    <t>0972576524</t>
  </si>
  <si>
    <t>E. Heaps ZL / Barton ZL</t>
  </si>
  <si>
    <t>TAOYUAN,桃園縣,桃園</t>
  </si>
  <si>
    <t>0972576578</t>
  </si>
  <si>
    <t>E. Alder DL EL / Coletti</t>
  </si>
  <si>
    <t>TAOYUAN_4</t>
  </si>
  <si>
    <t>LUZHU,蘆竹,蘆竹區</t>
  </si>
  <si>
    <t>0972576377</t>
  </si>
  <si>
    <t>0972576547</t>
  </si>
  <si>
    <t>TIANMU_A_E</t>
  </si>
  <si>
    <t>E. Matua DL / Chia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</si>
  <si>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</si>
  <si>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</si>
  <si>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</si>
  <si>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</si>
  <si>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</si>
  <si>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</si>
  <si>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</si>
  <si>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E. Perkins EL / Liao</t>
  </si>
  <si>
    <t>TOUFEN</t>
  </si>
  <si>
    <t>NANZHUANG,SANWAN,TOUFEN,南庄鄉,三灣鄉,頭份,頭份鎮</t>
  </si>
  <si>
    <t>0972576577</t>
  </si>
  <si>
    <t>TOUR_S</t>
  </si>
  <si>
    <t>S. Guan / Lindsay</t>
  </si>
  <si>
    <t>0972576539</t>
  </si>
  <si>
    <t>TUCHENG_ZL</t>
  </si>
  <si>
    <t>E. Bellingham / Ribar ZL</t>
  </si>
  <si>
    <t>TUCHENG,土城,土城區</t>
  </si>
  <si>
    <t>0972576507</t>
  </si>
  <si>
    <t>TUCHENG_S</t>
  </si>
  <si>
    <t>S. Good EL / Davis</t>
  </si>
  <si>
    <t>SHULIN,TUCHENG,樹林區,樹林,土城,土城區</t>
  </si>
  <si>
    <t>0972576562</t>
  </si>
  <si>
    <t>WANDA_E</t>
  </si>
  <si>
    <t>E. Taylor DL / Holloway</t>
  </si>
  <si>
    <t>ZHONGZHENG,WANHUA,中正區,萬華區</t>
  </si>
  <si>
    <t>0972576559</t>
  </si>
  <si>
    <t>WANDA_S</t>
  </si>
  <si>
    <t>S. Knapp / Scharman</t>
  </si>
  <si>
    <t>DATONG,大同區,ENGLISH_WARD,ENGLISH,ENGLISHWARD,英文,英文支會</t>
  </si>
  <si>
    <t>XIANGSHAN</t>
  </si>
  <si>
    <t>0912576011</t>
  </si>
  <si>
    <t>XIANGSHAN_E</t>
  </si>
  <si>
    <t>E. Diepeveen DL EL / Jensen</t>
  </si>
  <si>
    <t>BAOSHAN,XIANGSHAN,寶山鄉,香山區,香山</t>
  </si>
  <si>
    <t>0972576561</t>
  </si>
  <si>
    <t>XINAN_S</t>
  </si>
  <si>
    <t>S. Sylvester / Erickson</t>
  </si>
  <si>
    <t>XINYI,信義區</t>
  </si>
  <si>
    <t>0972576506</t>
  </si>
  <si>
    <t>XINBAN_E</t>
  </si>
  <si>
    <t>E. Robinson / Robbins</t>
  </si>
  <si>
    <t>0972576548</t>
  </si>
  <si>
    <t>XINDIAN_E</t>
  </si>
  <si>
    <t>E. Stevenson DL / Mertz</t>
  </si>
  <si>
    <t>XINDIAN,WULAI,新店,新店區,烏來,烏來區</t>
  </si>
  <si>
    <t>0972576518</t>
  </si>
  <si>
    <t>XINDIAN_S</t>
  </si>
  <si>
    <t>S. Nau EL / Huang</t>
  </si>
  <si>
    <t>0972576504</t>
  </si>
  <si>
    <t>XINPU_E</t>
  </si>
  <si>
    <t>E. Clawson DL / Landes</t>
  </si>
  <si>
    <t>XINPU</t>
  </si>
  <si>
    <t>0972576526</t>
  </si>
  <si>
    <t>XINZHU_1_E</t>
  </si>
  <si>
    <t>E. Stephens DL EL / Leonhardt</t>
  </si>
  <si>
    <t>XINZHU</t>
  </si>
  <si>
    <t>XINZHU_1</t>
  </si>
  <si>
    <t>WEST,NORTH,北區,西區</t>
  </si>
  <si>
    <t>0972576569</t>
  </si>
  <si>
    <t>XINZHU_1_S</t>
  </si>
  <si>
    <t>S. Kirkham STL / Johnson STL</t>
  </si>
  <si>
    <t>0972576563</t>
  </si>
  <si>
    <t>XINZHU_3_ZL</t>
  </si>
  <si>
    <t>E. Jensen ZL / Davidson 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</si>
  <si>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</si>
  <si>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</si>
  <si>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</si>
  <si>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</si>
  <si>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</si>
  <si>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</si>
  <si>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</si>
  <si>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</si>
  <si>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E. Jacobson DL / Chiu Falck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</si>
  <si>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</si>
  <si>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</si>
  <si>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</si>
  <si>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</si>
  <si>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</si>
  <si>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</si>
  <si>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</si>
  <si>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S. Parkin EL / Fang</t>
  </si>
  <si>
    <t>0972576558</t>
  </si>
  <si>
    <t>YILAN_E</t>
  </si>
  <si>
    <t>E. Azua / Puzey / Zhou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</si>
  <si>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</si>
  <si>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</si>
  <si>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</si>
  <si>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</si>
  <si>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</si>
  <si>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</si>
  <si>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</si>
  <si>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S. Meyers STL / Beeston STL</t>
  </si>
  <si>
    <t>SHUANGHE</t>
  </si>
  <si>
    <t>YONGHE</t>
  </si>
  <si>
    <t>YONGHE,永和,永和區</t>
  </si>
  <si>
    <t>0972576594</t>
  </si>
  <si>
    <t>YULI_E</t>
  </si>
  <si>
    <t>E. Gwilliam DL / Greenhalgh</t>
  </si>
  <si>
    <t>YULI</t>
  </si>
  <si>
    <t>YULI,FULI,ZHUOXI,玉里鎮,玉里,富里鄉,卓溪鄉</t>
  </si>
  <si>
    <t>0972576538</t>
  </si>
  <si>
    <t>YULI_S</t>
  </si>
  <si>
    <t>S. Coleman EL / Bradley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</si>
  <si>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</si>
  <si>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</si>
  <si>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</si>
  <si>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</si>
  <si>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</si>
  <si>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</si>
  <si>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</si>
  <si>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</si>
  <si>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</si>
  <si>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</si>
  <si>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</si>
  <si>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</si>
  <si>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S. Westover EL / Goo</t>
  </si>
  <si>
    <t>0972576568</t>
  </si>
  <si>
    <t>E. Magness / Zhou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</si>
  <si>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</si>
  <si>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</si>
  <si>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</si>
  <si>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</si>
  <si>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</si>
  <si>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</si>
  <si>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E. Seamons DL EL / Clark</t>
  </si>
  <si>
    <t>ZHONGLI_2</t>
  </si>
  <si>
    <t>PINGZHEN,YANGMEI,XINWU,平鎮區,楊梅區,平鎮,楊梅,新屋區</t>
  </si>
  <si>
    <t>0972576574</t>
  </si>
  <si>
    <t>ZHUBEI_1_S</t>
  </si>
  <si>
    <t>S. Harvey / Hughes</t>
  </si>
  <si>
    <t>ZHUBEI</t>
  </si>
  <si>
    <t>ZHUBEI_1</t>
  </si>
  <si>
    <t>HUKOU,ZHUBEI,湖口鄉,湖口</t>
  </si>
  <si>
    <t>0972576583</t>
  </si>
  <si>
    <t>ZHUBEI_2_E</t>
  </si>
  <si>
    <t>E. Karlinsey / Hawkes</t>
  </si>
  <si>
    <t>ZHUBEI_2</t>
  </si>
  <si>
    <t>XINFENG,新豐鄉,新豐</t>
  </si>
  <si>
    <t>0972576540</t>
  </si>
  <si>
    <t>ZHUBEI_2_S</t>
  </si>
  <si>
    <t>S. Fenlaw EL / Toronto</t>
  </si>
  <si>
    <t>ZHUBEI,竹北, 竹北市</t>
  </si>
  <si>
    <t>0972576582</t>
  </si>
  <si>
    <t>ZHUBEI_3_E</t>
  </si>
  <si>
    <t>E. Seely DL / Hsiao</t>
  </si>
  <si>
    <t>ZHUBEI_3</t>
  </si>
  <si>
    <t>GUANXI,HSINCHU_XINPU,ZHUBEI,關西鎮,新埔鎮,竹北市</t>
  </si>
  <si>
    <t>0972576528</t>
  </si>
  <si>
    <t>ZHUDONG_E</t>
  </si>
  <si>
    <t>E. Wadsworth DL / Sumsion</t>
  </si>
  <si>
    <t>ZHUDONG</t>
  </si>
  <si>
    <t>ZHUDONG,BEIPU,EMEI,竹東鎮,竹東,北埔鄉,峨眉鄉</t>
  </si>
  <si>
    <t>0912576094</t>
  </si>
  <si>
    <t>ZHUDONG_S</t>
  </si>
  <si>
    <t>S. Oviatt EL / Hsiao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</si>
  <si>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</si>
  <si>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</si>
  <si>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</si>
  <si>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</si>
  <si>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</si>
  <si>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</si>
  <si>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</si>
  <si>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E. Marks / Lindahl 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</si>
  <si>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</si>
  <si>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</si>
  <si>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</si>
  <si>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</si>
  <si>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</si>
  <si>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</si>
  <si>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</si>
  <si>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</si>
  <si>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</si>
  <si>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</si>
  <si>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</si>
  <si>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</si>
  <si>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</si>
  <si>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</si>
  <si>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</si>
  <si>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</si>
  <si>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</si>
  <si>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</si>
  <si>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</si>
  <si>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</si>
  <si>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</si>
  <si>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</si>
  <si>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</si>
  <si>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</si>
  <si>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</si>
  <si>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</si>
  <si>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</si>
  <si>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</si>
  <si>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</si>
  <si>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</si>
  <si>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</si>
  <si>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</si>
  <si>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</si>
  <si>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</si>
  <si>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</si>
  <si>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</si>
  <si>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</si>
  <si>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</si>
  <si>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</si>
  <si>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</si>
  <si>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</si>
  <si>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</si>
  <si>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</si>
  <si>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</si>
  <si>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</si>
  <si>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</si>
  <si>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</si>
  <si>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</si>
  <si>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</si>
  <si>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</si>
  <si>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</si>
  <si>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</si>
  <si>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</si>
  <si>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</si>
  <si>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</si>
  <si>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</si>
  <si>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</si>
  <si>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</si>
  <si>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</si>
  <si>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</si>
  <si>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</si>
  <si>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</si>
  <si>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</si>
  <si>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</si>
  <si>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</si>
  <si>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</si>
  <si>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</si>
  <si>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</si>
  <si>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</si>
  <si>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</si>
  <si>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</si>
  <si>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</si>
  <si>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</si>
  <si>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</si>
  <si>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</si>
  <si>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</si>
  <si>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</si>
  <si>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</si>
  <si>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</si>
  <si>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</si>
  <si>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</si>
  <si>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</si>
  <si>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</si>
  <si>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</si>
  <si>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</si>
  <si>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</si>
  <si>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</si>
  <si>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</si>
  <si>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</si>
  <si>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</si>
  <si>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</si>
  <si>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</si>
  <si>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</si>
  <si>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</si>
  <si>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</si>
  <si>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</si>
  <si>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</si>
  <si>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</si>
  <si>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</si>
  <si>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</si>
  <si>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</si>
  <si>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</si>
  <si>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</si>
  <si>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</si>
  <si>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</si>
  <si>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</si>
  <si>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</si>
  <si>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</si>
  <si>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</si>
  <si>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</si>
  <si>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</si>
  <si>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</si>
  <si>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</si>
  <si>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</si>
  <si>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</si>
  <si>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</si>
  <si>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</si>
  <si>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</si>
  <si>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</si>
  <si>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</si>
  <si>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</si>
  <si>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</si>
  <si>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</si>
  <si>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</si>
  <si>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</si>
  <si>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</si>
  <si>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</si>
  <si>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</si>
  <si>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</si>
  <si>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</si>
  <si>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</si>
  <si>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</si>
  <si>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</si>
  <si>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</si>
  <si>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</si>
  <si>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</si>
  <si>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</si>
  <si>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</si>
  <si>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</si>
  <si>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</si>
  <si>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</si>
  <si>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</si>
  <si>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</si>
  <si>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</si>
  <si>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</si>
  <si>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</si>
  <si>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</si>
  <si>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</si>
  <si>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</si>
  <si>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</si>
  <si>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</si>
  <si>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</si>
  <si>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</si>
  <si>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</si>
  <si>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</si>
  <si>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</si>
  <si>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</si>
  <si>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</si>
  <si>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</si>
  <si>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</si>
  <si>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</si>
  <si>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</si>
  <si>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</si>
  <si>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</si>
  <si>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</si>
  <si>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</si>
  <si>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</si>
  <si>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</si>
  <si>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</si>
  <si>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</si>
  <si>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</si>
  <si>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</si>
  <si>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</si>
  <si>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</si>
  <si>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</si>
  <si>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</si>
  <si>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</si>
  <si>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</si>
  <si>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</si>
  <si>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</si>
  <si>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</si>
  <si>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</si>
  <si>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</si>
  <si>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</si>
  <si>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</si>
  <si>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</si>
  <si>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</si>
  <si>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</si>
  <si>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</si>
  <si>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</si>
  <si>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</si>
  <si>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</si>
  <si>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</si>
  <si>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</si>
  <si>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</si>
  <si>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</si>
  <si>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</si>
  <si>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</si>
  <si>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</si>
  <si>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</si>
  <si>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</si>
  <si>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</si>
  <si>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</si>
  <si>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</si>
  <si>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</si>
  <si>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</si>
  <si>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</si>
  <si>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</si>
  <si>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</si>
  <si>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</si>
  <si>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</si>
  <si>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</si>
  <si>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</si>
  <si>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</si>
  <si>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</si>
  <si>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</si>
  <si>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</si>
  <si>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</si>
  <si>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</si>
  <si>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</si>
  <si>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</si>
  <si>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</si>
  <si>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</si>
  <si>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</si>
  <si>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</si>
  <si>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</si>
  <si>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</si>
  <si>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</si>
  <si>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</si>
  <si>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</si>
  <si>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</si>
  <si>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</si>
  <si>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</si>
  <si>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</si>
  <si>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</si>
  <si>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</si>
  <si>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</si>
  <si>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</si>
  <si>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</si>
  <si>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</si>
  <si>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</si>
  <si>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</si>
  <si>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</si>
  <si>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</si>
  <si>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</si>
  <si>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</si>
  <si>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</si>
  <si>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</si>
  <si>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</si>
  <si>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</si>
  <si>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</si>
  <si>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</si>
  <si>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</si>
  <si>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</si>
  <si>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</si>
  <si>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</si>
  <si>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</si>
  <si>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</si>
  <si>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</si>
  <si>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</si>
  <si>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</si>
  <si>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</si>
  <si>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</si>
  <si>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</si>
  <si>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</si>
  <si>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</si>
  <si>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</si>
  <si>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</si>
  <si>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</si>
  <si>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</si>
  <si>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</si>
  <si>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</si>
  <si>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</si>
  <si>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</si>
  <si>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</si>
  <si>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</si>
  <si>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</si>
  <si>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</si>
  <si>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</si>
  <si>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</si>
  <si>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</si>
  <si>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</si>
  <si>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</si>
  <si>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</si>
  <si>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</si>
  <si>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</si>
  <si>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</si>
  <si>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</si>
  <si>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</si>
  <si>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</si>
  <si>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</si>
  <si>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</si>
  <si>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</si>
  <si>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</si>
  <si>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</si>
  <si>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</si>
  <si>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</si>
  <si>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</si>
  <si>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</si>
  <si>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</si>
  <si>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</si>
  <si>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</si>
  <si>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</si>
  <si>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</si>
  <si>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</si>
  <si>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</si>
  <si>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</si>
  <si>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</si>
  <si>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</si>
  <si>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</si>
  <si>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</si>
  <si>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</si>
  <si>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</si>
  <si>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</si>
  <si>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</si>
  <si>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</si>
  <si>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</si>
  <si>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</si>
  <si>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</si>
  <si>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2016:3:4:7:ZHUBEI_1_S</t>
  </si>
  <si>
    <t>2016:3:4:7:ZHUBEI_2_E</t>
  </si>
  <si>
    <t>2016:3:4:7:ZHUBEI_2_S</t>
  </si>
  <si>
    <t>2016:3:4:7:ZHUBEI_3_E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</si>
  <si>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</si>
  <si>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</si>
  <si>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</si>
  <si>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</si>
  <si>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</si>
  <si>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</si>
  <si>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</si>
  <si>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</si>
  <si>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</si>
  <si>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</si>
  <si>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</si>
  <si>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</si>
  <si>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</si>
  <si>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</si>
  <si>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</si>
  <si>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</si>
  <si>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</si>
  <si>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</si>
  <si>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</si>
  <si>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</si>
  <si>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</si>
  <si>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</si>
  <si>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</si>
  <si>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</si>
  <si>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</si>
  <si>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</si>
  <si>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</si>
  <si>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</si>
  <si>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</si>
  <si>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</si>
  <si>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</si>
  <si>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</si>
  <si>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</si>
  <si>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</si>
  <si>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</si>
  <si>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</si>
  <si>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</si>
  <si>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</si>
  <si>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</si>
  <si>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</si>
  <si>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</si>
  <si>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</si>
  <si>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</si>
  <si>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</si>
  <si>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</si>
  <si>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</si>
  <si>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</si>
  <si>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</si>
  <si>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E. Roe / Johnson AP</t>
  </si>
  <si>
    <t>E. Dixon DL / Facer EL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</si>
  <si>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</si>
  <si>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</si>
  <si>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</si>
  <si>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</si>
  <si>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</si>
  <si>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</si>
  <si>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</si>
  <si>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</si>
  <si>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</si>
  <si>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</si>
  <si>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</si>
  <si>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</si>
  <si>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</si>
  <si>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</si>
  <si>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</si>
  <si>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</si>
  <si>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</si>
  <si>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</si>
  <si>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</si>
  <si>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</si>
  <si>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</si>
  <si>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</si>
  <si>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</si>
  <si>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</si>
  <si>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</si>
  <si>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</si>
  <si>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</si>
  <si>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</si>
  <si>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</si>
  <si>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</si>
  <si>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</si>
  <si>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</si>
  <si>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</si>
  <si>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</si>
  <si>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</si>
  <si>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</si>
  <si>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</si>
  <si>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</si>
  <si>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</si>
  <si>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</si>
  <si>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</si>
  <si>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</si>
  <si>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</si>
  <si>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</si>
  <si>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</si>
  <si>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</si>
  <si>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</si>
  <si>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</si>
  <si>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</si>
  <si>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</si>
  <si>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</si>
  <si>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</si>
  <si>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</si>
  <si>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</si>
  <si>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</si>
  <si>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</si>
  <si>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</si>
  <si>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</si>
  <si>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</si>
  <si>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</si>
  <si>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</si>
  <si>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</si>
  <si>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</si>
  <si>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</si>
  <si>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</si>
  <si>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</si>
  <si>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</si>
  <si>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</si>
  <si>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</si>
  <si>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</si>
  <si>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</si>
  <si>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</si>
  <si>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</si>
  <si>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</si>
  <si>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</si>
  <si>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</si>
  <si>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</si>
  <si>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</si>
  <si>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</si>
  <si>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</si>
  <si>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</si>
  <si>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</si>
  <si>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</si>
  <si>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</si>
  <si>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</si>
  <si>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</si>
  <si>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</si>
  <si>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</si>
  <si>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</si>
  <si>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2016:4:1:7:ZHUBEI_1_S</t>
  </si>
  <si>
    <t>2016:4:1:7:ZHUBEI_2_E</t>
  </si>
  <si>
    <t>2016:4:1:7:ZHUBEI_2_S</t>
  </si>
  <si>
    <t>2016:4:1:7:ZHUBEI_3_E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</si>
  <si>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</si>
  <si>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</si>
  <si>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</si>
  <si>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</si>
  <si>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</si>
  <si>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</si>
  <si>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</si>
  <si>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</si>
  <si>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</si>
  <si>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</si>
  <si>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</si>
  <si>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</si>
  <si>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</si>
  <si>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</si>
  <si>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</si>
  <si>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</si>
  <si>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</si>
  <si>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</si>
  <si>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</si>
  <si>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</si>
  <si>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</si>
  <si>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</si>
  <si>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</si>
  <si>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</si>
  <si>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</si>
  <si>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</si>
  <si>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</si>
  <si>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</si>
  <si>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</si>
  <si>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</si>
  <si>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</si>
  <si>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</si>
  <si>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</si>
  <si>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</si>
  <si>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</si>
  <si>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</si>
  <si>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</si>
  <si>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</si>
  <si>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</si>
  <si>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</si>
  <si>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</si>
  <si>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</si>
  <si>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</si>
  <si>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</si>
  <si>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</si>
  <si>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</si>
  <si>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</si>
  <si>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</si>
  <si>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</si>
  <si>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</si>
  <si>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</si>
  <si>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</si>
  <si>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</si>
  <si>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</si>
  <si>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</si>
  <si>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</si>
  <si>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</si>
  <si>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</si>
  <si>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</si>
  <si>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</si>
  <si>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</si>
  <si>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</si>
  <si>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</si>
  <si>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</si>
  <si>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</si>
  <si>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</si>
  <si>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</si>
  <si>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</si>
  <si>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</si>
  <si>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</si>
  <si>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</si>
  <si>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</si>
  <si>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</si>
  <si>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</si>
  <si>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</si>
  <si>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</si>
  <si>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</si>
  <si>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</si>
  <si>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</si>
  <si>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µ₧ùµ¥░µ¥¡</t>
  </si>
  <si>
    <t>Θ╗âσú½Φ▒¬</t>
  </si>
  <si>
    <t>lichongweiµ¥Äσ┤çσüë</t>
  </si>
  <si>
    <t>-</t>
  </si>
  <si>
    <t>µ¥▒ΦÑ┐</t>
  </si>
  <si>
    <t>Θ╗âΦöíµ╜ñΦÑ┐</t>
  </si>
  <si>
    <t>σ╗ûΣ╗Ñµÿò</t>
  </si>
  <si>
    <t>σÉ│µÿôΘ£û</t>
  </si>
  <si>
    <t>Rubyσ╗ûσÇ⌐µ▒¥</t>
  </si>
  <si>
    <t>ΦæëσÇÜτæä</t>
  </si>
  <si>
    <t>YAN ZI JUAN ΘíÅτ┤½σ¿ƒ</t>
  </si>
  <si>
    <t>µ₧ùΦÄÿΦî╣</t>
  </si>
  <si>
    <t>σ╜¡Θ║ùσéæ</t>
  </si>
  <si>
    <t>µ₧ùΘ¢ìµì╖</t>
  </si>
  <si>
    <t>ΘÖ│τ╡¿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</si>
  <si>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</si>
  <si>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113</t>
  </si>
  <si>
    <t>0</t>
  </si>
  <si>
    <t>130</t>
  </si>
  <si>
    <t>131</t>
  </si>
  <si>
    <t>133</t>
  </si>
  <si>
    <t>134</t>
  </si>
  <si>
    <t>151</t>
  </si>
  <si>
    <t>152</t>
  </si>
  <si>
    <t>171</t>
  </si>
  <si>
    <t>172</t>
  </si>
  <si>
    <t>211</t>
  </si>
  <si>
    <t>212</t>
  </si>
  <si>
    <t>213</t>
  </si>
  <si>
    <t>230</t>
  </si>
  <si>
    <t>250</t>
  </si>
  <si>
    <t>251</t>
  </si>
  <si>
    <t>252</t>
  </si>
  <si>
    <t>260</t>
  </si>
  <si>
    <t>261</t>
  </si>
  <si>
    <t>262</t>
  </si>
  <si>
    <t>263</t>
  </si>
  <si>
    <t>328</t>
  </si>
  <si>
    <t>330</t>
  </si>
  <si>
    <t>331</t>
  </si>
  <si>
    <t>332</t>
  </si>
  <si>
    <t>333</t>
  </si>
  <si>
    <t>334</t>
  </si>
  <si>
    <t>335</t>
  </si>
  <si>
    <t>411</t>
  </si>
  <si>
    <t>420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</si>
  <si>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</si>
  <si>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</si>
  <si>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</si>
  <si>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</si>
  <si>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</si>
  <si>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</si>
  <si>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</si>
  <si>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</si>
  <si>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</si>
  <si>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450</t>
  </si>
  <si>
    <t>451</t>
  </si>
  <si>
    <t>453</t>
  </si>
  <si>
    <t>454</t>
  </si>
  <si>
    <t>456</t>
  </si>
  <si>
    <t>462</t>
  </si>
  <si>
    <t>463</t>
  </si>
  <si>
    <t>465</t>
  </si>
  <si>
    <t>466</t>
  </si>
  <si>
    <t>530</t>
  </si>
  <si>
    <t>532</t>
  </si>
  <si>
    <t>546</t>
  </si>
  <si>
    <t>547</t>
  </si>
  <si>
    <t>548</t>
  </si>
  <si>
    <t>549</t>
  </si>
  <si>
    <t>552</t>
  </si>
  <si>
    <t>553</t>
  </si>
  <si>
    <t>554</t>
  </si>
  <si>
    <t>562</t>
  </si>
  <si>
    <t>563</t>
  </si>
  <si>
    <t>580</t>
  </si>
  <si>
    <t>583</t>
  </si>
  <si>
    <t>588</t>
  </si>
  <si>
    <t>589</t>
  </si>
  <si>
    <t>590</t>
  </si>
  <si>
    <t>611</t>
  </si>
  <si>
    <t>612</t>
  </si>
  <si>
    <t>613</t>
  </si>
  <si>
    <t>633</t>
  </si>
  <si>
    <t>634</t>
  </si>
  <si>
    <t>651</t>
  </si>
  <si>
    <t>662</t>
  </si>
  <si>
    <t>663</t>
  </si>
  <si>
    <t>664</t>
  </si>
  <si>
    <t>667</t>
  </si>
  <si>
    <t>668</t>
  </si>
  <si>
    <t>669</t>
  </si>
  <si>
    <t>671</t>
  </si>
  <si>
    <t>701</t>
  </si>
  <si>
    <t>768</t>
  </si>
  <si>
    <t>769</t>
  </si>
  <si>
    <t>770</t>
  </si>
  <si>
    <t>772</t>
  </si>
  <si>
    <t>773</t>
  </si>
  <si>
    <t>789</t>
  </si>
  <si>
    <t>790</t>
  </si>
  <si>
    <t>875</t>
  </si>
  <si>
    <t>878</t>
  </si>
  <si>
    <t>880</t>
  </si>
  <si>
    <t>983</t>
  </si>
  <si>
    <t>984</t>
  </si>
  <si>
    <t>985</t>
  </si>
  <si>
    <t>989</t>
  </si>
  <si>
    <t>995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</si>
  <si>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</si>
  <si>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</si>
  <si>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</si>
  <si>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</si>
  <si>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</si>
  <si>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</si>
  <si>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</si>
  <si>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</si>
  <si>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</si>
  <si>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</si>
  <si>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</si>
  <si>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Banqiao S</t>
  </si>
  <si>
    <t>板橋姐妹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</si>
  <si>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</si>
  <si>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</si>
  <si>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</si>
  <si>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</si>
  <si>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</si>
  <si>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</si>
  <si>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</si>
  <si>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</si>
  <si>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</si>
  <si>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</si>
  <si>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</si>
  <si>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</si>
  <si>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</si>
  <si>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</si>
  <si>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</si>
  <si>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</si>
  <si>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</si>
  <si>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</si>
  <si>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</si>
  <si>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</si>
  <si>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HUALIAN_3_A_E</t>
  </si>
  <si>
    <t>Hualian 3 A E</t>
  </si>
  <si>
    <t>花蓮 3 A 長老</t>
  </si>
  <si>
    <t>HUALIAN_3_B_E</t>
  </si>
  <si>
    <t>Hualian 3 B E</t>
  </si>
  <si>
    <t>花蓮 3 B 長老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</si>
  <si>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</si>
  <si>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</si>
  <si>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</si>
  <si>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</si>
  <si>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</si>
  <si>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</si>
  <si>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</si>
  <si>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</si>
  <si>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</si>
  <si>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</si>
  <si>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</si>
  <si>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</si>
  <si>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</si>
  <si>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</si>
  <si>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</si>
  <si>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</si>
  <si>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</si>
  <si>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</si>
  <si>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</si>
  <si>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</si>
  <si>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</si>
  <si>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</si>
  <si>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</si>
  <si>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</si>
  <si>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MIAOLI_A_E</t>
  </si>
  <si>
    <t>Miaoli A E</t>
  </si>
  <si>
    <t>苗栗 A 長老</t>
  </si>
  <si>
    <t>MIAOLI_B_E</t>
  </si>
  <si>
    <t>Miaoli B E</t>
  </si>
  <si>
    <t>苗栗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</si>
  <si>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</si>
  <si>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</si>
  <si>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</si>
  <si>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</si>
  <si>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</si>
  <si>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</si>
  <si>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</si>
  <si>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</si>
  <si>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</si>
  <si>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</si>
  <si>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</si>
  <si>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</si>
  <si>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</si>
  <si>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</si>
  <si>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</si>
  <si>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</si>
  <si>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</si>
  <si>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</si>
  <si>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</si>
  <si>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</si>
  <si>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</si>
  <si>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</si>
  <si>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</si>
  <si>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</si>
  <si>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</si>
  <si>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</si>
  <si>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</si>
  <si>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</si>
  <si>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</si>
  <si>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</si>
  <si>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</si>
  <si>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</si>
  <si>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</si>
  <si>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</si>
  <si>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</si>
  <si>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</si>
  <si>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</si>
  <si>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</si>
  <si>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</si>
  <si>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</si>
  <si>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</si>
  <si>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</si>
  <si>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</si>
  <si>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</si>
  <si>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</si>
  <si>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</si>
  <si>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</si>
  <si>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</si>
  <si>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</si>
  <si>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</si>
  <si>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</si>
  <si>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</si>
  <si>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</si>
  <si>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</si>
  <si>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</si>
  <si>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</si>
  <si>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</si>
  <si>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</si>
  <si>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</si>
  <si>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</si>
  <si>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Tuanmu B E</t>
  </si>
  <si>
    <t>天母 B 長老</t>
  </si>
  <si>
    <t>TIANMU_E</t>
  </si>
  <si>
    <t>Tianmu E</t>
  </si>
  <si>
    <t>天母長老</t>
  </si>
  <si>
    <t>Toufen E</t>
  </si>
  <si>
    <t>頭份長老</t>
  </si>
  <si>
    <t>Tour S</t>
  </si>
  <si>
    <t>導覽姐妹</t>
  </si>
  <si>
    <t>TUCHENG_A_S</t>
  </si>
  <si>
    <t>Tucheng A S</t>
  </si>
  <si>
    <t>土城 A 姐妹</t>
  </si>
  <si>
    <t>TUCHENG_B_S</t>
  </si>
  <si>
    <t>Tucheng B S</t>
  </si>
  <si>
    <t>土城 B 姐妹</t>
  </si>
  <si>
    <t>Tucheng ZL</t>
  </si>
  <si>
    <t>土城 ZL</t>
  </si>
  <si>
    <t>Tucheng S</t>
  </si>
  <si>
    <t>土城姐妹</t>
  </si>
  <si>
    <t>WANDA_A_S</t>
  </si>
  <si>
    <t>Wanda A S</t>
  </si>
  <si>
    <t>萬大 A 姐妹</t>
  </si>
  <si>
    <t>WANDA_B_S</t>
  </si>
  <si>
    <t>Wanda B S</t>
  </si>
  <si>
    <t>萬大 B 姐妹</t>
  </si>
  <si>
    <t>Wanda E</t>
  </si>
  <si>
    <t>萬大長老</t>
  </si>
  <si>
    <t>Wanda S</t>
  </si>
  <si>
    <t>萬大姐妹</t>
  </si>
  <si>
    <t>XIANGSHAN_A</t>
  </si>
  <si>
    <t>Xiangshan A</t>
  </si>
  <si>
    <t>香山 A 長老</t>
  </si>
  <si>
    <t>XIANGSHAN_B</t>
  </si>
  <si>
    <t>Xiangshan B</t>
  </si>
  <si>
    <t>香山 B 長老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</si>
  <si>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</si>
  <si>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</si>
  <si>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</si>
  <si>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</si>
  <si>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</si>
  <si>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</si>
  <si>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</si>
  <si>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</si>
  <si>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</si>
  <si>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</si>
  <si>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</si>
  <si>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</si>
  <si>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XINPU_S</t>
  </si>
  <si>
    <t>Xinpu S</t>
  </si>
  <si>
    <t>新埔姐妹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</si>
  <si>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</si>
  <si>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</si>
  <si>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</si>
  <si>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</si>
  <si>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</si>
  <si>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</si>
  <si>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</si>
  <si>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</si>
  <si>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</si>
  <si>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</si>
  <si>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</si>
  <si>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</si>
  <si>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</si>
  <si>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</si>
  <si>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</si>
  <si>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</si>
  <si>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</si>
  <si>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</si>
  <si>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</si>
  <si>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</si>
  <si>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</si>
  <si>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</si>
  <si>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</si>
  <si>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</si>
  <si>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</si>
  <si>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</si>
  <si>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</si>
  <si>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</si>
  <si>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</si>
  <si>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</si>
  <si>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</si>
  <si>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</si>
  <si>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</si>
  <si>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</si>
  <si>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</si>
  <si>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</si>
  <si>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1 S</t>
  </si>
  <si>
    <t>竹北 1 姐妹</t>
  </si>
  <si>
    <t>Zhubei 2 E</t>
  </si>
  <si>
    <t>竹北 2 長老</t>
  </si>
  <si>
    <t>Zhubei 2 S</t>
  </si>
  <si>
    <t>竹北 2 姐妹</t>
  </si>
  <si>
    <t>Zhubei 3 E</t>
  </si>
  <si>
    <t>竹北 3 長老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</si>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</sst>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7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06">
    <dxf>
      <numFmt numFmtId="30" formatCode="@"/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14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962880"/>
        <c:axId val="367962488"/>
      </c:lineChart>
      <c:dateAx>
        <c:axId val="367962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962488"/>
        <c:crosses val="autoZero"/>
        <c:auto val="1"/>
        <c:lblOffset val="100"/>
        <c:baseTimeUnit val="months"/>
      </c:dateAx>
      <c:valAx>
        <c:axId val="367962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96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50</c:v>
                </c:pt>
                <c:pt idx="1">
                  <c:v>1</c:v>
                </c:pt>
                <c:pt idx="2">
                  <c:v>4</c:v>
                </c:pt>
                <c:pt idx="3">
                  <c:v>110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538</c:v>
                </c:pt>
                <c:pt idx="1">
                  <c:v>516</c:v>
                </c:pt>
                <c:pt idx="2">
                  <c:v>545</c:v>
                </c:pt>
                <c:pt idx="3">
                  <c:v>524</c:v>
                </c:pt>
                <c:pt idx="4">
                  <c:v>539</c:v>
                </c:pt>
                <c:pt idx="5">
                  <c:v>522</c:v>
                </c:pt>
                <c:pt idx="6">
                  <c:v>521</c:v>
                </c:pt>
                <c:pt idx="7">
                  <c:v>514</c:v>
                </c:pt>
                <c:pt idx="8">
                  <c:v>606</c:v>
                </c:pt>
                <c:pt idx="9">
                  <c:v>558</c:v>
                </c:pt>
                <c:pt idx="10">
                  <c:v>534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150</c:v>
                </c:pt>
                <c:pt idx="1">
                  <c:v>165</c:v>
                </c:pt>
                <c:pt idx="2">
                  <c:v>123</c:v>
                </c:pt>
                <c:pt idx="3">
                  <c:v>190</c:v>
                </c:pt>
                <c:pt idx="4">
                  <c:v>213</c:v>
                </c:pt>
                <c:pt idx="5">
                  <c:v>229</c:v>
                </c:pt>
                <c:pt idx="6">
                  <c:v>232</c:v>
                </c:pt>
                <c:pt idx="7">
                  <c:v>193</c:v>
                </c:pt>
                <c:pt idx="8">
                  <c:v>251</c:v>
                </c:pt>
                <c:pt idx="9">
                  <c:v>251</c:v>
                </c:pt>
                <c:pt idx="10">
                  <c:v>225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447</c:v>
                </c:pt>
                <c:pt idx="1">
                  <c:v>423</c:v>
                </c:pt>
                <c:pt idx="2">
                  <c:v>452</c:v>
                </c:pt>
                <c:pt idx="3">
                  <c:v>429</c:v>
                </c:pt>
                <c:pt idx="4">
                  <c:v>503</c:v>
                </c:pt>
                <c:pt idx="5">
                  <c:v>437</c:v>
                </c:pt>
                <c:pt idx="6">
                  <c:v>438</c:v>
                </c:pt>
                <c:pt idx="7">
                  <c:v>407</c:v>
                </c:pt>
                <c:pt idx="8">
                  <c:v>585</c:v>
                </c:pt>
                <c:pt idx="9">
                  <c:v>477</c:v>
                </c:pt>
                <c:pt idx="10">
                  <c:v>480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41</c:v>
                </c:pt>
                <c:pt idx="4">
                  <c:v>28</c:v>
                </c:pt>
                <c:pt idx="5">
                  <c:v>54</c:v>
                </c:pt>
                <c:pt idx="6">
                  <c:v>37</c:v>
                </c:pt>
                <c:pt idx="7">
                  <c:v>37</c:v>
                </c:pt>
                <c:pt idx="8">
                  <c:v>33</c:v>
                </c:pt>
                <c:pt idx="9">
                  <c:v>45</c:v>
                </c:pt>
                <c:pt idx="10">
                  <c:v>50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3</c:v>
                </c:pt>
                <c:pt idx="3">
                  <c:v>4</c:v>
                </c:pt>
                <c:pt idx="4">
                  <c:v>13</c:v>
                </c:pt>
                <c:pt idx="5">
                  <c:v>15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11</c:v>
                </c:pt>
                <c:pt idx="10">
                  <c:v>14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27704"/>
        <c:axId val="481728096"/>
      </c:lineChart>
      <c:dateAx>
        <c:axId val="481727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28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72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2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30840"/>
        <c:axId val="481730448"/>
      </c:lineChart>
      <c:dateAx>
        <c:axId val="481730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30448"/>
        <c:crosses val="autoZero"/>
        <c:auto val="1"/>
        <c:lblOffset val="100"/>
        <c:baseTimeUnit val="months"/>
      </c:dateAx>
      <c:valAx>
        <c:axId val="481730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3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84</c:v>
                </c:pt>
                <c:pt idx="1">
                  <c:v>81</c:v>
                </c:pt>
                <c:pt idx="2">
                  <c:v>82</c:v>
                </c:pt>
                <c:pt idx="3">
                  <c:v>80</c:v>
                </c:pt>
                <c:pt idx="4">
                  <c:v>78</c:v>
                </c:pt>
                <c:pt idx="5">
                  <c:v>79</c:v>
                </c:pt>
                <c:pt idx="6">
                  <c:v>83</c:v>
                </c:pt>
                <c:pt idx="7">
                  <c:v>78</c:v>
                </c:pt>
                <c:pt idx="8">
                  <c:v>76</c:v>
                </c:pt>
                <c:pt idx="9">
                  <c:v>83</c:v>
                </c:pt>
                <c:pt idx="10">
                  <c:v>88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15</c:v>
                </c:pt>
                <c:pt idx="3">
                  <c:v>28</c:v>
                </c:pt>
                <c:pt idx="4">
                  <c:v>34</c:v>
                </c:pt>
                <c:pt idx="5">
                  <c:v>30</c:v>
                </c:pt>
                <c:pt idx="6">
                  <c:v>35</c:v>
                </c:pt>
                <c:pt idx="7">
                  <c:v>26</c:v>
                </c:pt>
                <c:pt idx="8">
                  <c:v>37</c:v>
                </c:pt>
                <c:pt idx="9">
                  <c:v>47</c:v>
                </c:pt>
                <c:pt idx="10">
                  <c:v>56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67</c:v>
                </c:pt>
                <c:pt idx="1">
                  <c:v>53</c:v>
                </c:pt>
                <c:pt idx="2">
                  <c:v>57</c:v>
                </c:pt>
                <c:pt idx="3">
                  <c:v>68</c:v>
                </c:pt>
                <c:pt idx="4">
                  <c:v>79</c:v>
                </c:pt>
                <c:pt idx="5">
                  <c:v>63</c:v>
                </c:pt>
                <c:pt idx="6">
                  <c:v>64</c:v>
                </c:pt>
                <c:pt idx="7">
                  <c:v>47</c:v>
                </c:pt>
                <c:pt idx="8">
                  <c:v>75</c:v>
                </c:pt>
                <c:pt idx="9">
                  <c:v>74</c:v>
                </c:pt>
                <c:pt idx="10">
                  <c:v>92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6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29664"/>
        <c:axId val="481729272"/>
      </c:lineChart>
      <c:dateAx>
        <c:axId val="481729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29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72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003288"/>
        <c:axId val="482002896"/>
      </c:lineChart>
      <c:dateAx>
        <c:axId val="482003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2896"/>
        <c:crosses val="autoZero"/>
        <c:auto val="1"/>
        <c:lblOffset val="100"/>
        <c:baseTimeUnit val="months"/>
      </c:dateAx>
      <c:valAx>
        <c:axId val="482002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23</c:v>
                </c:pt>
                <c:pt idx="2">
                  <c:v>20</c:v>
                </c:pt>
                <c:pt idx="3">
                  <c:v>21</c:v>
                </c:pt>
                <c:pt idx="4">
                  <c:v>21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8</c:v>
                </c:pt>
                <c:pt idx="5">
                  <c:v>4</c:v>
                </c:pt>
                <c:pt idx="6">
                  <c:v>7</c:v>
                </c:pt>
                <c:pt idx="7">
                  <c:v>5</c:v>
                </c:pt>
                <c:pt idx="8">
                  <c:v>10</c:v>
                </c:pt>
                <c:pt idx="9">
                  <c:v>10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16</c:v>
                </c:pt>
                <c:pt idx="3">
                  <c:v>22</c:v>
                </c:pt>
                <c:pt idx="4">
                  <c:v>24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004464"/>
        <c:axId val="482004856"/>
      </c:lineChart>
      <c:dateAx>
        <c:axId val="482004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4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00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006032"/>
        <c:axId val="482005640"/>
      </c:lineChart>
      <c:dateAx>
        <c:axId val="482006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5640"/>
        <c:crosses val="autoZero"/>
        <c:auto val="1"/>
        <c:lblOffset val="100"/>
        <c:baseTimeUnit val="months"/>
      </c:dateAx>
      <c:valAx>
        <c:axId val="482005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16</c:v>
                </c:pt>
                <c:pt idx="5">
                  <c:v>15</c:v>
                </c:pt>
                <c:pt idx="6">
                  <c:v>13</c:v>
                </c:pt>
                <c:pt idx="7">
                  <c:v>13</c:v>
                </c:pt>
                <c:pt idx="8">
                  <c:v>16</c:v>
                </c:pt>
                <c:pt idx="9">
                  <c:v>20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8</c:v>
                </c:pt>
                <c:pt idx="5">
                  <c:v>14</c:v>
                </c:pt>
                <c:pt idx="6">
                  <c:v>13</c:v>
                </c:pt>
                <c:pt idx="7">
                  <c:v>8</c:v>
                </c:pt>
                <c:pt idx="8">
                  <c:v>11</c:v>
                </c:pt>
                <c:pt idx="9">
                  <c:v>16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9</c:v>
                </c:pt>
                <c:pt idx="3">
                  <c:v>7</c:v>
                </c:pt>
                <c:pt idx="4">
                  <c:v>28</c:v>
                </c:pt>
                <c:pt idx="5">
                  <c:v>14</c:v>
                </c:pt>
                <c:pt idx="6">
                  <c:v>13</c:v>
                </c:pt>
                <c:pt idx="7">
                  <c:v>10</c:v>
                </c:pt>
                <c:pt idx="8">
                  <c:v>20</c:v>
                </c:pt>
                <c:pt idx="9">
                  <c:v>9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113320"/>
        <c:axId val="483113712"/>
      </c:lineChart>
      <c:dateAx>
        <c:axId val="483113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3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1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114888"/>
        <c:axId val="483114496"/>
      </c:lineChart>
      <c:dateAx>
        <c:axId val="483114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4496"/>
        <c:crosses val="autoZero"/>
        <c:auto val="1"/>
        <c:lblOffset val="100"/>
        <c:baseTimeUnit val="months"/>
      </c:dateAx>
      <c:valAx>
        <c:axId val="483114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19</c:v>
                </c:pt>
                <c:pt idx="3">
                  <c:v>23</c:v>
                </c:pt>
                <c:pt idx="4">
                  <c:v>18</c:v>
                </c:pt>
                <c:pt idx="5">
                  <c:v>22</c:v>
                </c:pt>
                <c:pt idx="6">
                  <c:v>29</c:v>
                </c:pt>
                <c:pt idx="7">
                  <c:v>23</c:v>
                </c:pt>
                <c:pt idx="8">
                  <c:v>17</c:v>
                </c:pt>
                <c:pt idx="9">
                  <c:v>16</c:v>
                </c:pt>
                <c:pt idx="10">
                  <c:v>16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4</c:v>
                </c:pt>
                <c:pt idx="3">
                  <c:v>13</c:v>
                </c:pt>
                <c:pt idx="4">
                  <c:v>10</c:v>
                </c:pt>
                <c:pt idx="5">
                  <c:v>7</c:v>
                </c:pt>
                <c:pt idx="6">
                  <c:v>9</c:v>
                </c:pt>
                <c:pt idx="7">
                  <c:v>8</c:v>
                </c:pt>
                <c:pt idx="8">
                  <c:v>11</c:v>
                </c:pt>
                <c:pt idx="9">
                  <c:v>6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17</c:v>
                </c:pt>
                <c:pt idx="2">
                  <c:v>16</c:v>
                </c:pt>
                <c:pt idx="3">
                  <c:v>19</c:v>
                </c:pt>
                <c:pt idx="4">
                  <c:v>19</c:v>
                </c:pt>
                <c:pt idx="5">
                  <c:v>22</c:v>
                </c:pt>
                <c:pt idx="6">
                  <c:v>21</c:v>
                </c:pt>
                <c:pt idx="7">
                  <c:v>10</c:v>
                </c:pt>
                <c:pt idx="8">
                  <c:v>18</c:v>
                </c:pt>
                <c:pt idx="9">
                  <c:v>10</c:v>
                </c:pt>
                <c:pt idx="10">
                  <c:v>15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116064"/>
        <c:axId val="483116456"/>
      </c:lineChart>
      <c:dateAx>
        <c:axId val="483116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6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1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1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96128"/>
        <c:axId val="483495736"/>
      </c:lineChart>
      <c:dateAx>
        <c:axId val="483496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5736"/>
        <c:crosses val="autoZero"/>
        <c:auto val="1"/>
        <c:lblOffset val="100"/>
        <c:baseTimeUnit val="months"/>
      </c:dateAx>
      <c:valAx>
        <c:axId val="483495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22</c:v>
                </c:pt>
                <c:pt idx="2">
                  <c:v>26</c:v>
                </c:pt>
                <c:pt idx="3">
                  <c:v>18</c:v>
                </c:pt>
                <c:pt idx="4">
                  <c:v>23</c:v>
                </c:pt>
                <c:pt idx="5">
                  <c:v>23</c:v>
                </c:pt>
                <c:pt idx="6">
                  <c:v>20</c:v>
                </c:pt>
                <c:pt idx="7">
                  <c:v>18</c:v>
                </c:pt>
                <c:pt idx="8">
                  <c:v>14</c:v>
                </c:pt>
                <c:pt idx="9">
                  <c:v>19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15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9</c:v>
                </c:pt>
                <c:pt idx="2">
                  <c:v>16</c:v>
                </c:pt>
                <c:pt idx="3">
                  <c:v>14</c:v>
                </c:pt>
                <c:pt idx="4">
                  <c:v>8</c:v>
                </c:pt>
                <c:pt idx="5">
                  <c:v>6</c:v>
                </c:pt>
                <c:pt idx="6">
                  <c:v>8</c:v>
                </c:pt>
                <c:pt idx="7">
                  <c:v>4</c:v>
                </c:pt>
                <c:pt idx="8">
                  <c:v>10</c:v>
                </c:pt>
                <c:pt idx="9">
                  <c:v>21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97304"/>
        <c:axId val="483497696"/>
      </c:lineChart>
      <c:dateAx>
        <c:axId val="483497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7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4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98872"/>
        <c:axId val="483498480"/>
      </c:lineChart>
      <c:dateAx>
        <c:axId val="483498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8480"/>
        <c:crosses val="autoZero"/>
        <c:auto val="1"/>
        <c:lblOffset val="100"/>
        <c:baseTimeUnit val="months"/>
      </c:dateAx>
      <c:valAx>
        <c:axId val="48349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66</c:v>
                </c:pt>
                <c:pt idx="1">
                  <c:v>60</c:v>
                </c:pt>
                <c:pt idx="2">
                  <c:v>70</c:v>
                </c:pt>
                <c:pt idx="3">
                  <c:v>63</c:v>
                </c:pt>
                <c:pt idx="4">
                  <c:v>61</c:v>
                </c:pt>
                <c:pt idx="5">
                  <c:v>68</c:v>
                </c:pt>
                <c:pt idx="6">
                  <c:v>65</c:v>
                </c:pt>
                <c:pt idx="7">
                  <c:v>80</c:v>
                </c:pt>
                <c:pt idx="8">
                  <c:v>85</c:v>
                </c:pt>
                <c:pt idx="9">
                  <c:v>97</c:v>
                </c:pt>
                <c:pt idx="10">
                  <c:v>73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24</c:v>
                </c:pt>
                <c:pt idx="3">
                  <c:v>21</c:v>
                </c:pt>
                <c:pt idx="4">
                  <c:v>26</c:v>
                </c:pt>
                <c:pt idx="5">
                  <c:v>34</c:v>
                </c:pt>
                <c:pt idx="6">
                  <c:v>31</c:v>
                </c:pt>
                <c:pt idx="7">
                  <c:v>30</c:v>
                </c:pt>
                <c:pt idx="8">
                  <c:v>23</c:v>
                </c:pt>
                <c:pt idx="9">
                  <c:v>27</c:v>
                </c:pt>
                <c:pt idx="10">
                  <c:v>25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59</c:v>
                </c:pt>
                <c:pt idx="2">
                  <c:v>68</c:v>
                </c:pt>
                <c:pt idx="3">
                  <c:v>47</c:v>
                </c:pt>
                <c:pt idx="4">
                  <c:v>59</c:v>
                </c:pt>
                <c:pt idx="5">
                  <c:v>61</c:v>
                </c:pt>
                <c:pt idx="6">
                  <c:v>51</c:v>
                </c:pt>
                <c:pt idx="7">
                  <c:v>43</c:v>
                </c:pt>
                <c:pt idx="8">
                  <c:v>71</c:v>
                </c:pt>
                <c:pt idx="9">
                  <c:v>56</c:v>
                </c:pt>
                <c:pt idx="10">
                  <c:v>57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011936"/>
        <c:axId val="485012328"/>
      </c:lineChart>
      <c:dateAx>
        <c:axId val="485011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12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01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1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013896"/>
        <c:axId val="485013504"/>
      </c:lineChart>
      <c:dateAx>
        <c:axId val="485013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13504"/>
        <c:crosses val="autoZero"/>
        <c:auto val="1"/>
        <c:lblOffset val="100"/>
        <c:baseTimeUnit val="months"/>
      </c:dateAx>
      <c:valAx>
        <c:axId val="485013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1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  <c:pt idx="4">
                  <c:v>22</c:v>
                </c:pt>
                <c:pt idx="5">
                  <c:v>24</c:v>
                </c:pt>
                <c:pt idx="6">
                  <c:v>19</c:v>
                </c:pt>
                <c:pt idx="7">
                  <c:v>26</c:v>
                </c:pt>
                <c:pt idx="8">
                  <c:v>27</c:v>
                </c:pt>
                <c:pt idx="9">
                  <c:v>33</c:v>
                </c:pt>
                <c:pt idx="10">
                  <c:v>26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8</c:v>
                </c:pt>
                <c:pt idx="5">
                  <c:v>14</c:v>
                </c:pt>
                <c:pt idx="6">
                  <c:v>16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19</c:v>
                </c:pt>
                <c:pt idx="3">
                  <c:v>14</c:v>
                </c:pt>
                <c:pt idx="4">
                  <c:v>21</c:v>
                </c:pt>
                <c:pt idx="5">
                  <c:v>16</c:v>
                </c:pt>
                <c:pt idx="6">
                  <c:v>19</c:v>
                </c:pt>
                <c:pt idx="7">
                  <c:v>8</c:v>
                </c:pt>
                <c:pt idx="8">
                  <c:v>27</c:v>
                </c:pt>
                <c:pt idx="9">
                  <c:v>19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338664"/>
        <c:axId val="485339056"/>
      </c:lineChart>
      <c:dateAx>
        <c:axId val="485338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39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3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3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340232"/>
        <c:axId val="485339840"/>
      </c:lineChart>
      <c:dateAx>
        <c:axId val="485340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39840"/>
        <c:crosses val="autoZero"/>
        <c:auto val="1"/>
        <c:lblOffset val="100"/>
        <c:baseTimeUnit val="months"/>
      </c:dateAx>
      <c:valAx>
        <c:axId val="485339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12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15</c:v>
                </c:pt>
                <c:pt idx="8">
                  <c:v>14</c:v>
                </c:pt>
                <c:pt idx="9">
                  <c:v>15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9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341408"/>
        <c:axId val="485341800"/>
      </c:lineChart>
      <c:dateAx>
        <c:axId val="485341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1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34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03336"/>
        <c:axId val="485802944"/>
      </c:lineChart>
      <c:dateAx>
        <c:axId val="485803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2944"/>
        <c:crosses val="autoZero"/>
        <c:auto val="1"/>
        <c:lblOffset val="100"/>
        <c:baseTimeUnit val="months"/>
      </c:dateAx>
      <c:valAx>
        <c:axId val="485802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13</c:v>
                </c:pt>
                <c:pt idx="3">
                  <c:v>15</c:v>
                </c:pt>
                <c:pt idx="4">
                  <c:v>11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10</c:v>
                </c:pt>
                <c:pt idx="9">
                  <c:v>14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18</c:v>
                </c:pt>
                <c:pt idx="3">
                  <c:v>13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13</c:v>
                </c:pt>
                <c:pt idx="8">
                  <c:v>17</c:v>
                </c:pt>
                <c:pt idx="9">
                  <c:v>20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04512"/>
        <c:axId val="485804904"/>
      </c:lineChart>
      <c:dateAx>
        <c:axId val="485804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4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80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06472"/>
        <c:axId val="485805688"/>
      </c:lineChart>
      <c:dateAx>
        <c:axId val="485806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5688"/>
        <c:crosses val="autoZero"/>
        <c:auto val="1"/>
        <c:lblOffset val="100"/>
        <c:baseTimeUnit val="months"/>
      </c:dateAx>
      <c:valAx>
        <c:axId val="485805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0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20</c:v>
                </c:pt>
                <c:pt idx="2">
                  <c:v>18</c:v>
                </c:pt>
                <c:pt idx="3">
                  <c:v>13</c:v>
                </c:pt>
                <c:pt idx="4">
                  <c:v>15</c:v>
                </c:pt>
                <c:pt idx="5">
                  <c:v>20</c:v>
                </c:pt>
                <c:pt idx="6">
                  <c:v>20</c:v>
                </c:pt>
                <c:pt idx="7">
                  <c:v>26</c:v>
                </c:pt>
                <c:pt idx="8">
                  <c:v>34</c:v>
                </c:pt>
                <c:pt idx="9">
                  <c:v>35</c:v>
                </c:pt>
                <c:pt idx="10">
                  <c:v>26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10</c:v>
                </c:pt>
                <c:pt idx="8">
                  <c:v>5</c:v>
                </c:pt>
                <c:pt idx="9">
                  <c:v>4</c:v>
                </c:pt>
                <c:pt idx="10">
                  <c:v>7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15</c:v>
                </c:pt>
                <c:pt idx="4">
                  <c:v>16</c:v>
                </c:pt>
                <c:pt idx="5">
                  <c:v>25</c:v>
                </c:pt>
                <c:pt idx="6">
                  <c:v>13</c:v>
                </c:pt>
                <c:pt idx="7">
                  <c:v>17</c:v>
                </c:pt>
                <c:pt idx="8">
                  <c:v>21</c:v>
                </c:pt>
                <c:pt idx="9">
                  <c:v>9</c:v>
                </c:pt>
                <c:pt idx="10">
                  <c:v>24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34616"/>
        <c:axId val="487035008"/>
      </c:lineChart>
      <c:dateAx>
        <c:axId val="487034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5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0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36184"/>
        <c:axId val="487035792"/>
      </c:lineChart>
      <c:dateAx>
        <c:axId val="487036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5792"/>
        <c:crosses val="autoZero"/>
        <c:auto val="1"/>
        <c:lblOffset val="100"/>
        <c:baseTimeUnit val="months"/>
      </c:dateAx>
      <c:valAx>
        <c:axId val="487035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39</c:v>
                </c:pt>
                <c:pt idx="2">
                  <c:v>34</c:v>
                </c:pt>
                <c:pt idx="3">
                  <c:v>37</c:v>
                </c:pt>
                <c:pt idx="4">
                  <c:v>40</c:v>
                </c:pt>
                <c:pt idx="5">
                  <c:v>42</c:v>
                </c:pt>
                <c:pt idx="6">
                  <c:v>40</c:v>
                </c:pt>
                <c:pt idx="7">
                  <c:v>42</c:v>
                </c:pt>
                <c:pt idx="8">
                  <c:v>38</c:v>
                </c:pt>
                <c:pt idx="9">
                  <c:v>33</c:v>
                </c:pt>
                <c:pt idx="10">
                  <c:v>43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11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14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36</c:v>
                </c:pt>
                <c:pt idx="1">
                  <c:v>29</c:v>
                </c:pt>
                <c:pt idx="2">
                  <c:v>26</c:v>
                </c:pt>
                <c:pt idx="3">
                  <c:v>26</c:v>
                </c:pt>
                <c:pt idx="4">
                  <c:v>40</c:v>
                </c:pt>
                <c:pt idx="5">
                  <c:v>25</c:v>
                </c:pt>
                <c:pt idx="6">
                  <c:v>29</c:v>
                </c:pt>
                <c:pt idx="7">
                  <c:v>28</c:v>
                </c:pt>
                <c:pt idx="8">
                  <c:v>47</c:v>
                </c:pt>
                <c:pt idx="9">
                  <c:v>41</c:v>
                </c:pt>
                <c:pt idx="10">
                  <c:v>37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37360"/>
        <c:axId val="487037752"/>
      </c:lineChart>
      <c:dateAx>
        <c:axId val="487037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7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03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690392"/>
        <c:axId val="488690000"/>
      </c:lineChart>
      <c:dateAx>
        <c:axId val="488690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90000"/>
        <c:crosses val="autoZero"/>
        <c:auto val="1"/>
        <c:lblOffset val="100"/>
        <c:baseTimeUnit val="months"/>
      </c:dateAx>
      <c:valAx>
        <c:axId val="488690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9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16</c:v>
                </c:pt>
                <c:pt idx="3">
                  <c:v>25</c:v>
                </c:pt>
                <c:pt idx="4">
                  <c:v>23</c:v>
                </c:pt>
                <c:pt idx="5">
                  <c:v>20</c:v>
                </c:pt>
                <c:pt idx="6">
                  <c:v>17</c:v>
                </c:pt>
                <c:pt idx="7">
                  <c:v>19</c:v>
                </c:pt>
                <c:pt idx="8">
                  <c:v>19</c:v>
                </c:pt>
                <c:pt idx="9">
                  <c:v>25</c:v>
                </c:pt>
                <c:pt idx="10">
                  <c:v>25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9</c:v>
                </c:pt>
                <c:pt idx="3">
                  <c:v>7</c:v>
                </c:pt>
                <c:pt idx="4">
                  <c:v>9</c:v>
                </c:pt>
                <c:pt idx="5">
                  <c:v>10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9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14</c:v>
                </c:pt>
                <c:pt idx="2">
                  <c:v>17</c:v>
                </c:pt>
                <c:pt idx="3">
                  <c:v>13</c:v>
                </c:pt>
                <c:pt idx="4">
                  <c:v>19</c:v>
                </c:pt>
                <c:pt idx="5">
                  <c:v>14</c:v>
                </c:pt>
                <c:pt idx="6">
                  <c:v>17</c:v>
                </c:pt>
                <c:pt idx="7">
                  <c:v>14</c:v>
                </c:pt>
                <c:pt idx="8">
                  <c:v>23</c:v>
                </c:pt>
                <c:pt idx="9">
                  <c:v>28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691568"/>
        <c:axId val="488691960"/>
      </c:lineChart>
      <c:dateAx>
        <c:axId val="488691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91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6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21544"/>
        <c:axId val="489421152"/>
      </c:lineChart>
      <c:dateAx>
        <c:axId val="489421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1152"/>
        <c:crosses val="autoZero"/>
        <c:auto val="1"/>
        <c:lblOffset val="100"/>
        <c:baseTimeUnit val="months"/>
      </c:dateAx>
      <c:valAx>
        <c:axId val="489421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21</c:v>
                </c:pt>
                <c:pt idx="2">
                  <c:v>18</c:v>
                </c:pt>
                <c:pt idx="3">
                  <c:v>12</c:v>
                </c:pt>
                <c:pt idx="4">
                  <c:v>17</c:v>
                </c:pt>
                <c:pt idx="5">
                  <c:v>22</c:v>
                </c:pt>
                <c:pt idx="6">
                  <c:v>23</c:v>
                </c:pt>
                <c:pt idx="7">
                  <c:v>23</c:v>
                </c:pt>
                <c:pt idx="8">
                  <c:v>19</c:v>
                </c:pt>
                <c:pt idx="9">
                  <c:v>8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9</c:v>
                </c:pt>
                <c:pt idx="3">
                  <c:v>13</c:v>
                </c:pt>
                <c:pt idx="4">
                  <c:v>21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24</c:v>
                </c:pt>
                <c:pt idx="9">
                  <c:v>13</c:v>
                </c:pt>
                <c:pt idx="10">
                  <c:v>15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22720"/>
        <c:axId val="489423112"/>
      </c:lineChart>
      <c:dateAx>
        <c:axId val="489422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3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942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24288"/>
        <c:axId val="489423896"/>
      </c:lineChart>
      <c:dateAx>
        <c:axId val="489424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3896"/>
        <c:crosses val="autoZero"/>
        <c:auto val="1"/>
        <c:lblOffset val="100"/>
        <c:baseTimeUnit val="months"/>
      </c:dateAx>
      <c:valAx>
        <c:axId val="489423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51</c:v>
                </c:pt>
                <c:pt idx="1">
                  <c:v>43</c:v>
                </c:pt>
                <c:pt idx="2">
                  <c:v>40</c:v>
                </c:pt>
                <c:pt idx="3">
                  <c:v>40</c:v>
                </c:pt>
                <c:pt idx="4">
                  <c:v>32</c:v>
                </c:pt>
                <c:pt idx="5">
                  <c:v>30</c:v>
                </c:pt>
                <c:pt idx="6">
                  <c:v>37</c:v>
                </c:pt>
                <c:pt idx="7">
                  <c:v>36</c:v>
                </c:pt>
                <c:pt idx="8">
                  <c:v>37</c:v>
                </c:pt>
                <c:pt idx="9">
                  <c:v>39</c:v>
                </c:pt>
                <c:pt idx="10">
                  <c:v>34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23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24</c:v>
                </c:pt>
                <c:pt idx="2">
                  <c:v>21</c:v>
                </c:pt>
                <c:pt idx="3">
                  <c:v>32</c:v>
                </c:pt>
                <c:pt idx="4">
                  <c:v>31</c:v>
                </c:pt>
                <c:pt idx="5">
                  <c:v>27</c:v>
                </c:pt>
                <c:pt idx="6">
                  <c:v>25</c:v>
                </c:pt>
                <c:pt idx="7">
                  <c:v>30</c:v>
                </c:pt>
                <c:pt idx="8">
                  <c:v>25</c:v>
                </c:pt>
                <c:pt idx="9">
                  <c:v>25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46024"/>
        <c:axId val="490546416"/>
      </c:lineChart>
      <c:dateAx>
        <c:axId val="490546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6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5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47592"/>
        <c:axId val="490547200"/>
      </c:lineChart>
      <c:dateAx>
        <c:axId val="490547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7200"/>
        <c:crosses val="autoZero"/>
        <c:auto val="1"/>
        <c:lblOffset val="100"/>
        <c:baseTimeUnit val="months"/>
      </c:dateAx>
      <c:valAx>
        <c:axId val="490547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13</c:v>
                </c:pt>
                <c:pt idx="2">
                  <c:v>14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9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6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7</c:v>
                </c:pt>
                <c:pt idx="9">
                  <c:v>5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48768"/>
        <c:axId val="490549160"/>
      </c:lineChart>
      <c:dateAx>
        <c:axId val="490548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9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54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619952"/>
        <c:axId val="487619560"/>
      </c:lineChart>
      <c:dateAx>
        <c:axId val="487619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19560"/>
        <c:crosses val="autoZero"/>
        <c:auto val="1"/>
        <c:lblOffset val="100"/>
        <c:baseTimeUnit val="months"/>
      </c:dateAx>
      <c:valAx>
        <c:axId val="487619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16</c:v>
                </c:pt>
                <c:pt idx="3">
                  <c:v>14</c:v>
                </c:pt>
                <c:pt idx="4">
                  <c:v>11</c:v>
                </c:pt>
                <c:pt idx="5">
                  <c:v>12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12</c:v>
                </c:pt>
                <c:pt idx="6">
                  <c:v>10</c:v>
                </c:pt>
                <c:pt idx="7">
                  <c:v>6</c:v>
                </c:pt>
                <c:pt idx="8">
                  <c:v>7</c:v>
                </c:pt>
                <c:pt idx="9">
                  <c:v>12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11</c:v>
                </c:pt>
                <c:pt idx="2">
                  <c:v>5</c:v>
                </c:pt>
                <c:pt idx="3">
                  <c:v>11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16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621128"/>
        <c:axId val="487621520"/>
      </c:lineChart>
      <c:dateAx>
        <c:axId val="487621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21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6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2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622696"/>
        <c:axId val="487621912"/>
      </c:lineChart>
      <c:dateAx>
        <c:axId val="487622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21912"/>
        <c:crosses val="autoZero"/>
        <c:auto val="1"/>
        <c:lblOffset val="100"/>
        <c:baseTimeUnit val="months"/>
      </c:dateAx>
      <c:valAx>
        <c:axId val="487621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2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6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10</c:v>
                </c:pt>
                <c:pt idx="3">
                  <c:v>13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4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733504"/>
        <c:axId val="490733896"/>
      </c:lineChart>
      <c:dateAx>
        <c:axId val="490733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3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735072"/>
        <c:axId val="490734680"/>
      </c:lineChart>
      <c:dateAx>
        <c:axId val="490735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4680"/>
        <c:crosses val="autoZero"/>
        <c:auto val="1"/>
        <c:lblOffset val="100"/>
        <c:baseTimeUnit val="months"/>
      </c:dateAx>
      <c:valAx>
        <c:axId val="490734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28</c:v>
                </c:pt>
                <c:pt idx="2">
                  <c:v>22</c:v>
                </c:pt>
                <c:pt idx="3">
                  <c:v>13</c:v>
                </c:pt>
                <c:pt idx="4">
                  <c:v>19</c:v>
                </c:pt>
                <c:pt idx="5">
                  <c:v>28</c:v>
                </c:pt>
                <c:pt idx="6">
                  <c:v>35</c:v>
                </c:pt>
                <c:pt idx="7">
                  <c:v>33</c:v>
                </c:pt>
                <c:pt idx="8">
                  <c:v>27</c:v>
                </c:pt>
                <c:pt idx="9">
                  <c:v>24</c:v>
                </c:pt>
                <c:pt idx="10">
                  <c:v>32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16</c:v>
                </c:pt>
                <c:pt idx="2">
                  <c:v>6</c:v>
                </c:pt>
                <c:pt idx="3">
                  <c:v>9</c:v>
                </c:pt>
                <c:pt idx="4">
                  <c:v>11</c:v>
                </c:pt>
                <c:pt idx="5">
                  <c:v>12</c:v>
                </c:pt>
                <c:pt idx="6">
                  <c:v>16</c:v>
                </c:pt>
                <c:pt idx="7">
                  <c:v>10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24</c:v>
                </c:pt>
                <c:pt idx="2">
                  <c:v>23</c:v>
                </c:pt>
                <c:pt idx="3">
                  <c:v>21</c:v>
                </c:pt>
                <c:pt idx="4">
                  <c:v>29</c:v>
                </c:pt>
                <c:pt idx="5">
                  <c:v>35</c:v>
                </c:pt>
                <c:pt idx="6">
                  <c:v>33</c:v>
                </c:pt>
                <c:pt idx="7">
                  <c:v>16</c:v>
                </c:pt>
                <c:pt idx="8">
                  <c:v>23</c:v>
                </c:pt>
                <c:pt idx="9">
                  <c:v>32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736248"/>
        <c:axId val="490736640"/>
      </c:lineChart>
      <c:dateAx>
        <c:axId val="490736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6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800560"/>
        <c:axId val="489800168"/>
      </c:lineChart>
      <c:dateAx>
        <c:axId val="489800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0168"/>
        <c:crosses val="autoZero"/>
        <c:auto val="1"/>
        <c:lblOffset val="100"/>
        <c:baseTimeUnit val="months"/>
      </c:dateAx>
      <c:valAx>
        <c:axId val="489800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15</c:v>
                </c:pt>
                <c:pt idx="2">
                  <c:v>14</c:v>
                </c:pt>
                <c:pt idx="3">
                  <c:v>5</c:v>
                </c:pt>
                <c:pt idx="4">
                  <c:v>9</c:v>
                </c:pt>
                <c:pt idx="5">
                  <c:v>16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19</c:v>
                </c:pt>
                <c:pt idx="10">
                  <c:v>25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16</c:v>
                </c:pt>
                <c:pt idx="2">
                  <c:v>14</c:v>
                </c:pt>
                <c:pt idx="3">
                  <c:v>13</c:v>
                </c:pt>
                <c:pt idx="4">
                  <c:v>18</c:v>
                </c:pt>
                <c:pt idx="5">
                  <c:v>17</c:v>
                </c:pt>
                <c:pt idx="6">
                  <c:v>25</c:v>
                </c:pt>
                <c:pt idx="7">
                  <c:v>8</c:v>
                </c:pt>
                <c:pt idx="8">
                  <c:v>17</c:v>
                </c:pt>
                <c:pt idx="9">
                  <c:v>25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801736"/>
        <c:axId val="489802128"/>
      </c:lineChart>
      <c:dateAx>
        <c:axId val="489801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2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9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803304"/>
        <c:axId val="489802520"/>
      </c:lineChart>
      <c:dateAx>
        <c:axId val="489803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2520"/>
        <c:crosses val="autoZero"/>
        <c:auto val="1"/>
        <c:lblOffset val="100"/>
        <c:baseTimeUnit val="months"/>
      </c:dateAx>
      <c:valAx>
        <c:axId val="48980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0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13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6</c:v>
                </c:pt>
                <c:pt idx="9">
                  <c:v>5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9</c:v>
                </c:pt>
                <c:pt idx="3">
                  <c:v>8</c:v>
                </c:pt>
                <c:pt idx="4">
                  <c:v>11</c:v>
                </c:pt>
                <c:pt idx="5">
                  <c:v>18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2464"/>
        <c:axId val="493012856"/>
      </c:lineChart>
      <c:dateAx>
        <c:axId val="493012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2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01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4032"/>
        <c:axId val="493013640"/>
      </c:lineChart>
      <c:dateAx>
        <c:axId val="493014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3640"/>
        <c:crosses val="autoZero"/>
        <c:auto val="1"/>
        <c:lblOffset val="100"/>
        <c:baseTimeUnit val="months"/>
      </c:dateAx>
      <c:valAx>
        <c:axId val="493013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49</c:v>
                </c:pt>
                <c:pt idx="1">
                  <c:v>53</c:v>
                </c:pt>
                <c:pt idx="2">
                  <c:v>51</c:v>
                </c:pt>
                <c:pt idx="3">
                  <c:v>44</c:v>
                </c:pt>
                <c:pt idx="4">
                  <c:v>46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35</c:v>
                </c:pt>
                <c:pt idx="9">
                  <c:v>45</c:v>
                </c:pt>
                <c:pt idx="10">
                  <c:v>52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20</c:v>
                </c:pt>
                <c:pt idx="2">
                  <c:v>12</c:v>
                </c:pt>
                <c:pt idx="3">
                  <c:v>18</c:v>
                </c:pt>
                <c:pt idx="4">
                  <c:v>20</c:v>
                </c:pt>
                <c:pt idx="5">
                  <c:v>16</c:v>
                </c:pt>
                <c:pt idx="6">
                  <c:v>20</c:v>
                </c:pt>
                <c:pt idx="7">
                  <c:v>14</c:v>
                </c:pt>
                <c:pt idx="8">
                  <c:v>25</c:v>
                </c:pt>
                <c:pt idx="9">
                  <c:v>29</c:v>
                </c:pt>
                <c:pt idx="10">
                  <c:v>17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36</c:v>
                </c:pt>
                <c:pt idx="1">
                  <c:v>35</c:v>
                </c:pt>
                <c:pt idx="2">
                  <c:v>51</c:v>
                </c:pt>
                <c:pt idx="3">
                  <c:v>34</c:v>
                </c:pt>
                <c:pt idx="4">
                  <c:v>46</c:v>
                </c:pt>
                <c:pt idx="5">
                  <c:v>50</c:v>
                </c:pt>
                <c:pt idx="6">
                  <c:v>45</c:v>
                </c:pt>
                <c:pt idx="7">
                  <c:v>30</c:v>
                </c:pt>
                <c:pt idx="8">
                  <c:v>53</c:v>
                </c:pt>
                <c:pt idx="9">
                  <c:v>62</c:v>
                </c:pt>
                <c:pt idx="10">
                  <c:v>45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5208"/>
        <c:axId val="493015600"/>
      </c:lineChart>
      <c:dateAx>
        <c:axId val="493015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5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0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6776"/>
        <c:axId val="493016384"/>
      </c:lineChart>
      <c:dateAx>
        <c:axId val="493016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6384"/>
        <c:crosses val="autoZero"/>
        <c:auto val="1"/>
        <c:lblOffset val="100"/>
        <c:baseTimeUnit val="months"/>
      </c:dateAx>
      <c:valAx>
        <c:axId val="493016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29</c:v>
                </c:pt>
                <c:pt idx="2">
                  <c:v>25</c:v>
                </c:pt>
                <c:pt idx="3">
                  <c:v>20</c:v>
                </c:pt>
                <c:pt idx="4">
                  <c:v>24</c:v>
                </c:pt>
                <c:pt idx="5">
                  <c:v>19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25</c:v>
                </c:pt>
                <c:pt idx="10">
                  <c:v>26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6</c:v>
                </c:pt>
                <c:pt idx="3">
                  <c:v>9</c:v>
                </c:pt>
                <c:pt idx="4">
                  <c:v>10</c:v>
                </c:pt>
                <c:pt idx="5">
                  <c:v>3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14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21</c:v>
                </c:pt>
                <c:pt idx="2">
                  <c:v>32</c:v>
                </c:pt>
                <c:pt idx="3">
                  <c:v>20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16</c:v>
                </c:pt>
                <c:pt idx="8">
                  <c:v>27</c:v>
                </c:pt>
                <c:pt idx="9">
                  <c:v>39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7952"/>
        <c:axId val="493018344"/>
      </c:lineChart>
      <c:dateAx>
        <c:axId val="493017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8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01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19520"/>
        <c:axId val="493019128"/>
      </c:lineChart>
      <c:dateAx>
        <c:axId val="493019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9128"/>
        <c:crosses val="autoZero"/>
        <c:auto val="1"/>
        <c:lblOffset val="100"/>
        <c:baseTimeUnit val="months"/>
      </c:dateAx>
      <c:valAx>
        <c:axId val="493019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12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0</c:v>
                </c:pt>
                <c:pt idx="8">
                  <c:v>10</c:v>
                </c:pt>
                <c:pt idx="9">
                  <c:v>7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44264"/>
        <c:axId val="493644656"/>
      </c:lineChart>
      <c:dateAx>
        <c:axId val="493644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4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6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45832"/>
        <c:axId val="493645440"/>
      </c:lineChart>
      <c:dateAx>
        <c:axId val="493645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5440"/>
        <c:crosses val="autoZero"/>
        <c:auto val="1"/>
        <c:lblOffset val="100"/>
        <c:baseTimeUnit val="months"/>
      </c:dateAx>
      <c:valAx>
        <c:axId val="493645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15</c:v>
                </c:pt>
                <c:pt idx="2">
                  <c:v>18</c:v>
                </c:pt>
                <c:pt idx="3">
                  <c:v>17</c:v>
                </c:pt>
                <c:pt idx="4">
                  <c:v>15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8</c:v>
                </c:pt>
                <c:pt idx="10">
                  <c:v>17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11</c:v>
                </c:pt>
                <c:pt idx="2">
                  <c:v>15</c:v>
                </c:pt>
                <c:pt idx="3">
                  <c:v>11</c:v>
                </c:pt>
                <c:pt idx="4">
                  <c:v>17</c:v>
                </c:pt>
                <c:pt idx="5">
                  <c:v>17</c:v>
                </c:pt>
                <c:pt idx="6">
                  <c:v>11</c:v>
                </c:pt>
                <c:pt idx="7">
                  <c:v>10</c:v>
                </c:pt>
                <c:pt idx="8">
                  <c:v>18</c:v>
                </c:pt>
                <c:pt idx="9">
                  <c:v>16</c:v>
                </c:pt>
                <c:pt idx="10">
                  <c:v>19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47008"/>
        <c:axId val="493647400"/>
      </c:lineChart>
      <c:dateAx>
        <c:axId val="493647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7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64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48576"/>
        <c:axId val="493648184"/>
      </c:lineChart>
      <c:dateAx>
        <c:axId val="493648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8184"/>
        <c:crosses val="autoZero"/>
        <c:auto val="1"/>
        <c:lblOffset val="100"/>
        <c:baseTimeUnit val="months"/>
      </c:dateAx>
      <c:valAx>
        <c:axId val="493648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47</c:v>
                </c:pt>
                <c:pt idx="1">
                  <c:v>42</c:v>
                </c:pt>
                <c:pt idx="2">
                  <c:v>51</c:v>
                </c:pt>
                <c:pt idx="3">
                  <c:v>61</c:v>
                </c:pt>
                <c:pt idx="4">
                  <c:v>65</c:v>
                </c:pt>
                <c:pt idx="5">
                  <c:v>63</c:v>
                </c:pt>
                <c:pt idx="6">
                  <c:v>58</c:v>
                </c:pt>
                <c:pt idx="7">
                  <c:v>78</c:v>
                </c:pt>
                <c:pt idx="8">
                  <c:v>75</c:v>
                </c:pt>
                <c:pt idx="9">
                  <c:v>69</c:v>
                </c:pt>
                <c:pt idx="10">
                  <c:v>55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14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21</c:v>
                </c:pt>
                <c:pt idx="8">
                  <c:v>23</c:v>
                </c:pt>
                <c:pt idx="9">
                  <c:v>28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40</c:v>
                </c:pt>
                <c:pt idx="1">
                  <c:v>38</c:v>
                </c:pt>
                <c:pt idx="2">
                  <c:v>64</c:v>
                </c:pt>
                <c:pt idx="3">
                  <c:v>56</c:v>
                </c:pt>
                <c:pt idx="4">
                  <c:v>55</c:v>
                </c:pt>
                <c:pt idx="5">
                  <c:v>45</c:v>
                </c:pt>
                <c:pt idx="6">
                  <c:v>45</c:v>
                </c:pt>
                <c:pt idx="7">
                  <c:v>71</c:v>
                </c:pt>
                <c:pt idx="8">
                  <c:v>64</c:v>
                </c:pt>
                <c:pt idx="9">
                  <c:v>65</c:v>
                </c:pt>
                <c:pt idx="10">
                  <c:v>52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7</c:v>
                </c:pt>
                <c:pt idx="9">
                  <c:v>4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49752"/>
        <c:axId val="493650144"/>
      </c:lineChart>
      <c:dateAx>
        <c:axId val="493649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50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6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28880"/>
        <c:axId val="493650928"/>
      </c:lineChart>
      <c:dateAx>
        <c:axId val="496628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50928"/>
        <c:crosses val="autoZero"/>
        <c:auto val="1"/>
        <c:lblOffset val="100"/>
        <c:baseTimeUnit val="months"/>
      </c:dateAx>
      <c:valAx>
        <c:axId val="493650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24</c:v>
                </c:pt>
                <c:pt idx="5">
                  <c:v>20</c:v>
                </c:pt>
                <c:pt idx="6">
                  <c:v>18</c:v>
                </c:pt>
                <c:pt idx="7">
                  <c:v>19</c:v>
                </c:pt>
                <c:pt idx="8">
                  <c:v>14</c:v>
                </c:pt>
                <c:pt idx="9">
                  <c:v>20</c:v>
                </c:pt>
                <c:pt idx="10">
                  <c:v>19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10</c:v>
                </c:pt>
                <c:pt idx="2">
                  <c:v>14</c:v>
                </c:pt>
                <c:pt idx="3">
                  <c:v>18</c:v>
                </c:pt>
                <c:pt idx="4">
                  <c:v>16</c:v>
                </c:pt>
                <c:pt idx="5">
                  <c:v>8</c:v>
                </c:pt>
                <c:pt idx="6">
                  <c:v>17</c:v>
                </c:pt>
                <c:pt idx="7">
                  <c:v>28</c:v>
                </c:pt>
                <c:pt idx="8">
                  <c:v>20</c:v>
                </c:pt>
                <c:pt idx="9">
                  <c:v>22</c:v>
                </c:pt>
                <c:pt idx="10">
                  <c:v>15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30056"/>
        <c:axId val="496630448"/>
      </c:lineChart>
      <c:dateAx>
        <c:axId val="496630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0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6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31624"/>
        <c:axId val="496631232"/>
      </c:lineChart>
      <c:dateAx>
        <c:axId val="496631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1232"/>
        <c:crosses val="autoZero"/>
        <c:auto val="1"/>
        <c:lblOffset val="100"/>
        <c:baseTimeUnit val="months"/>
      </c:dateAx>
      <c:valAx>
        <c:axId val="496631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28</c:v>
                </c:pt>
                <c:pt idx="2">
                  <c:v>41</c:v>
                </c:pt>
                <c:pt idx="3">
                  <c:v>41</c:v>
                </c:pt>
                <c:pt idx="4">
                  <c:v>50</c:v>
                </c:pt>
                <c:pt idx="5">
                  <c:v>48</c:v>
                </c:pt>
                <c:pt idx="6">
                  <c:v>48</c:v>
                </c:pt>
                <c:pt idx="7">
                  <c:v>41</c:v>
                </c:pt>
                <c:pt idx="8">
                  <c:v>36</c:v>
                </c:pt>
                <c:pt idx="9">
                  <c:v>26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11</c:v>
                </c:pt>
                <c:pt idx="4">
                  <c:v>13</c:v>
                </c:pt>
                <c:pt idx="5">
                  <c:v>18</c:v>
                </c:pt>
                <c:pt idx="6">
                  <c:v>17</c:v>
                </c:pt>
                <c:pt idx="7">
                  <c:v>12</c:v>
                </c:pt>
                <c:pt idx="8">
                  <c:v>14</c:v>
                </c:pt>
                <c:pt idx="9">
                  <c:v>11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31</c:v>
                </c:pt>
                <c:pt idx="3">
                  <c:v>26</c:v>
                </c:pt>
                <c:pt idx="4">
                  <c:v>22</c:v>
                </c:pt>
                <c:pt idx="5">
                  <c:v>23</c:v>
                </c:pt>
                <c:pt idx="6">
                  <c:v>27</c:v>
                </c:pt>
                <c:pt idx="7">
                  <c:v>26</c:v>
                </c:pt>
                <c:pt idx="8">
                  <c:v>28</c:v>
                </c:pt>
                <c:pt idx="9">
                  <c:v>23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32800"/>
        <c:axId val="496633192"/>
      </c:lineChart>
      <c:dateAx>
        <c:axId val="496632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3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63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34368"/>
        <c:axId val="496633976"/>
      </c:lineChart>
      <c:dateAx>
        <c:axId val="496634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3976"/>
        <c:crosses val="autoZero"/>
        <c:auto val="1"/>
        <c:lblOffset val="100"/>
        <c:baseTimeUnit val="months"/>
      </c:dateAx>
      <c:valAx>
        <c:axId val="496633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16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25</c:v>
                </c:pt>
                <c:pt idx="9">
                  <c:v>23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13</c:v>
                </c:pt>
                <c:pt idx="7">
                  <c:v>2</c:v>
                </c:pt>
                <c:pt idx="8">
                  <c:v>7</c:v>
                </c:pt>
                <c:pt idx="9">
                  <c:v>13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26</c:v>
                </c:pt>
                <c:pt idx="3">
                  <c:v>19</c:v>
                </c:pt>
                <c:pt idx="4">
                  <c:v>25</c:v>
                </c:pt>
                <c:pt idx="5">
                  <c:v>16</c:v>
                </c:pt>
                <c:pt idx="6">
                  <c:v>9</c:v>
                </c:pt>
                <c:pt idx="7">
                  <c:v>17</c:v>
                </c:pt>
                <c:pt idx="8">
                  <c:v>16</c:v>
                </c:pt>
                <c:pt idx="9">
                  <c:v>20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35544"/>
        <c:axId val="496635936"/>
      </c:lineChart>
      <c:dateAx>
        <c:axId val="496635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5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6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3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06104"/>
        <c:axId val="498605712"/>
      </c:lineChart>
      <c:dateAx>
        <c:axId val="498606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5712"/>
        <c:crosses val="autoZero"/>
        <c:auto val="1"/>
        <c:lblOffset val="100"/>
        <c:baseTimeUnit val="months"/>
      </c:dateAx>
      <c:valAx>
        <c:axId val="498605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25</c:v>
                </c:pt>
                <c:pt idx="2">
                  <c:v>31</c:v>
                </c:pt>
                <c:pt idx="3">
                  <c:v>28</c:v>
                </c:pt>
                <c:pt idx="4">
                  <c:v>28</c:v>
                </c:pt>
                <c:pt idx="5">
                  <c:v>21</c:v>
                </c:pt>
                <c:pt idx="6">
                  <c:v>20</c:v>
                </c:pt>
                <c:pt idx="7">
                  <c:v>31</c:v>
                </c:pt>
                <c:pt idx="8">
                  <c:v>43</c:v>
                </c:pt>
                <c:pt idx="9">
                  <c:v>52</c:v>
                </c:pt>
                <c:pt idx="10">
                  <c:v>45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13</c:v>
                </c:pt>
                <c:pt idx="4">
                  <c:v>10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22</c:v>
                </c:pt>
                <c:pt idx="9">
                  <c:v>19</c:v>
                </c:pt>
                <c:pt idx="10">
                  <c:v>17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21</c:v>
                </c:pt>
                <c:pt idx="3">
                  <c:v>30</c:v>
                </c:pt>
                <c:pt idx="4">
                  <c:v>37</c:v>
                </c:pt>
                <c:pt idx="5">
                  <c:v>24</c:v>
                </c:pt>
                <c:pt idx="6">
                  <c:v>33</c:v>
                </c:pt>
                <c:pt idx="7">
                  <c:v>43</c:v>
                </c:pt>
                <c:pt idx="8">
                  <c:v>48</c:v>
                </c:pt>
                <c:pt idx="9">
                  <c:v>43</c:v>
                </c:pt>
                <c:pt idx="10">
                  <c:v>35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0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07280"/>
        <c:axId val="498607672"/>
      </c:lineChart>
      <c:dateAx>
        <c:axId val="498607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7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860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08848"/>
        <c:axId val="498608456"/>
      </c:lineChart>
      <c:dateAx>
        <c:axId val="498608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8456"/>
        <c:crosses val="autoZero"/>
        <c:auto val="1"/>
        <c:lblOffset val="100"/>
        <c:baseTimeUnit val="months"/>
      </c:dateAx>
      <c:valAx>
        <c:axId val="498608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6</c:v>
                </c:pt>
                <c:pt idx="6">
                  <c:v>5</c:v>
                </c:pt>
                <c:pt idx="7">
                  <c:v>12</c:v>
                </c:pt>
                <c:pt idx="8">
                  <c:v>20</c:v>
                </c:pt>
                <c:pt idx="9">
                  <c:v>29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10</c:v>
                </c:pt>
                <c:pt idx="8">
                  <c:v>14</c:v>
                </c:pt>
                <c:pt idx="9">
                  <c:v>9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7</c:v>
                </c:pt>
                <c:pt idx="2">
                  <c:v>5</c:v>
                </c:pt>
                <c:pt idx="3">
                  <c:v>15</c:v>
                </c:pt>
                <c:pt idx="4">
                  <c:v>15</c:v>
                </c:pt>
                <c:pt idx="5">
                  <c:v>6</c:v>
                </c:pt>
                <c:pt idx="6">
                  <c:v>16</c:v>
                </c:pt>
                <c:pt idx="7">
                  <c:v>25</c:v>
                </c:pt>
                <c:pt idx="8">
                  <c:v>29</c:v>
                </c:pt>
                <c:pt idx="9">
                  <c:v>23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10024"/>
        <c:axId val="498610416"/>
      </c:lineChart>
      <c:dateAx>
        <c:axId val="498610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0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86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11592"/>
        <c:axId val="498611200"/>
      </c:lineChart>
      <c:dateAx>
        <c:axId val="498611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1200"/>
        <c:crosses val="autoZero"/>
        <c:auto val="1"/>
        <c:lblOffset val="100"/>
        <c:baseTimeUnit val="months"/>
      </c:dateAx>
      <c:valAx>
        <c:axId val="498611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25</c:v>
                </c:pt>
                <c:pt idx="3">
                  <c:v>22</c:v>
                </c:pt>
                <c:pt idx="4">
                  <c:v>18</c:v>
                </c:pt>
                <c:pt idx="5">
                  <c:v>15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9">
                  <c:v>23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4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16</c:v>
                </c:pt>
                <c:pt idx="3">
                  <c:v>15</c:v>
                </c:pt>
                <c:pt idx="4">
                  <c:v>22</c:v>
                </c:pt>
                <c:pt idx="5">
                  <c:v>18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12768"/>
        <c:axId val="498613160"/>
      </c:lineChart>
      <c:dateAx>
        <c:axId val="498612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3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861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859488"/>
        <c:axId val="498859096"/>
      </c:lineChart>
      <c:dateAx>
        <c:axId val="498859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59096"/>
        <c:crosses val="autoZero"/>
        <c:auto val="1"/>
        <c:lblOffset val="100"/>
        <c:baseTimeUnit val="months"/>
      </c:dateAx>
      <c:valAx>
        <c:axId val="498859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77</c:v>
                </c:pt>
                <c:pt idx="1">
                  <c:v>72</c:v>
                </c:pt>
                <c:pt idx="2">
                  <c:v>81</c:v>
                </c:pt>
                <c:pt idx="3">
                  <c:v>80</c:v>
                </c:pt>
                <c:pt idx="4">
                  <c:v>74</c:v>
                </c:pt>
                <c:pt idx="5">
                  <c:v>74</c:v>
                </c:pt>
                <c:pt idx="6">
                  <c:v>68</c:v>
                </c:pt>
                <c:pt idx="7">
                  <c:v>63</c:v>
                </c:pt>
                <c:pt idx="8">
                  <c:v>61</c:v>
                </c:pt>
                <c:pt idx="9">
                  <c:v>62</c:v>
                </c:pt>
                <c:pt idx="10">
                  <c:v>61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29</c:v>
                </c:pt>
                <c:pt idx="2">
                  <c:v>17</c:v>
                </c:pt>
                <c:pt idx="3">
                  <c:v>34</c:v>
                </c:pt>
                <c:pt idx="4">
                  <c:v>34</c:v>
                </c:pt>
                <c:pt idx="5">
                  <c:v>36</c:v>
                </c:pt>
                <c:pt idx="6">
                  <c:v>35</c:v>
                </c:pt>
                <c:pt idx="7">
                  <c:v>31</c:v>
                </c:pt>
                <c:pt idx="8">
                  <c:v>21</c:v>
                </c:pt>
                <c:pt idx="9">
                  <c:v>28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65</c:v>
                </c:pt>
                <c:pt idx="1">
                  <c:v>77</c:v>
                </c:pt>
                <c:pt idx="2">
                  <c:v>71</c:v>
                </c:pt>
                <c:pt idx="3">
                  <c:v>75</c:v>
                </c:pt>
                <c:pt idx="4">
                  <c:v>62</c:v>
                </c:pt>
                <c:pt idx="5">
                  <c:v>67</c:v>
                </c:pt>
                <c:pt idx="6">
                  <c:v>64</c:v>
                </c:pt>
                <c:pt idx="7">
                  <c:v>56</c:v>
                </c:pt>
                <c:pt idx="8">
                  <c:v>59</c:v>
                </c:pt>
                <c:pt idx="9">
                  <c:v>36</c:v>
                </c:pt>
                <c:pt idx="10">
                  <c:v>65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860664"/>
        <c:axId val="498861056"/>
      </c:lineChart>
      <c:dateAx>
        <c:axId val="498860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1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88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862232"/>
        <c:axId val="498861448"/>
      </c:lineChart>
      <c:dateAx>
        <c:axId val="498862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1448"/>
        <c:crosses val="autoZero"/>
        <c:auto val="1"/>
        <c:lblOffset val="100"/>
        <c:baseTimeUnit val="months"/>
      </c:dateAx>
      <c:valAx>
        <c:axId val="498861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26</c:v>
                </c:pt>
                <c:pt idx="2">
                  <c:v>31</c:v>
                </c:pt>
                <c:pt idx="3">
                  <c:v>28</c:v>
                </c:pt>
                <c:pt idx="4">
                  <c:v>28</c:v>
                </c:pt>
                <c:pt idx="5">
                  <c:v>25</c:v>
                </c:pt>
                <c:pt idx="6">
                  <c:v>20</c:v>
                </c:pt>
                <c:pt idx="7">
                  <c:v>20</c:v>
                </c:pt>
                <c:pt idx="8">
                  <c:v>26</c:v>
                </c:pt>
                <c:pt idx="9">
                  <c:v>23</c:v>
                </c:pt>
                <c:pt idx="10">
                  <c:v>26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13</c:v>
                </c:pt>
                <c:pt idx="2">
                  <c:v>8</c:v>
                </c:pt>
                <c:pt idx="3">
                  <c:v>14</c:v>
                </c:pt>
                <c:pt idx="4">
                  <c:v>12</c:v>
                </c:pt>
                <c:pt idx="5">
                  <c:v>9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10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37</c:v>
                </c:pt>
                <c:pt idx="2">
                  <c:v>39</c:v>
                </c:pt>
                <c:pt idx="3">
                  <c:v>22</c:v>
                </c:pt>
                <c:pt idx="4">
                  <c:v>27</c:v>
                </c:pt>
                <c:pt idx="5">
                  <c:v>27</c:v>
                </c:pt>
                <c:pt idx="6">
                  <c:v>20</c:v>
                </c:pt>
                <c:pt idx="7">
                  <c:v>26</c:v>
                </c:pt>
                <c:pt idx="8">
                  <c:v>28</c:v>
                </c:pt>
                <c:pt idx="9">
                  <c:v>14</c:v>
                </c:pt>
                <c:pt idx="10">
                  <c:v>29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76064"/>
        <c:axId val="501076456"/>
      </c:lineChart>
      <c:dateAx>
        <c:axId val="501076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6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107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77632"/>
        <c:axId val="501077240"/>
      </c:lineChart>
      <c:dateAx>
        <c:axId val="501077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7240"/>
        <c:crosses val="autoZero"/>
        <c:auto val="1"/>
        <c:lblOffset val="100"/>
        <c:baseTimeUnit val="months"/>
      </c:dateAx>
      <c:valAx>
        <c:axId val="501077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19</c:v>
                </c:pt>
                <c:pt idx="5">
                  <c:v>16</c:v>
                </c:pt>
                <c:pt idx="6">
                  <c:v>14</c:v>
                </c:pt>
                <c:pt idx="7">
                  <c:v>12</c:v>
                </c:pt>
                <c:pt idx="8">
                  <c:v>10</c:v>
                </c:pt>
                <c:pt idx="9">
                  <c:v>14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19</c:v>
                </c:pt>
                <c:pt idx="2">
                  <c:v>16</c:v>
                </c:pt>
                <c:pt idx="3">
                  <c:v>23</c:v>
                </c:pt>
                <c:pt idx="4">
                  <c:v>16</c:v>
                </c:pt>
                <c:pt idx="5">
                  <c:v>11</c:v>
                </c:pt>
                <c:pt idx="6">
                  <c:v>18</c:v>
                </c:pt>
                <c:pt idx="7">
                  <c:v>15</c:v>
                </c:pt>
                <c:pt idx="8">
                  <c:v>9</c:v>
                </c:pt>
                <c:pt idx="9">
                  <c:v>7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78808"/>
        <c:axId val="501079200"/>
      </c:lineChart>
      <c:dateAx>
        <c:axId val="501078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9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10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80376"/>
        <c:axId val="501079984"/>
      </c:lineChart>
      <c:dateAx>
        <c:axId val="501080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79984"/>
        <c:crosses val="autoZero"/>
        <c:auto val="1"/>
        <c:lblOffset val="100"/>
        <c:baseTimeUnit val="months"/>
      </c:dateAx>
      <c:valAx>
        <c:axId val="501079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33</c:v>
                </c:pt>
                <c:pt idx="2">
                  <c:v>34</c:v>
                </c:pt>
                <c:pt idx="3">
                  <c:v>32</c:v>
                </c:pt>
                <c:pt idx="4">
                  <c:v>27</c:v>
                </c:pt>
                <c:pt idx="5">
                  <c:v>33</c:v>
                </c:pt>
                <c:pt idx="6">
                  <c:v>34</c:v>
                </c:pt>
                <c:pt idx="7">
                  <c:v>31</c:v>
                </c:pt>
                <c:pt idx="8">
                  <c:v>25</c:v>
                </c:pt>
                <c:pt idx="9">
                  <c:v>25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2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16</c:v>
                </c:pt>
                <c:pt idx="3">
                  <c:v>30</c:v>
                </c:pt>
                <c:pt idx="4">
                  <c:v>19</c:v>
                </c:pt>
                <c:pt idx="5">
                  <c:v>29</c:v>
                </c:pt>
                <c:pt idx="6">
                  <c:v>26</c:v>
                </c:pt>
                <c:pt idx="7">
                  <c:v>15</c:v>
                </c:pt>
                <c:pt idx="8">
                  <c:v>22</c:v>
                </c:pt>
                <c:pt idx="9">
                  <c:v>15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81552"/>
        <c:axId val="501081944"/>
      </c:lineChart>
      <c:dateAx>
        <c:axId val="501081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1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108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83120"/>
        <c:axId val="501082728"/>
      </c:lineChart>
      <c:dateAx>
        <c:axId val="501083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2728"/>
        <c:crosses val="autoZero"/>
        <c:auto val="1"/>
        <c:lblOffset val="100"/>
        <c:baseTimeUnit val="months"/>
      </c:dateAx>
      <c:valAx>
        <c:axId val="501082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52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68</c:v>
                </c:pt>
                <c:pt idx="5">
                  <c:v>60</c:v>
                </c:pt>
                <c:pt idx="6">
                  <c:v>57</c:v>
                </c:pt>
                <c:pt idx="7">
                  <c:v>43</c:v>
                </c:pt>
                <c:pt idx="8">
                  <c:v>54</c:v>
                </c:pt>
                <c:pt idx="9">
                  <c:v>54</c:v>
                </c:pt>
                <c:pt idx="10">
                  <c:v>51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17</c:v>
                </c:pt>
                <c:pt idx="2">
                  <c:v>13</c:v>
                </c:pt>
                <c:pt idx="3">
                  <c:v>24</c:v>
                </c:pt>
                <c:pt idx="4">
                  <c:v>27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26</c:v>
                </c:pt>
                <c:pt idx="9">
                  <c:v>23</c:v>
                </c:pt>
                <c:pt idx="10">
                  <c:v>15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46</c:v>
                </c:pt>
                <c:pt idx="1">
                  <c:v>50</c:v>
                </c:pt>
                <c:pt idx="2">
                  <c:v>43</c:v>
                </c:pt>
                <c:pt idx="3">
                  <c:v>33</c:v>
                </c:pt>
                <c:pt idx="4">
                  <c:v>57</c:v>
                </c:pt>
                <c:pt idx="5">
                  <c:v>38</c:v>
                </c:pt>
                <c:pt idx="6">
                  <c:v>41</c:v>
                </c:pt>
                <c:pt idx="7">
                  <c:v>43</c:v>
                </c:pt>
                <c:pt idx="8">
                  <c:v>57</c:v>
                </c:pt>
                <c:pt idx="9">
                  <c:v>43</c:v>
                </c:pt>
                <c:pt idx="10">
                  <c:v>53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26184"/>
        <c:axId val="500026576"/>
      </c:lineChart>
      <c:dateAx>
        <c:axId val="500026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6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00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27752"/>
        <c:axId val="500027360"/>
      </c:lineChart>
      <c:dateAx>
        <c:axId val="500027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7360"/>
        <c:crosses val="autoZero"/>
        <c:auto val="1"/>
        <c:lblOffset val="100"/>
        <c:baseTimeUnit val="months"/>
      </c:dateAx>
      <c:valAx>
        <c:axId val="500027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24</c:v>
                </c:pt>
                <c:pt idx="2">
                  <c:v>22</c:v>
                </c:pt>
                <c:pt idx="3">
                  <c:v>24</c:v>
                </c:pt>
                <c:pt idx="4">
                  <c:v>31</c:v>
                </c:pt>
                <c:pt idx="5">
                  <c:v>26</c:v>
                </c:pt>
                <c:pt idx="6">
                  <c:v>24</c:v>
                </c:pt>
                <c:pt idx="7">
                  <c:v>22</c:v>
                </c:pt>
                <c:pt idx="8">
                  <c:v>28</c:v>
                </c:pt>
                <c:pt idx="9">
                  <c:v>36</c:v>
                </c:pt>
                <c:pt idx="10">
                  <c:v>31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13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32</c:v>
                </c:pt>
                <c:pt idx="2">
                  <c:v>28</c:v>
                </c:pt>
                <c:pt idx="3">
                  <c:v>17</c:v>
                </c:pt>
                <c:pt idx="4">
                  <c:v>33</c:v>
                </c:pt>
                <c:pt idx="5">
                  <c:v>20</c:v>
                </c:pt>
                <c:pt idx="6">
                  <c:v>21</c:v>
                </c:pt>
                <c:pt idx="7">
                  <c:v>23</c:v>
                </c:pt>
                <c:pt idx="8">
                  <c:v>31</c:v>
                </c:pt>
                <c:pt idx="9">
                  <c:v>18</c:v>
                </c:pt>
                <c:pt idx="10">
                  <c:v>22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28928"/>
        <c:axId val="500029320"/>
      </c:lineChart>
      <c:dateAx>
        <c:axId val="500028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9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002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30496"/>
        <c:axId val="500030104"/>
      </c:lineChart>
      <c:dateAx>
        <c:axId val="500030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0104"/>
        <c:crosses val="autoZero"/>
        <c:auto val="1"/>
        <c:lblOffset val="100"/>
        <c:baseTimeUnit val="months"/>
      </c:dateAx>
      <c:valAx>
        <c:axId val="500030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11</c:v>
                </c:pt>
                <c:pt idx="3">
                  <c:v>12</c:v>
                </c:pt>
                <c:pt idx="4">
                  <c:v>8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14</c:v>
                </c:pt>
                <c:pt idx="9">
                  <c:v>10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  <c:pt idx="8">
                  <c:v>9</c:v>
                </c:pt>
                <c:pt idx="9">
                  <c:v>8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3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13</c:v>
                </c:pt>
                <c:pt idx="9">
                  <c:v>4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31672"/>
        <c:axId val="500032064"/>
      </c:lineChart>
      <c:dateAx>
        <c:axId val="500031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2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00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320320"/>
        <c:axId val="500032848"/>
      </c:lineChart>
      <c:dateAx>
        <c:axId val="503320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2848"/>
        <c:crosses val="autoZero"/>
        <c:auto val="1"/>
        <c:lblOffset val="100"/>
        <c:baseTimeUnit val="months"/>
      </c:dateAx>
      <c:valAx>
        <c:axId val="500032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25</c:v>
                </c:pt>
                <c:pt idx="3">
                  <c:v>22</c:v>
                </c:pt>
                <c:pt idx="4">
                  <c:v>29</c:v>
                </c:pt>
                <c:pt idx="5">
                  <c:v>23</c:v>
                </c:pt>
                <c:pt idx="6">
                  <c:v>24</c:v>
                </c:pt>
                <c:pt idx="7">
                  <c:v>14</c:v>
                </c:pt>
                <c:pt idx="8">
                  <c:v>12</c:v>
                </c:pt>
                <c:pt idx="9">
                  <c:v>8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10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6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12</c:v>
                </c:pt>
                <c:pt idx="3">
                  <c:v>8</c:v>
                </c:pt>
                <c:pt idx="4">
                  <c:v>20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42393</c:v>
                </c:pt>
                <c:pt idx="1">
                  <c:v>42400</c:v>
                </c:pt>
                <c:pt idx="2">
                  <c:v>42407</c:v>
                </c:pt>
                <c:pt idx="3">
                  <c:v>42414</c:v>
                </c:pt>
                <c:pt idx="4">
                  <c:v>42421</c:v>
                </c:pt>
                <c:pt idx="5">
                  <c:v>42428</c:v>
                </c:pt>
                <c:pt idx="6">
                  <c:v>42435</c:v>
                </c:pt>
                <c:pt idx="7">
                  <c:v>42442</c:v>
                </c:pt>
                <c:pt idx="8">
                  <c:v>42449</c:v>
                </c:pt>
                <c:pt idx="9">
                  <c:v>42456</c:v>
                </c:pt>
                <c:pt idx="10">
                  <c:v>42463</c:v>
                </c:pt>
                <c:pt idx="11">
                  <c:v>42470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321496"/>
        <c:axId val="503321888"/>
      </c:lineChart>
      <c:dateAx>
        <c:axId val="503321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1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033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6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4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2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3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4">
    <queryTableFields count="13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M205" tableType="queryTable" totalsRowShown="0" headerRowCellStyle="Normal 2" dataCellStyle="Normal 2">
  <autoFilter ref="A1:M205"/>
  <tableColumns count="13">
    <tableColumn id="1" uniqueName="1" name="AREA_NAME" queryTableFieldId="1" dataCellStyle="Normal 2"/>
    <tableColumn id="2" uniqueName="2" name="PH_NUMBER" queryTableFieldId="2" dataDxfId="0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CellStyle="Normal 2"/>
    <tableColumn id="6" uniqueName="6" name="DISTRICT_NAME" queryTableFieldId="6" dataCellStyle="Normal 2"/>
    <tableColumn id="7" uniqueName="7" name="ZONE_NAME" queryTableFieldId="7" dataCellStyle="Normal 2"/>
    <tableColumn id="8" uniqueName="8" name="WARD_NAME" queryTableFieldId="8" dataCellStyle="Normal 2"/>
    <tableColumn id="9" uniqueName="9" name="STAKE_NAME" queryTableFieldId="9" dataCellStyle="Normal 2"/>
    <tableColumn id="10" uniqueName="10" name="ENGLISH_UNIT_NAME" queryTableFieldId="10" dataCellStyle="Normal 2"/>
    <tableColumn id="11" uniqueName="11" name="REPORT_REQUIRED" queryTableFieldId="11" dataCellStyle="Normal 2"/>
    <tableColumn id="12" uniqueName="12" name="ENGLISH_REQUIRED" queryTableFieldId="12" dataCellStyle="Normal 2"/>
    <tableColumn id="13" uniqueName="13" name="GEOG_AREAS" queryTableFieldId="13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77"/>
  <sheetViews>
    <sheetView topLeftCell="A1160" workbookViewId="0">
      <selection activeCell="R1181" sqref="R118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467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1477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2340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2341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2342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2343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2344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2345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2346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2347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2348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468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121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122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123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124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125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1456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126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469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127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128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129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130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131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132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133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134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135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470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136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137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138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1478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139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140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141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142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143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144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2349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2350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145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146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147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148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149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150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151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152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153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154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155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156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157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2351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2352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158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2353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159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160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2354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161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162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163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2355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164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165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166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167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168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169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170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171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173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2356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2357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174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175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176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177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178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179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180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181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182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183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184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185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186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187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2358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188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189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190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191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192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193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194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195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196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197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198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199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200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201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471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202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203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204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205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1457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206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472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207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208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209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210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211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212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213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214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215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473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216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217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218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1479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219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220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221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222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223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224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2359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2360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225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226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227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228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229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230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231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232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233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234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235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236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237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2361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2362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238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2363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239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240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2364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241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242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243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2365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244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245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246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247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248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249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250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251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252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253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254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255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256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2366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2367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257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258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259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260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261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262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263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264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265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266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267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268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269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270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2368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271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272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273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274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275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276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277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278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279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280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281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282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283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284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474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285</v>
      </c>
      <c r="B280" s="3">
        <v>0</v>
      </c>
      <c r="C280" s="7">
        <v>1</v>
      </c>
      <c r="D280" s="7">
        <v>0</v>
      </c>
      <c r="E280" s="7">
        <v>2</v>
      </c>
      <c r="F280" s="7">
        <v>0</v>
      </c>
      <c r="G280" s="7">
        <v>0</v>
      </c>
      <c r="H280" s="7">
        <v>3</v>
      </c>
      <c r="I280" s="7">
        <v>0</v>
      </c>
      <c r="J280" s="7">
        <v>6</v>
      </c>
      <c r="K280" s="7">
        <v>2</v>
      </c>
      <c r="L280" s="7">
        <v>0</v>
      </c>
      <c r="M280" s="7">
        <v>9</v>
      </c>
      <c r="Q280"/>
      <c r="R280"/>
      <c r="S280"/>
      <c r="T280"/>
      <c r="U280"/>
      <c r="V280"/>
      <c r="W280"/>
      <c r="X280"/>
    </row>
    <row r="281" spans="1:24">
      <c r="A281" s="7" t="s">
        <v>286</v>
      </c>
      <c r="B281" s="3">
        <v>0</v>
      </c>
      <c r="C281" s="7">
        <v>0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1</v>
      </c>
      <c r="J281" s="7">
        <v>3</v>
      </c>
      <c r="K281" s="7">
        <v>1</v>
      </c>
      <c r="L281" s="7">
        <v>0</v>
      </c>
      <c r="M281" s="7">
        <v>5</v>
      </c>
      <c r="Q281"/>
      <c r="R281"/>
      <c r="S281"/>
      <c r="T281"/>
      <c r="U281"/>
      <c r="V281"/>
      <c r="W281"/>
      <c r="X281"/>
    </row>
    <row r="282" spans="1:24">
      <c r="A282" s="7" t="s">
        <v>287</v>
      </c>
      <c r="B282" s="3">
        <v>0</v>
      </c>
      <c r="C282" s="7">
        <v>0</v>
      </c>
      <c r="D282" s="7">
        <v>2</v>
      </c>
      <c r="E282" s="7">
        <v>2</v>
      </c>
      <c r="F282" s="7">
        <v>1</v>
      </c>
      <c r="G282" s="7">
        <v>0</v>
      </c>
      <c r="H282" s="7">
        <v>4</v>
      </c>
      <c r="I282" s="7">
        <v>2</v>
      </c>
      <c r="J282" s="7">
        <v>5</v>
      </c>
      <c r="K282" s="7">
        <v>1</v>
      </c>
      <c r="L282" s="7">
        <v>0</v>
      </c>
      <c r="M282" s="7">
        <v>3</v>
      </c>
      <c r="Q282"/>
      <c r="R282"/>
      <c r="S282"/>
      <c r="T282"/>
      <c r="U282"/>
      <c r="V282"/>
      <c r="W282"/>
      <c r="X282"/>
    </row>
    <row r="283" spans="1:24">
      <c r="A283" s="7" t="s">
        <v>288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289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1458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290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475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291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292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293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294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295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296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297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298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299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476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300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301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302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1480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303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304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305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306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307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308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2369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2370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309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310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311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312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313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314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315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316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317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318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319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320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321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322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2371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2372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323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2373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324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325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2374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326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327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328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2375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329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330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331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332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333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334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335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336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337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338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339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340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341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2376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2377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342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343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344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345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346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347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348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349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350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351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352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353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354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355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2378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356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357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358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359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360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361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362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363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364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365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366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367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368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369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477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370</v>
      </c>
      <c r="B380" s="3">
        <v>0</v>
      </c>
      <c r="C380" s="7">
        <v>1</v>
      </c>
      <c r="D380" s="7">
        <v>0</v>
      </c>
      <c r="E380" s="7">
        <v>1</v>
      </c>
      <c r="F380" s="7">
        <v>0</v>
      </c>
      <c r="G380" s="7">
        <v>0</v>
      </c>
      <c r="H380" s="7">
        <v>2</v>
      </c>
      <c r="I380" s="7">
        <v>1</v>
      </c>
      <c r="J380" s="7">
        <v>4</v>
      </c>
      <c r="K380" s="7">
        <v>4</v>
      </c>
      <c r="L380" s="7">
        <v>0</v>
      </c>
      <c r="M380" s="7">
        <v>17</v>
      </c>
      <c r="Q380"/>
      <c r="R380"/>
      <c r="S380"/>
      <c r="T380"/>
      <c r="U380"/>
      <c r="V380"/>
      <c r="W380"/>
      <c r="X380"/>
    </row>
    <row r="381" spans="1:24">
      <c r="A381" s="7" t="s">
        <v>371</v>
      </c>
      <c r="B381" s="3">
        <v>0</v>
      </c>
      <c r="C381" s="7">
        <v>0</v>
      </c>
      <c r="D381" s="7">
        <v>1</v>
      </c>
      <c r="E381" s="7">
        <v>0</v>
      </c>
      <c r="F381" s="7">
        <v>0</v>
      </c>
      <c r="G381" s="7">
        <v>0</v>
      </c>
      <c r="H381" s="7">
        <v>1</v>
      </c>
      <c r="I381" s="7">
        <v>0</v>
      </c>
      <c r="J381" s="7">
        <v>3</v>
      </c>
      <c r="K381" s="7">
        <v>5</v>
      </c>
      <c r="L381" s="7">
        <v>0</v>
      </c>
      <c r="M381" s="7">
        <v>7</v>
      </c>
      <c r="Q381"/>
      <c r="R381"/>
      <c r="S381"/>
      <c r="T381"/>
      <c r="U381"/>
      <c r="V381"/>
      <c r="W381"/>
      <c r="X381"/>
    </row>
    <row r="382" spans="1:24">
      <c r="A382" s="7" t="s">
        <v>372</v>
      </c>
      <c r="B382" s="3">
        <v>0</v>
      </c>
      <c r="C382" s="7">
        <v>0</v>
      </c>
      <c r="D382" s="7">
        <v>3</v>
      </c>
      <c r="E382" s="7">
        <v>2</v>
      </c>
      <c r="F382" s="7">
        <v>0</v>
      </c>
      <c r="G382" s="7">
        <v>0</v>
      </c>
      <c r="H382" s="7">
        <v>5</v>
      </c>
      <c r="I382" s="7">
        <v>0</v>
      </c>
      <c r="J382" s="7">
        <v>7</v>
      </c>
      <c r="K382" s="7">
        <v>0</v>
      </c>
      <c r="L382" s="7">
        <v>0</v>
      </c>
      <c r="M382" s="7">
        <v>5</v>
      </c>
      <c r="Q382"/>
      <c r="R382"/>
      <c r="S382"/>
      <c r="T382"/>
      <c r="U382"/>
      <c r="V382"/>
      <c r="W382"/>
      <c r="X382"/>
    </row>
    <row r="383" spans="1:24">
      <c r="A383" s="7" t="s">
        <v>373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374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1459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375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478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496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562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479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497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563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498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499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490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500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501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502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480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503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504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1481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505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506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507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564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508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509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2379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2380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510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511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512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491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513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492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514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515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565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516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517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493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481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482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2381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2382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518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2383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566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519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2384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567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520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521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2385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568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522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523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524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525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526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527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528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529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530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531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569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483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2386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2387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532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533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570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494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534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535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536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537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538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571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572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573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539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574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2388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540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541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542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575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576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543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544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545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546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547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548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549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550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551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552</v>
      </c>
      <c r="B480" s="3">
        <v>0</v>
      </c>
      <c r="C480" s="7">
        <v>1</v>
      </c>
      <c r="D480" s="7">
        <v>1</v>
      </c>
      <c r="E480" s="7">
        <v>3</v>
      </c>
      <c r="F480" s="7">
        <v>0</v>
      </c>
      <c r="G480" s="7">
        <v>0</v>
      </c>
      <c r="H480" s="7">
        <v>5</v>
      </c>
      <c r="I480" s="7">
        <v>1</v>
      </c>
      <c r="J480" s="7">
        <v>3</v>
      </c>
      <c r="K480" s="7">
        <v>5</v>
      </c>
      <c r="L480" s="7">
        <v>0</v>
      </c>
      <c r="M480" s="7">
        <v>7</v>
      </c>
      <c r="Q480"/>
      <c r="R480"/>
    </row>
    <row r="481" spans="1:18">
      <c r="A481" s="7" t="s">
        <v>553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577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554</v>
      </c>
      <c r="B483" s="3">
        <v>0</v>
      </c>
      <c r="C483" s="7">
        <v>0</v>
      </c>
      <c r="D483" s="7">
        <v>4</v>
      </c>
      <c r="E483" s="7">
        <v>4</v>
      </c>
      <c r="F483" s="7">
        <v>0</v>
      </c>
      <c r="G483" s="7">
        <v>0</v>
      </c>
      <c r="H483" s="7">
        <v>8</v>
      </c>
      <c r="I483" s="7">
        <v>4</v>
      </c>
      <c r="J483" s="7">
        <v>4</v>
      </c>
      <c r="K483" s="7">
        <v>2</v>
      </c>
      <c r="L483" s="7">
        <v>0</v>
      </c>
      <c r="M483" s="7">
        <v>8</v>
      </c>
      <c r="Q483"/>
      <c r="R483"/>
    </row>
    <row r="484" spans="1:18">
      <c r="A484" s="7" t="s">
        <v>555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495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1460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484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1018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1131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1019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1020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1106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1021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1022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1023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1107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1108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1008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1109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1024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1025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1482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1026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1110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1027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1028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1119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1029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2389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2390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1030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1031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1111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1032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1033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1009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1010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1034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1035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1112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1036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1169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1037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1038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2391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2392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1039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2393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1040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1041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2394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1042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1043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1011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2395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1044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1045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1046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1047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1012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1048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1049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1113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1050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1051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1052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1053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1054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2396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2397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1055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1114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1056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1057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1115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1058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1059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1060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1061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1062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1116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1063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1064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1065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2398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1066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1067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1068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1069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1117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1070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1071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1072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1073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1074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1075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1076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1077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1078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1079</v>
      </c>
      <c r="B580" s="3">
        <v>1</v>
      </c>
      <c r="C580" s="7">
        <v>0</v>
      </c>
      <c r="D580" s="7">
        <v>2</v>
      </c>
      <c r="E580" s="7">
        <v>3</v>
      </c>
      <c r="F580" s="7">
        <v>1</v>
      </c>
      <c r="G580" s="7">
        <v>0</v>
      </c>
      <c r="H580" s="7">
        <v>6</v>
      </c>
      <c r="I580" s="7">
        <v>3</v>
      </c>
      <c r="J580" s="7">
        <v>9</v>
      </c>
      <c r="K580" s="7">
        <v>5</v>
      </c>
      <c r="L580" s="7">
        <v>0</v>
      </c>
      <c r="M580" s="7">
        <v>10</v>
      </c>
      <c r="Q580"/>
      <c r="R580"/>
    </row>
    <row r="581" spans="1:18">
      <c r="A581" s="7" t="s">
        <v>1080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1081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1082</v>
      </c>
      <c r="B583" s="3">
        <v>0</v>
      </c>
      <c r="C583" s="7">
        <v>1</v>
      </c>
      <c r="D583" s="7">
        <v>1</v>
      </c>
      <c r="E583" s="7">
        <v>4</v>
      </c>
      <c r="F583" s="7">
        <v>1</v>
      </c>
      <c r="G583" s="7">
        <v>0</v>
      </c>
      <c r="H583" s="7">
        <v>6</v>
      </c>
      <c r="I583" s="7">
        <v>3</v>
      </c>
      <c r="J583" s="7">
        <v>11</v>
      </c>
      <c r="K583" s="7">
        <v>0</v>
      </c>
      <c r="L583" s="7">
        <v>0</v>
      </c>
      <c r="M583" s="7">
        <v>5</v>
      </c>
      <c r="Q583"/>
      <c r="R583"/>
    </row>
    <row r="584" spans="1:18">
      <c r="A584" s="7" t="s">
        <v>1083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1084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1461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1118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1193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1292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1194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1195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1196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1197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1198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1199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1200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1201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1202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1203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1204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1205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1483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1206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1207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1208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1209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1170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1210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2399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2400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1211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1171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1212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1213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1214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1215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1216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1217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1218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1219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1172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1220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1221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1222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2401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2402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1173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2403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1223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1224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2404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1225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1226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1227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2405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1228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1229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1230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1231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1232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1233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1234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1235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1236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1237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1238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1239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1240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2406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2407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1241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1242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1243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1244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1293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1245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1246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1174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1247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1248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1249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1250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1251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1252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2408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1253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1254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1255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1256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1257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1258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1175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1259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1176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1177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1260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1261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1294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1262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1263</v>
      </c>
      <c r="B680" s="3">
        <v>0</v>
      </c>
      <c r="C680" s="7">
        <v>1</v>
      </c>
      <c r="D680" s="7">
        <v>2</v>
      </c>
      <c r="E680" s="7">
        <v>2</v>
      </c>
      <c r="F680" s="7">
        <v>1</v>
      </c>
      <c r="G680" s="7">
        <v>1</v>
      </c>
      <c r="H680" s="7">
        <v>5</v>
      </c>
      <c r="I680" s="7">
        <v>3</v>
      </c>
      <c r="J680" s="7">
        <v>5</v>
      </c>
      <c r="K680" s="7">
        <v>8</v>
      </c>
      <c r="L680" s="7">
        <v>0</v>
      </c>
      <c r="M680" s="7">
        <v>10</v>
      </c>
      <c r="Q680"/>
    </row>
    <row r="681" spans="1:17">
      <c r="A681" s="7" t="s">
        <v>1178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1264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1265</v>
      </c>
      <c r="B683" s="3">
        <v>0</v>
      </c>
      <c r="C683" s="7">
        <v>0</v>
      </c>
      <c r="D683" s="7">
        <v>0</v>
      </c>
      <c r="E683" s="7">
        <v>2</v>
      </c>
      <c r="F683" s="7">
        <v>0</v>
      </c>
      <c r="G683" s="7">
        <v>1</v>
      </c>
      <c r="H683" s="7">
        <v>2</v>
      </c>
      <c r="I683" s="7">
        <v>2</v>
      </c>
      <c r="J683" s="7">
        <v>11</v>
      </c>
      <c r="K683" s="7">
        <v>3</v>
      </c>
      <c r="L683" s="7">
        <v>0</v>
      </c>
      <c r="M683" s="7">
        <v>7</v>
      </c>
      <c r="Q683"/>
    </row>
    <row r="684" spans="1:17">
      <c r="A684" s="7" t="s">
        <v>1266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1267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1462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1268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1295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1296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1297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1298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1299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1300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1301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1302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1303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1304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1305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1306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1307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1308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1484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1309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1310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1311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1312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1313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1314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2409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2410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1315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1316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1317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1318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1319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1320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1321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1322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1323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1324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1325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1326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1327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2411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2412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1328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2413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1329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1330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2414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1331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1332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1333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2415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1334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1335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1336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1337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1338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1339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1340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1341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1342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1343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1344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1345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1346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2416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2417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1347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1348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1349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1350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1351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1352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1353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1354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1355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1356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1357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1358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1359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1360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2418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1361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1362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1363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1364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1365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1366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1367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1368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1369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1370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1371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1372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1373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1374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1375</v>
      </c>
      <c r="B779" s="3">
        <v>0</v>
      </c>
      <c r="C779" s="7">
        <v>0</v>
      </c>
      <c r="D779" s="7">
        <v>1</v>
      </c>
      <c r="E779" s="7">
        <v>1</v>
      </c>
      <c r="F779" s="7">
        <v>0</v>
      </c>
      <c r="G779" s="7">
        <v>0</v>
      </c>
      <c r="H779" s="7">
        <v>2</v>
      </c>
      <c r="I779" s="7">
        <v>5</v>
      </c>
      <c r="J779" s="7">
        <v>6</v>
      </c>
      <c r="K779" s="7">
        <v>1</v>
      </c>
      <c r="L779" s="7">
        <v>1</v>
      </c>
      <c r="M779" s="7">
        <v>8</v>
      </c>
      <c r="Q779"/>
    </row>
    <row r="780" spans="1:17">
      <c r="A780" s="7" t="s">
        <v>1376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1377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1378</v>
      </c>
      <c r="B782" s="3">
        <v>0</v>
      </c>
      <c r="C782" s="7">
        <v>0</v>
      </c>
      <c r="D782" s="7">
        <v>0</v>
      </c>
      <c r="E782" s="7">
        <v>2</v>
      </c>
      <c r="F782" s="7">
        <v>0</v>
      </c>
      <c r="G782" s="7">
        <v>0</v>
      </c>
      <c r="H782" s="7">
        <v>2</v>
      </c>
      <c r="I782" s="7">
        <v>0</v>
      </c>
      <c r="J782" s="7">
        <v>6</v>
      </c>
      <c r="K782" s="7">
        <v>2</v>
      </c>
      <c r="L782" s="7">
        <v>0</v>
      </c>
      <c r="M782" s="7">
        <v>5</v>
      </c>
      <c r="Q782"/>
    </row>
    <row r="783" spans="1:17">
      <c r="A783" s="7" t="s">
        <v>1379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1380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1463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1381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1485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1486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1487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1488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1489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1490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1491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1492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1493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1494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1495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1496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1497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1498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1499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1500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1501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1502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1503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1504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1505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2419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1506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2420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1507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1508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1509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1510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1511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1512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1513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1514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1515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1516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1517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1518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1519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2421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2422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1520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2423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1521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1522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2424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1523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1524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1525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2425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1526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1527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1528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1529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1530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1531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1532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1533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1534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1535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1536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1537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1538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1539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2426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1540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1541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1542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1543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1544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1545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1546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1547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1548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1549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1550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2427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1551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1552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1553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1554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1555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1556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1557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1558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1559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1560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1561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1562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1563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1564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1565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2</v>
      </c>
      <c r="J876" s="7">
        <v>6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1566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1567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1568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1</v>
      </c>
      <c r="J879" s="7">
        <v>4</v>
      </c>
      <c r="K879" s="7">
        <v>3</v>
      </c>
      <c r="L879" s="7">
        <v>0</v>
      </c>
      <c r="M879" s="7">
        <v>8</v>
      </c>
      <c r="Q879"/>
    </row>
    <row r="880" spans="1:17">
      <c r="A880" s="7" t="s">
        <v>1569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1570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1571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1572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1632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1633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1634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1635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1636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1637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1638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1639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1640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1641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1642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1643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1644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1645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1646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1647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1648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1649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1650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1651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1652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2428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1653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2429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1654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1655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1656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1657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1658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1659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1660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1661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1662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1663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1664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1665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1666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2430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2431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1667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2432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1668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1669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2433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1670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1671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1672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2434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1673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1674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1675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1676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1677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1678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1679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1680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1681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1682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1683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1684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1685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1686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2435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1687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1756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1688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1689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1690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1691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1692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1693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1694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1695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1696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2436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1697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1698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1699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1700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1701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1702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1703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1704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1705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1706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1707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1708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1709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1710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1711</v>
      </c>
      <c r="B973" s="3">
        <v>0</v>
      </c>
      <c r="C973" s="7">
        <v>1</v>
      </c>
      <c r="D973" s="7">
        <v>2</v>
      </c>
      <c r="E973" s="7">
        <v>1</v>
      </c>
      <c r="F973" s="7">
        <v>0</v>
      </c>
      <c r="G973" s="7">
        <v>0</v>
      </c>
      <c r="H973" s="7">
        <v>4</v>
      </c>
      <c r="I973" s="7">
        <v>3</v>
      </c>
      <c r="J973" s="7">
        <v>7</v>
      </c>
      <c r="K973" s="7">
        <v>6</v>
      </c>
      <c r="L973" s="7">
        <v>0</v>
      </c>
      <c r="M973" s="7">
        <v>7</v>
      </c>
      <c r="Q973"/>
    </row>
    <row r="974" spans="1:17">
      <c r="A974" s="7" t="s">
        <v>1712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1713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1714</v>
      </c>
      <c r="B976" s="3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2</v>
      </c>
      <c r="J976" s="7">
        <v>6</v>
      </c>
      <c r="K976" s="7">
        <v>4</v>
      </c>
      <c r="L976" s="7">
        <v>0</v>
      </c>
      <c r="M976" s="7">
        <v>5</v>
      </c>
      <c r="Q976"/>
    </row>
    <row r="977" spans="1:17">
      <c r="A977" s="7" t="s">
        <v>1715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1716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1717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1718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2520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2647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2521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2522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2523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2524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2640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2525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2516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7">
      <c r="A990" s="7" t="s">
        <v>2526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2527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2528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2529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2530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2531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2532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2533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2534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2535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2536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2537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2538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2539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2540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2541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2542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2543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2544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2545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2546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2547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2548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2549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2550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2551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2641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2642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2552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2645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2553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2554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2555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2556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2557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2558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2559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2560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2561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2562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2648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2563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2643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2564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2565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2566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2567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2568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2569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2570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2571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2572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2573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2574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2575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2576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2577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2578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2579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2580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2646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2581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2644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2582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2583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2584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2585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2586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2587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2588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2649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2589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2590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2591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2592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2593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2594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2595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2596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2597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2598</v>
      </c>
      <c r="B1070" s="3">
        <v>0</v>
      </c>
      <c r="C1070" s="7">
        <v>2</v>
      </c>
      <c r="D1070" s="7">
        <v>1</v>
      </c>
      <c r="E1070" s="7">
        <v>1</v>
      </c>
      <c r="F1070" s="7">
        <v>0</v>
      </c>
      <c r="G1070" s="7">
        <v>0</v>
      </c>
      <c r="H1070" s="7">
        <v>4</v>
      </c>
      <c r="I1070" s="7">
        <v>5</v>
      </c>
      <c r="J1070" s="7">
        <v>6</v>
      </c>
      <c r="K1070" s="7">
        <v>3</v>
      </c>
      <c r="L1070" s="7">
        <v>0</v>
      </c>
      <c r="M1070" s="7">
        <v>4</v>
      </c>
    </row>
    <row r="1071" spans="1:13">
      <c r="A1071" s="7" t="s">
        <v>2599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2600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2601</v>
      </c>
      <c r="B1073" s="3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5</v>
      </c>
      <c r="K1073" s="7">
        <v>6</v>
      </c>
      <c r="L1073" s="7">
        <v>1</v>
      </c>
      <c r="M1073" s="7">
        <v>8</v>
      </c>
    </row>
    <row r="1074" spans="1:13">
      <c r="A1074" s="7" t="s">
        <v>2602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2603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2604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2605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2653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2654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2655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2656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2657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2658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2659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2660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2661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2662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2663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2664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2665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2666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2667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2668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2669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2670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2671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2672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2673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2674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2675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2676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2677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2678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2679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2680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2681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2682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2683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2684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3167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2685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2686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2687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2688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2689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2690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2691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2692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2693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2694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2695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2696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2697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2698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2699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2700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2701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2702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2703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2704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2705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2706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2707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2708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2709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2710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2711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2712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2713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2714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2715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2716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2717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2718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2719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2720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2721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2722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2723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2724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2725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2726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2727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2728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2729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2730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2731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2732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2733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2734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2735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2736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2737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2738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2739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2740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2741</v>
      </c>
      <c r="B1167" s="3">
        <v>0</v>
      </c>
      <c r="C1167" s="7">
        <v>3</v>
      </c>
      <c r="D1167" s="7">
        <v>0</v>
      </c>
      <c r="E1167" s="7">
        <v>0</v>
      </c>
      <c r="F1167" s="7">
        <v>0</v>
      </c>
      <c r="G1167" s="7">
        <v>0</v>
      </c>
      <c r="H1167" s="7">
        <v>6</v>
      </c>
      <c r="I1167" s="7">
        <v>2</v>
      </c>
      <c r="J1167" s="7">
        <v>8</v>
      </c>
      <c r="K1167" s="7">
        <v>8</v>
      </c>
      <c r="L1167" s="7">
        <v>0</v>
      </c>
      <c r="M1167" s="7">
        <v>9</v>
      </c>
    </row>
    <row r="1168" spans="1:13">
      <c r="A1168" s="7" t="s">
        <v>2742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2743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2744</v>
      </c>
      <c r="B1170" s="3">
        <v>0</v>
      </c>
      <c r="C1170" s="7">
        <v>0</v>
      </c>
      <c r="D1170" s="7">
        <v>1</v>
      </c>
      <c r="E1170" s="7">
        <v>1</v>
      </c>
      <c r="F1170" s="7">
        <v>0</v>
      </c>
      <c r="G1170" s="7">
        <v>0</v>
      </c>
      <c r="H1170" s="7">
        <v>2</v>
      </c>
      <c r="I1170" s="7">
        <v>1</v>
      </c>
      <c r="J1170" s="7">
        <v>9</v>
      </c>
      <c r="K1170" s="7">
        <v>4</v>
      </c>
      <c r="L1170" s="7">
        <v>0</v>
      </c>
      <c r="M1170" s="7">
        <v>12</v>
      </c>
    </row>
    <row r="1171" spans="1:13">
      <c r="A1171" s="7" t="s">
        <v>2745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2746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2747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2748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3168</v>
      </c>
      <c r="B1175" s="3"/>
      <c r="C1175" s="7"/>
      <c r="D1175" s="7">
        <v>3</v>
      </c>
      <c r="E1175" s="7">
        <v>2</v>
      </c>
      <c r="F1175" s="7"/>
      <c r="G1175" s="7"/>
      <c r="H1175" s="7">
        <v>10</v>
      </c>
      <c r="I1175" s="7">
        <v>5</v>
      </c>
      <c r="J1175" s="7">
        <v>8</v>
      </c>
      <c r="K1175" s="7">
        <v>4</v>
      </c>
      <c r="L1175" s="7">
        <v>0</v>
      </c>
      <c r="M1175" s="7">
        <v>3</v>
      </c>
    </row>
    <row r="1176" spans="1:13">
      <c r="A1176" s="7" t="s">
        <v>3169</v>
      </c>
      <c r="B1176" s="3">
        <v>0</v>
      </c>
      <c r="C1176" s="7">
        <v>0</v>
      </c>
      <c r="D1176" s="7">
        <v>4</v>
      </c>
      <c r="E1176" s="7">
        <v>2</v>
      </c>
      <c r="F1176" s="7">
        <v>0</v>
      </c>
      <c r="G1176" s="7">
        <v>0</v>
      </c>
      <c r="H1176" s="7">
        <v>9</v>
      </c>
      <c r="I1176" s="7">
        <v>4</v>
      </c>
      <c r="J1176" s="7">
        <v>13</v>
      </c>
      <c r="K1176" s="7">
        <v>8</v>
      </c>
      <c r="L1176" s="7">
        <v>1</v>
      </c>
      <c r="M1176" s="7">
        <v>14</v>
      </c>
    </row>
    <row r="1177" spans="1:13">
      <c r="A1177" s="7" t="s">
        <v>3170</v>
      </c>
      <c r="B1177" s="3">
        <v>0</v>
      </c>
      <c r="C1177" s="7">
        <v>0</v>
      </c>
      <c r="D1177" s="7">
        <v>4</v>
      </c>
      <c r="E1177" s="7">
        <v>4</v>
      </c>
      <c r="F1177" s="7">
        <v>0</v>
      </c>
      <c r="G1177" s="7">
        <v>0</v>
      </c>
      <c r="H1177" s="7">
        <v>8</v>
      </c>
      <c r="I1177" s="7">
        <v>0</v>
      </c>
      <c r="J1177" s="7">
        <v>4</v>
      </c>
      <c r="K1177" s="7">
        <v>5</v>
      </c>
      <c r="L1177" s="7">
        <v>0</v>
      </c>
      <c r="M1177" s="7">
        <v>16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5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828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829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830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378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831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832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833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1573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380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834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835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836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837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933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934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383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935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838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1123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839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840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1574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841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385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842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843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844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845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846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847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848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386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849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850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851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389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852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853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854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1575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391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855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856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857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858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936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394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859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1124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860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861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1576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862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396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863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864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865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866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867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868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869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397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870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871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872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400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873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874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875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1577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402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876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877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878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879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940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405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941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880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1125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881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882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1578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883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407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884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885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886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887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888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889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890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408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891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892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893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411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894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895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896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1579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413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897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898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899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900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942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943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416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944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901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1126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902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903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1580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904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418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905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906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907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908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909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910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911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419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912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913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914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559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915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916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917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1581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557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918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919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920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921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945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946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486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922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1127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923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924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1582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925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488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926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927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928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929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930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931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932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489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1085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1086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1013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1001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1087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1088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1089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1583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1132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1090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1091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1092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1093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1094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1014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1017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1015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1095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1128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1096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1016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1584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1097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1006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1098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1099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1100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1101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1102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1103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1104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1007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1269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1270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1271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1272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1273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1179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1274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1585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1275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1276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1180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1181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1182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1277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1278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1279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1280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1281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1282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1283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1586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1183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1191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1284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1285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1184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1185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1286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1186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1287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1288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1382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1383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1384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1385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1386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1387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1388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1587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1389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1390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1391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1392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1393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1394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1395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1396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1397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1398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1399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1400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1588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1401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1402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1403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1404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1405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1406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1407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1408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1409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1410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1589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1590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1591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1592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1593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1594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1595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1596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1597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1598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1599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1600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1601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1602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1603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1604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1605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1606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1607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1608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1609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1610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1611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1612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1613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1614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1615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1616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1617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1719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1720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1721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1722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1723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1724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1725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1726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1727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1728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1729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1730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1731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1732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1733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1734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1735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1736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2437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1737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1738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1739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1740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1741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1742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1743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1744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1745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1746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1747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2606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2607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2608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2609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2610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2611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2612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2613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2614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2615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2616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2617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2618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2619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2620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2621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2622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2623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2624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2625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2626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2517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2627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2628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2629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2630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2631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2632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2633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2749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2750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2751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2752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2753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2754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2755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2756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2757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2758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2759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2760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2761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2762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2763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2764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2765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2766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2767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2768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2769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2770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2771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2772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2773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2774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2775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2776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2777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3171</v>
      </c>
      <c r="B373" s="3"/>
      <c r="C373" s="7"/>
      <c r="D373" s="7">
        <v>3</v>
      </c>
      <c r="E373" s="7">
        <v>2</v>
      </c>
      <c r="F373" s="7"/>
      <c r="G373" s="7"/>
      <c r="H373" s="7">
        <v>10</v>
      </c>
      <c r="I373" s="7">
        <v>5</v>
      </c>
      <c r="J373" s="7">
        <v>8</v>
      </c>
      <c r="K373" s="7">
        <v>4</v>
      </c>
      <c r="L373" s="7">
        <v>0</v>
      </c>
      <c r="M373" s="7">
        <v>3</v>
      </c>
    </row>
    <row r="374" spans="1:13">
      <c r="A374" s="7" t="s">
        <v>3172</v>
      </c>
      <c r="B374" s="3">
        <v>0</v>
      </c>
      <c r="C374" s="7">
        <v>0</v>
      </c>
      <c r="D374" s="7">
        <v>4</v>
      </c>
      <c r="E374" s="7">
        <v>2</v>
      </c>
      <c r="F374" s="7">
        <v>0</v>
      </c>
      <c r="G374" s="7">
        <v>0</v>
      </c>
      <c r="H374" s="7">
        <v>9</v>
      </c>
      <c r="I374" s="7">
        <v>4</v>
      </c>
      <c r="J374" s="7">
        <v>13</v>
      </c>
      <c r="K374" s="7">
        <v>8</v>
      </c>
      <c r="L374" s="7">
        <v>1</v>
      </c>
      <c r="M374" s="7">
        <v>14</v>
      </c>
    </row>
    <row r="375" spans="1:13">
      <c r="A375" s="7" t="s">
        <v>3173</v>
      </c>
      <c r="B375" s="3">
        <v>0</v>
      </c>
      <c r="C375" s="7">
        <v>0</v>
      </c>
      <c r="D375" s="7">
        <v>4</v>
      </c>
      <c r="E375" s="7">
        <v>4</v>
      </c>
      <c r="F375" s="7">
        <v>0</v>
      </c>
      <c r="G375" s="7">
        <v>0</v>
      </c>
      <c r="H375" s="7">
        <v>8</v>
      </c>
      <c r="I375" s="7">
        <v>0</v>
      </c>
      <c r="J375" s="7">
        <v>4</v>
      </c>
      <c r="K375" s="7">
        <v>5</v>
      </c>
      <c r="L375" s="7">
        <v>0</v>
      </c>
      <c r="M375" s="7">
        <v>16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950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422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951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952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953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1618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424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954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955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956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426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427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960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961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962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963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964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1129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965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966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1619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429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970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971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972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973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974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430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975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976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433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980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1620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981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982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983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984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436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985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986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437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1130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990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1621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991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439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992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993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994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995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996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997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998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440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1411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1412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1413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1414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1415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1416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1417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1622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1418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1419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1420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1421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1422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1423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1424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1425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1426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1427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1428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2438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1429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1623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1430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1431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1432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1433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1434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1435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1436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1437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1438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1439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2778</v>
      </c>
      <c r="B103" s="3">
        <v>0</v>
      </c>
      <c r="C103" s="7">
        <v>0</v>
      </c>
      <c r="D103" s="7">
        <v>6</v>
      </c>
      <c r="E103" s="7">
        <v>7</v>
      </c>
      <c r="F103" s="7">
        <v>0</v>
      </c>
      <c r="G103" s="7">
        <v>0</v>
      </c>
      <c r="H103" s="7">
        <v>16</v>
      </c>
      <c r="I103" s="7">
        <v>11</v>
      </c>
      <c r="J103" s="7">
        <v>25</v>
      </c>
      <c r="K103" s="7">
        <v>15</v>
      </c>
      <c r="L103" s="7">
        <v>0</v>
      </c>
      <c r="M103" s="7">
        <v>27</v>
      </c>
    </row>
    <row r="104" spans="1:13">
      <c r="A104" s="7" t="s">
        <v>2779</v>
      </c>
      <c r="B104" s="3">
        <v>0</v>
      </c>
      <c r="C104" s="7">
        <v>1</v>
      </c>
      <c r="D104" s="7">
        <v>2</v>
      </c>
      <c r="E104" s="7">
        <v>2</v>
      </c>
      <c r="F104" s="7">
        <v>0</v>
      </c>
      <c r="G104" s="7">
        <v>1</v>
      </c>
      <c r="H104" s="7">
        <v>7</v>
      </c>
      <c r="I104" s="7">
        <v>0</v>
      </c>
      <c r="J104" s="7">
        <v>14</v>
      </c>
      <c r="K104" s="7">
        <v>17</v>
      </c>
      <c r="L104" s="7">
        <v>0</v>
      </c>
      <c r="M104" s="7">
        <v>25</v>
      </c>
    </row>
    <row r="105" spans="1:13">
      <c r="A105" s="7" t="s">
        <v>2780</v>
      </c>
      <c r="B105" s="3">
        <v>0</v>
      </c>
      <c r="C105" s="7">
        <v>1</v>
      </c>
      <c r="D105" s="7">
        <v>3</v>
      </c>
      <c r="E105" s="7">
        <v>9</v>
      </c>
      <c r="F105" s="7">
        <v>0</v>
      </c>
      <c r="G105" s="7">
        <v>0</v>
      </c>
      <c r="H105" s="7">
        <v>18</v>
      </c>
      <c r="I105" s="7">
        <v>6</v>
      </c>
      <c r="J105" s="7">
        <v>32</v>
      </c>
      <c r="K105" s="7">
        <v>13</v>
      </c>
      <c r="L105" s="7">
        <v>5</v>
      </c>
      <c r="M105" s="7">
        <v>39</v>
      </c>
    </row>
    <row r="106" spans="1:13">
      <c r="A106" s="7" t="s">
        <v>2781</v>
      </c>
      <c r="B106" s="3">
        <v>0</v>
      </c>
      <c r="C106" s="7">
        <v>0</v>
      </c>
      <c r="D106" s="7">
        <v>0</v>
      </c>
      <c r="E106" s="7">
        <v>14</v>
      </c>
      <c r="F106" s="7">
        <v>0</v>
      </c>
      <c r="G106" s="7">
        <v>0</v>
      </c>
      <c r="H106" s="7">
        <v>18</v>
      </c>
      <c r="I106" s="7">
        <v>3</v>
      </c>
      <c r="J106" s="7">
        <v>17</v>
      </c>
      <c r="K106" s="7">
        <v>15</v>
      </c>
      <c r="L106" s="7">
        <v>0</v>
      </c>
      <c r="M106" s="7">
        <v>20</v>
      </c>
    </row>
    <row r="107" spans="1:13">
      <c r="A107" s="7" t="s">
        <v>2782</v>
      </c>
      <c r="B107" s="3">
        <v>0</v>
      </c>
      <c r="C107" s="7">
        <v>2</v>
      </c>
      <c r="D107" s="7">
        <v>4</v>
      </c>
      <c r="E107" s="7">
        <v>15</v>
      </c>
      <c r="F107" s="7">
        <v>0</v>
      </c>
      <c r="G107" s="7">
        <v>1</v>
      </c>
      <c r="H107" s="7">
        <v>25</v>
      </c>
      <c r="I107" s="7">
        <v>13</v>
      </c>
      <c r="J107" s="7">
        <v>34</v>
      </c>
      <c r="K107" s="7">
        <v>22</v>
      </c>
      <c r="L107" s="7">
        <v>0</v>
      </c>
      <c r="M107" s="7">
        <v>40</v>
      </c>
    </row>
    <row r="108" spans="1:13">
      <c r="A108" s="7" t="s">
        <v>2783</v>
      </c>
      <c r="B108" s="3">
        <v>0</v>
      </c>
      <c r="C108" s="7">
        <v>0</v>
      </c>
      <c r="D108" s="7">
        <v>3</v>
      </c>
      <c r="E108" s="7">
        <v>6</v>
      </c>
      <c r="F108" s="7">
        <v>0</v>
      </c>
      <c r="G108" s="7">
        <v>1</v>
      </c>
      <c r="H108" s="7">
        <v>9</v>
      </c>
      <c r="I108" s="7">
        <v>4</v>
      </c>
      <c r="J108" s="7">
        <v>29</v>
      </c>
      <c r="K108" s="7">
        <v>13</v>
      </c>
      <c r="L108" s="7">
        <v>3</v>
      </c>
      <c r="M108" s="7">
        <v>14</v>
      </c>
    </row>
    <row r="109" spans="1:13">
      <c r="A109" s="7" t="s">
        <v>2784</v>
      </c>
      <c r="B109" s="3">
        <v>0</v>
      </c>
      <c r="C109" s="7">
        <v>0</v>
      </c>
      <c r="D109" s="7">
        <v>5</v>
      </c>
      <c r="E109" s="7">
        <v>16</v>
      </c>
      <c r="F109" s="7">
        <v>0</v>
      </c>
      <c r="G109" s="7">
        <v>0</v>
      </c>
      <c r="H109" s="7">
        <v>26</v>
      </c>
      <c r="I109" s="7">
        <v>7</v>
      </c>
      <c r="J109" s="7">
        <v>32</v>
      </c>
      <c r="K109" s="7">
        <v>29</v>
      </c>
      <c r="L109" s="7">
        <v>1</v>
      </c>
      <c r="M109" s="7">
        <v>30</v>
      </c>
    </row>
    <row r="110" spans="1:13">
      <c r="A110" s="7" t="s">
        <v>2785</v>
      </c>
      <c r="B110" s="3">
        <v>0</v>
      </c>
      <c r="C110" s="7">
        <v>1</v>
      </c>
      <c r="D110" s="7">
        <v>6</v>
      </c>
      <c r="E110" s="7">
        <v>7</v>
      </c>
      <c r="F110" s="7">
        <v>0</v>
      </c>
      <c r="G110" s="7">
        <v>0</v>
      </c>
      <c r="H110" s="7">
        <v>19</v>
      </c>
      <c r="I110" s="7">
        <v>5</v>
      </c>
      <c r="J110" s="7">
        <v>23</v>
      </c>
      <c r="K110" s="7">
        <v>15</v>
      </c>
      <c r="L110" s="7">
        <v>1</v>
      </c>
      <c r="M110" s="7">
        <v>44</v>
      </c>
    </row>
    <row r="111" spans="1:13">
      <c r="A111" s="7" t="s">
        <v>2786</v>
      </c>
      <c r="B111" s="3">
        <v>0</v>
      </c>
      <c r="C111" s="7">
        <v>0</v>
      </c>
      <c r="D111" s="7">
        <v>10</v>
      </c>
      <c r="E111" s="7">
        <v>6</v>
      </c>
      <c r="F111" s="7">
        <v>0</v>
      </c>
      <c r="G111" s="7">
        <v>0</v>
      </c>
      <c r="H111" s="7">
        <v>24</v>
      </c>
      <c r="I111" s="7">
        <v>5</v>
      </c>
      <c r="J111" s="7">
        <v>34</v>
      </c>
      <c r="K111" s="7">
        <v>24</v>
      </c>
      <c r="L111" s="7">
        <v>0</v>
      </c>
      <c r="M111" s="7">
        <v>48</v>
      </c>
    </row>
    <row r="112" spans="1:13">
      <c r="A112" s="7" t="s">
        <v>2787</v>
      </c>
      <c r="B112" s="3">
        <v>0</v>
      </c>
      <c r="C112" s="7">
        <v>1</v>
      </c>
      <c r="D112" s="7">
        <v>4</v>
      </c>
      <c r="E112" s="7">
        <v>14</v>
      </c>
      <c r="F112" s="7">
        <v>0</v>
      </c>
      <c r="G112" s="7">
        <v>0</v>
      </c>
      <c r="H112" s="7">
        <v>27</v>
      </c>
      <c r="I112" s="7">
        <v>11</v>
      </c>
      <c r="J112" s="7">
        <v>38</v>
      </c>
      <c r="K112" s="7">
        <v>22</v>
      </c>
      <c r="L112" s="7">
        <v>5</v>
      </c>
      <c r="M112" s="7">
        <v>53</v>
      </c>
    </row>
    <row r="113" spans="1:13">
      <c r="A113" s="7" t="s">
        <v>2788</v>
      </c>
      <c r="B113" s="3">
        <v>0</v>
      </c>
      <c r="C113" s="7">
        <v>0</v>
      </c>
      <c r="D113" s="7">
        <v>5</v>
      </c>
      <c r="E113" s="7">
        <v>9</v>
      </c>
      <c r="F113" s="7">
        <v>1</v>
      </c>
      <c r="G113" s="7">
        <v>1</v>
      </c>
      <c r="H113" s="7">
        <v>23</v>
      </c>
      <c r="I113" s="7">
        <v>11</v>
      </c>
      <c r="J113" s="7">
        <v>29</v>
      </c>
      <c r="K113" s="7">
        <v>22</v>
      </c>
      <c r="L113" s="7">
        <v>2</v>
      </c>
      <c r="M113" s="7">
        <v>34</v>
      </c>
    </row>
    <row r="114" spans="1:13">
      <c r="A114" s="7" t="s">
        <v>2789</v>
      </c>
      <c r="B114" s="3">
        <v>0</v>
      </c>
      <c r="C114" s="7">
        <v>0</v>
      </c>
      <c r="D114" s="7">
        <v>8</v>
      </c>
      <c r="E114" s="7">
        <v>20</v>
      </c>
      <c r="F114" s="7">
        <v>0</v>
      </c>
      <c r="G114" s="7">
        <v>0</v>
      </c>
      <c r="H114" s="7">
        <v>36</v>
      </c>
      <c r="I114" s="7">
        <v>14</v>
      </c>
      <c r="J114" s="7">
        <v>39</v>
      </c>
      <c r="K114" s="7">
        <v>17</v>
      </c>
      <c r="L114" s="7">
        <v>1</v>
      </c>
      <c r="M114" s="7">
        <v>23</v>
      </c>
    </row>
    <row r="115" spans="1:13">
      <c r="A115" s="7" t="s">
        <v>2790</v>
      </c>
      <c r="B115" s="3">
        <v>0</v>
      </c>
      <c r="C115" s="7">
        <v>0</v>
      </c>
      <c r="D115" s="7">
        <v>8</v>
      </c>
      <c r="E115" s="7">
        <v>3</v>
      </c>
      <c r="F115" s="7">
        <v>0</v>
      </c>
      <c r="G115" s="7">
        <v>2</v>
      </c>
      <c r="H115" s="7">
        <v>12</v>
      </c>
      <c r="I115" s="7">
        <v>12</v>
      </c>
      <c r="J115" s="7">
        <v>28</v>
      </c>
      <c r="K115" s="7">
        <v>10</v>
      </c>
      <c r="L115" s="7">
        <v>1</v>
      </c>
      <c r="M115" s="7">
        <v>20</v>
      </c>
    </row>
    <row r="116" spans="1:13">
      <c r="A116" s="7" t="s">
        <v>2791</v>
      </c>
      <c r="B116" s="3">
        <v>0</v>
      </c>
      <c r="C116" s="7">
        <v>0</v>
      </c>
      <c r="D116" s="7">
        <v>9</v>
      </c>
      <c r="E116" s="7">
        <v>5</v>
      </c>
      <c r="F116" s="7">
        <v>0</v>
      </c>
      <c r="G116" s="7">
        <v>1</v>
      </c>
      <c r="H116" s="7">
        <v>15</v>
      </c>
      <c r="I116" s="7">
        <v>5</v>
      </c>
      <c r="J116" s="7">
        <v>15</v>
      </c>
      <c r="K116" s="7">
        <v>6</v>
      </c>
      <c r="L116" s="7">
        <v>0</v>
      </c>
      <c r="M116" s="7">
        <v>12</v>
      </c>
    </row>
    <row r="117" spans="1:13">
      <c r="A117" s="7" t="s">
        <v>2792</v>
      </c>
      <c r="B117" s="3">
        <v>0</v>
      </c>
      <c r="C117" s="7">
        <v>0</v>
      </c>
      <c r="D117" s="7">
        <v>10</v>
      </c>
      <c r="E117" s="7">
        <v>14</v>
      </c>
      <c r="F117" s="7">
        <v>1</v>
      </c>
      <c r="G117" s="7">
        <v>1</v>
      </c>
      <c r="H117" s="7">
        <v>24</v>
      </c>
      <c r="I117" s="7">
        <v>23</v>
      </c>
      <c r="J117" s="7">
        <v>35</v>
      </c>
      <c r="K117" s="7">
        <v>23</v>
      </c>
      <c r="L117" s="7">
        <v>2</v>
      </c>
      <c r="M117" s="7">
        <v>30</v>
      </c>
    </row>
    <row r="118" spans="1:13">
      <c r="A118" s="7" t="s">
        <v>2793</v>
      </c>
      <c r="B118" s="3">
        <v>0</v>
      </c>
      <c r="C118" s="7">
        <v>1</v>
      </c>
      <c r="D118" s="7">
        <v>7</v>
      </c>
      <c r="E118" s="7">
        <v>6</v>
      </c>
      <c r="F118" s="7">
        <v>0</v>
      </c>
      <c r="G118" s="7">
        <v>0</v>
      </c>
      <c r="H118" s="7">
        <v>27</v>
      </c>
      <c r="I118" s="7">
        <v>12</v>
      </c>
      <c r="J118" s="7">
        <v>37</v>
      </c>
      <c r="K118" s="7">
        <v>36</v>
      </c>
      <c r="L118" s="7">
        <v>4</v>
      </c>
      <c r="M118" s="7">
        <v>41</v>
      </c>
    </row>
    <row r="119" spans="1:13">
      <c r="A119" s="7" t="s">
        <v>2794</v>
      </c>
      <c r="B119" s="3">
        <v>0</v>
      </c>
      <c r="C119" s="7">
        <v>0</v>
      </c>
      <c r="D119" s="7">
        <v>3</v>
      </c>
      <c r="E119" s="7">
        <v>3</v>
      </c>
      <c r="F119" s="7">
        <v>0</v>
      </c>
      <c r="G119" s="7">
        <v>1</v>
      </c>
      <c r="H119" s="7">
        <v>7</v>
      </c>
      <c r="I119" s="7">
        <v>7</v>
      </c>
      <c r="J119" s="7">
        <v>22</v>
      </c>
      <c r="K119" s="7">
        <v>7</v>
      </c>
      <c r="L119" s="7">
        <v>0</v>
      </c>
      <c r="M119" s="7">
        <v>13</v>
      </c>
    </row>
    <row r="120" spans="1:13">
      <c r="A120" s="7" t="s">
        <v>2795</v>
      </c>
      <c r="B120" s="3">
        <v>0</v>
      </c>
      <c r="C120" s="7">
        <v>1</v>
      </c>
      <c r="D120" s="7">
        <v>14</v>
      </c>
      <c r="E120" s="7">
        <v>17</v>
      </c>
      <c r="F120" s="7">
        <v>0</v>
      </c>
      <c r="G120" s="7">
        <v>0</v>
      </c>
      <c r="H120" s="7">
        <v>40</v>
      </c>
      <c r="I120" s="7">
        <v>14</v>
      </c>
      <c r="J120" s="7">
        <v>46</v>
      </c>
      <c r="K120" s="7">
        <v>30</v>
      </c>
      <c r="L120" s="7">
        <v>5</v>
      </c>
      <c r="M120" s="7">
        <v>47</v>
      </c>
    </row>
    <row r="121" spans="1:13">
      <c r="A121" s="7" t="s">
        <v>2796</v>
      </c>
      <c r="B121" s="3">
        <v>0</v>
      </c>
      <c r="C121" s="7">
        <v>4</v>
      </c>
      <c r="D121" s="7">
        <v>7</v>
      </c>
      <c r="E121" s="7">
        <v>9</v>
      </c>
      <c r="F121" s="7">
        <v>0</v>
      </c>
      <c r="G121" s="7">
        <v>0</v>
      </c>
      <c r="H121" s="7">
        <v>12</v>
      </c>
      <c r="I121" s="7">
        <v>12</v>
      </c>
      <c r="J121" s="7">
        <v>30</v>
      </c>
      <c r="K121" s="7">
        <v>13</v>
      </c>
      <c r="L121" s="7">
        <v>8</v>
      </c>
      <c r="M121" s="7">
        <v>36</v>
      </c>
    </row>
    <row r="122" spans="1:13">
      <c r="A122" s="7" t="s">
        <v>2797</v>
      </c>
      <c r="B122" s="3">
        <v>0</v>
      </c>
      <c r="C122" s="7">
        <v>1</v>
      </c>
      <c r="D122" s="7">
        <v>5</v>
      </c>
      <c r="E122" s="7">
        <v>5</v>
      </c>
      <c r="F122" s="7">
        <v>0</v>
      </c>
      <c r="G122" s="7">
        <v>0</v>
      </c>
      <c r="H122" s="7">
        <v>12</v>
      </c>
      <c r="I122" s="7">
        <v>3</v>
      </c>
      <c r="J122" s="7">
        <v>18</v>
      </c>
      <c r="K122" s="7">
        <v>14</v>
      </c>
      <c r="L122" s="7">
        <v>1</v>
      </c>
      <c r="M122" s="7">
        <v>26</v>
      </c>
    </row>
    <row r="123" spans="1:13">
      <c r="A123" s="7" t="s">
        <v>2798</v>
      </c>
      <c r="B123" s="3">
        <v>1</v>
      </c>
      <c r="C123" s="7">
        <v>1</v>
      </c>
      <c r="D123" s="7">
        <v>5</v>
      </c>
      <c r="E123" s="7">
        <v>8</v>
      </c>
      <c r="F123" s="7">
        <v>0</v>
      </c>
      <c r="G123" s="7">
        <v>1</v>
      </c>
      <c r="H123" s="7">
        <v>26</v>
      </c>
      <c r="I123" s="7">
        <v>12</v>
      </c>
      <c r="J123" s="7">
        <v>29</v>
      </c>
      <c r="K123" s="7">
        <v>21</v>
      </c>
      <c r="L123" s="7">
        <v>3</v>
      </c>
      <c r="M123" s="7">
        <v>42</v>
      </c>
    </row>
    <row r="124" spans="1:13">
      <c r="A124" s="7" t="s">
        <v>2799</v>
      </c>
      <c r="B124" s="3">
        <v>0</v>
      </c>
      <c r="C124" s="7">
        <v>1</v>
      </c>
      <c r="D124" s="7">
        <v>4</v>
      </c>
      <c r="E124" s="7">
        <v>4</v>
      </c>
      <c r="F124" s="7">
        <v>0</v>
      </c>
      <c r="G124" s="7">
        <v>1</v>
      </c>
      <c r="H124" s="7">
        <v>13</v>
      </c>
      <c r="I124" s="7">
        <v>5</v>
      </c>
      <c r="J124" s="7">
        <v>15</v>
      </c>
      <c r="K124" s="7">
        <v>14</v>
      </c>
      <c r="L124" s="7">
        <v>1</v>
      </c>
      <c r="M124" s="7">
        <v>26</v>
      </c>
    </row>
    <row r="125" spans="1:13">
      <c r="A125" s="7" t="s">
        <v>2800</v>
      </c>
      <c r="B125" s="3">
        <v>0</v>
      </c>
      <c r="C125" s="7">
        <v>1</v>
      </c>
      <c r="D125" s="7">
        <v>3</v>
      </c>
      <c r="E125" s="7">
        <v>5</v>
      </c>
      <c r="F125" s="7">
        <v>0</v>
      </c>
      <c r="G125" s="7">
        <v>2</v>
      </c>
      <c r="H125" s="7">
        <v>12</v>
      </c>
      <c r="I125" s="7">
        <v>5</v>
      </c>
      <c r="J125" s="7">
        <v>17</v>
      </c>
      <c r="K125" s="7">
        <v>7</v>
      </c>
      <c r="L125" s="7">
        <v>2</v>
      </c>
      <c r="M125" s="7">
        <v>17</v>
      </c>
    </row>
    <row r="126" spans="1:13">
      <c r="A126" s="7" t="s">
        <v>2801</v>
      </c>
      <c r="B126" s="3">
        <v>0</v>
      </c>
      <c r="C126" s="7">
        <v>0</v>
      </c>
      <c r="D126" s="7">
        <v>9</v>
      </c>
      <c r="E126" s="7">
        <v>17</v>
      </c>
      <c r="F126" s="7">
        <v>0</v>
      </c>
      <c r="G126" s="7">
        <v>0</v>
      </c>
      <c r="H126" s="7">
        <v>34</v>
      </c>
      <c r="I126" s="7">
        <v>7</v>
      </c>
      <c r="J126" s="7">
        <v>33</v>
      </c>
      <c r="K126" s="7">
        <v>29</v>
      </c>
      <c r="L126" s="7">
        <v>2</v>
      </c>
      <c r="M126" s="7">
        <v>58</v>
      </c>
    </row>
    <row r="127" spans="1:13">
      <c r="A127" s="7" t="s">
        <v>2802</v>
      </c>
      <c r="B127" s="3">
        <v>0</v>
      </c>
      <c r="C127" s="7">
        <v>2</v>
      </c>
      <c r="D127" s="7">
        <v>2</v>
      </c>
      <c r="E127" s="7">
        <v>3</v>
      </c>
      <c r="F127" s="7">
        <v>0</v>
      </c>
      <c r="G127" s="7">
        <v>0</v>
      </c>
      <c r="H127" s="7">
        <v>7</v>
      </c>
      <c r="I127" s="7">
        <v>3</v>
      </c>
      <c r="J127" s="7">
        <v>8</v>
      </c>
      <c r="K127" s="7">
        <v>7</v>
      </c>
      <c r="L127" s="7">
        <v>0</v>
      </c>
      <c r="M127" s="7">
        <v>27</v>
      </c>
    </row>
    <row r="128" spans="1:13">
      <c r="A128" s="7" t="s">
        <v>2803</v>
      </c>
      <c r="B128" s="3">
        <v>0</v>
      </c>
      <c r="C128" s="7">
        <v>1</v>
      </c>
      <c r="D128" s="7">
        <v>7</v>
      </c>
      <c r="E128" s="7">
        <v>8</v>
      </c>
      <c r="F128" s="7">
        <v>0</v>
      </c>
      <c r="G128" s="7">
        <v>1</v>
      </c>
      <c r="H128" s="7">
        <v>21</v>
      </c>
      <c r="I128" s="7">
        <v>10</v>
      </c>
      <c r="J128" s="7">
        <v>31</v>
      </c>
      <c r="K128" s="7">
        <v>18</v>
      </c>
      <c r="L128" s="7">
        <v>0</v>
      </c>
      <c r="M128" s="7">
        <v>26</v>
      </c>
    </row>
    <row r="129" spans="1:13">
      <c r="A129" s="7" t="s">
        <v>2804</v>
      </c>
      <c r="B129" s="3">
        <v>0</v>
      </c>
      <c r="C129" s="7">
        <v>4</v>
      </c>
      <c r="D129" s="7">
        <v>3</v>
      </c>
      <c r="E129" s="7">
        <v>7</v>
      </c>
      <c r="F129" s="7">
        <v>2</v>
      </c>
      <c r="G129" s="7">
        <v>0</v>
      </c>
      <c r="H129" s="7">
        <v>17</v>
      </c>
      <c r="I129" s="7">
        <v>3</v>
      </c>
      <c r="J129" s="7">
        <v>30</v>
      </c>
      <c r="K129" s="7">
        <v>19</v>
      </c>
      <c r="L129" s="7">
        <v>0</v>
      </c>
      <c r="M129" s="7">
        <v>29</v>
      </c>
    </row>
    <row r="130" spans="1:13">
      <c r="A130" s="7" t="s">
        <v>2805</v>
      </c>
      <c r="B130" s="3">
        <v>0</v>
      </c>
      <c r="C130" s="7">
        <v>1</v>
      </c>
      <c r="D130" s="7">
        <v>5</v>
      </c>
      <c r="E130" s="7">
        <v>3</v>
      </c>
      <c r="F130" s="7">
        <v>0</v>
      </c>
      <c r="G130" s="7">
        <v>0</v>
      </c>
      <c r="H130" s="7">
        <v>9</v>
      </c>
      <c r="I130" s="7">
        <v>2</v>
      </c>
      <c r="J130" s="7">
        <v>16</v>
      </c>
      <c r="K130" s="7">
        <v>5</v>
      </c>
      <c r="L130" s="7">
        <v>0</v>
      </c>
      <c r="M130" s="7">
        <v>13</v>
      </c>
    </row>
    <row r="131" spans="1:13">
      <c r="A131" s="7" t="s">
        <v>2806</v>
      </c>
      <c r="B131" s="3">
        <v>0</v>
      </c>
      <c r="C131" s="7">
        <v>0</v>
      </c>
      <c r="D131" s="7">
        <v>9</v>
      </c>
      <c r="E131" s="7">
        <v>11</v>
      </c>
      <c r="F131" s="7">
        <v>0</v>
      </c>
      <c r="G131" s="7">
        <v>0</v>
      </c>
      <c r="H131" s="7">
        <v>25</v>
      </c>
      <c r="I131" s="7">
        <v>9</v>
      </c>
      <c r="J131" s="7">
        <v>30</v>
      </c>
      <c r="K131" s="7">
        <v>14</v>
      </c>
      <c r="L131" s="7">
        <v>4</v>
      </c>
      <c r="M131" s="7">
        <v>30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32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376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377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378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379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380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381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382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383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384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385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386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387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388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389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390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391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392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393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394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395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396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397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398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399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400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401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402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403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404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405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406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407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408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409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410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411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412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413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414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415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416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417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418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419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485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558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559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556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557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560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561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486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487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488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489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1000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1105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1001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1002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1132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1003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1004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1017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1005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1006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1007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1289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1187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1272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1188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1275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1189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1190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1290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1291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1191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1288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1440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1441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1385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1442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1389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1443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1444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1445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1446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1402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1410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1624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1625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1592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1626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1627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1628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1629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1630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1609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1617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1748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1749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1722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1750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1751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1752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1753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2437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1754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1739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1747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2634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2635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2609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2636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2637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2638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2639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2518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2626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2633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2807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2808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2752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2809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2810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2811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2812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2813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2769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2777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3174</v>
      </c>
      <c r="B131" s="3">
        <v>0</v>
      </c>
      <c r="C131" s="7">
        <v>0</v>
      </c>
      <c r="D131" s="7">
        <v>7</v>
      </c>
      <c r="E131" s="7">
        <v>6</v>
      </c>
      <c r="F131" s="7">
        <v>0</v>
      </c>
      <c r="G131" s="7">
        <v>0</v>
      </c>
      <c r="H131" s="7">
        <v>18</v>
      </c>
      <c r="I131" s="7">
        <v>5</v>
      </c>
      <c r="J131" s="7">
        <v>12</v>
      </c>
      <c r="K131" s="7">
        <v>9</v>
      </c>
      <c r="L131" s="7">
        <v>0</v>
      </c>
      <c r="M131" s="7">
        <v>19</v>
      </c>
    </row>
    <row r="132" spans="1:13">
      <c r="A132" s="7" t="s">
        <v>3175</v>
      </c>
      <c r="B132" s="3">
        <v>0</v>
      </c>
      <c r="C132" s="7">
        <v>0</v>
      </c>
      <c r="D132" s="7">
        <v>4</v>
      </c>
      <c r="E132" s="7">
        <v>2</v>
      </c>
      <c r="F132" s="7">
        <v>0</v>
      </c>
      <c r="G132" s="7">
        <v>0</v>
      </c>
      <c r="H132" s="7">
        <v>9</v>
      </c>
      <c r="I132" s="7">
        <v>4</v>
      </c>
      <c r="J132" s="7">
        <v>13</v>
      </c>
      <c r="K132" s="7">
        <v>8</v>
      </c>
      <c r="L132" s="7">
        <v>1</v>
      </c>
      <c r="M132" s="7">
        <v>14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5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592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661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615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696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719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742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765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788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591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660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614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695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718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741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764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787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590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659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613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636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694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740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763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786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600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669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623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646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704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727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750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773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599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668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622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645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703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726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749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772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598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667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621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644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702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725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748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771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597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666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620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643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701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724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747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770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596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665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619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642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700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723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746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769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595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664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618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641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699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722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745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768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594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663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617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640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698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721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744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767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593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662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616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639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697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720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743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766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580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649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603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626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672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684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707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730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753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776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579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648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602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625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671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683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706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729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752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775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578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647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601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681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624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670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682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705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728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751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774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589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658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612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635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693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716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739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762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785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588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657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611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634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680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692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715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738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761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784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587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656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610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633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679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691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714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737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760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783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586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655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609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632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678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690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713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736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759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782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585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654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608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631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677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689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712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735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758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781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584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653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607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630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676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688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711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734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757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780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583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652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606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629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675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687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710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733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756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779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582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651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605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628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674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686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709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732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755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778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581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650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604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627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673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685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708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731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754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777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420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421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422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423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424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425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426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427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428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429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430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431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432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433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434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435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436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437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438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439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440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1447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1448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1414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1449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1418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1450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1453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1451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2438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1452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1431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1439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2814</v>
      </c>
      <c r="B247" s="3">
        <v>0</v>
      </c>
      <c r="C247" s="7">
        <v>5</v>
      </c>
      <c r="D247" s="7">
        <v>23</v>
      </c>
      <c r="E247" s="7">
        <v>22</v>
      </c>
      <c r="F247" s="7">
        <v>0</v>
      </c>
      <c r="G247" s="7">
        <v>0</v>
      </c>
      <c r="H247" s="7">
        <v>55</v>
      </c>
      <c r="I247" s="7">
        <v>22</v>
      </c>
      <c r="J247" s="7">
        <v>87</v>
      </c>
      <c r="K247" s="7">
        <v>52</v>
      </c>
      <c r="L247" s="7">
        <v>9</v>
      </c>
      <c r="M247" s="7">
        <v>128</v>
      </c>
    </row>
    <row r="248" spans="1:13">
      <c r="A248" s="7" t="s">
        <v>2815</v>
      </c>
      <c r="B248" s="3">
        <v>0</v>
      </c>
      <c r="C248" s="7">
        <v>1</v>
      </c>
      <c r="D248" s="7">
        <v>23</v>
      </c>
      <c r="E248" s="7">
        <v>48</v>
      </c>
      <c r="F248" s="7">
        <v>0</v>
      </c>
      <c r="G248" s="7">
        <v>3</v>
      </c>
      <c r="H248" s="7">
        <v>91</v>
      </c>
      <c r="I248" s="7">
        <v>30</v>
      </c>
      <c r="J248" s="7">
        <v>118</v>
      </c>
      <c r="K248" s="7">
        <v>66</v>
      </c>
      <c r="L248" s="7">
        <v>8</v>
      </c>
      <c r="M248" s="7">
        <v>112</v>
      </c>
    </row>
    <row r="249" spans="1:13">
      <c r="A249" s="7" t="s">
        <v>2781</v>
      </c>
      <c r="B249" s="3">
        <v>0</v>
      </c>
      <c r="C249" s="7">
        <v>2</v>
      </c>
      <c r="D249" s="7">
        <v>4</v>
      </c>
      <c r="E249" s="7">
        <v>29</v>
      </c>
      <c r="F249" s="7">
        <v>0</v>
      </c>
      <c r="G249" s="7">
        <v>1</v>
      </c>
      <c r="H249" s="7">
        <v>43</v>
      </c>
      <c r="I249" s="7">
        <v>16</v>
      </c>
      <c r="J249" s="7">
        <v>51</v>
      </c>
      <c r="K249" s="7">
        <v>37</v>
      </c>
      <c r="L249" s="7">
        <v>0</v>
      </c>
      <c r="M249" s="7">
        <v>60</v>
      </c>
    </row>
    <row r="250" spans="1:13">
      <c r="A250" s="7" t="s">
        <v>2816</v>
      </c>
      <c r="B250" s="3">
        <v>0</v>
      </c>
      <c r="C250" s="7">
        <v>2</v>
      </c>
      <c r="D250" s="7">
        <v>7</v>
      </c>
      <c r="E250" s="7">
        <v>23</v>
      </c>
      <c r="F250" s="7">
        <v>0</v>
      </c>
      <c r="G250" s="7">
        <v>0</v>
      </c>
      <c r="H250" s="7">
        <v>45</v>
      </c>
      <c r="I250" s="7">
        <v>17</v>
      </c>
      <c r="J250" s="7">
        <v>70</v>
      </c>
      <c r="K250" s="7">
        <v>35</v>
      </c>
      <c r="L250" s="7">
        <v>10</v>
      </c>
      <c r="M250" s="7">
        <v>92</v>
      </c>
    </row>
    <row r="251" spans="1:13">
      <c r="A251" s="7" t="s">
        <v>2817</v>
      </c>
      <c r="B251" s="3">
        <v>0</v>
      </c>
      <c r="C251" s="7">
        <v>1</v>
      </c>
      <c r="D251" s="7">
        <v>15</v>
      </c>
      <c r="E251" s="7">
        <v>30</v>
      </c>
      <c r="F251" s="7">
        <v>1</v>
      </c>
      <c r="G251" s="7">
        <v>1</v>
      </c>
      <c r="H251" s="7">
        <v>61</v>
      </c>
      <c r="I251" s="7">
        <v>21</v>
      </c>
      <c r="J251" s="7">
        <v>79</v>
      </c>
      <c r="K251" s="7">
        <v>65</v>
      </c>
      <c r="L251" s="7">
        <v>4</v>
      </c>
      <c r="M251" s="7">
        <v>90</v>
      </c>
    </row>
    <row r="252" spans="1:13">
      <c r="A252" s="7" t="s">
        <v>2818</v>
      </c>
      <c r="B252" s="3">
        <v>0</v>
      </c>
      <c r="C252" s="7">
        <v>2</v>
      </c>
      <c r="D252" s="7">
        <v>19</v>
      </c>
      <c r="E252" s="7">
        <v>11</v>
      </c>
      <c r="F252" s="7">
        <v>0</v>
      </c>
      <c r="G252" s="7">
        <v>3</v>
      </c>
      <c r="H252" s="7">
        <v>34</v>
      </c>
      <c r="I252" s="7">
        <v>20</v>
      </c>
      <c r="J252" s="7">
        <v>51</v>
      </c>
      <c r="K252" s="7">
        <v>23</v>
      </c>
      <c r="L252" s="7">
        <v>1</v>
      </c>
      <c r="M252" s="7">
        <v>59</v>
      </c>
    </row>
    <row r="253" spans="1:13">
      <c r="A253" s="7" t="s">
        <v>2819</v>
      </c>
      <c r="B253" s="3">
        <v>0</v>
      </c>
      <c r="C253" s="7">
        <v>2</v>
      </c>
      <c r="D253" s="7">
        <v>30</v>
      </c>
      <c r="E253" s="7">
        <v>35</v>
      </c>
      <c r="F253" s="7">
        <v>1</v>
      </c>
      <c r="G253" s="7">
        <v>2</v>
      </c>
      <c r="H253" s="7">
        <v>88</v>
      </c>
      <c r="I253" s="7">
        <v>56</v>
      </c>
      <c r="J253" s="7">
        <v>128</v>
      </c>
      <c r="K253" s="7">
        <v>92</v>
      </c>
      <c r="L253" s="7">
        <v>6</v>
      </c>
      <c r="M253" s="7">
        <v>124</v>
      </c>
    </row>
    <row r="254" spans="1:13">
      <c r="A254" s="7" t="s">
        <v>2820</v>
      </c>
      <c r="B254" s="3">
        <v>0</v>
      </c>
      <c r="C254" s="7">
        <v>3</v>
      </c>
      <c r="D254" s="7">
        <v>20</v>
      </c>
      <c r="E254" s="7">
        <v>23</v>
      </c>
      <c r="F254" s="7">
        <v>0</v>
      </c>
      <c r="G254" s="7">
        <v>2</v>
      </c>
      <c r="H254" s="7">
        <v>60</v>
      </c>
      <c r="I254" s="7">
        <v>19</v>
      </c>
      <c r="J254" s="7">
        <v>75</v>
      </c>
      <c r="K254" s="7">
        <v>61</v>
      </c>
      <c r="L254" s="7">
        <v>6</v>
      </c>
      <c r="M254" s="7">
        <v>98</v>
      </c>
    </row>
    <row r="255" spans="1:13">
      <c r="A255" s="7" t="s">
        <v>2798</v>
      </c>
      <c r="B255" s="3">
        <v>1</v>
      </c>
      <c r="C255" s="7">
        <v>6</v>
      </c>
      <c r="D255" s="7">
        <v>13</v>
      </c>
      <c r="E255" s="7">
        <v>18</v>
      </c>
      <c r="F255" s="7">
        <v>2</v>
      </c>
      <c r="G255" s="7">
        <v>1</v>
      </c>
      <c r="H255" s="7">
        <v>52</v>
      </c>
      <c r="I255" s="7">
        <v>17</v>
      </c>
      <c r="J255" s="7">
        <v>75</v>
      </c>
      <c r="K255" s="7">
        <v>45</v>
      </c>
      <c r="L255" s="7">
        <v>3</v>
      </c>
      <c r="M255" s="7">
        <v>84</v>
      </c>
    </row>
    <row r="256" spans="1:13">
      <c r="A256" s="7" t="s">
        <v>2806</v>
      </c>
      <c r="B256" s="3">
        <v>0</v>
      </c>
      <c r="C256" s="7">
        <v>0</v>
      </c>
      <c r="D256" s="7">
        <v>12</v>
      </c>
      <c r="E256" s="7">
        <v>14</v>
      </c>
      <c r="F256" s="7">
        <v>0</v>
      </c>
      <c r="G256" s="7">
        <v>1</v>
      </c>
      <c r="H256" s="7">
        <v>32</v>
      </c>
      <c r="I256" s="7">
        <v>16</v>
      </c>
      <c r="J256" s="7">
        <v>52</v>
      </c>
      <c r="K256" s="7">
        <v>21</v>
      </c>
      <c r="L256" s="7">
        <v>4</v>
      </c>
      <c r="M256" s="7">
        <v>43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1136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3">
      <c r="A3" t="s">
        <v>1137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3">
      <c r="A4" t="s">
        <v>1138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3">
      <c r="A5" t="s">
        <v>1139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3">
      <c r="A6" t="s">
        <v>1140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3">
      <c r="A7" s="7" t="s">
        <v>1141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3">
      <c r="A8" s="7" t="s">
        <v>1192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3">
      <c r="A9" s="7" t="s">
        <v>1454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3">
      <c r="A10" s="7" t="s">
        <v>1631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3">
      <c r="A11" s="7" t="s">
        <v>1755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3">
      <c r="A12" s="7" t="s">
        <v>2519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3">
      <c r="A13" s="7" t="s">
        <v>2821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3">
      <c r="A14" s="7" t="s">
        <v>3176</v>
      </c>
      <c r="B14" s="3">
        <v>0</v>
      </c>
      <c r="C14" s="7">
        <v>0</v>
      </c>
      <c r="D14" s="7">
        <v>11</v>
      </c>
      <c r="E14" s="7">
        <v>8</v>
      </c>
      <c r="F14" s="7">
        <v>0</v>
      </c>
      <c r="G14" s="7">
        <v>0</v>
      </c>
      <c r="H14" s="7">
        <v>27</v>
      </c>
      <c r="I14" s="7">
        <v>9</v>
      </c>
      <c r="J14" s="7">
        <v>25</v>
      </c>
      <c r="K14" s="7">
        <v>17</v>
      </c>
      <c r="L14" s="7">
        <v>1</v>
      </c>
      <c r="M14" s="7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1159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1158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1157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1168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1167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1166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1165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1164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1163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1162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1161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1160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1147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1146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1145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1156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1154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1153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1151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1150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1149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1148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1142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3">
      <c r="A27" s="7" t="s">
        <v>1143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3">
      <c r="A28" s="7" t="s">
        <v>1455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3">
      <c r="A29" s="7" t="s">
        <v>2822</v>
      </c>
      <c r="B29" s="3">
        <v>1</v>
      </c>
      <c r="C29" s="7">
        <v>24</v>
      </c>
      <c r="D29" s="7">
        <v>166</v>
      </c>
      <c r="E29" s="7">
        <v>253</v>
      </c>
      <c r="F29" s="7">
        <v>4</v>
      </c>
      <c r="G29" s="7">
        <v>14</v>
      </c>
      <c r="H29" s="7">
        <v>561</v>
      </c>
      <c r="I29" s="7">
        <v>234</v>
      </c>
      <c r="J29" s="7">
        <v>786</v>
      </c>
      <c r="K29" s="7">
        <v>497</v>
      </c>
      <c r="L29" s="7">
        <v>51</v>
      </c>
      <c r="M29" s="7">
        <v>890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7"/>
  <sheetViews>
    <sheetView tabSelected="1" workbookViewId="0">
      <selection activeCell="C24" sqref="C24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975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977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433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978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979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980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1620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986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989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990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991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439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993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997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998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1411</v>
      </c>
      <c r="B17" s="7" t="s">
        <v>2824</v>
      </c>
      <c r="C17" s="7">
        <v>1</v>
      </c>
      <c r="D17" s="7"/>
      <c r="E17" s="7"/>
      <c r="F17" s="7"/>
      <c r="G17" s="7"/>
    </row>
    <row r="18" spans="1:8">
      <c r="A18" s="7" t="s">
        <v>1413</v>
      </c>
      <c r="B18" s="7" t="s">
        <v>2825</v>
      </c>
      <c r="C18" s="7">
        <v>1</v>
      </c>
      <c r="D18" s="7"/>
      <c r="E18" s="7"/>
      <c r="F18" s="7"/>
      <c r="G18" s="7"/>
    </row>
    <row r="19" spans="1:8">
      <c r="A19" s="7" t="s">
        <v>1415</v>
      </c>
      <c r="B19" s="7" t="s">
        <v>2826</v>
      </c>
      <c r="C19" s="7">
        <v>1</v>
      </c>
      <c r="D19" s="7"/>
      <c r="E19" s="7"/>
      <c r="F19" s="7"/>
      <c r="G19" s="7"/>
    </row>
    <row r="20" spans="1:8">
      <c r="A20" s="7" t="s">
        <v>1417</v>
      </c>
      <c r="B20" s="7" t="s">
        <v>2827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1622</v>
      </c>
      <c r="B21" s="7" t="s">
        <v>2828</v>
      </c>
      <c r="C21" s="7"/>
      <c r="D21" s="7">
        <v>1</v>
      </c>
      <c r="E21" s="7"/>
      <c r="F21" s="7"/>
      <c r="G21" s="7"/>
    </row>
    <row r="22" spans="1:8">
      <c r="A22" s="7" t="s">
        <v>1421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1423</v>
      </c>
      <c r="B23" s="7" t="s">
        <v>2827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1424</v>
      </c>
      <c r="B24" s="7" t="s">
        <v>2827</v>
      </c>
      <c r="C24" s="7">
        <v>2</v>
      </c>
      <c r="D24" s="7"/>
      <c r="E24" s="7"/>
      <c r="F24" s="7"/>
      <c r="G24" s="7"/>
    </row>
    <row r="25" spans="1:8">
      <c r="A25" s="7" t="s">
        <v>1425</v>
      </c>
      <c r="B25" s="7" t="s">
        <v>2827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1427</v>
      </c>
      <c r="B26" s="7" t="s">
        <v>2827</v>
      </c>
      <c r="C26" s="7"/>
      <c r="D26" s="7"/>
      <c r="E26" s="7">
        <v>1</v>
      </c>
      <c r="F26" s="7">
        <v>1</v>
      </c>
      <c r="G26" s="7"/>
    </row>
    <row r="27" spans="1:8">
      <c r="A27" s="7" t="s">
        <v>1623</v>
      </c>
      <c r="B27" s="7"/>
      <c r="C27" s="7"/>
      <c r="D27" s="7"/>
      <c r="E27" s="7"/>
      <c r="F27" s="7"/>
      <c r="G27" s="7"/>
    </row>
    <row r="28" spans="1:8">
      <c r="A28" s="7" t="s">
        <v>1430</v>
      </c>
      <c r="B28" s="7" t="s">
        <v>2829</v>
      </c>
      <c r="C28" s="7">
        <v>1</v>
      </c>
      <c r="D28" s="7"/>
      <c r="E28" s="7"/>
      <c r="F28" s="7"/>
      <c r="G28" s="7"/>
    </row>
    <row r="29" spans="1:8">
      <c r="A29" s="7" t="s">
        <v>1431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1432</v>
      </c>
      <c r="B30" s="7" t="s">
        <v>2830</v>
      </c>
      <c r="C30" s="7">
        <v>1</v>
      </c>
      <c r="D30" s="7"/>
      <c r="E30" s="7"/>
      <c r="F30" s="7"/>
      <c r="G30" s="7"/>
    </row>
    <row r="31" spans="1:8">
      <c r="A31" s="7" t="s">
        <v>1434</v>
      </c>
      <c r="B31" s="7" t="s">
        <v>2831</v>
      </c>
      <c r="C31" s="7">
        <v>1</v>
      </c>
      <c r="D31" s="7"/>
      <c r="E31" s="7"/>
      <c r="F31" s="7"/>
      <c r="G31" s="7"/>
    </row>
    <row r="32" spans="1:8">
      <c r="A32" s="7" t="s">
        <v>1436</v>
      </c>
      <c r="B32" s="7" t="s">
        <v>2832</v>
      </c>
      <c r="C32" s="7"/>
      <c r="D32" s="7"/>
      <c r="E32" s="7"/>
      <c r="F32" s="7"/>
      <c r="G32" s="7">
        <v>1</v>
      </c>
    </row>
    <row r="33" spans="1:8">
      <c r="A33" s="7" t="s">
        <v>1437</v>
      </c>
      <c r="B33" s="7" t="s">
        <v>2833</v>
      </c>
      <c r="C33" s="7">
        <v>1</v>
      </c>
      <c r="D33" s="7"/>
      <c r="E33" s="7"/>
      <c r="F33" s="7"/>
      <c r="G33" s="7"/>
    </row>
    <row r="34" spans="1:8">
      <c r="A34" s="7" t="s">
        <v>1439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2779</v>
      </c>
      <c r="B35" s="7" t="s">
        <v>2834</v>
      </c>
      <c r="C35" s="7"/>
      <c r="D35" s="7"/>
      <c r="E35" s="7"/>
      <c r="F35" s="7">
        <v>1</v>
      </c>
      <c r="G35" s="7"/>
    </row>
    <row r="36" spans="1:8">
      <c r="A36" s="7" t="s">
        <v>2782</v>
      </c>
      <c r="B36" s="7" t="s">
        <v>2835</v>
      </c>
      <c r="C36" s="7">
        <v>1</v>
      </c>
      <c r="D36" s="7"/>
      <c r="E36" s="7"/>
      <c r="F36" s="7"/>
      <c r="G36" s="7"/>
    </row>
    <row r="37" spans="1:8">
      <c r="A37" s="7" t="s">
        <v>2783</v>
      </c>
      <c r="B37" s="7"/>
      <c r="C37" s="7"/>
      <c r="D37" s="7"/>
      <c r="E37" s="7"/>
      <c r="F37" s="7"/>
      <c r="G37" s="7"/>
    </row>
    <row r="38" spans="1:8">
      <c r="A38" s="7" t="s">
        <v>2788</v>
      </c>
      <c r="B38" s="7"/>
      <c r="C38" s="7"/>
      <c r="D38" s="7"/>
      <c r="E38" s="7"/>
      <c r="F38" s="7"/>
      <c r="G38" s="7"/>
    </row>
    <row r="39" spans="1:8">
      <c r="A39" s="7" t="s">
        <v>2790</v>
      </c>
      <c r="B39" s="7" t="s">
        <v>2827</v>
      </c>
      <c r="C39" s="7">
        <v>1</v>
      </c>
      <c r="D39" s="7"/>
      <c r="E39" s="7"/>
      <c r="F39" s="7">
        <v>1</v>
      </c>
      <c r="G39" s="7"/>
    </row>
    <row r="40" spans="1:8">
      <c r="A40" s="7" t="s">
        <v>2791</v>
      </c>
      <c r="B40" s="7"/>
      <c r="C40" s="7"/>
      <c r="D40" s="7"/>
      <c r="E40" s="7"/>
      <c r="F40" s="7"/>
      <c r="G40" s="7"/>
    </row>
    <row r="41" spans="1:8">
      <c r="A41" s="7" t="s">
        <v>2792</v>
      </c>
      <c r="B41" s="7"/>
      <c r="C41" s="7"/>
      <c r="D41" s="7"/>
      <c r="E41" s="7"/>
      <c r="F41" s="7"/>
      <c r="G41" s="7"/>
    </row>
    <row r="42" spans="1:8">
      <c r="A42" s="7" t="s">
        <v>2794</v>
      </c>
      <c r="B42" s="7" t="s">
        <v>2836</v>
      </c>
      <c r="C42" s="7">
        <v>1</v>
      </c>
      <c r="D42" s="7"/>
      <c r="E42" s="7"/>
      <c r="F42" s="7"/>
      <c r="G42" s="7"/>
    </row>
    <row r="43" spans="1:8">
      <c r="A43" s="7" t="s">
        <v>2798</v>
      </c>
      <c r="B43" s="7" t="s">
        <v>2837</v>
      </c>
      <c r="C43" s="7">
        <v>1</v>
      </c>
      <c r="D43" s="7"/>
      <c r="E43" s="7"/>
      <c r="F43" s="7"/>
      <c r="G43" s="7"/>
    </row>
    <row r="44" spans="1:8">
      <c r="A44" s="7" t="s">
        <v>2799</v>
      </c>
      <c r="B44" s="7" t="s">
        <v>2838</v>
      </c>
      <c r="C44" s="7">
        <v>1</v>
      </c>
      <c r="D44" s="7"/>
      <c r="E44" s="7"/>
      <c r="F44" s="7"/>
      <c r="G44" s="7"/>
    </row>
    <row r="45" spans="1:8">
      <c r="A45" s="7" t="s">
        <v>2800</v>
      </c>
      <c r="B45" s="7">
        <v>0</v>
      </c>
      <c r="C45" s="7"/>
      <c r="D45" s="7"/>
      <c r="E45" s="7"/>
      <c r="F45" s="7"/>
      <c r="G45" s="7"/>
    </row>
    <row r="46" spans="1:8">
      <c r="A46" s="7" t="s">
        <v>2801</v>
      </c>
      <c r="B46" s="7"/>
      <c r="C46" s="7"/>
      <c r="D46" s="7"/>
      <c r="E46" s="7"/>
      <c r="F46" s="7"/>
      <c r="G46" s="7"/>
    </row>
    <row r="47" spans="1:8">
      <c r="A47" s="7" t="s">
        <v>2803</v>
      </c>
      <c r="B47" s="7"/>
      <c r="C47" s="7"/>
      <c r="D47" s="7"/>
      <c r="E47" s="7"/>
      <c r="F47" s="7"/>
      <c r="G47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0"/>
  <sheetViews>
    <sheetView workbookViewId="0">
      <selection activeCell="C24" sqref="C24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420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421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422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423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424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425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426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427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428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429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430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431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432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433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434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435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436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437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438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439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1447</v>
      </c>
      <c r="B22" s="3" t="s">
        <v>2827</v>
      </c>
      <c r="C22" s="7"/>
      <c r="D22" s="7">
        <v>1</v>
      </c>
      <c r="E22" s="7"/>
      <c r="F22" s="7"/>
      <c r="G22" s="7"/>
    </row>
    <row r="23" spans="1:9">
      <c r="A23" s="7" t="s">
        <v>1448</v>
      </c>
      <c r="B23" s="3" t="s">
        <v>2831</v>
      </c>
      <c r="C23" s="7">
        <v>1</v>
      </c>
      <c r="D23" s="7"/>
      <c r="E23" s="7"/>
      <c r="F23" s="7"/>
      <c r="G23" s="7"/>
    </row>
    <row r="24" spans="1:9">
      <c r="A24" s="7" t="s">
        <v>1414</v>
      </c>
      <c r="B24" s="3" t="s">
        <v>2826</v>
      </c>
      <c r="C24" s="7">
        <v>1</v>
      </c>
      <c r="D24" s="7"/>
      <c r="E24" s="7"/>
      <c r="F24" s="7"/>
      <c r="G24" s="7"/>
    </row>
    <row r="25" spans="1:9">
      <c r="A25" s="7" t="s">
        <v>1449</v>
      </c>
      <c r="B25" s="3" t="s">
        <v>2825</v>
      </c>
      <c r="C25" s="7">
        <v>1</v>
      </c>
      <c r="D25" s="7"/>
      <c r="E25" s="7"/>
      <c r="F25" s="7"/>
      <c r="G25" s="7"/>
    </row>
    <row r="26" spans="1:9">
      <c r="A26" s="7" t="s">
        <v>1418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1450</v>
      </c>
      <c r="B27" s="3" t="s">
        <v>2827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1453</v>
      </c>
      <c r="B28" s="3" t="s">
        <v>2827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1451</v>
      </c>
      <c r="B29" s="3" t="s">
        <v>2827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1452</v>
      </c>
      <c r="B30" s="3" t="s">
        <v>2830</v>
      </c>
      <c r="C30" s="7">
        <v>1</v>
      </c>
      <c r="D30" s="7"/>
      <c r="E30" s="7"/>
      <c r="F30" s="7"/>
      <c r="G30" s="7"/>
    </row>
    <row r="31" spans="1:9">
      <c r="A31" s="7" t="s">
        <v>1431</v>
      </c>
      <c r="B31" s="3" t="s">
        <v>2827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1439</v>
      </c>
      <c r="B32" s="3" t="s">
        <v>2827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7">
      <c r="A33" s="7" t="s">
        <v>2815</v>
      </c>
      <c r="B33" s="3">
        <v>0</v>
      </c>
      <c r="C33" s="7"/>
      <c r="D33" s="7"/>
      <c r="E33" s="7"/>
      <c r="F33" s="7"/>
      <c r="G33" s="7"/>
    </row>
    <row r="34" spans="1:7">
      <c r="A34" s="7" t="s">
        <v>2781</v>
      </c>
      <c r="B34" s="3" t="s">
        <v>2835</v>
      </c>
      <c r="C34" s="7">
        <v>1</v>
      </c>
      <c r="D34" s="7"/>
      <c r="E34" s="7"/>
      <c r="F34" s="7"/>
      <c r="G34" s="7"/>
    </row>
    <row r="35" spans="1:7">
      <c r="A35" s="7" t="s">
        <v>2817</v>
      </c>
      <c r="B35" s="3"/>
      <c r="C35" s="7"/>
      <c r="D35" s="7"/>
      <c r="E35" s="7"/>
      <c r="F35" s="7"/>
      <c r="G35" s="7"/>
    </row>
    <row r="36" spans="1:7">
      <c r="A36" s="7" t="s">
        <v>2818</v>
      </c>
      <c r="B36" s="3" t="s">
        <v>2827</v>
      </c>
      <c r="C36" s="7">
        <v>1</v>
      </c>
      <c r="D36" s="7"/>
      <c r="E36" s="7"/>
      <c r="F36" s="7">
        <v>1</v>
      </c>
      <c r="G36" s="7"/>
    </row>
    <row r="37" spans="1:7">
      <c r="A37" s="7" t="s">
        <v>2819</v>
      </c>
      <c r="B37" s="3">
        <v>0</v>
      </c>
      <c r="C37" s="7"/>
      <c r="D37" s="7"/>
      <c r="E37" s="7"/>
      <c r="F37" s="7"/>
      <c r="G37" s="7"/>
    </row>
    <row r="38" spans="1:7">
      <c r="A38" s="7" t="s">
        <v>2820</v>
      </c>
      <c r="B38" s="3" t="s">
        <v>2827</v>
      </c>
      <c r="C38" s="7">
        <v>1</v>
      </c>
      <c r="D38" s="7"/>
      <c r="E38" s="7"/>
      <c r="F38" s="7">
        <v>1</v>
      </c>
      <c r="G38" s="7"/>
    </row>
    <row r="39" spans="1:7">
      <c r="A39" s="7" t="s">
        <v>2798</v>
      </c>
      <c r="B39" s="3" t="s">
        <v>2837</v>
      </c>
      <c r="C39" s="7">
        <v>1</v>
      </c>
      <c r="D39" s="7"/>
      <c r="E39" s="7"/>
      <c r="F39" s="7"/>
      <c r="G39" s="7"/>
    </row>
    <row r="40" spans="1:7">
      <c r="A40" s="7" t="s">
        <v>2806</v>
      </c>
      <c r="B40" s="3" t="s">
        <v>2836</v>
      </c>
      <c r="C40" s="7">
        <v>1</v>
      </c>
      <c r="D40" s="7"/>
      <c r="E40" s="7"/>
      <c r="F40" s="7"/>
      <c r="G4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1145</v>
      </c>
      <c r="B2" s="3" t="s">
        <v>2827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1143</v>
      </c>
      <c r="B3" s="3" t="s">
        <v>2827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1455</v>
      </c>
      <c r="B4" s="3" t="s">
        <v>2827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2822</v>
      </c>
      <c r="B5" s="3" t="s">
        <v>2827</v>
      </c>
      <c r="C5" s="7">
        <v>5</v>
      </c>
      <c r="D5" s="7"/>
      <c r="E5" s="7"/>
      <c r="F5" s="7">
        <v>2</v>
      </c>
      <c r="G5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"/>
  <sheetViews>
    <sheetView workbookViewId="0">
      <pane ySplit="1" topLeftCell="A92" activePane="bottomLeft" state="frozen"/>
      <selection activeCell="C24" sqref="C24"/>
      <selection pane="bottomLeft" activeCell="C203" sqref="C203"/>
    </sheetView>
  </sheetViews>
  <sheetFormatPr defaultRowHeight="15"/>
  <cols>
    <col min="1" max="1" width="15.570312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30" style="64" bestFit="1" customWidth="1"/>
    <col min="6" max="6" width="17.5703125" style="64" bestFit="1" customWidth="1"/>
    <col min="7" max="7" width="18.42578125" style="64" bestFit="1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6384" width="9.140625" style="64"/>
  </cols>
  <sheetData>
    <row r="1" spans="1:13">
      <c r="A1" s="74" t="s">
        <v>1759</v>
      </c>
      <c r="B1" s="74" t="s">
        <v>1758</v>
      </c>
      <c r="C1" s="74" t="s">
        <v>2282</v>
      </c>
      <c r="D1" s="74" t="s">
        <v>2283</v>
      </c>
      <c r="E1" s="74" t="s">
        <v>1760</v>
      </c>
      <c r="F1" s="74" t="s">
        <v>1761</v>
      </c>
      <c r="G1" s="74" t="s">
        <v>1762</v>
      </c>
      <c r="H1" s="74" t="s">
        <v>1763</v>
      </c>
      <c r="I1" s="74" t="s">
        <v>1764</v>
      </c>
      <c r="J1" s="74" t="s">
        <v>1765</v>
      </c>
      <c r="K1" s="74" t="s">
        <v>1766</v>
      </c>
      <c r="L1" s="74" t="s">
        <v>1767</v>
      </c>
      <c r="M1" s="74" t="s">
        <v>1768</v>
      </c>
    </row>
    <row r="2" spans="1:13">
      <c r="A2" s="64" t="s">
        <v>2840</v>
      </c>
      <c r="B2" s="63" t="s">
        <v>1769</v>
      </c>
      <c r="C2" s="64" t="s">
        <v>2840</v>
      </c>
      <c r="D2" s="64" t="s">
        <v>2840</v>
      </c>
      <c r="G2" s="64" t="s">
        <v>1770</v>
      </c>
      <c r="K2" s="64" t="s">
        <v>2841</v>
      </c>
      <c r="L2" s="64" t="s">
        <v>2841</v>
      </c>
    </row>
    <row r="3" spans="1:13">
      <c r="A3" s="64" t="s">
        <v>2842</v>
      </c>
      <c r="B3" s="63" t="s">
        <v>1771</v>
      </c>
      <c r="C3" s="64" t="s">
        <v>2842</v>
      </c>
      <c r="D3" s="64" t="s">
        <v>2842</v>
      </c>
      <c r="G3" s="64" t="s">
        <v>1770</v>
      </c>
      <c r="K3" s="64" t="s">
        <v>2841</v>
      </c>
      <c r="L3" s="64" t="s">
        <v>2841</v>
      </c>
    </row>
    <row r="4" spans="1:13">
      <c r="A4" s="64" t="s">
        <v>2843</v>
      </c>
      <c r="B4" s="63" t="s">
        <v>1772</v>
      </c>
      <c r="C4" s="64" t="s">
        <v>2843</v>
      </c>
      <c r="D4" s="64" t="s">
        <v>2843</v>
      </c>
      <c r="G4" s="64" t="s">
        <v>1770</v>
      </c>
      <c r="K4" s="64" t="s">
        <v>2841</v>
      </c>
      <c r="L4" s="64" t="s">
        <v>2841</v>
      </c>
    </row>
    <row r="5" spans="1:13">
      <c r="A5" s="64" t="s">
        <v>2844</v>
      </c>
      <c r="B5" s="63" t="s">
        <v>1773</v>
      </c>
      <c r="C5" s="64" t="s">
        <v>2844</v>
      </c>
      <c r="D5" s="64" t="s">
        <v>2844</v>
      </c>
      <c r="G5" s="64" t="s">
        <v>1770</v>
      </c>
      <c r="K5" s="64" t="s">
        <v>2841</v>
      </c>
      <c r="L5" s="64" t="s">
        <v>2841</v>
      </c>
    </row>
    <row r="6" spans="1:13">
      <c r="A6" s="64" t="s">
        <v>2845</v>
      </c>
      <c r="B6" s="63" t="s">
        <v>1774</v>
      </c>
      <c r="C6" s="64" t="s">
        <v>2845</v>
      </c>
      <c r="D6" s="64" t="s">
        <v>2845</v>
      </c>
      <c r="G6" s="64" t="s">
        <v>1770</v>
      </c>
      <c r="K6" s="64" t="s">
        <v>2841</v>
      </c>
      <c r="L6" s="64" t="s">
        <v>2841</v>
      </c>
    </row>
    <row r="7" spans="1:13">
      <c r="A7" s="64" t="s">
        <v>2846</v>
      </c>
      <c r="B7" s="63" t="s">
        <v>1775</v>
      </c>
      <c r="C7" s="64" t="s">
        <v>2846</v>
      </c>
      <c r="D7" s="64" t="s">
        <v>2846</v>
      </c>
      <c r="G7" s="64" t="s">
        <v>1770</v>
      </c>
      <c r="K7" s="64" t="s">
        <v>2841</v>
      </c>
      <c r="L7" s="64" t="s">
        <v>2841</v>
      </c>
    </row>
    <row r="8" spans="1:13">
      <c r="A8" s="64" t="s">
        <v>2847</v>
      </c>
      <c r="B8" s="63" t="s">
        <v>1776</v>
      </c>
      <c r="C8" s="64" t="s">
        <v>2847</v>
      </c>
      <c r="D8" s="64" t="s">
        <v>2847</v>
      </c>
      <c r="G8" s="64" t="s">
        <v>1770</v>
      </c>
      <c r="K8" s="64" t="s">
        <v>2841</v>
      </c>
      <c r="L8" s="64" t="s">
        <v>2841</v>
      </c>
    </row>
    <row r="9" spans="1:13">
      <c r="A9" s="64" t="s">
        <v>2848</v>
      </c>
      <c r="B9" s="63" t="s">
        <v>1777</v>
      </c>
      <c r="C9" s="64" t="s">
        <v>2848</v>
      </c>
      <c r="D9" s="64" t="s">
        <v>2848</v>
      </c>
      <c r="G9" s="64" t="s">
        <v>1778</v>
      </c>
      <c r="K9" s="64" t="s">
        <v>2841</v>
      </c>
      <c r="L9" s="64" t="s">
        <v>2841</v>
      </c>
    </row>
    <row r="10" spans="1:13">
      <c r="A10" s="64" t="s">
        <v>2849</v>
      </c>
      <c r="B10" s="63" t="s">
        <v>1779</v>
      </c>
      <c r="C10" s="64" t="s">
        <v>2849</v>
      </c>
      <c r="D10" s="64" t="s">
        <v>2849</v>
      </c>
      <c r="G10" s="64" t="s">
        <v>1780</v>
      </c>
      <c r="K10" s="64" t="s">
        <v>2841</v>
      </c>
      <c r="L10" s="64" t="s">
        <v>2841</v>
      </c>
    </row>
    <row r="11" spans="1:13">
      <c r="A11" s="64" t="s">
        <v>2850</v>
      </c>
      <c r="B11" s="63" t="s">
        <v>1781</v>
      </c>
      <c r="C11" s="64" t="s">
        <v>2850</v>
      </c>
      <c r="D11" s="64" t="s">
        <v>2850</v>
      </c>
      <c r="G11" s="64" t="s">
        <v>1780</v>
      </c>
      <c r="K11" s="64" t="s">
        <v>2841</v>
      </c>
      <c r="L11" s="64" t="s">
        <v>2841</v>
      </c>
    </row>
    <row r="12" spans="1:13">
      <c r="A12" s="64" t="s">
        <v>2851</v>
      </c>
      <c r="B12" s="63" t="s">
        <v>1782</v>
      </c>
      <c r="C12" s="64" t="s">
        <v>2851</v>
      </c>
      <c r="D12" s="64" t="s">
        <v>2851</v>
      </c>
      <c r="G12" s="64" t="s">
        <v>1780</v>
      </c>
      <c r="K12" s="64" t="s">
        <v>2841</v>
      </c>
      <c r="L12" s="64" t="s">
        <v>2841</v>
      </c>
    </row>
    <row r="13" spans="1:13">
      <c r="A13" s="64" t="s">
        <v>2852</v>
      </c>
      <c r="B13" s="63" t="s">
        <v>1783</v>
      </c>
      <c r="C13" s="64" t="s">
        <v>2852</v>
      </c>
      <c r="D13" s="64" t="s">
        <v>2852</v>
      </c>
      <c r="G13" s="64" t="s">
        <v>1780</v>
      </c>
      <c r="K13" s="64" t="s">
        <v>2841</v>
      </c>
      <c r="L13" s="64" t="s">
        <v>2841</v>
      </c>
    </row>
    <row r="14" spans="1:13">
      <c r="A14" s="64" t="s">
        <v>2853</v>
      </c>
      <c r="B14" s="63" t="s">
        <v>1784</v>
      </c>
      <c r="C14" s="64" t="s">
        <v>2853</v>
      </c>
      <c r="D14" s="64" t="s">
        <v>2853</v>
      </c>
      <c r="G14" s="64" t="s">
        <v>1780</v>
      </c>
      <c r="K14" s="64" t="s">
        <v>2841</v>
      </c>
      <c r="L14" s="64" t="s">
        <v>2841</v>
      </c>
    </row>
    <row r="15" spans="1:13">
      <c r="A15" s="64" t="s">
        <v>2854</v>
      </c>
      <c r="B15" s="63" t="s">
        <v>1785</v>
      </c>
      <c r="C15" s="64" t="s">
        <v>2854</v>
      </c>
      <c r="D15" s="64" t="s">
        <v>2854</v>
      </c>
      <c r="G15" s="64" t="s">
        <v>1780</v>
      </c>
      <c r="K15" s="64" t="s">
        <v>2841</v>
      </c>
      <c r="L15" s="64" t="s">
        <v>2841</v>
      </c>
    </row>
    <row r="16" spans="1:13">
      <c r="A16" s="64" t="s">
        <v>2855</v>
      </c>
      <c r="B16" s="63" t="s">
        <v>1786</v>
      </c>
      <c r="C16" s="64" t="s">
        <v>2855</v>
      </c>
      <c r="D16" s="64" t="s">
        <v>2855</v>
      </c>
      <c r="G16" s="64" t="s">
        <v>1780</v>
      </c>
      <c r="K16" s="64" t="s">
        <v>2841</v>
      </c>
      <c r="L16" s="64" t="s">
        <v>2841</v>
      </c>
    </row>
    <row r="17" spans="1:12">
      <c r="A17" s="64" t="s">
        <v>2856</v>
      </c>
      <c r="B17" s="63" t="s">
        <v>1787</v>
      </c>
      <c r="C17" s="64" t="s">
        <v>2856</v>
      </c>
      <c r="D17" s="64" t="s">
        <v>2856</v>
      </c>
      <c r="G17" s="64" t="s">
        <v>1780</v>
      </c>
      <c r="K17" s="64" t="s">
        <v>2841</v>
      </c>
      <c r="L17" s="64" t="s">
        <v>2841</v>
      </c>
    </row>
    <row r="18" spans="1:12">
      <c r="A18" s="64" t="s">
        <v>2857</v>
      </c>
      <c r="B18" s="63" t="s">
        <v>1788</v>
      </c>
      <c r="C18" s="64" t="s">
        <v>2857</v>
      </c>
      <c r="D18" s="64" t="s">
        <v>2857</v>
      </c>
      <c r="G18" s="64" t="s">
        <v>1780</v>
      </c>
      <c r="K18" s="64" t="s">
        <v>2841</v>
      </c>
      <c r="L18" s="64" t="s">
        <v>2841</v>
      </c>
    </row>
    <row r="19" spans="1:12">
      <c r="A19" s="64" t="s">
        <v>2858</v>
      </c>
      <c r="B19" s="63" t="s">
        <v>1789</v>
      </c>
      <c r="C19" s="64" t="s">
        <v>2858</v>
      </c>
      <c r="D19" s="64" t="s">
        <v>2858</v>
      </c>
      <c r="G19" s="64" t="s">
        <v>1780</v>
      </c>
      <c r="K19" s="64" t="s">
        <v>2841</v>
      </c>
      <c r="L19" s="64" t="s">
        <v>2841</v>
      </c>
    </row>
    <row r="20" spans="1:12">
      <c r="A20" s="64" t="s">
        <v>2859</v>
      </c>
      <c r="B20" s="63" t="s">
        <v>1790</v>
      </c>
      <c r="C20" s="64" t="s">
        <v>2859</v>
      </c>
      <c r="D20" s="64" t="s">
        <v>2859</v>
      </c>
      <c r="G20" s="64" t="s">
        <v>1780</v>
      </c>
      <c r="K20" s="64" t="s">
        <v>2841</v>
      </c>
      <c r="L20" s="64" t="s">
        <v>2841</v>
      </c>
    </row>
    <row r="21" spans="1:12">
      <c r="A21" s="64" t="s">
        <v>2860</v>
      </c>
      <c r="B21" s="63" t="s">
        <v>1791</v>
      </c>
      <c r="C21" s="64" t="s">
        <v>2860</v>
      </c>
      <c r="D21" s="64" t="s">
        <v>2860</v>
      </c>
      <c r="G21" s="64" t="s">
        <v>1780</v>
      </c>
      <c r="K21" s="64" t="s">
        <v>2841</v>
      </c>
      <c r="L21" s="64" t="s">
        <v>2841</v>
      </c>
    </row>
    <row r="22" spans="1:12">
      <c r="A22" s="64" t="s">
        <v>2861</v>
      </c>
      <c r="B22" s="63" t="s">
        <v>1792</v>
      </c>
      <c r="C22" s="64" t="s">
        <v>2861</v>
      </c>
      <c r="D22" s="64" t="s">
        <v>2861</v>
      </c>
      <c r="G22" s="64" t="s">
        <v>1793</v>
      </c>
      <c r="K22" s="64" t="s">
        <v>2841</v>
      </c>
      <c r="L22" s="64" t="s">
        <v>2841</v>
      </c>
    </row>
    <row r="23" spans="1:12">
      <c r="A23" s="64" t="s">
        <v>2862</v>
      </c>
      <c r="B23" s="63" t="s">
        <v>1794</v>
      </c>
      <c r="C23" s="64" t="s">
        <v>2862</v>
      </c>
      <c r="D23" s="64" t="s">
        <v>2862</v>
      </c>
      <c r="G23" s="64" t="s">
        <v>1793</v>
      </c>
      <c r="K23" s="64" t="s">
        <v>2841</v>
      </c>
      <c r="L23" s="64" t="s">
        <v>2841</v>
      </c>
    </row>
    <row r="24" spans="1:12">
      <c r="A24" s="64" t="s">
        <v>2863</v>
      </c>
      <c r="B24" s="63" t="s">
        <v>1795</v>
      </c>
      <c r="C24" s="64" t="s">
        <v>2863</v>
      </c>
      <c r="D24" s="64" t="s">
        <v>2863</v>
      </c>
      <c r="G24" s="64" t="s">
        <v>1796</v>
      </c>
      <c r="K24" s="64" t="s">
        <v>2841</v>
      </c>
      <c r="L24" s="64" t="s">
        <v>2841</v>
      </c>
    </row>
    <row r="25" spans="1:12">
      <c r="A25" s="64" t="s">
        <v>2864</v>
      </c>
      <c r="B25" s="63" t="s">
        <v>1797</v>
      </c>
      <c r="C25" s="64" t="s">
        <v>2864</v>
      </c>
      <c r="D25" s="64" t="s">
        <v>2864</v>
      </c>
      <c r="G25" s="64" t="s">
        <v>1796</v>
      </c>
      <c r="K25" s="64" t="s">
        <v>2841</v>
      </c>
      <c r="L25" s="64" t="s">
        <v>2841</v>
      </c>
    </row>
    <row r="26" spans="1:12">
      <c r="A26" s="64" t="s">
        <v>2865</v>
      </c>
      <c r="B26" s="63" t="s">
        <v>1798</v>
      </c>
      <c r="C26" s="64" t="s">
        <v>2865</v>
      </c>
      <c r="D26" s="64" t="s">
        <v>2865</v>
      </c>
      <c r="G26" s="64" t="s">
        <v>1793</v>
      </c>
      <c r="K26" s="64" t="s">
        <v>2841</v>
      </c>
      <c r="L26" s="64" t="s">
        <v>2841</v>
      </c>
    </row>
    <row r="27" spans="1:12">
      <c r="A27" s="64" t="s">
        <v>2866</v>
      </c>
      <c r="B27" s="63" t="s">
        <v>1799</v>
      </c>
      <c r="C27" s="64" t="s">
        <v>2866</v>
      </c>
      <c r="D27" s="64" t="s">
        <v>2866</v>
      </c>
      <c r="G27" s="64" t="s">
        <v>1793</v>
      </c>
      <c r="K27" s="64" t="s">
        <v>2841</v>
      </c>
      <c r="L27" s="64" t="s">
        <v>2841</v>
      </c>
    </row>
    <row r="28" spans="1:12">
      <c r="A28" s="64" t="s">
        <v>2867</v>
      </c>
      <c r="B28" s="63" t="s">
        <v>1800</v>
      </c>
      <c r="C28" s="64" t="s">
        <v>2867</v>
      </c>
      <c r="D28" s="64" t="s">
        <v>2867</v>
      </c>
      <c r="G28" s="64" t="s">
        <v>1796</v>
      </c>
      <c r="K28" s="64" t="s">
        <v>2841</v>
      </c>
      <c r="L28" s="64" t="s">
        <v>2841</v>
      </c>
    </row>
    <row r="29" spans="1:12">
      <c r="A29" s="64" t="s">
        <v>2868</v>
      </c>
      <c r="B29" s="63" t="s">
        <v>1801</v>
      </c>
      <c r="C29" s="64" t="s">
        <v>2868</v>
      </c>
      <c r="D29" s="64" t="s">
        <v>2868</v>
      </c>
      <c r="G29" s="64" t="s">
        <v>1802</v>
      </c>
      <c r="K29" s="64" t="s">
        <v>2841</v>
      </c>
      <c r="L29" s="64" t="s">
        <v>2841</v>
      </c>
    </row>
    <row r="30" spans="1:12">
      <c r="A30" s="64" t="s">
        <v>2869</v>
      </c>
      <c r="B30" s="63" t="s">
        <v>1803</v>
      </c>
      <c r="C30" s="64" t="s">
        <v>2869</v>
      </c>
      <c r="D30" s="64" t="s">
        <v>2869</v>
      </c>
      <c r="G30" s="64" t="s">
        <v>1804</v>
      </c>
      <c r="K30" s="64" t="s">
        <v>2841</v>
      </c>
      <c r="L30" s="64" t="s">
        <v>2841</v>
      </c>
    </row>
    <row r="31" spans="1:12">
      <c r="A31" s="64" t="s">
        <v>2870</v>
      </c>
      <c r="B31" s="63" t="s">
        <v>1805</v>
      </c>
      <c r="C31" s="64" t="s">
        <v>2870</v>
      </c>
      <c r="D31" s="64" t="s">
        <v>2870</v>
      </c>
      <c r="G31" s="64" t="s">
        <v>1778</v>
      </c>
      <c r="K31" s="64" t="s">
        <v>2841</v>
      </c>
      <c r="L31" s="64" t="s">
        <v>2841</v>
      </c>
    </row>
    <row r="32" spans="1:12">
      <c r="A32" s="64" t="s">
        <v>2871</v>
      </c>
      <c r="B32" s="63" t="s">
        <v>1806</v>
      </c>
      <c r="C32" s="64" t="s">
        <v>2871</v>
      </c>
      <c r="D32" s="64" t="s">
        <v>2871</v>
      </c>
      <c r="G32" s="64" t="s">
        <v>1778</v>
      </c>
      <c r="K32" s="64" t="s">
        <v>2841</v>
      </c>
      <c r="L32" s="64" t="s">
        <v>2841</v>
      </c>
    </row>
    <row r="33" spans="1:13">
      <c r="A33" s="64" t="s">
        <v>2872</v>
      </c>
      <c r="B33" s="63" t="s">
        <v>1807</v>
      </c>
      <c r="C33" s="64" t="s">
        <v>2872</v>
      </c>
      <c r="D33" s="64" t="s">
        <v>2872</v>
      </c>
      <c r="G33" s="64" t="s">
        <v>1793</v>
      </c>
      <c r="K33" s="64" t="s">
        <v>2841</v>
      </c>
      <c r="L33" s="64" t="s">
        <v>2841</v>
      </c>
    </row>
    <row r="34" spans="1:13">
      <c r="A34" s="64" t="s">
        <v>2873</v>
      </c>
      <c r="B34" s="63" t="s">
        <v>1808</v>
      </c>
      <c r="C34" s="64" t="s">
        <v>2873</v>
      </c>
      <c r="D34" s="64" t="s">
        <v>2873</v>
      </c>
      <c r="G34" s="64" t="s">
        <v>1778</v>
      </c>
      <c r="K34" s="64" t="s">
        <v>2841</v>
      </c>
      <c r="L34" s="64" t="s">
        <v>2841</v>
      </c>
      <c r="M34" s="64" t="s">
        <v>2839</v>
      </c>
    </row>
    <row r="35" spans="1:13">
      <c r="A35" s="64" t="s">
        <v>2874</v>
      </c>
      <c r="B35" s="63" t="s">
        <v>1809</v>
      </c>
      <c r="C35" s="64" t="s">
        <v>2874</v>
      </c>
      <c r="D35" s="64" t="s">
        <v>2874</v>
      </c>
      <c r="G35" s="64" t="s">
        <v>1778</v>
      </c>
      <c r="K35" s="64" t="s">
        <v>2841</v>
      </c>
      <c r="L35" s="64" t="s">
        <v>2841</v>
      </c>
    </row>
    <row r="36" spans="1:13">
      <c r="A36" s="64" t="s">
        <v>2875</v>
      </c>
      <c r="B36" s="63" t="s">
        <v>1810</v>
      </c>
      <c r="C36" s="64" t="s">
        <v>2875</v>
      </c>
      <c r="D36" s="64" t="s">
        <v>2875</v>
      </c>
      <c r="G36" s="64" t="s">
        <v>1778</v>
      </c>
      <c r="K36" s="64" t="s">
        <v>2841</v>
      </c>
      <c r="L36" s="64" t="s">
        <v>2841</v>
      </c>
    </row>
    <row r="37" spans="1:13">
      <c r="A37" s="64" t="s">
        <v>2876</v>
      </c>
      <c r="B37" s="63" t="s">
        <v>1811</v>
      </c>
      <c r="C37" s="64" t="s">
        <v>2876</v>
      </c>
      <c r="D37" s="64" t="s">
        <v>2876</v>
      </c>
      <c r="G37" s="64" t="s">
        <v>1778</v>
      </c>
      <c r="K37" s="64" t="s">
        <v>2841</v>
      </c>
      <c r="L37" s="64" t="s">
        <v>2841</v>
      </c>
    </row>
    <row r="38" spans="1:13">
      <c r="A38" s="64" t="s">
        <v>2877</v>
      </c>
      <c r="B38" s="63" t="s">
        <v>1812</v>
      </c>
      <c r="C38" s="64" t="s">
        <v>2877</v>
      </c>
      <c r="D38" s="64" t="s">
        <v>2877</v>
      </c>
      <c r="G38" s="64" t="s">
        <v>1793</v>
      </c>
      <c r="K38" s="64" t="s">
        <v>2841</v>
      </c>
      <c r="L38" s="64" t="s">
        <v>2841</v>
      </c>
    </row>
    <row r="39" spans="1:13">
      <c r="A39" s="64" t="s">
        <v>2878</v>
      </c>
      <c r="B39" s="63" t="s">
        <v>1813</v>
      </c>
      <c r="C39" s="64" t="s">
        <v>2878</v>
      </c>
      <c r="D39" s="64" t="s">
        <v>2878</v>
      </c>
      <c r="G39" s="64" t="s">
        <v>1796</v>
      </c>
      <c r="K39" s="64" t="s">
        <v>2841</v>
      </c>
      <c r="L39" s="64" t="s">
        <v>2841</v>
      </c>
    </row>
    <row r="40" spans="1:13">
      <c r="A40" s="64" t="s">
        <v>2879</v>
      </c>
      <c r="B40" s="63" t="s">
        <v>1814</v>
      </c>
      <c r="C40" s="64" t="s">
        <v>2879</v>
      </c>
      <c r="D40" s="64" t="s">
        <v>2879</v>
      </c>
      <c r="G40" s="64" t="s">
        <v>1804</v>
      </c>
      <c r="K40" s="64" t="s">
        <v>2841</v>
      </c>
      <c r="L40" s="64" t="s">
        <v>2841</v>
      </c>
    </row>
    <row r="41" spans="1:13">
      <c r="A41" s="64" t="s">
        <v>2880</v>
      </c>
      <c r="B41" s="63" t="s">
        <v>1815</v>
      </c>
      <c r="C41" s="64" t="s">
        <v>2880</v>
      </c>
      <c r="D41" s="64" t="s">
        <v>2880</v>
      </c>
      <c r="G41" s="64" t="s">
        <v>1804</v>
      </c>
      <c r="K41" s="64" t="s">
        <v>2841</v>
      </c>
      <c r="L41" s="64" t="s">
        <v>2841</v>
      </c>
    </row>
    <row r="42" spans="1:13">
      <c r="A42" s="64" t="s">
        <v>2881</v>
      </c>
      <c r="B42" s="63" t="s">
        <v>1816</v>
      </c>
      <c r="C42" s="64" t="s">
        <v>2881</v>
      </c>
      <c r="D42" s="64" t="s">
        <v>2881</v>
      </c>
      <c r="G42" s="64" t="s">
        <v>1793</v>
      </c>
      <c r="K42" s="64" t="s">
        <v>2841</v>
      </c>
      <c r="L42" s="64" t="s">
        <v>2841</v>
      </c>
    </row>
    <row r="43" spans="1:13">
      <c r="A43" s="64" t="s">
        <v>2882</v>
      </c>
      <c r="B43" s="63" t="s">
        <v>1817</v>
      </c>
      <c r="C43" s="64" t="s">
        <v>2882</v>
      </c>
      <c r="D43" s="64" t="s">
        <v>2882</v>
      </c>
      <c r="G43" s="64" t="s">
        <v>1793</v>
      </c>
      <c r="K43" s="64" t="s">
        <v>2841</v>
      </c>
      <c r="L43" s="64" t="s">
        <v>2841</v>
      </c>
    </row>
    <row r="44" spans="1:13">
      <c r="A44" s="64" t="s">
        <v>2883</v>
      </c>
      <c r="B44" s="63" t="s">
        <v>1818</v>
      </c>
      <c r="C44" s="64" t="s">
        <v>2883</v>
      </c>
      <c r="D44" s="64" t="s">
        <v>2883</v>
      </c>
      <c r="G44" s="64" t="s">
        <v>1793</v>
      </c>
      <c r="K44" s="64" t="s">
        <v>2841</v>
      </c>
      <c r="L44" s="64" t="s">
        <v>2841</v>
      </c>
    </row>
    <row r="45" spans="1:13">
      <c r="A45" s="64" t="s">
        <v>2884</v>
      </c>
      <c r="B45" s="63" t="s">
        <v>1819</v>
      </c>
      <c r="C45" s="64" t="s">
        <v>2884</v>
      </c>
      <c r="D45" s="64" t="s">
        <v>2884</v>
      </c>
      <c r="G45" s="64" t="s">
        <v>1802</v>
      </c>
      <c r="K45" s="64" t="s">
        <v>2841</v>
      </c>
      <c r="L45" s="64" t="s">
        <v>2841</v>
      </c>
    </row>
    <row r="46" spans="1:13">
      <c r="A46" s="64" t="s">
        <v>2885</v>
      </c>
      <c r="B46" s="63" t="s">
        <v>1820</v>
      </c>
      <c r="C46" s="64" t="s">
        <v>2885</v>
      </c>
      <c r="D46" s="64" t="s">
        <v>2885</v>
      </c>
      <c r="G46" s="64" t="s">
        <v>1802</v>
      </c>
      <c r="K46" s="64" t="s">
        <v>2841</v>
      </c>
      <c r="L46" s="64" t="s">
        <v>2841</v>
      </c>
    </row>
    <row r="47" spans="1:13">
      <c r="A47" s="64" t="s">
        <v>2886</v>
      </c>
      <c r="B47" s="63" t="s">
        <v>1821</v>
      </c>
      <c r="C47" s="64" t="s">
        <v>2886</v>
      </c>
      <c r="D47" s="64" t="s">
        <v>2886</v>
      </c>
      <c r="G47" s="64" t="s">
        <v>1802</v>
      </c>
      <c r="K47" s="64" t="s">
        <v>2841</v>
      </c>
      <c r="L47" s="64" t="s">
        <v>2841</v>
      </c>
    </row>
    <row r="48" spans="1:13">
      <c r="A48" s="64" t="s">
        <v>2887</v>
      </c>
      <c r="B48" s="63" t="s">
        <v>1822</v>
      </c>
      <c r="C48" s="64" t="s">
        <v>2887</v>
      </c>
      <c r="D48" s="64" t="s">
        <v>2887</v>
      </c>
      <c r="G48" s="64" t="s">
        <v>1802</v>
      </c>
      <c r="K48" s="64" t="s">
        <v>2841</v>
      </c>
      <c r="L48" s="64" t="s">
        <v>2841</v>
      </c>
    </row>
    <row r="49" spans="1:12">
      <c r="A49" s="64" t="s">
        <v>2888</v>
      </c>
      <c r="B49" s="63" t="s">
        <v>1823</v>
      </c>
      <c r="C49" s="64" t="s">
        <v>2888</v>
      </c>
      <c r="D49" s="64" t="s">
        <v>2888</v>
      </c>
      <c r="G49" s="64" t="s">
        <v>1824</v>
      </c>
      <c r="K49" s="64" t="s">
        <v>2841</v>
      </c>
      <c r="L49" s="64" t="s">
        <v>2841</v>
      </c>
    </row>
    <row r="50" spans="1:12">
      <c r="A50" s="64" t="s">
        <v>2889</v>
      </c>
      <c r="B50" s="63" t="s">
        <v>1825</v>
      </c>
      <c r="C50" s="64" t="s">
        <v>2889</v>
      </c>
      <c r="D50" s="64" t="s">
        <v>2889</v>
      </c>
      <c r="G50" s="64" t="s">
        <v>1824</v>
      </c>
      <c r="K50" s="64" t="s">
        <v>2841</v>
      </c>
      <c r="L50" s="64" t="s">
        <v>2841</v>
      </c>
    </row>
    <row r="51" spans="1:12">
      <c r="A51" s="64" t="s">
        <v>2890</v>
      </c>
      <c r="B51" s="63" t="s">
        <v>1826</v>
      </c>
      <c r="C51" s="64" t="s">
        <v>2890</v>
      </c>
      <c r="D51" s="64" t="s">
        <v>2890</v>
      </c>
      <c r="G51" s="64" t="s">
        <v>1793</v>
      </c>
      <c r="K51" s="64" t="s">
        <v>2841</v>
      </c>
      <c r="L51" s="64" t="s">
        <v>2841</v>
      </c>
    </row>
    <row r="52" spans="1:12">
      <c r="A52" s="64" t="s">
        <v>2891</v>
      </c>
      <c r="B52" s="63" t="s">
        <v>1827</v>
      </c>
      <c r="C52" s="64" t="s">
        <v>2891</v>
      </c>
      <c r="D52" s="64" t="s">
        <v>2891</v>
      </c>
      <c r="G52" s="64" t="s">
        <v>1778</v>
      </c>
      <c r="K52" s="64" t="s">
        <v>2841</v>
      </c>
      <c r="L52" s="64" t="s">
        <v>2841</v>
      </c>
    </row>
    <row r="53" spans="1:12">
      <c r="A53" s="64" t="s">
        <v>2892</v>
      </c>
      <c r="B53" s="63" t="s">
        <v>1828</v>
      </c>
      <c r="C53" s="64" t="s">
        <v>2892</v>
      </c>
      <c r="D53" s="64" t="s">
        <v>2892</v>
      </c>
      <c r="G53" s="64" t="s">
        <v>1778</v>
      </c>
      <c r="K53" s="64" t="s">
        <v>2841</v>
      </c>
      <c r="L53" s="64" t="s">
        <v>2841</v>
      </c>
    </row>
    <row r="54" spans="1:12">
      <c r="A54" s="64" t="s">
        <v>2893</v>
      </c>
      <c r="B54" s="63" t="s">
        <v>1829</v>
      </c>
      <c r="C54" s="64" t="s">
        <v>2893</v>
      </c>
      <c r="D54" s="64" t="s">
        <v>2893</v>
      </c>
      <c r="G54" s="64" t="s">
        <v>1778</v>
      </c>
      <c r="K54" s="64" t="s">
        <v>2841</v>
      </c>
      <c r="L54" s="64" t="s">
        <v>2841</v>
      </c>
    </row>
    <row r="55" spans="1:12">
      <c r="A55" s="64" t="s">
        <v>2894</v>
      </c>
      <c r="B55" s="63" t="s">
        <v>1830</v>
      </c>
      <c r="C55" s="64" t="s">
        <v>2894</v>
      </c>
      <c r="D55" s="64" t="s">
        <v>2894</v>
      </c>
      <c r="G55" s="64" t="s">
        <v>1793</v>
      </c>
      <c r="K55" s="64" t="s">
        <v>2841</v>
      </c>
      <c r="L55" s="64" t="s">
        <v>2841</v>
      </c>
    </row>
    <row r="56" spans="1:12">
      <c r="A56" s="64" t="s">
        <v>2895</v>
      </c>
      <c r="B56" s="63" t="s">
        <v>1831</v>
      </c>
      <c r="C56" s="64" t="s">
        <v>2895</v>
      </c>
      <c r="D56" s="64" t="s">
        <v>2895</v>
      </c>
      <c r="G56" s="64" t="s">
        <v>1793</v>
      </c>
      <c r="K56" s="64" t="s">
        <v>2841</v>
      </c>
      <c r="L56" s="64" t="s">
        <v>2841</v>
      </c>
    </row>
    <row r="57" spans="1:12">
      <c r="A57" s="64" t="s">
        <v>2896</v>
      </c>
      <c r="B57" s="63" t="s">
        <v>1832</v>
      </c>
      <c r="C57" s="64" t="s">
        <v>2896</v>
      </c>
      <c r="D57" s="64" t="s">
        <v>2896</v>
      </c>
      <c r="G57" s="64" t="s">
        <v>1793</v>
      </c>
      <c r="K57" s="64" t="s">
        <v>2841</v>
      </c>
      <c r="L57" s="64" t="s">
        <v>2841</v>
      </c>
    </row>
    <row r="58" spans="1:12">
      <c r="A58" s="64" t="s">
        <v>2897</v>
      </c>
      <c r="B58" s="63" t="s">
        <v>1833</v>
      </c>
      <c r="C58" s="64" t="s">
        <v>2897</v>
      </c>
      <c r="D58" s="64" t="s">
        <v>2897</v>
      </c>
      <c r="G58" s="64" t="s">
        <v>1824</v>
      </c>
      <c r="K58" s="64" t="s">
        <v>2841</v>
      </c>
      <c r="L58" s="64" t="s">
        <v>2841</v>
      </c>
    </row>
    <row r="59" spans="1:12">
      <c r="A59" s="64" t="s">
        <v>2898</v>
      </c>
      <c r="B59" s="63" t="s">
        <v>1834</v>
      </c>
      <c r="C59" s="64" t="s">
        <v>2898</v>
      </c>
      <c r="D59" s="64" t="s">
        <v>2898</v>
      </c>
      <c r="G59" s="64" t="s">
        <v>1824</v>
      </c>
      <c r="K59" s="64" t="s">
        <v>2841</v>
      </c>
      <c r="L59" s="64" t="s">
        <v>2841</v>
      </c>
    </row>
    <row r="60" spans="1:12">
      <c r="A60" s="64" t="s">
        <v>2899</v>
      </c>
      <c r="B60" s="63" t="s">
        <v>1835</v>
      </c>
      <c r="C60" s="64" t="s">
        <v>2899</v>
      </c>
      <c r="D60" s="64" t="s">
        <v>2899</v>
      </c>
      <c r="G60" s="64" t="s">
        <v>1802</v>
      </c>
      <c r="K60" s="64" t="s">
        <v>2841</v>
      </c>
      <c r="L60" s="64" t="s">
        <v>2841</v>
      </c>
    </row>
    <row r="61" spans="1:12">
      <c r="A61" s="64" t="s">
        <v>2900</v>
      </c>
      <c r="B61" s="63" t="s">
        <v>1836</v>
      </c>
      <c r="C61" s="64" t="s">
        <v>2900</v>
      </c>
      <c r="D61" s="64" t="s">
        <v>2900</v>
      </c>
      <c r="G61" s="64" t="s">
        <v>1802</v>
      </c>
      <c r="K61" s="64" t="s">
        <v>2841</v>
      </c>
      <c r="L61" s="64" t="s">
        <v>2841</v>
      </c>
    </row>
    <row r="62" spans="1:12">
      <c r="A62" s="64" t="s">
        <v>2901</v>
      </c>
      <c r="B62" s="63" t="s">
        <v>1837</v>
      </c>
      <c r="C62" s="64" t="s">
        <v>2901</v>
      </c>
      <c r="D62" s="64" t="s">
        <v>2901</v>
      </c>
      <c r="G62" s="64" t="s">
        <v>1824</v>
      </c>
      <c r="K62" s="64" t="s">
        <v>2841</v>
      </c>
      <c r="L62" s="64" t="s">
        <v>2841</v>
      </c>
    </row>
    <row r="63" spans="1:12">
      <c r="A63" s="64" t="s">
        <v>2902</v>
      </c>
      <c r="B63" s="63" t="s">
        <v>1838</v>
      </c>
      <c r="C63" s="64" t="s">
        <v>2902</v>
      </c>
      <c r="D63" s="64" t="s">
        <v>2902</v>
      </c>
      <c r="G63" s="64" t="s">
        <v>1824</v>
      </c>
      <c r="K63" s="64" t="s">
        <v>2841</v>
      </c>
      <c r="L63" s="64" t="s">
        <v>2841</v>
      </c>
    </row>
    <row r="64" spans="1:12">
      <c r="A64" s="64" t="s">
        <v>2903</v>
      </c>
      <c r="B64" s="63" t="s">
        <v>1839</v>
      </c>
      <c r="C64" s="64" t="s">
        <v>2903</v>
      </c>
      <c r="D64" s="64" t="s">
        <v>2903</v>
      </c>
      <c r="G64" s="64" t="s">
        <v>1824</v>
      </c>
      <c r="K64" s="64" t="s">
        <v>2841</v>
      </c>
      <c r="L64" s="64" t="s">
        <v>2841</v>
      </c>
    </row>
    <row r="65" spans="1:12">
      <c r="A65" s="64" t="s">
        <v>2904</v>
      </c>
      <c r="B65" s="63" t="s">
        <v>1840</v>
      </c>
      <c r="C65" s="64" t="s">
        <v>2904</v>
      </c>
      <c r="D65" s="64" t="s">
        <v>2904</v>
      </c>
      <c r="G65" s="64" t="s">
        <v>1804</v>
      </c>
      <c r="K65" s="64" t="s">
        <v>2841</v>
      </c>
      <c r="L65" s="64" t="s">
        <v>2841</v>
      </c>
    </row>
    <row r="66" spans="1:12">
      <c r="A66" s="64" t="s">
        <v>2905</v>
      </c>
      <c r="B66" s="63" t="s">
        <v>1841</v>
      </c>
      <c r="C66" s="64" t="s">
        <v>2905</v>
      </c>
      <c r="D66" s="64" t="s">
        <v>2905</v>
      </c>
      <c r="G66" s="64" t="s">
        <v>1804</v>
      </c>
      <c r="K66" s="64" t="s">
        <v>2841</v>
      </c>
      <c r="L66" s="64" t="s">
        <v>2841</v>
      </c>
    </row>
    <row r="67" spans="1:12">
      <c r="A67" s="64" t="s">
        <v>2906</v>
      </c>
      <c r="B67" s="63" t="s">
        <v>1842</v>
      </c>
      <c r="C67" s="64" t="s">
        <v>2906</v>
      </c>
      <c r="D67" s="64" t="s">
        <v>2906</v>
      </c>
      <c r="G67" s="64" t="s">
        <v>1804</v>
      </c>
      <c r="K67" s="64" t="s">
        <v>2841</v>
      </c>
      <c r="L67" s="64" t="s">
        <v>2841</v>
      </c>
    </row>
    <row r="68" spans="1:12">
      <c r="A68" s="64" t="s">
        <v>2907</v>
      </c>
      <c r="B68" s="63" t="s">
        <v>1843</v>
      </c>
      <c r="C68" s="64" t="s">
        <v>2907</v>
      </c>
      <c r="D68" s="64" t="s">
        <v>2907</v>
      </c>
      <c r="G68" s="64" t="s">
        <v>1804</v>
      </c>
      <c r="K68" s="64" t="s">
        <v>2841</v>
      </c>
      <c r="L68" s="64" t="s">
        <v>2841</v>
      </c>
    </row>
    <row r="69" spans="1:12">
      <c r="A69" s="64" t="s">
        <v>2908</v>
      </c>
      <c r="B69" s="63" t="s">
        <v>1844</v>
      </c>
      <c r="C69" s="64" t="s">
        <v>2908</v>
      </c>
      <c r="D69" s="64" t="s">
        <v>2908</v>
      </c>
      <c r="G69" s="64" t="s">
        <v>1804</v>
      </c>
      <c r="K69" s="64" t="s">
        <v>2841</v>
      </c>
      <c r="L69" s="64" t="s">
        <v>2841</v>
      </c>
    </row>
    <row r="70" spans="1:12">
      <c r="A70" s="64" t="s">
        <v>2909</v>
      </c>
      <c r="B70" s="63" t="s">
        <v>1845</v>
      </c>
      <c r="C70" s="64" t="s">
        <v>2909</v>
      </c>
      <c r="D70" s="64" t="s">
        <v>2909</v>
      </c>
      <c r="G70" s="64" t="s">
        <v>1802</v>
      </c>
      <c r="K70" s="64" t="s">
        <v>2841</v>
      </c>
      <c r="L70" s="64" t="s">
        <v>2841</v>
      </c>
    </row>
    <row r="71" spans="1:12">
      <c r="A71" s="64" t="s">
        <v>2910</v>
      </c>
      <c r="B71" s="63" t="s">
        <v>1846</v>
      </c>
      <c r="C71" s="64" t="s">
        <v>2910</v>
      </c>
      <c r="D71" s="64" t="s">
        <v>2910</v>
      </c>
      <c r="G71" s="64" t="s">
        <v>1796</v>
      </c>
      <c r="K71" s="64" t="s">
        <v>2841</v>
      </c>
      <c r="L71" s="64" t="s">
        <v>2841</v>
      </c>
    </row>
    <row r="72" spans="1:12">
      <c r="A72" s="64" t="s">
        <v>2911</v>
      </c>
      <c r="B72" s="63" t="s">
        <v>1847</v>
      </c>
      <c r="C72" s="64" t="s">
        <v>2911</v>
      </c>
      <c r="D72" s="64" t="s">
        <v>2911</v>
      </c>
      <c r="G72" s="64" t="s">
        <v>1796</v>
      </c>
      <c r="K72" s="64" t="s">
        <v>2841</v>
      </c>
      <c r="L72" s="64" t="s">
        <v>2841</v>
      </c>
    </row>
    <row r="73" spans="1:12">
      <c r="A73" s="64" t="s">
        <v>2912</v>
      </c>
      <c r="B73" s="63" t="s">
        <v>1848</v>
      </c>
      <c r="C73" s="64" t="s">
        <v>2912</v>
      </c>
      <c r="D73" s="64" t="s">
        <v>2912</v>
      </c>
      <c r="G73" s="64" t="s">
        <v>1796</v>
      </c>
      <c r="K73" s="64" t="s">
        <v>2841</v>
      </c>
      <c r="L73" s="64" t="s">
        <v>2841</v>
      </c>
    </row>
    <row r="74" spans="1:12">
      <c r="A74" s="64" t="s">
        <v>2913</v>
      </c>
      <c r="B74" s="63" t="s">
        <v>1849</v>
      </c>
      <c r="C74" s="64" t="s">
        <v>2913</v>
      </c>
      <c r="D74" s="64" t="s">
        <v>2913</v>
      </c>
      <c r="G74" s="64" t="s">
        <v>1796</v>
      </c>
      <c r="K74" s="64" t="s">
        <v>2841</v>
      </c>
      <c r="L74" s="64" t="s">
        <v>2841</v>
      </c>
    </row>
    <row r="75" spans="1:12">
      <c r="A75" s="64" t="s">
        <v>2914</v>
      </c>
      <c r="B75" s="63" t="s">
        <v>1850</v>
      </c>
      <c r="C75" s="64" t="s">
        <v>2914</v>
      </c>
      <c r="D75" s="64" t="s">
        <v>2914</v>
      </c>
      <c r="G75" s="64" t="s">
        <v>1796</v>
      </c>
      <c r="K75" s="64" t="s">
        <v>2841</v>
      </c>
      <c r="L75" s="64" t="s">
        <v>2841</v>
      </c>
    </row>
    <row r="76" spans="1:12">
      <c r="A76" s="64" t="s">
        <v>2915</v>
      </c>
      <c r="B76" s="63" t="s">
        <v>1851</v>
      </c>
      <c r="C76" s="64" t="s">
        <v>2915</v>
      </c>
      <c r="D76" s="64" t="s">
        <v>2915</v>
      </c>
      <c r="G76" s="64" t="s">
        <v>1796</v>
      </c>
      <c r="K76" s="64" t="s">
        <v>2841</v>
      </c>
      <c r="L76" s="64" t="s">
        <v>2841</v>
      </c>
    </row>
    <row r="77" spans="1:12">
      <c r="A77" s="64" t="s">
        <v>2916</v>
      </c>
      <c r="B77" s="63" t="s">
        <v>1852</v>
      </c>
      <c r="C77" s="64" t="s">
        <v>2916</v>
      </c>
      <c r="D77" s="64" t="s">
        <v>2916</v>
      </c>
      <c r="G77" s="64" t="s">
        <v>1804</v>
      </c>
      <c r="K77" s="64" t="s">
        <v>2841</v>
      </c>
      <c r="L77" s="64" t="s">
        <v>2841</v>
      </c>
    </row>
    <row r="78" spans="1:12">
      <c r="A78" s="64" t="s">
        <v>2917</v>
      </c>
      <c r="B78" s="63" t="s">
        <v>1853</v>
      </c>
      <c r="C78" s="64" t="s">
        <v>2917</v>
      </c>
      <c r="D78" s="64" t="s">
        <v>2917</v>
      </c>
      <c r="G78" s="64" t="s">
        <v>1804</v>
      </c>
      <c r="K78" s="64" t="s">
        <v>2841</v>
      </c>
      <c r="L78" s="64" t="s">
        <v>2841</v>
      </c>
    </row>
    <row r="79" spans="1:12">
      <c r="A79" s="64" t="s">
        <v>2918</v>
      </c>
      <c r="B79" s="63" t="s">
        <v>1854</v>
      </c>
      <c r="C79" s="64" t="s">
        <v>2918</v>
      </c>
      <c r="D79" s="64" t="s">
        <v>2918</v>
      </c>
      <c r="G79" s="64" t="s">
        <v>1855</v>
      </c>
      <c r="K79" s="64" t="s">
        <v>2841</v>
      </c>
      <c r="L79" s="64" t="s">
        <v>2841</v>
      </c>
    </row>
    <row r="80" spans="1:12">
      <c r="A80" s="64" t="s">
        <v>2919</v>
      </c>
      <c r="B80" s="63" t="s">
        <v>1856</v>
      </c>
      <c r="C80" s="64" t="s">
        <v>2919</v>
      </c>
      <c r="D80" s="64" t="s">
        <v>2919</v>
      </c>
      <c r="G80" s="64" t="s">
        <v>1855</v>
      </c>
      <c r="K80" s="64" t="s">
        <v>2841</v>
      </c>
      <c r="L80" s="64" t="s">
        <v>2841</v>
      </c>
    </row>
    <row r="81" spans="1:13">
      <c r="A81" s="64" t="s">
        <v>2920</v>
      </c>
      <c r="B81" s="63" t="s">
        <v>1857</v>
      </c>
      <c r="C81" s="64" t="s">
        <v>2920</v>
      </c>
      <c r="D81" s="64" t="s">
        <v>2920</v>
      </c>
      <c r="G81" s="64" t="s">
        <v>1855</v>
      </c>
      <c r="K81" s="64" t="s">
        <v>2841</v>
      </c>
      <c r="L81" s="64" t="s">
        <v>2841</v>
      </c>
    </row>
    <row r="82" spans="1:13">
      <c r="A82" s="64" t="s">
        <v>2921</v>
      </c>
      <c r="B82" s="63" t="s">
        <v>1858</v>
      </c>
      <c r="C82" s="64" t="s">
        <v>2921</v>
      </c>
      <c r="D82" s="64" t="s">
        <v>2921</v>
      </c>
      <c r="G82" s="64" t="s">
        <v>1855</v>
      </c>
      <c r="K82" s="64" t="s">
        <v>2841</v>
      </c>
      <c r="L82" s="64" t="s">
        <v>2841</v>
      </c>
    </row>
    <row r="83" spans="1:13">
      <c r="A83" s="64" t="s">
        <v>2922</v>
      </c>
      <c r="B83" s="63" t="s">
        <v>1859</v>
      </c>
      <c r="C83" s="64" t="s">
        <v>2922</v>
      </c>
      <c r="D83" s="64" t="s">
        <v>2922</v>
      </c>
      <c r="G83" s="64" t="s">
        <v>1855</v>
      </c>
      <c r="K83" s="64" t="s">
        <v>2841</v>
      </c>
      <c r="L83" s="64" t="s">
        <v>2841</v>
      </c>
    </row>
    <row r="84" spans="1:13">
      <c r="A84" s="64" t="s">
        <v>2923</v>
      </c>
      <c r="B84" s="63" t="s">
        <v>1860</v>
      </c>
      <c r="C84" s="64" t="s">
        <v>2923</v>
      </c>
      <c r="D84" s="64" t="s">
        <v>2923</v>
      </c>
      <c r="G84" s="64" t="s">
        <v>1770</v>
      </c>
      <c r="K84" s="64" t="s">
        <v>2841</v>
      </c>
      <c r="L84" s="64" t="s">
        <v>2841</v>
      </c>
    </row>
    <row r="85" spans="1:13">
      <c r="A85" s="64" t="s">
        <v>2924</v>
      </c>
      <c r="B85" s="63" t="s">
        <v>1861</v>
      </c>
      <c r="C85" s="64" t="s">
        <v>2924</v>
      </c>
      <c r="D85" s="64" t="s">
        <v>2924</v>
      </c>
      <c r="G85" s="64" t="s">
        <v>1770</v>
      </c>
      <c r="K85" s="64" t="s">
        <v>2841</v>
      </c>
      <c r="L85" s="64" t="s">
        <v>2841</v>
      </c>
    </row>
    <row r="86" spans="1:13">
      <c r="A86" s="64" t="s">
        <v>2925</v>
      </c>
      <c r="B86" s="63" t="s">
        <v>1862</v>
      </c>
      <c r="C86" s="64" t="s">
        <v>2925</v>
      </c>
      <c r="D86" s="64" t="s">
        <v>2925</v>
      </c>
      <c r="G86" s="64" t="s">
        <v>1855</v>
      </c>
      <c r="K86" s="64" t="s">
        <v>2841</v>
      </c>
      <c r="L86" s="64" t="s">
        <v>2841</v>
      </c>
    </row>
    <row r="87" spans="1:13">
      <c r="A87" s="64" t="s">
        <v>2926</v>
      </c>
      <c r="B87" s="63" t="s">
        <v>1863</v>
      </c>
      <c r="C87" s="64" t="s">
        <v>2926</v>
      </c>
      <c r="D87" s="64" t="s">
        <v>2926</v>
      </c>
      <c r="G87" s="64" t="s">
        <v>1855</v>
      </c>
      <c r="K87" s="64" t="s">
        <v>2841</v>
      </c>
      <c r="L87" s="64" t="s">
        <v>2841</v>
      </c>
    </row>
    <row r="88" spans="1:13">
      <c r="A88" s="64" t="s">
        <v>2927</v>
      </c>
      <c r="B88" s="63" t="s">
        <v>1864</v>
      </c>
      <c r="C88" s="64" t="s">
        <v>2927</v>
      </c>
      <c r="D88" s="64" t="s">
        <v>2927</v>
      </c>
      <c r="G88" s="64" t="s">
        <v>1855</v>
      </c>
      <c r="K88" s="64" t="s">
        <v>2841</v>
      </c>
      <c r="L88" s="64" t="s">
        <v>2841</v>
      </c>
    </row>
    <row r="89" spans="1:13">
      <c r="A89" s="64" t="s">
        <v>2928</v>
      </c>
      <c r="B89" s="63" t="s">
        <v>1865</v>
      </c>
      <c r="C89" s="64" t="s">
        <v>2928</v>
      </c>
      <c r="D89" s="64" t="s">
        <v>2928</v>
      </c>
      <c r="G89" s="64" t="s">
        <v>1855</v>
      </c>
      <c r="K89" s="64" t="s">
        <v>2841</v>
      </c>
      <c r="L89" s="64" t="s">
        <v>2841</v>
      </c>
    </row>
    <row r="90" spans="1:13">
      <c r="A90" s="64" t="s">
        <v>2929</v>
      </c>
      <c r="B90" s="63" t="s">
        <v>1866</v>
      </c>
      <c r="C90" s="64" t="s">
        <v>2929</v>
      </c>
      <c r="D90" s="64" t="s">
        <v>2929</v>
      </c>
      <c r="G90" s="64" t="s">
        <v>1855</v>
      </c>
      <c r="K90" s="64" t="s">
        <v>2841</v>
      </c>
      <c r="L90" s="64" t="s">
        <v>2841</v>
      </c>
    </row>
    <row r="91" spans="1:13">
      <c r="A91" s="64" t="s">
        <v>2930</v>
      </c>
      <c r="B91" s="63" t="s">
        <v>1867</v>
      </c>
      <c r="C91" s="64" t="s">
        <v>2930</v>
      </c>
      <c r="D91" s="64" t="s">
        <v>2930</v>
      </c>
      <c r="G91" s="64" t="s">
        <v>1855</v>
      </c>
      <c r="K91" s="64" t="s">
        <v>2841</v>
      </c>
      <c r="L91" s="64" t="s">
        <v>2841</v>
      </c>
    </row>
    <row r="92" spans="1:13">
      <c r="A92" s="64" t="s">
        <v>2931</v>
      </c>
      <c r="B92" s="63" t="s">
        <v>1868</v>
      </c>
      <c r="C92" s="64" t="s">
        <v>2931</v>
      </c>
      <c r="D92" s="64" t="s">
        <v>2931</v>
      </c>
      <c r="G92" s="64" t="s">
        <v>1855</v>
      </c>
      <c r="K92" s="64" t="s">
        <v>2841</v>
      </c>
      <c r="L92" s="64" t="s">
        <v>2841</v>
      </c>
    </row>
    <row r="93" spans="1:13">
      <c r="A93" s="64" t="s">
        <v>2932</v>
      </c>
      <c r="B93" s="63" t="s">
        <v>1869</v>
      </c>
      <c r="C93" s="64" t="s">
        <v>2932</v>
      </c>
      <c r="D93" s="64" t="s">
        <v>2932</v>
      </c>
      <c r="G93" s="64" t="s">
        <v>1770</v>
      </c>
      <c r="K93" s="64" t="s">
        <v>2841</v>
      </c>
      <c r="L93" s="64" t="s">
        <v>2841</v>
      </c>
    </row>
    <row r="94" spans="1:13">
      <c r="A94" s="64" t="s">
        <v>1871</v>
      </c>
      <c r="B94" s="63" t="s">
        <v>1870</v>
      </c>
      <c r="C94" s="7" t="s">
        <v>2933</v>
      </c>
      <c r="D94" s="7" t="s">
        <v>2934</v>
      </c>
      <c r="E94" s="64" t="s">
        <v>1872</v>
      </c>
      <c r="F94" s="64" t="s">
        <v>1873</v>
      </c>
      <c r="G94" s="64" t="s">
        <v>1874</v>
      </c>
      <c r="H94" s="64" t="s">
        <v>1875</v>
      </c>
      <c r="I94" s="64" t="s">
        <v>1874</v>
      </c>
      <c r="J94" s="64" t="s">
        <v>1875</v>
      </c>
      <c r="K94" s="64" t="s">
        <v>2935</v>
      </c>
      <c r="L94" s="64" t="s">
        <v>2935</v>
      </c>
      <c r="M94" s="64" t="s">
        <v>1876</v>
      </c>
    </row>
    <row r="95" spans="1:13">
      <c r="A95" s="64" t="s">
        <v>1878</v>
      </c>
      <c r="B95" s="63" t="s">
        <v>1877</v>
      </c>
      <c r="C95" s="7" t="s">
        <v>2936</v>
      </c>
      <c r="D95" s="7" t="s">
        <v>2937</v>
      </c>
      <c r="E95" s="73" t="s">
        <v>2650</v>
      </c>
      <c r="F95" s="64" t="s">
        <v>1879</v>
      </c>
      <c r="G95" s="64" t="s">
        <v>1880</v>
      </c>
      <c r="H95" s="64" t="s">
        <v>1879</v>
      </c>
      <c r="I95" s="64" t="s">
        <v>1880</v>
      </c>
      <c r="K95" s="64" t="s">
        <v>2935</v>
      </c>
      <c r="L95" s="64" t="s">
        <v>2841</v>
      </c>
      <c r="M95" s="64" t="s">
        <v>1881</v>
      </c>
    </row>
    <row r="96" spans="1:13">
      <c r="A96" s="64" t="s">
        <v>1878</v>
      </c>
      <c r="B96" s="63" t="s">
        <v>1882</v>
      </c>
      <c r="C96" s="7" t="s">
        <v>2936</v>
      </c>
      <c r="D96" s="7" t="s">
        <v>2937</v>
      </c>
      <c r="E96" s="73" t="s">
        <v>2650</v>
      </c>
      <c r="F96" s="64" t="s">
        <v>1879</v>
      </c>
      <c r="G96" s="64" t="s">
        <v>1880</v>
      </c>
      <c r="H96" s="64" t="s">
        <v>1879</v>
      </c>
      <c r="I96" s="64" t="s">
        <v>1880</v>
      </c>
      <c r="K96" s="64" t="s">
        <v>2935</v>
      </c>
      <c r="L96" s="64" t="s">
        <v>2841</v>
      </c>
      <c r="M96" s="64" t="s">
        <v>1881</v>
      </c>
    </row>
    <row r="97" spans="1:13">
      <c r="A97" s="64" t="s">
        <v>457</v>
      </c>
      <c r="B97" s="63" t="s">
        <v>1883</v>
      </c>
      <c r="C97" s="7" t="s">
        <v>2938</v>
      </c>
      <c r="D97" s="7" t="s">
        <v>2939</v>
      </c>
      <c r="E97" s="64" t="s">
        <v>1884</v>
      </c>
      <c r="F97" s="64" t="s">
        <v>1885</v>
      </c>
      <c r="G97" s="64" t="s">
        <v>25</v>
      </c>
      <c r="H97" s="64" t="s">
        <v>1885</v>
      </c>
      <c r="I97" s="64" t="s">
        <v>25</v>
      </c>
      <c r="J97" s="64" t="s">
        <v>1885</v>
      </c>
      <c r="K97" s="64" t="s">
        <v>2935</v>
      </c>
      <c r="L97" s="64" t="s">
        <v>2935</v>
      </c>
      <c r="M97" s="64" t="s">
        <v>1886</v>
      </c>
    </row>
    <row r="98" spans="1:13">
      <c r="A98" s="64" t="s">
        <v>458</v>
      </c>
      <c r="B98" s="63" t="s">
        <v>1887</v>
      </c>
      <c r="C98" s="7" t="s">
        <v>2940</v>
      </c>
      <c r="D98" s="7" t="s">
        <v>2941</v>
      </c>
      <c r="E98" s="64" t="s">
        <v>1474</v>
      </c>
      <c r="F98" s="64" t="s">
        <v>1885</v>
      </c>
      <c r="G98" s="64" t="s">
        <v>25</v>
      </c>
      <c r="H98" s="64" t="s">
        <v>1885</v>
      </c>
      <c r="I98" s="64" t="s">
        <v>25</v>
      </c>
      <c r="J98" s="64" t="s">
        <v>1885</v>
      </c>
      <c r="K98" s="64" t="s">
        <v>2935</v>
      </c>
      <c r="L98" s="64" t="s">
        <v>2935</v>
      </c>
      <c r="M98" s="64" t="s">
        <v>1888</v>
      </c>
    </row>
    <row r="99" spans="1:13">
      <c r="A99" s="64" t="s">
        <v>459</v>
      </c>
      <c r="B99" s="63" t="s">
        <v>1889</v>
      </c>
      <c r="C99" s="7" t="s">
        <v>2942</v>
      </c>
      <c r="D99" s="7" t="s">
        <v>2943</v>
      </c>
      <c r="E99" s="64" t="s">
        <v>1890</v>
      </c>
      <c r="F99" s="64" t="s">
        <v>1885</v>
      </c>
      <c r="G99" s="64" t="s">
        <v>25</v>
      </c>
      <c r="H99" s="64" t="s">
        <v>1885</v>
      </c>
      <c r="I99" s="64" t="s">
        <v>25</v>
      </c>
      <c r="J99" s="64" t="s">
        <v>1885</v>
      </c>
      <c r="K99" s="64" t="s">
        <v>2935</v>
      </c>
      <c r="L99" s="64" t="s">
        <v>2935</v>
      </c>
      <c r="M99" s="64" t="s">
        <v>1891</v>
      </c>
    </row>
    <row r="100" spans="1:13">
      <c r="A100" s="64" t="s">
        <v>1893</v>
      </c>
      <c r="B100" s="63" t="s">
        <v>1892</v>
      </c>
      <c r="C100" s="7" t="s">
        <v>2944</v>
      </c>
      <c r="D100" s="7" t="s">
        <v>2945</v>
      </c>
      <c r="E100" s="64" t="s">
        <v>1894</v>
      </c>
      <c r="F100" s="64" t="s">
        <v>1895</v>
      </c>
      <c r="G100" s="64" t="s">
        <v>1896</v>
      </c>
      <c r="H100" s="64" t="s">
        <v>1897</v>
      </c>
      <c r="I100" s="64" t="s">
        <v>1896</v>
      </c>
      <c r="J100" s="64" t="s">
        <v>1897</v>
      </c>
      <c r="K100" s="64" t="s">
        <v>2935</v>
      </c>
      <c r="L100" s="64" t="s">
        <v>2935</v>
      </c>
      <c r="M100" s="64" t="s">
        <v>1898</v>
      </c>
    </row>
    <row r="101" spans="1:13">
      <c r="A101" s="64" t="s">
        <v>1900</v>
      </c>
      <c r="B101" s="63" t="s">
        <v>1899</v>
      </c>
      <c r="C101" s="7" t="s">
        <v>2946</v>
      </c>
      <c r="D101" s="7" t="s">
        <v>2947</v>
      </c>
      <c r="E101" s="73" t="s">
        <v>2651</v>
      </c>
      <c r="F101" s="64" t="s">
        <v>1901</v>
      </c>
      <c r="G101" s="64" t="s">
        <v>1902</v>
      </c>
      <c r="H101" s="64" t="s">
        <v>1901</v>
      </c>
      <c r="I101" s="64" t="s">
        <v>1902</v>
      </c>
      <c r="J101" s="64" t="s">
        <v>1901</v>
      </c>
      <c r="K101" s="64" t="s">
        <v>2935</v>
      </c>
      <c r="L101" s="64" t="s">
        <v>2935</v>
      </c>
      <c r="M101" s="64" t="s">
        <v>1903</v>
      </c>
    </row>
    <row r="102" spans="1:13">
      <c r="A102" s="64" t="s">
        <v>1905</v>
      </c>
      <c r="B102" s="63" t="s">
        <v>1904</v>
      </c>
      <c r="C102" s="7" t="s">
        <v>2948</v>
      </c>
      <c r="D102" s="7" t="s">
        <v>2949</v>
      </c>
      <c r="E102" s="73" t="s">
        <v>2652</v>
      </c>
      <c r="F102" s="64" t="s">
        <v>1901</v>
      </c>
      <c r="G102" s="64" t="s">
        <v>1902</v>
      </c>
      <c r="H102" s="64" t="s">
        <v>1901</v>
      </c>
      <c r="I102" s="64" t="s">
        <v>1902</v>
      </c>
      <c r="J102" s="64" t="s">
        <v>1901</v>
      </c>
      <c r="K102" s="64" t="s">
        <v>2935</v>
      </c>
      <c r="L102" s="64" t="s">
        <v>2935</v>
      </c>
      <c r="M102" s="64" t="s">
        <v>1903</v>
      </c>
    </row>
    <row r="103" spans="1:13">
      <c r="A103" s="64" t="s">
        <v>1907</v>
      </c>
      <c r="B103" s="63" t="s">
        <v>1906</v>
      </c>
      <c r="C103" s="7" t="s">
        <v>2950</v>
      </c>
      <c r="D103" s="7" t="s">
        <v>2951</v>
      </c>
      <c r="E103" s="64" t="s">
        <v>1908</v>
      </c>
      <c r="F103" s="64" t="s">
        <v>1909</v>
      </c>
      <c r="G103" s="64" t="s">
        <v>1896</v>
      </c>
      <c r="H103" s="64" t="s">
        <v>1910</v>
      </c>
      <c r="I103" s="64" t="s">
        <v>1896</v>
      </c>
      <c r="J103" s="64" t="s">
        <v>1909</v>
      </c>
      <c r="K103" s="64" t="s">
        <v>2935</v>
      </c>
      <c r="L103" s="64" t="s">
        <v>2935</v>
      </c>
      <c r="M103" s="64" t="s">
        <v>1911</v>
      </c>
    </row>
    <row r="104" spans="1:13">
      <c r="A104" s="64" t="s">
        <v>1913</v>
      </c>
      <c r="B104" s="63" t="s">
        <v>1912</v>
      </c>
      <c r="C104" s="7" t="s">
        <v>2952</v>
      </c>
      <c r="D104" s="7" t="s">
        <v>2953</v>
      </c>
      <c r="E104" s="64" t="s">
        <v>1914</v>
      </c>
      <c r="F104" s="64" t="s">
        <v>1901</v>
      </c>
      <c r="G104" s="64" t="s">
        <v>1902</v>
      </c>
      <c r="H104" s="64" t="s">
        <v>1915</v>
      </c>
      <c r="I104" s="64" t="s">
        <v>1902</v>
      </c>
      <c r="J104" s="64" t="s">
        <v>1915</v>
      </c>
      <c r="K104" s="64" t="s">
        <v>2935</v>
      </c>
      <c r="L104" s="64" t="s">
        <v>2935</v>
      </c>
      <c r="M104" s="64" t="s">
        <v>1916</v>
      </c>
    </row>
    <row r="105" spans="1:13">
      <c r="A105" s="64" t="s">
        <v>1918</v>
      </c>
      <c r="B105" s="63" t="s">
        <v>1917</v>
      </c>
      <c r="C105" s="7" t="s">
        <v>2954</v>
      </c>
      <c r="D105" s="7" t="s">
        <v>2955</v>
      </c>
      <c r="E105" s="64" t="s">
        <v>1919</v>
      </c>
      <c r="F105" s="64" t="s">
        <v>1901</v>
      </c>
      <c r="G105" s="64" t="s">
        <v>1902</v>
      </c>
      <c r="H105" s="64" t="s">
        <v>1915</v>
      </c>
      <c r="I105" s="64" t="s">
        <v>1902</v>
      </c>
      <c r="J105" s="64" t="s">
        <v>1915</v>
      </c>
      <c r="K105" s="64" t="s">
        <v>2935</v>
      </c>
      <c r="L105" s="64" t="s">
        <v>2935</v>
      </c>
      <c r="M105" s="64" t="s">
        <v>1920</v>
      </c>
    </row>
    <row r="106" spans="1:13">
      <c r="A106" s="64" t="s">
        <v>456</v>
      </c>
      <c r="B106" s="63" t="s">
        <v>1921</v>
      </c>
      <c r="C106" s="7" t="s">
        <v>2956</v>
      </c>
      <c r="D106" s="7" t="s">
        <v>2957</v>
      </c>
      <c r="E106" s="64" t="s">
        <v>1473</v>
      </c>
      <c r="F106" s="64" t="s">
        <v>1922</v>
      </c>
      <c r="G106" s="64" t="s">
        <v>25</v>
      </c>
      <c r="H106" s="64" t="s">
        <v>1923</v>
      </c>
      <c r="I106" s="64" t="s">
        <v>25</v>
      </c>
      <c r="J106" s="64" t="s">
        <v>1922</v>
      </c>
      <c r="K106" s="64" t="s">
        <v>2935</v>
      </c>
      <c r="L106" s="64" t="s">
        <v>2935</v>
      </c>
      <c r="M106" s="64" t="s">
        <v>1924</v>
      </c>
    </row>
    <row r="107" spans="1:13">
      <c r="A107" s="64" t="s">
        <v>1926</v>
      </c>
      <c r="B107" s="63" t="s">
        <v>1925</v>
      </c>
      <c r="C107" s="7" t="s">
        <v>2958</v>
      </c>
      <c r="D107" s="7" t="s">
        <v>2959</v>
      </c>
      <c r="E107" s="64" t="s">
        <v>1927</v>
      </c>
      <c r="F107" s="64" t="s">
        <v>1928</v>
      </c>
      <c r="G107" s="64" t="s">
        <v>1929</v>
      </c>
      <c r="H107" s="64" t="s">
        <v>1930</v>
      </c>
      <c r="I107" s="64" t="s">
        <v>1931</v>
      </c>
      <c r="J107" s="64" t="s">
        <v>1929</v>
      </c>
      <c r="K107" s="64" t="s">
        <v>2935</v>
      </c>
      <c r="L107" s="64" t="s">
        <v>2935</v>
      </c>
      <c r="M107" s="64" t="s">
        <v>1932</v>
      </c>
    </row>
    <row r="108" spans="1:13">
      <c r="A108" s="64" t="s">
        <v>1934</v>
      </c>
      <c r="B108" s="63" t="s">
        <v>1933</v>
      </c>
      <c r="C108" s="7" t="s">
        <v>2960</v>
      </c>
      <c r="D108" s="7" t="s">
        <v>2961</v>
      </c>
      <c r="E108" s="64" t="s">
        <v>1935</v>
      </c>
      <c r="F108" s="64" t="s">
        <v>1928</v>
      </c>
      <c r="G108" s="64" t="s">
        <v>1929</v>
      </c>
      <c r="H108" s="64" t="s">
        <v>1930</v>
      </c>
      <c r="I108" s="64" t="s">
        <v>1931</v>
      </c>
      <c r="J108" s="64" t="s">
        <v>1929</v>
      </c>
      <c r="K108" s="64" t="s">
        <v>2935</v>
      </c>
      <c r="L108" s="64" t="s">
        <v>2935</v>
      </c>
      <c r="M108" s="64" t="s">
        <v>1932</v>
      </c>
    </row>
    <row r="109" spans="1:13">
      <c r="A109" s="64" t="s">
        <v>1937</v>
      </c>
      <c r="B109" s="63" t="s">
        <v>1936</v>
      </c>
      <c r="C109" s="7" t="s">
        <v>2962</v>
      </c>
      <c r="D109" s="7" t="s">
        <v>2963</v>
      </c>
      <c r="E109" s="64" t="s">
        <v>1938</v>
      </c>
      <c r="F109" s="64" t="s">
        <v>1928</v>
      </c>
      <c r="G109" s="64" t="s">
        <v>1929</v>
      </c>
      <c r="H109" s="64" t="s">
        <v>1939</v>
      </c>
      <c r="I109" s="64" t="s">
        <v>1931</v>
      </c>
      <c r="J109" s="64" t="s">
        <v>1929</v>
      </c>
      <c r="K109" s="64" t="s">
        <v>2935</v>
      </c>
      <c r="L109" s="64" t="s">
        <v>2935</v>
      </c>
      <c r="M109" s="64" t="s">
        <v>1940</v>
      </c>
    </row>
    <row r="110" spans="1:13">
      <c r="A110" s="64" t="s">
        <v>1942</v>
      </c>
      <c r="B110" s="63" t="s">
        <v>1941</v>
      </c>
      <c r="C110" s="7" t="s">
        <v>2964</v>
      </c>
      <c r="D110" s="7" t="s">
        <v>2965</v>
      </c>
      <c r="E110" s="64" t="s">
        <v>1943</v>
      </c>
      <c r="F110" s="64" t="s">
        <v>1928</v>
      </c>
      <c r="G110" s="64" t="s">
        <v>1929</v>
      </c>
      <c r="H110" s="64" t="s">
        <v>1939</v>
      </c>
      <c r="I110" s="64" t="s">
        <v>1931</v>
      </c>
      <c r="J110" s="64" t="s">
        <v>1929</v>
      </c>
      <c r="K110" s="64" t="s">
        <v>2935</v>
      </c>
      <c r="L110" s="64" t="s">
        <v>2841</v>
      </c>
      <c r="M110" s="64" t="s">
        <v>1940</v>
      </c>
    </row>
    <row r="111" spans="1:13">
      <c r="A111" s="64" t="s">
        <v>2966</v>
      </c>
      <c r="C111" s="7" t="s">
        <v>2967</v>
      </c>
      <c r="D111" s="7" t="s">
        <v>2968</v>
      </c>
      <c r="F111" s="64" t="s">
        <v>1929</v>
      </c>
      <c r="G111" s="64" t="s">
        <v>1929</v>
      </c>
      <c r="H111" s="64" t="s">
        <v>1944</v>
      </c>
      <c r="I111" s="64" t="s">
        <v>1931</v>
      </c>
      <c r="J111" s="64" t="s">
        <v>1929</v>
      </c>
      <c r="K111" s="64" t="s">
        <v>2841</v>
      </c>
      <c r="L111" s="64" t="s">
        <v>2841</v>
      </c>
    </row>
    <row r="112" spans="1:13">
      <c r="A112" s="64" t="s">
        <v>2969</v>
      </c>
      <c r="C112" s="7" t="s">
        <v>2970</v>
      </c>
      <c r="D112" s="7" t="s">
        <v>2971</v>
      </c>
      <c r="F112" s="64" t="s">
        <v>1929</v>
      </c>
      <c r="G112" s="64" t="s">
        <v>1929</v>
      </c>
      <c r="H112" s="64" t="s">
        <v>1944</v>
      </c>
      <c r="I112" s="64" t="s">
        <v>1931</v>
      </c>
      <c r="J112" s="64" t="s">
        <v>1929</v>
      </c>
      <c r="K112" s="64" t="s">
        <v>2841</v>
      </c>
      <c r="L112" s="64" t="s">
        <v>2841</v>
      </c>
    </row>
    <row r="113" spans="1:13">
      <c r="A113" s="64" t="s">
        <v>1946</v>
      </c>
      <c r="B113" s="63" t="s">
        <v>1945</v>
      </c>
      <c r="C113" s="7" t="s">
        <v>2972</v>
      </c>
      <c r="D113" s="7" t="s">
        <v>2973</v>
      </c>
      <c r="E113" s="64" t="s">
        <v>1947</v>
      </c>
      <c r="F113" s="64" t="s">
        <v>1929</v>
      </c>
      <c r="G113" s="64" t="s">
        <v>1929</v>
      </c>
      <c r="H113" s="64" t="s">
        <v>1944</v>
      </c>
      <c r="I113" s="64" t="s">
        <v>1931</v>
      </c>
      <c r="J113" s="64" t="s">
        <v>1929</v>
      </c>
      <c r="K113" s="64" t="s">
        <v>2935</v>
      </c>
      <c r="L113" s="64" t="s">
        <v>2841</v>
      </c>
      <c r="M113" s="64" t="s">
        <v>1948</v>
      </c>
    </row>
    <row r="114" spans="1:13">
      <c r="A114" s="64" t="s">
        <v>1950</v>
      </c>
      <c r="B114" s="63" t="s">
        <v>1949</v>
      </c>
      <c r="C114" s="7" t="s">
        <v>2974</v>
      </c>
      <c r="D114" s="7" t="s">
        <v>2975</v>
      </c>
      <c r="E114" s="64" t="s">
        <v>1951</v>
      </c>
      <c r="F114" s="64" t="s">
        <v>1929</v>
      </c>
      <c r="G114" s="64" t="s">
        <v>1929</v>
      </c>
      <c r="H114" s="64" t="s">
        <v>1944</v>
      </c>
      <c r="I114" s="64" t="s">
        <v>1931</v>
      </c>
      <c r="J114" s="64" t="s">
        <v>1929</v>
      </c>
      <c r="K114" s="64" t="s">
        <v>2935</v>
      </c>
      <c r="L114" s="64" t="s">
        <v>2935</v>
      </c>
      <c r="M114" s="64" t="s">
        <v>1932</v>
      </c>
    </row>
    <row r="115" spans="1:13">
      <c r="A115" s="64" t="s">
        <v>1953</v>
      </c>
      <c r="B115" s="63" t="s">
        <v>1952</v>
      </c>
      <c r="C115" s="7" t="s">
        <v>2976</v>
      </c>
      <c r="D115" s="7" t="s">
        <v>2977</v>
      </c>
      <c r="E115" s="64" t="s">
        <v>1954</v>
      </c>
      <c r="F115" s="64" t="s">
        <v>1955</v>
      </c>
      <c r="G115" s="64" t="s">
        <v>1956</v>
      </c>
      <c r="H115" s="64" t="s">
        <v>1955</v>
      </c>
      <c r="I115" s="64" t="s">
        <v>1956</v>
      </c>
      <c r="J115" s="64" t="s">
        <v>1955</v>
      </c>
      <c r="K115" s="64" t="s">
        <v>2935</v>
      </c>
      <c r="L115" s="64" t="s">
        <v>2935</v>
      </c>
      <c r="M115" s="64" t="s">
        <v>1957</v>
      </c>
    </row>
    <row r="116" spans="1:13">
      <c r="A116" s="64" t="s">
        <v>1959</v>
      </c>
      <c r="B116" s="63" t="s">
        <v>1958</v>
      </c>
      <c r="C116" s="7" t="s">
        <v>2978</v>
      </c>
      <c r="D116" s="7" t="s">
        <v>2979</v>
      </c>
      <c r="E116" s="64" t="s">
        <v>1960</v>
      </c>
      <c r="F116" s="64" t="s">
        <v>1955</v>
      </c>
      <c r="G116" s="64" t="s">
        <v>1956</v>
      </c>
      <c r="H116" s="64" t="s">
        <v>1955</v>
      </c>
      <c r="I116" s="64" t="s">
        <v>1956</v>
      </c>
      <c r="J116" s="64" t="s">
        <v>1955</v>
      </c>
      <c r="K116" s="64" t="s">
        <v>2935</v>
      </c>
      <c r="L116" s="64" t="s">
        <v>2935</v>
      </c>
      <c r="M116" s="64" t="s">
        <v>1961</v>
      </c>
    </row>
    <row r="117" spans="1:13">
      <c r="A117" s="64" t="s">
        <v>1963</v>
      </c>
      <c r="B117" s="63" t="s">
        <v>1962</v>
      </c>
      <c r="C117" s="7" t="s">
        <v>2980</v>
      </c>
      <c r="D117" s="7" t="s">
        <v>2981</v>
      </c>
      <c r="E117" s="64" t="s">
        <v>1964</v>
      </c>
      <c r="F117" s="64" t="s">
        <v>1965</v>
      </c>
      <c r="G117" s="64" t="s">
        <v>1874</v>
      </c>
      <c r="H117" s="64" t="s">
        <v>1965</v>
      </c>
      <c r="I117" s="64" t="s">
        <v>1874</v>
      </c>
      <c r="J117" s="64" t="s">
        <v>1873</v>
      </c>
      <c r="K117" s="64" t="s">
        <v>2935</v>
      </c>
      <c r="L117" s="64" t="s">
        <v>2935</v>
      </c>
      <c r="M117" s="64" t="s">
        <v>1966</v>
      </c>
    </row>
    <row r="118" spans="1:13">
      <c r="A118" s="64" t="s">
        <v>1968</v>
      </c>
      <c r="B118" s="63" t="s">
        <v>1967</v>
      </c>
      <c r="C118" s="7" t="s">
        <v>2982</v>
      </c>
      <c r="D118" s="7" t="s">
        <v>2983</v>
      </c>
      <c r="E118" s="64" t="s">
        <v>1969</v>
      </c>
      <c r="F118" s="64" t="s">
        <v>1965</v>
      </c>
      <c r="G118" s="64" t="s">
        <v>1874</v>
      </c>
      <c r="H118" s="64" t="s">
        <v>1965</v>
      </c>
      <c r="I118" s="64" t="s">
        <v>1874</v>
      </c>
      <c r="J118" s="64" t="s">
        <v>1873</v>
      </c>
      <c r="K118" s="64" t="s">
        <v>2935</v>
      </c>
      <c r="L118" s="64" t="s">
        <v>2935</v>
      </c>
      <c r="M118" s="64" t="s">
        <v>1966</v>
      </c>
    </row>
    <row r="119" spans="1:13">
      <c r="A119" s="64" t="s">
        <v>1971</v>
      </c>
      <c r="B119" s="63" t="s">
        <v>1970</v>
      </c>
      <c r="C119" s="7" t="s">
        <v>2984</v>
      </c>
      <c r="D119" s="7" t="s">
        <v>2985</v>
      </c>
      <c r="E119" s="64" t="s">
        <v>1972</v>
      </c>
      <c r="F119" s="64" t="s">
        <v>1973</v>
      </c>
      <c r="G119" s="64" t="s">
        <v>1880</v>
      </c>
      <c r="H119" s="64" t="s">
        <v>1973</v>
      </c>
      <c r="I119" s="64" t="s">
        <v>1880</v>
      </c>
      <c r="J119" s="64" t="s">
        <v>1974</v>
      </c>
      <c r="K119" s="64" t="s">
        <v>2935</v>
      </c>
      <c r="L119" s="64" t="s">
        <v>2841</v>
      </c>
      <c r="M119" s="64" t="s">
        <v>1975</v>
      </c>
    </row>
    <row r="120" spans="1:13">
      <c r="A120" s="64" t="s">
        <v>460</v>
      </c>
      <c r="B120" s="63" t="s">
        <v>1976</v>
      </c>
      <c r="C120" s="7" t="s">
        <v>2986</v>
      </c>
      <c r="D120" s="7" t="s">
        <v>2987</v>
      </c>
      <c r="E120" s="64" t="s">
        <v>1977</v>
      </c>
      <c r="F120" s="64" t="s">
        <v>1885</v>
      </c>
      <c r="G120" s="64" t="s">
        <v>25</v>
      </c>
      <c r="H120" s="64" t="s">
        <v>1978</v>
      </c>
      <c r="I120" s="64" t="s">
        <v>25</v>
      </c>
      <c r="J120" s="64" t="s">
        <v>1978</v>
      </c>
      <c r="K120" s="64" t="s">
        <v>2935</v>
      </c>
      <c r="L120" s="64" t="s">
        <v>2935</v>
      </c>
      <c r="M120" s="64" t="s">
        <v>1979</v>
      </c>
    </row>
    <row r="121" spans="1:13">
      <c r="A121" s="64" t="s">
        <v>1981</v>
      </c>
      <c r="B121" s="63" t="s">
        <v>1980</v>
      </c>
      <c r="C121" s="7" t="s">
        <v>2988</v>
      </c>
      <c r="D121" s="7" t="s">
        <v>2989</v>
      </c>
      <c r="E121" s="64" t="s">
        <v>1982</v>
      </c>
      <c r="F121" s="64" t="s">
        <v>1983</v>
      </c>
      <c r="G121" s="64" t="s">
        <v>1956</v>
      </c>
      <c r="H121" s="64" t="s">
        <v>1983</v>
      </c>
      <c r="I121" s="64" t="s">
        <v>1956</v>
      </c>
      <c r="J121" s="64" t="s">
        <v>1983</v>
      </c>
      <c r="K121" s="64" t="s">
        <v>2935</v>
      </c>
      <c r="L121" s="64" t="s">
        <v>2935</v>
      </c>
      <c r="M121" s="64" t="s">
        <v>1984</v>
      </c>
    </row>
    <row r="122" spans="1:13">
      <c r="A122" s="64" t="s">
        <v>1986</v>
      </c>
      <c r="B122" s="63" t="s">
        <v>1985</v>
      </c>
      <c r="C122" s="7" t="s">
        <v>2990</v>
      </c>
      <c r="D122" s="7" t="s">
        <v>2991</v>
      </c>
      <c r="E122" s="64" t="s">
        <v>1987</v>
      </c>
      <c r="F122" s="64" t="s">
        <v>1983</v>
      </c>
      <c r="G122" s="64" t="s">
        <v>1956</v>
      </c>
      <c r="H122" s="64" t="s">
        <v>1983</v>
      </c>
      <c r="I122" s="64" t="s">
        <v>1956</v>
      </c>
      <c r="J122" s="64" t="s">
        <v>1983</v>
      </c>
      <c r="K122" s="64" t="s">
        <v>2935</v>
      </c>
      <c r="L122" s="64" t="s">
        <v>2935</v>
      </c>
      <c r="M122" s="64" t="s">
        <v>1984</v>
      </c>
    </row>
    <row r="123" spans="1:13">
      <c r="A123" s="64" t="s">
        <v>1989</v>
      </c>
      <c r="B123" s="63" t="s">
        <v>1988</v>
      </c>
      <c r="C123" s="7" t="s">
        <v>2992</v>
      </c>
      <c r="D123" s="7" t="s">
        <v>2993</v>
      </c>
      <c r="E123" s="64" t="s">
        <v>1990</v>
      </c>
      <c r="F123" s="64" t="s">
        <v>1991</v>
      </c>
      <c r="G123" s="64" t="s">
        <v>1880</v>
      </c>
      <c r="H123" s="64" t="s">
        <v>1992</v>
      </c>
      <c r="I123" s="64" t="s">
        <v>1880</v>
      </c>
      <c r="J123" s="64" t="s">
        <v>1991</v>
      </c>
      <c r="K123" s="64" t="s">
        <v>2935</v>
      </c>
      <c r="L123" s="64" t="s">
        <v>2935</v>
      </c>
      <c r="M123" s="64" t="s">
        <v>1993</v>
      </c>
    </row>
    <row r="124" spans="1:13">
      <c r="A124" s="64" t="s">
        <v>1995</v>
      </c>
      <c r="B124" s="63" t="s">
        <v>1994</v>
      </c>
      <c r="C124" s="7" t="s">
        <v>2994</v>
      </c>
      <c r="D124" s="7" t="s">
        <v>2995</v>
      </c>
      <c r="E124" s="64" t="s">
        <v>1996</v>
      </c>
      <c r="F124" s="64" t="s">
        <v>1991</v>
      </c>
      <c r="G124" s="64" t="s">
        <v>1880</v>
      </c>
      <c r="H124" s="64" t="s">
        <v>1992</v>
      </c>
      <c r="I124" s="64" t="s">
        <v>1880</v>
      </c>
      <c r="J124" s="64" t="s">
        <v>1991</v>
      </c>
      <c r="K124" s="64" t="s">
        <v>2935</v>
      </c>
      <c r="L124" s="64" t="s">
        <v>2935</v>
      </c>
      <c r="M124" s="64" t="s">
        <v>1993</v>
      </c>
    </row>
    <row r="125" spans="1:13">
      <c r="A125" s="64" t="s">
        <v>2996</v>
      </c>
      <c r="C125" s="7" t="s">
        <v>2997</v>
      </c>
      <c r="D125" s="7" t="s">
        <v>2998</v>
      </c>
      <c r="F125" s="64" t="s">
        <v>1997</v>
      </c>
      <c r="G125" s="64" t="s">
        <v>1998</v>
      </c>
      <c r="H125" s="64" t="s">
        <v>1999</v>
      </c>
      <c r="I125" s="64" t="s">
        <v>2000</v>
      </c>
      <c r="J125" s="64" t="s">
        <v>1999</v>
      </c>
      <c r="K125" s="64" t="s">
        <v>2841</v>
      </c>
      <c r="L125" s="64" t="s">
        <v>2841</v>
      </c>
    </row>
    <row r="126" spans="1:13">
      <c r="A126" s="64" t="s">
        <v>2999</v>
      </c>
      <c r="C126" s="7" t="s">
        <v>3000</v>
      </c>
      <c r="D126" s="7" t="s">
        <v>3001</v>
      </c>
      <c r="F126" s="64" t="s">
        <v>1997</v>
      </c>
      <c r="G126" s="64" t="s">
        <v>1998</v>
      </c>
      <c r="H126" s="64" t="s">
        <v>1999</v>
      </c>
      <c r="I126" s="64" t="s">
        <v>2000</v>
      </c>
      <c r="J126" s="64" t="s">
        <v>1999</v>
      </c>
      <c r="K126" s="64" t="s">
        <v>2841</v>
      </c>
      <c r="L126" s="64" t="s">
        <v>2841</v>
      </c>
    </row>
    <row r="127" spans="1:13">
      <c r="A127" s="64" t="s">
        <v>2002</v>
      </c>
      <c r="B127" s="63" t="s">
        <v>2001</v>
      </c>
      <c r="C127" s="7" t="s">
        <v>3002</v>
      </c>
      <c r="D127" s="7" t="s">
        <v>3003</v>
      </c>
      <c r="E127" s="64" t="s">
        <v>2003</v>
      </c>
      <c r="F127" s="64" t="s">
        <v>1997</v>
      </c>
      <c r="G127" s="64" t="s">
        <v>1998</v>
      </c>
      <c r="H127" s="64" t="s">
        <v>1999</v>
      </c>
      <c r="I127" s="64" t="s">
        <v>2000</v>
      </c>
      <c r="J127" s="64" t="s">
        <v>1999</v>
      </c>
      <c r="K127" s="64" t="s">
        <v>2935</v>
      </c>
      <c r="L127" s="64" t="s">
        <v>2935</v>
      </c>
      <c r="M127" s="64" t="s">
        <v>2004</v>
      </c>
    </row>
    <row r="128" spans="1:13">
      <c r="A128" s="64" t="s">
        <v>2006</v>
      </c>
      <c r="B128" s="63" t="s">
        <v>2005</v>
      </c>
      <c r="C128" s="7" t="s">
        <v>3004</v>
      </c>
      <c r="D128" s="7" t="s">
        <v>3005</v>
      </c>
      <c r="E128" s="64" t="s">
        <v>2007</v>
      </c>
      <c r="F128" s="64" t="s">
        <v>1965</v>
      </c>
      <c r="G128" s="64" t="s">
        <v>1874</v>
      </c>
      <c r="H128" s="64" t="s">
        <v>2008</v>
      </c>
      <c r="I128" s="64" t="s">
        <v>1874</v>
      </c>
      <c r="J128" s="64" t="s">
        <v>2008</v>
      </c>
      <c r="K128" s="64" t="s">
        <v>2935</v>
      </c>
      <c r="L128" s="64" t="s">
        <v>2935</v>
      </c>
      <c r="M128" s="64" t="s">
        <v>2009</v>
      </c>
    </row>
    <row r="129" spans="1:13">
      <c r="A129" s="64" t="s">
        <v>2011</v>
      </c>
      <c r="B129" s="63" t="s">
        <v>2010</v>
      </c>
      <c r="C129" s="7" t="s">
        <v>3006</v>
      </c>
      <c r="D129" s="7" t="s">
        <v>3007</v>
      </c>
      <c r="E129" s="64" t="s">
        <v>2012</v>
      </c>
      <c r="F129" s="64" t="s">
        <v>1965</v>
      </c>
      <c r="G129" s="64" t="s">
        <v>1874</v>
      </c>
      <c r="H129" s="64" t="s">
        <v>2008</v>
      </c>
      <c r="I129" s="64" t="s">
        <v>1874</v>
      </c>
      <c r="J129" s="64" t="s">
        <v>2008</v>
      </c>
      <c r="K129" s="64" t="s">
        <v>2935</v>
      </c>
      <c r="L129" s="64" t="s">
        <v>2935</v>
      </c>
      <c r="M129" s="64" t="s">
        <v>2009</v>
      </c>
    </row>
    <row r="130" spans="1:13">
      <c r="A130" s="64" t="s">
        <v>2014</v>
      </c>
      <c r="B130" s="63" t="s">
        <v>2013</v>
      </c>
      <c r="C130" s="7" t="s">
        <v>3008</v>
      </c>
      <c r="D130" s="7" t="s">
        <v>3009</v>
      </c>
      <c r="E130" s="64" t="s">
        <v>2015</v>
      </c>
      <c r="F130" s="64" t="s">
        <v>2016</v>
      </c>
      <c r="G130" s="64" t="s">
        <v>1956</v>
      </c>
      <c r="H130" s="64" t="s">
        <v>2017</v>
      </c>
      <c r="I130" s="64" t="s">
        <v>1956</v>
      </c>
      <c r="J130" s="64" t="s">
        <v>2017</v>
      </c>
      <c r="K130" s="64" t="s">
        <v>2935</v>
      </c>
      <c r="L130" s="64" t="s">
        <v>2935</v>
      </c>
      <c r="M130" s="64" t="s">
        <v>2018</v>
      </c>
    </row>
    <row r="131" spans="1:13">
      <c r="A131" s="64" t="s">
        <v>2020</v>
      </c>
      <c r="B131" s="63" t="s">
        <v>2019</v>
      </c>
      <c r="C131" s="7" t="s">
        <v>3010</v>
      </c>
      <c r="D131" s="7" t="s">
        <v>3011</v>
      </c>
      <c r="E131" s="64" t="s">
        <v>2021</v>
      </c>
      <c r="F131" s="64" t="s">
        <v>2016</v>
      </c>
      <c r="G131" s="64" t="s">
        <v>1956</v>
      </c>
      <c r="H131" s="64" t="s">
        <v>2017</v>
      </c>
      <c r="I131" s="64" t="s">
        <v>1956</v>
      </c>
      <c r="J131" s="64" t="s">
        <v>2017</v>
      </c>
      <c r="K131" s="64" t="s">
        <v>2935</v>
      </c>
      <c r="L131" s="64" t="s">
        <v>2935</v>
      </c>
      <c r="M131" s="64" t="s">
        <v>2018</v>
      </c>
    </row>
    <row r="132" spans="1:13">
      <c r="A132" s="64" t="s">
        <v>2023</v>
      </c>
      <c r="B132" s="63" t="s">
        <v>2022</v>
      </c>
      <c r="C132" s="7" t="s">
        <v>3012</v>
      </c>
      <c r="D132" s="7" t="s">
        <v>3013</v>
      </c>
      <c r="E132" s="64" t="s">
        <v>2024</v>
      </c>
      <c r="F132" s="64" t="s">
        <v>1973</v>
      </c>
      <c r="G132" s="64" t="s">
        <v>1880</v>
      </c>
      <c r="H132" s="64" t="s">
        <v>1973</v>
      </c>
      <c r="I132" s="64" t="s">
        <v>1880</v>
      </c>
      <c r="J132" s="64" t="s">
        <v>1974</v>
      </c>
      <c r="K132" s="64" t="s">
        <v>2935</v>
      </c>
      <c r="L132" s="64" t="s">
        <v>2935</v>
      </c>
      <c r="M132" s="64" t="s">
        <v>2025</v>
      </c>
    </row>
    <row r="133" spans="1:13">
      <c r="A133" s="64" t="s">
        <v>2027</v>
      </c>
      <c r="B133" s="63" t="s">
        <v>2026</v>
      </c>
      <c r="C133" s="7" t="s">
        <v>3014</v>
      </c>
      <c r="D133" s="7" t="s">
        <v>3015</v>
      </c>
      <c r="E133" s="64" t="s">
        <v>2028</v>
      </c>
      <c r="F133" s="64" t="s">
        <v>1973</v>
      </c>
      <c r="G133" s="64" t="s">
        <v>1880</v>
      </c>
      <c r="H133" s="64" t="s">
        <v>1973</v>
      </c>
      <c r="I133" s="64" t="s">
        <v>1880</v>
      </c>
      <c r="K133" s="64" t="s">
        <v>2935</v>
      </c>
      <c r="L133" s="64" t="s">
        <v>2841</v>
      </c>
    </row>
    <row r="134" spans="1:13">
      <c r="A134" s="64" t="s">
        <v>2027</v>
      </c>
      <c r="B134" s="63" t="s">
        <v>2029</v>
      </c>
      <c r="C134" s="7" t="s">
        <v>3014</v>
      </c>
      <c r="D134" s="7" t="s">
        <v>3015</v>
      </c>
      <c r="E134" s="64" t="s">
        <v>2030</v>
      </c>
      <c r="F134" s="64" t="s">
        <v>1973</v>
      </c>
      <c r="G134" s="64" t="s">
        <v>1880</v>
      </c>
      <c r="H134" s="64" t="s">
        <v>1973</v>
      </c>
      <c r="I134" s="64" t="s">
        <v>1880</v>
      </c>
      <c r="K134" s="64" t="s">
        <v>2935</v>
      </c>
      <c r="L134" s="64" t="s">
        <v>2841</v>
      </c>
    </row>
    <row r="135" spans="1:13">
      <c r="A135" s="64" t="s">
        <v>2032</v>
      </c>
      <c r="B135" s="63" t="s">
        <v>2031</v>
      </c>
      <c r="C135" s="7" t="s">
        <v>3016</v>
      </c>
      <c r="D135" s="7" t="s">
        <v>3017</v>
      </c>
      <c r="E135" s="64" t="s">
        <v>2033</v>
      </c>
      <c r="F135" s="64" t="s">
        <v>1991</v>
      </c>
      <c r="G135" s="64" t="s">
        <v>1880</v>
      </c>
      <c r="H135" s="64" t="s">
        <v>1991</v>
      </c>
      <c r="I135" s="64" t="s">
        <v>1880</v>
      </c>
      <c r="J135" s="64" t="s">
        <v>1991</v>
      </c>
      <c r="K135" s="64" t="s">
        <v>2935</v>
      </c>
      <c r="L135" s="64" t="s">
        <v>2935</v>
      </c>
      <c r="M135" s="64" t="s">
        <v>2034</v>
      </c>
    </row>
    <row r="136" spans="1:13">
      <c r="A136" s="64" t="s">
        <v>2036</v>
      </c>
      <c r="B136" s="63" t="s">
        <v>2035</v>
      </c>
      <c r="C136" s="7" t="s">
        <v>3018</v>
      </c>
      <c r="D136" s="7" t="s">
        <v>3019</v>
      </c>
      <c r="E136" s="64" t="s">
        <v>2037</v>
      </c>
      <c r="F136" s="64" t="s">
        <v>1991</v>
      </c>
      <c r="G136" s="64" t="s">
        <v>1880</v>
      </c>
      <c r="H136" s="64" t="s">
        <v>1991</v>
      </c>
      <c r="I136" s="64" t="s">
        <v>1880</v>
      </c>
      <c r="J136" s="64" t="s">
        <v>1991</v>
      </c>
      <c r="K136" s="64" t="s">
        <v>2935</v>
      </c>
      <c r="L136" s="64" t="s">
        <v>2935</v>
      </c>
      <c r="M136" s="64" t="s">
        <v>2034</v>
      </c>
    </row>
    <row r="137" spans="1:13">
      <c r="A137" s="64" t="s">
        <v>2039</v>
      </c>
      <c r="B137" s="63" t="s">
        <v>2038</v>
      </c>
      <c r="C137" s="7" t="s">
        <v>3020</v>
      </c>
      <c r="D137" s="7" t="s">
        <v>3021</v>
      </c>
      <c r="E137" s="64" t="s">
        <v>2040</v>
      </c>
      <c r="F137" s="64" t="s">
        <v>2041</v>
      </c>
      <c r="G137" s="64" t="s">
        <v>1896</v>
      </c>
      <c r="H137" s="64" t="s">
        <v>2042</v>
      </c>
      <c r="I137" s="64" t="s">
        <v>1896</v>
      </c>
      <c r="J137" s="64" t="s">
        <v>2042</v>
      </c>
      <c r="K137" s="64" t="s">
        <v>2935</v>
      </c>
      <c r="L137" s="64" t="s">
        <v>2935</v>
      </c>
      <c r="M137" s="64" t="s">
        <v>2043</v>
      </c>
    </row>
    <row r="138" spans="1:13">
      <c r="A138" s="64" t="s">
        <v>2045</v>
      </c>
      <c r="B138" s="63" t="s">
        <v>2044</v>
      </c>
      <c r="C138" s="7" t="s">
        <v>3022</v>
      </c>
      <c r="D138" s="7" t="s">
        <v>3023</v>
      </c>
      <c r="E138" s="64" t="s">
        <v>2046</v>
      </c>
      <c r="F138" s="64" t="s">
        <v>2041</v>
      </c>
      <c r="G138" s="64" t="s">
        <v>1896</v>
      </c>
      <c r="H138" s="64" t="s">
        <v>2042</v>
      </c>
      <c r="I138" s="64" t="s">
        <v>1896</v>
      </c>
      <c r="J138" s="64" t="s">
        <v>2042</v>
      </c>
      <c r="K138" s="64" t="s">
        <v>2935</v>
      </c>
      <c r="L138" s="64" t="s">
        <v>2935</v>
      </c>
      <c r="M138" s="64" t="s">
        <v>2043</v>
      </c>
    </row>
    <row r="139" spans="1:13">
      <c r="A139" s="64" t="s">
        <v>2048</v>
      </c>
      <c r="B139" s="63" t="s">
        <v>2047</v>
      </c>
      <c r="C139" s="7" t="s">
        <v>3024</v>
      </c>
      <c r="D139" s="7" t="s">
        <v>3025</v>
      </c>
      <c r="E139" s="64" t="s">
        <v>2049</v>
      </c>
      <c r="F139" s="64" t="s">
        <v>2050</v>
      </c>
      <c r="G139" s="64" t="s">
        <v>1902</v>
      </c>
      <c r="H139" s="64" t="s">
        <v>2050</v>
      </c>
      <c r="I139" s="64" t="s">
        <v>1902</v>
      </c>
      <c r="J139" s="64" t="s">
        <v>2050</v>
      </c>
      <c r="K139" s="64" t="s">
        <v>2935</v>
      </c>
      <c r="L139" s="64" t="s">
        <v>2935</v>
      </c>
      <c r="M139" s="64" t="s">
        <v>2051</v>
      </c>
    </row>
    <row r="140" spans="1:13">
      <c r="A140" s="64" t="s">
        <v>2053</v>
      </c>
      <c r="B140" s="63" t="s">
        <v>2052</v>
      </c>
      <c r="C140" s="7" t="s">
        <v>3026</v>
      </c>
      <c r="D140" s="7" t="s">
        <v>3027</v>
      </c>
      <c r="E140" s="64" t="s">
        <v>2054</v>
      </c>
      <c r="F140" s="64" t="s">
        <v>2050</v>
      </c>
      <c r="G140" s="64" t="s">
        <v>1902</v>
      </c>
      <c r="H140" s="64" t="s">
        <v>2050</v>
      </c>
      <c r="I140" s="64" t="s">
        <v>1902</v>
      </c>
      <c r="J140" s="64" t="s">
        <v>2050</v>
      </c>
      <c r="K140" s="64" t="s">
        <v>2935</v>
      </c>
      <c r="L140" s="64" t="s">
        <v>2935</v>
      </c>
      <c r="M140" s="64" t="s">
        <v>2055</v>
      </c>
    </row>
    <row r="141" spans="1:13">
      <c r="A141" s="64" t="s">
        <v>2057</v>
      </c>
      <c r="B141" s="63" t="s">
        <v>2056</v>
      </c>
      <c r="C141" s="7" t="s">
        <v>3028</v>
      </c>
      <c r="D141" s="7" t="s">
        <v>3029</v>
      </c>
      <c r="E141" s="64" t="s">
        <v>2058</v>
      </c>
      <c r="F141" s="64" t="s">
        <v>1909</v>
      </c>
      <c r="G141" s="64" t="s">
        <v>1896</v>
      </c>
      <c r="H141" s="64" t="s">
        <v>2059</v>
      </c>
      <c r="I141" s="64" t="s">
        <v>1896</v>
      </c>
      <c r="J141" s="64" t="s">
        <v>1909</v>
      </c>
      <c r="K141" s="64" t="s">
        <v>2935</v>
      </c>
      <c r="L141" s="64" t="s">
        <v>2935</v>
      </c>
      <c r="M141" s="64" t="s">
        <v>2060</v>
      </c>
    </row>
    <row r="142" spans="1:13">
      <c r="A142" s="64" t="s">
        <v>2062</v>
      </c>
      <c r="B142" s="63" t="s">
        <v>2061</v>
      </c>
      <c r="C142" s="7" t="s">
        <v>3030</v>
      </c>
      <c r="D142" s="7" t="s">
        <v>3031</v>
      </c>
      <c r="E142" s="64" t="s">
        <v>2063</v>
      </c>
      <c r="F142" s="64" t="s">
        <v>2016</v>
      </c>
      <c r="G142" s="64" t="s">
        <v>1956</v>
      </c>
      <c r="H142" s="64" t="s">
        <v>2016</v>
      </c>
      <c r="I142" s="64" t="s">
        <v>1956</v>
      </c>
      <c r="J142" s="64" t="s">
        <v>2016</v>
      </c>
      <c r="K142" s="64" t="s">
        <v>2935</v>
      </c>
      <c r="L142" s="64" t="s">
        <v>2935</v>
      </c>
      <c r="M142" s="64" t="s">
        <v>2064</v>
      </c>
    </row>
    <row r="143" spans="1:13">
      <c r="A143" s="64" t="s">
        <v>2066</v>
      </c>
      <c r="B143" s="63" t="s">
        <v>2065</v>
      </c>
      <c r="C143" s="7" t="s">
        <v>3032</v>
      </c>
      <c r="D143" s="7" t="s">
        <v>3033</v>
      </c>
      <c r="E143" s="64" t="s">
        <v>2067</v>
      </c>
      <c r="F143" s="64" t="s">
        <v>2016</v>
      </c>
      <c r="G143" s="64" t="s">
        <v>1956</v>
      </c>
      <c r="H143" s="64" t="s">
        <v>2016</v>
      </c>
      <c r="I143" s="64" t="s">
        <v>1956</v>
      </c>
      <c r="J143" s="64" t="s">
        <v>2016</v>
      </c>
      <c r="K143" s="64" t="s">
        <v>2935</v>
      </c>
      <c r="L143" s="64" t="s">
        <v>2935</v>
      </c>
      <c r="M143" s="64" t="s">
        <v>2068</v>
      </c>
    </row>
    <row r="144" spans="1:13">
      <c r="A144" s="64" t="s">
        <v>2070</v>
      </c>
      <c r="B144" s="63" t="s">
        <v>2069</v>
      </c>
      <c r="C144" s="7" t="s">
        <v>3034</v>
      </c>
      <c r="D144" s="7" t="s">
        <v>3035</v>
      </c>
      <c r="E144" s="64" t="s">
        <v>2071</v>
      </c>
      <c r="F144" s="64" t="s">
        <v>2072</v>
      </c>
      <c r="G144" s="64" t="s">
        <v>2073</v>
      </c>
      <c r="H144" s="64" t="s">
        <v>2074</v>
      </c>
      <c r="I144" s="64" t="s">
        <v>1931</v>
      </c>
      <c r="J144" s="64" t="s">
        <v>2073</v>
      </c>
      <c r="K144" s="64" t="s">
        <v>2935</v>
      </c>
      <c r="L144" s="64" t="s">
        <v>2935</v>
      </c>
      <c r="M144" s="64" t="s">
        <v>2075</v>
      </c>
    </row>
    <row r="145" spans="1:13">
      <c r="A145" s="64" t="s">
        <v>2077</v>
      </c>
      <c r="B145" s="63" t="s">
        <v>2076</v>
      </c>
      <c r="C145" s="7" t="s">
        <v>3036</v>
      </c>
      <c r="D145" s="7" t="s">
        <v>3037</v>
      </c>
      <c r="E145" s="64" t="s">
        <v>2078</v>
      </c>
      <c r="F145" s="64" t="s">
        <v>2072</v>
      </c>
      <c r="G145" s="64" t="s">
        <v>2073</v>
      </c>
      <c r="H145" s="64" t="s">
        <v>2074</v>
      </c>
      <c r="I145" s="64" t="s">
        <v>1931</v>
      </c>
      <c r="J145" s="64" t="s">
        <v>2073</v>
      </c>
      <c r="K145" s="64" t="s">
        <v>2935</v>
      </c>
      <c r="L145" s="64" t="s">
        <v>2935</v>
      </c>
      <c r="M145" s="64" t="s">
        <v>2075</v>
      </c>
    </row>
    <row r="146" spans="1:13">
      <c r="A146" s="64" t="s">
        <v>2080</v>
      </c>
      <c r="B146" s="63" t="s">
        <v>2079</v>
      </c>
      <c r="C146" s="7" t="s">
        <v>3038</v>
      </c>
      <c r="D146" s="7" t="s">
        <v>3039</v>
      </c>
      <c r="E146" s="64" t="s">
        <v>2081</v>
      </c>
      <c r="F146" s="64" t="s">
        <v>2082</v>
      </c>
      <c r="G146" s="64" t="s">
        <v>2073</v>
      </c>
      <c r="H146" s="64" t="s">
        <v>2082</v>
      </c>
      <c r="I146" s="64" t="s">
        <v>1931</v>
      </c>
      <c r="J146" s="64" t="s">
        <v>2073</v>
      </c>
      <c r="K146" s="64" t="s">
        <v>2935</v>
      </c>
      <c r="L146" s="64" t="s">
        <v>2841</v>
      </c>
      <c r="M146" s="64" t="s">
        <v>2083</v>
      </c>
    </row>
    <row r="147" spans="1:13">
      <c r="A147" s="64" t="s">
        <v>2085</v>
      </c>
      <c r="B147" s="63" t="s">
        <v>2084</v>
      </c>
      <c r="C147" s="7" t="s">
        <v>3040</v>
      </c>
      <c r="D147" s="7" t="s">
        <v>3041</v>
      </c>
      <c r="E147" s="64" t="s">
        <v>2086</v>
      </c>
      <c r="F147" s="64" t="s">
        <v>2082</v>
      </c>
      <c r="G147" s="64" t="s">
        <v>2073</v>
      </c>
      <c r="H147" s="64" t="s">
        <v>2082</v>
      </c>
      <c r="I147" s="64" t="s">
        <v>1931</v>
      </c>
      <c r="J147" s="64" t="s">
        <v>2073</v>
      </c>
      <c r="K147" s="64" t="s">
        <v>2935</v>
      </c>
      <c r="L147" s="64" t="s">
        <v>2935</v>
      </c>
      <c r="M147" s="64" t="s">
        <v>2087</v>
      </c>
    </row>
    <row r="148" spans="1:13">
      <c r="A148" s="64" t="s">
        <v>2089</v>
      </c>
      <c r="B148" s="63" t="s">
        <v>2088</v>
      </c>
      <c r="C148" s="7" t="s">
        <v>3042</v>
      </c>
      <c r="D148" s="7" t="s">
        <v>3043</v>
      </c>
      <c r="E148" s="64" t="s">
        <v>2090</v>
      </c>
      <c r="F148" s="64" t="s">
        <v>2072</v>
      </c>
      <c r="G148" s="64" t="s">
        <v>2073</v>
      </c>
      <c r="H148" s="64" t="s">
        <v>2091</v>
      </c>
      <c r="I148" s="64" t="s">
        <v>1931</v>
      </c>
      <c r="J148" s="64" t="s">
        <v>2073</v>
      </c>
      <c r="K148" s="64" t="s">
        <v>2935</v>
      </c>
      <c r="L148" s="64" t="s">
        <v>2935</v>
      </c>
      <c r="M148" s="64" t="s">
        <v>2092</v>
      </c>
    </row>
    <row r="149" spans="1:13">
      <c r="A149" s="64" t="s">
        <v>453</v>
      </c>
      <c r="B149" s="63" t="s">
        <v>2093</v>
      </c>
      <c r="C149" s="7" t="s">
        <v>3044</v>
      </c>
      <c r="D149" s="7" t="s">
        <v>3045</v>
      </c>
      <c r="E149" s="64" t="s">
        <v>2094</v>
      </c>
      <c r="F149" s="64" t="s">
        <v>1922</v>
      </c>
      <c r="G149" s="64" t="s">
        <v>25</v>
      </c>
      <c r="H149" s="64" t="s">
        <v>2095</v>
      </c>
      <c r="I149" s="64" t="s">
        <v>25</v>
      </c>
      <c r="J149" s="64" t="s">
        <v>1922</v>
      </c>
      <c r="K149" s="64" t="s">
        <v>2935</v>
      </c>
      <c r="L149" s="64" t="s">
        <v>2935</v>
      </c>
      <c r="M149" s="64" t="s">
        <v>2096</v>
      </c>
    </row>
    <row r="150" spans="1:13">
      <c r="A150" s="64" t="s">
        <v>454</v>
      </c>
      <c r="B150" s="63" t="s">
        <v>2097</v>
      </c>
      <c r="C150" s="7" t="s">
        <v>3046</v>
      </c>
      <c r="D150" s="7" t="s">
        <v>3047</v>
      </c>
      <c r="E150" s="64" t="s">
        <v>1472</v>
      </c>
      <c r="F150" s="64" t="s">
        <v>1922</v>
      </c>
      <c r="G150" s="64" t="s">
        <v>25</v>
      </c>
      <c r="H150" s="64" t="s">
        <v>2095</v>
      </c>
      <c r="I150" s="64" t="s">
        <v>25</v>
      </c>
      <c r="J150" s="64" t="s">
        <v>1922</v>
      </c>
      <c r="K150" s="64" t="s">
        <v>2935</v>
      </c>
      <c r="L150" s="64" t="s">
        <v>2935</v>
      </c>
      <c r="M150" s="64" t="s">
        <v>2096</v>
      </c>
    </row>
    <row r="151" spans="1:13">
      <c r="A151" s="64" t="s">
        <v>452</v>
      </c>
      <c r="B151" s="63" t="s">
        <v>2098</v>
      </c>
      <c r="C151" s="7" t="s">
        <v>3048</v>
      </c>
      <c r="D151" s="7" t="s">
        <v>3049</v>
      </c>
      <c r="E151" s="64" t="s">
        <v>1471</v>
      </c>
      <c r="F151" s="64" t="s">
        <v>1922</v>
      </c>
      <c r="G151" s="64" t="s">
        <v>25</v>
      </c>
      <c r="H151" s="64" t="s">
        <v>2099</v>
      </c>
      <c r="I151" s="64" t="s">
        <v>25</v>
      </c>
      <c r="J151" s="64" t="s">
        <v>1922</v>
      </c>
      <c r="K151" s="64" t="s">
        <v>2935</v>
      </c>
      <c r="L151" s="64" t="s">
        <v>2935</v>
      </c>
      <c r="M151" s="64" t="s">
        <v>2096</v>
      </c>
    </row>
    <row r="152" spans="1:13">
      <c r="A152" s="64" t="s">
        <v>455</v>
      </c>
      <c r="B152" s="63" t="s">
        <v>2100</v>
      </c>
      <c r="C152" s="7" t="s">
        <v>3050</v>
      </c>
      <c r="D152" s="7" t="s">
        <v>3051</v>
      </c>
      <c r="E152" s="64" t="s">
        <v>2101</v>
      </c>
      <c r="F152" s="64" t="s">
        <v>1922</v>
      </c>
      <c r="G152" s="64" t="s">
        <v>25</v>
      </c>
      <c r="H152" s="64" t="s">
        <v>2099</v>
      </c>
      <c r="I152" s="64" t="s">
        <v>25</v>
      </c>
      <c r="J152" s="64" t="s">
        <v>1922</v>
      </c>
      <c r="K152" s="64" t="s">
        <v>2935</v>
      </c>
      <c r="L152" s="64" t="s">
        <v>2841</v>
      </c>
      <c r="M152" s="64" t="s">
        <v>2096</v>
      </c>
    </row>
    <row r="153" spans="1:13">
      <c r="A153" s="64" t="s">
        <v>449</v>
      </c>
      <c r="B153" s="63" t="s">
        <v>2102</v>
      </c>
      <c r="C153" s="7" t="s">
        <v>3052</v>
      </c>
      <c r="D153" s="7" t="s">
        <v>3053</v>
      </c>
      <c r="E153" s="64" t="s">
        <v>447</v>
      </c>
      <c r="F153" s="64" t="s">
        <v>2103</v>
      </c>
      <c r="G153" s="64" t="s">
        <v>25</v>
      </c>
      <c r="H153" s="64" t="s">
        <v>2103</v>
      </c>
      <c r="I153" s="64" t="s">
        <v>25</v>
      </c>
      <c r="J153" s="64" t="s">
        <v>2103</v>
      </c>
      <c r="K153" s="64" t="s">
        <v>2935</v>
      </c>
      <c r="L153" s="64" t="s">
        <v>2935</v>
      </c>
      <c r="M153" s="64" t="s">
        <v>2104</v>
      </c>
    </row>
    <row r="154" spans="1:13">
      <c r="A154" s="64" t="s">
        <v>448</v>
      </c>
      <c r="B154" s="63" t="s">
        <v>2105</v>
      </c>
      <c r="C154" s="7" t="s">
        <v>3054</v>
      </c>
      <c r="D154" s="7" t="s">
        <v>3055</v>
      </c>
      <c r="E154" s="64" t="s">
        <v>2106</v>
      </c>
      <c r="F154" s="64" t="s">
        <v>2103</v>
      </c>
      <c r="G154" s="64" t="s">
        <v>25</v>
      </c>
      <c r="H154" s="64" t="s">
        <v>2103</v>
      </c>
      <c r="I154" s="64" t="s">
        <v>25</v>
      </c>
      <c r="J154" s="64" t="s">
        <v>2103</v>
      </c>
      <c r="K154" s="64" t="s">
        <v>2935</v>
      </c>
      <c r="L154" s="64" t="s">
        <v>2935</v>
      </c>
      <c r="M154" s="64" t="s">
        <v>2107</v>
      </c>
    </row>
    <row r="155" spans="1:13">
      <c r="A155" s="64" t="s">
        <v>450</v>
      </c>
      <c r="B155" s="63" t="s">
        <v>2108</v>
      </c>
      <c r="C155" s="7" t="s">
        <v>3056</v>
      </c>
      <c r="D155" s="7" t="s">
        <v>3057</v>
      </c>
      <c r="E155" s="64" t="s">
        <v>2109</v>
      </c>
      <c r="F155" s="64" t="s">
        <v>2103</v>
      </c>
      <c r="G155" s="64" t="s">
        <v>25</v>
      </c>
      <c r="H155" s="64" t="s">
        <v>2110</v>
      </c>
      <c r="I155" s="64" t="s">
        <v>25</v>
      </c>
      <c r="J155" s="64" t="s">
        <v>2103</v>
      </c>
      <c r="K155" s="64" t="s">
        <v>2935</v>
      </c>
      <c r="L155" s="64" t="s">
        <v>2935</v>
      </c>
      <c r="M155" s="64" t="s">
        <v>2111</v>
      </c>
    </row>
    <row r="156" spans="1:13">
      <c r="A156" s="64" t="s">
        <v>451</v>
      </c>
      <c r="B156" s="63" t="s">
        <v>2112</v>
      </c>
      <c r="C156" s="7" t="s">
        <v>3058</v>
      </c>
      <c r="D156" s="7" t="s">
        <v>3059</v>
      </c>
      <c r="E156" s="64" t="s">
        <v>1470</v>
      </c>
      <c r="F156" s="64" t="s">
        <v>2103</v>
      </c>
      <c r="G156" s="64" t="s">
        <v>25</v>
      </c>
      <c r="H156" s="64" t="s">
        <v>2110</v>
      </c>
      <c r="I156" s="64" t="s">
        <v>25</v>
      </c>
      <c r="J156" s="64" t="s">
        <v>2103</v>
      </c>
      <c r="K156" s="64" t="s">
        <v>2935</v>
      </c>
      <c r="L156" s="64" t="s">
        <v>2935</v>
      </c>
      <c r="M156" s="64" t="s">
        <v>2111</v>
      </c>
    </row>
    <row r="157" spans="1:13">
      <c r="A157" s="64" t="s">
        <v>2114</v>
      </c>
      <c r="B157" s="63" t="s">
        <v>2113</v>
      </c>
      <c r="C157" s="7" t="s">
        <v>3060</v>
      </c>
      <c r="D157" s="7" t="s">
        <v>3061</v>
      </c>
      <c r="E157" s="64" t="s">
        <v>2115</v>
      </c>
      <c r="F157" s="64" t="s">
        <v>2050</v>
      </c>
      <c r="G157" s="64" t="s">
        <v>1902</v>
      </c>
      <c r="H157" s="64" t="s">
        <v>2116</v>
      </c>
      <c r="I157" s="64" t="s">
        <v>1902</v>
      </c>
      <c r="J157" s="64" t="s">
        <v>2050</v>
      </c>
      <c r="K157" s="64" t="s">
        <v>2935</v>
      </c>
      <c r="L157" s="64" t="s">
        <v>2935</v>
      </c>
      <c r="M157" s="64" t="s">
        <v>2117</v>
      </c>
    </row>
    <row r="158" spans="1:13">
      <c r="A158" s="64" t="s">
        <v>2119</v>
      </c>
      <c r="B158" s="63" t="s">
        <v>2118</v>
      </c>
      <c r="C158" s="7" t="s">
        <v>3062</v>
      </c>
      <c r="D158" s="7" t="s">
        <v>3063</v>
      </c>
      <c r="E158" s="64" t="s">
        <v>2120</v>
      </c>
      <c r="F158" s="64" t="s">
        <v>2050</v>
      </c>
      <c r="G158" s="64" t="s">
        <v>1902</v>
      </c>
      <c r="H158" s="64" t="s">
        <v>2116</v>
      </c>
      <c r="I158" s="64" t="s">
        <v>1902</v>
      </c>
      <c r="J158" s="64" t="s">
        <v>2050</v>
      </c>
      <c r="K158" s="64" t="s">
        <v>2935</v>
      </c>
      <c r="L158" s="64" t="s">
        <v>2935</v>
      </c>
      <c r="M158" s="64" t="s">
        <v>2117</v>
      </c>
    </row>
    <row r="159" spans="1:13">
      <c r="A159" s="64" t="s">
        <v>3064</v>
      </c>
      <c r="C159" s="7" t="s">
        <v>3065</v>
      </c>
      <c r="D159" s="7" t="s">
        <v>3066</v>
      </c>
      <c r="F159" s="64" t="s">
        <v>2050</v>
      </c>
      <c r="G159" s="64" t="s">
        <v>1902</v>
      </c>
      <c r="H159" s="64" t="s">
        <v>2116</v>
      </c>
      <c r="I159" s="64" t="s">
        <v>1902</v>
      </c>
      <c r="J159" s="64" t="s">
        <v>2050</v>
      </c>
    </row>
    <row r="160" spans="1:13">
      <c r="A160" s="64" t="s">
        <v>2122</v>
      </c>
      <c r="B160" s="63" t="s">
        <v>2121</v>
      </c>
      <c r="C160" s="7" t="s">
        <v>3067</v>
      </c>
      <c r="D160" s="7" t="s">
        <v>3068</v>
      </c>
      <c r="E160" s="64" t="s">
        <v>2123</v>
      </c>
      <c r="F160" s="64" t="s">
        <v>1997</v>
      </c>
      <c r="G160" s="64" t="s">
        <v>1998</v>
      </c>
      <c r="H160" s="64" t="s">
        <v>2124</v>
      </c>
      <c r="I160" s="64" t="s">
        <v>2000</v>
      </c>
      <c r="J160" s="64" t="s">
        <v>2124</v>
      </c>
      <c r="K160" s="64" t="s">
        <v>2935</v>
      </c>
      <c r="L160" s="64" t="s">
        <v>2935</v>
      </c>
      <c r="M160" s="64" t="s">
        <v>2125</v>
      </c>
    </row>
    <row r="161" spans="1:13">
      <c r="A161" s="64" t="s">
        <v>2127</v>
      </c>
      <c r="B161" s="63" t="s">
        <v>2126</v>
      </c>
      <c r="C161" s="7" t="s">
        <v>3069</v>
      </c>
      <c r="D161" s="7" t="s">
        <v>3070</v>
      </c>
      <c r="E161" s="64" t="s">
        <v>2128</v>
      </c>
      <c r="F161" s="64" t="s">
        <v>1973</v>
      </c>
      <c r="G161" s="64" t="s">
        <v>1880</v>
      </c>
      <c r="H161" s="64" t="s">
        <v>1973</v>
      </c>
      <c r="I161" s="64" t="s">
        <v>1880</v>
      </c>
      <c r="K161" s="64" t="s">
        <v>2935</v>
      </c>
      <c r="L161" s="64" t="s">
        <v>2841</v>
      </c>
      <c r="M161" s="64" t="s">
        <v>1975</v>
      </c>
    </row>
    <row r="162" spans="1:13">
      <c r="A162" s="64" t="s">
        <v>3071</v>
      </c>
      <c r="C162" s="7" t="s">
        <v>3072</v>
      </c>
      <c r="D162" s="7" t="s">
        <v>3073</v>
      </c>
      <c r="F162" s="64" t="s">
        <v>2041</v>
      </c>
      <c r="G162" s="64" t="s">
        <v>1896</v>
      </c>
      <c r="H162" s="64" t="s">
        <v>2041</v>
      </c>
      <c r="I162" s="64" t="s">
        <v>1896</v>
      </c>
      <c r="J162" s="64" t="s">
        <v>2041</v>
      </c>
      <c r="K162" s="64" t="s">
        <v>2841</v>
      </c>
      <c r="L162" s="64" t="s">
        <v>2841</v>
      </c>
    </row>
    <row r="163" spans="1:13">
      <c r="A163" s="64" t="s">
        <v>3074</v>
      </c>
      <c r="C163" s="7" t="s">
        <v>3075</v>
      </c>
      <c r="D163" s="7" t="s">
        <v>3076</v>
      </c>
      <c r="F163" s="64" t="s">
        <v>2041</v>
      </c>
      <c r="G163" s="64" t="s">
        <v>1896</v>
      </c>
      <c r="H163" s="64" t="s">
        <v>2041</v>
      </c>
      <c r="I163" s="64" t="s">
        <v>1896</v>
      </c>
      <c r="J163" s="64" t="s">
        <v>2041</v>
      </c>
      <c r="K163" s="64" t="s">
        <v>2841</v>
      </c>
      <c r="L163" s="64" t="s">
        <v>2841</v>
      </c>
    </row>
    <row r="164" spans="1:13">
      <c r="A164" s="64" t="s">
        <v>2130</v>
      </c>
      <c r="B164" s="63" t="s">
        <v>2129</v>
      </c>
      <c r="C164" s="7" t="s">
        <v>3077</v>
      </c>
      <c r="D164" s="7" t="s">
        <v>3078</v>
      </c>
      <c r="E164" s="64" t="s">
        <v>2131</v>
      </c>
      <c r="F164" s="64" t="s">
        <v>2041</v>
      </c>
      <c r="G164" s="64" t="s">
        <v>1896</v>
      </c>
      <c r="H164" s="64" t="s">
        <v>2041</v>
      </c>
      <c r="I164" s="64" t="s">
        <v>1896</v>
      </c>
      <c r="J164" s="64" t="s">
        <v>2041</v>
      </c>
      <c r="K164" s="64" t="s">
        <v>2935</v>
      </c>
      <c r="L164" s="64" t="s">
        <v>2935</v>
      </c>
      <c r="M164" s="64" t="s">
        <v>2132</v>
      </c>
    </row>
    <row r="165" spans="1:13">
      <c r="A165" s="64" t="s">
        <v>2134</v>
      </c>
      <c r="B165" s="63" t="s">
        <v>2133</v>
      </c>
      <c r="C165" s="7" t="s">
        <v>3079</v>
      </c>
      <c r="D165" s="7" t="s">
        <v>3080</v>
      </c>
      <c r="E165" s="64" t="s">
        <v>2135</v>
      </c>
      <c r="F165" s="64" t="s">
        <v>2041</v>
      </c>
      <c r="G165" s="64" t="s">
        <v>1896</v>
      </c>
      <c r="H165" s="64" t="s">
        <v>2041</v>
      </c>
      <c r="I165" s="64" t="s">
        <v>1896</v>
      </c>
      <c r="J165" s="64" t="s">
        <v>2041</v>
      </c>
      <c r="K165" s="64" t="s">
        <v>2935</v>
      </c>
      <c r="L165" s="64" t="s">
        <v>2935</v>
      </c>
      <c r="M165" s="64" t="s">
        <v>2136</v>
      </c>
    </row>
    <row r="166" spans="1:13">
      <c r="A166" s="64" t="s">
        <v>3081</v>
      </c>
      <c r="C166" s="7" t="s">
        <v>3082</v>
      </c>
      <c r="D166" s="7" t="s">
        <v>3083</v>
      </c>
      <c r="F166" s="64" t="s">
        <v>1879</v>
      </c>
      <c r="G166" s="64" t="s">
        <v>1880</v>
      </c>
      <c r="H166" s="64" t="s">
        <v>1974</v>
      </c>
      <c r="I166" s="64" t="s">
        <v>1880</v>
      </c>
      <c r="J166" s="64" t="s">
        <v>1974</v>
      </c>
      <c r="K166" s="64" t="s">
        <v>2841</v>
      </c>
      <c r="L166" s="64" t="s">
        <v>2841</v>
      </c>
    </row>
    <row r="167" spans="1:13">
      <c r="A167" s="64" t="s">
        <v>3084</v>
      </c>
      <c r="C167" s="7" t="s">
        <v>3085</v>
      </c>
      <c r="D167" s="7" t="s">
        <v>3086</v>
      </c>
      <c r="F167" s="64" t="s">
        <v>1879</v>
      </c>
      <c r="G167" s="64" t="s">
        <v>1880</v>
      </c>
      <c r="H167" s="64" t="s">
        <v>1974</v>
      </c>
      <c r="I167" s="64" t="s">
        <v>1880</v>
      </c>
      <c r="J167" s="64" t="s">
        <v>1974</v>
      </c>
      <c r="K167" s="64" t="s">
        <v>2841</v>
      </c>
      <c r="L167" s="64" t="s">
        <v>2841</v>
      </c>
    </row>
    <row r="168" spans="1:13">
      <c r="A168" s="64" t="s">
        <v>2138</v>
      </c>
      <c r="B168" s="63" t="s">
        <v>2137</v>
      </c>
      <c r="C168" s="7" t="s">
        <v>3087</v>
      </c>
      <c r="D168" s="7" t="s">
        <v>3088</v>
      </c>
      <c r="E168" s="64" t="s">
        <v>2139</v>
      </c>
      <c r="F168" s="64" t="s">
        <v>1879</v>
      </c>
      <c r="G168" s="64" t="s">
        <v>1880</v>
      </c>
      <c r="H168" s="64" t="s">
        <v>1974</v>
      </c>
      <c r="I168" s="64" t="s">
        <v>1880</v>
      </c>
      <c r="J168" s="64" t="s">
        <v>1974</v>
      </c>
      <c r="K168" s="64" t="s">
        <v>2935</v>
      </c>
      <c r="L168" s="64" t="s">
        <v>2935</v>
      </c>
      <c r="M168" s="64" t="s">
        <v>2140</v>
      </c>
    </row>
    <row r="169" spans="1:13">
      <c r="A169" s="64" t="s">
        <v>2142</v>
      </c>
      <c r="B169" s="63" t="s">
        <v>2141</v>
      </c>
      <c r="C169" s="7" t="s">
        <v>3089</v>
      </c>
      <c r="D169" s="7" t="s">
        <v>3090</v>
      </c>
      <c r="E169" s="64" t="s">
        <v>2143</v>
      </c>
      <c r="F169" s="64" t="s">
        <v>1879</v>
      </c>
      <c r="G169" s="64" t="s">
        <v>1880</v>
      </c>
      <c r="H169" s="64" t="s">
        <v>1974</v>
      </c>
      <c r="I169" s="64" t="s">
        <v>1880</v>
      </c>
      <c r="J169" s="64" t="s">
        <v>1974</v>
      </c>
      <c r="K169" s="64" t="s">
        <v>2935</v>
      </c>
      <c r="L169" s="64" t="s">
        <v>2935</v>
      </c>
      <c r="M169" s="64" t="s">
        <v>2144</v>
      </c>
    </row>
    <row r="170" spans="1:13">
      <c r="A170" s="64" t="s">
        <v>3091</v>
      </c>
      <c r="C170" s="7" t="s">
        <v>3092</v>
      </c>
      <c r="D170" s="7" t="s">
        <v>3093</v>
      </c>
      <c r="F170" s="64" t="s">
        <v>1998</v>
      </c>
      <c r="G170" s="64" t="s">
        <v>1998</v>
      </c>
      <c r="H170" s="64" t="s">
        <v>2145</v>
      </c>
      <c r="I170" s="64" t="s">
        <v>2000</v>
      </c>
      <c r="J170" s="64" t="s">
        <v>1998</v>
      </c>
      <c r="K170" s="64" t="s">
        <v>2841</v>
      </c>
      <c r="L170" s="64" t="s">
        <v>2841</v>
      </c>
    </row>
    <row r="171" spans="1:13">
      <c r="A171" s="64" t="s">
        <v>3094</v>
      </c>
      <c r="C171" s="7" t="s">
        <v>3095</v>
      </c>
      <c r="D171" s="7" t="s">
        <v>3096</v>
      </c>
      <c r="F171" s="64" t="s">
        <v>1998</v>
      </c>
      <c r="G171" s="64" t="s">
        <v>1998</v>
      </c>
      <c r="H171" s="64" t="s">
        <v>2145</v>
      </c>
      <c r="I171" s="64" t="s">
        <v>2000</v>
      </c>
      <c r="J171" s="64" t="s">
        <v>1998</v>
      </c>
      <c r="K171" s="64" t="s">
        <v>2841</v>
      </c>
      <c r="L171" s="64" t="s">
        <v>2841</v>
      </c>
    </row>
    <row r="172" spans="1:13">
      <c r="A172" s="64" t="s">
        <v>2147</v>
      </c>
      <c r="B172" s="63" t="s">
        <v>2146</v>
      </c>
      <c r="C172" s="7" t="s">
        <v>3097</v>
      </c>
      <c r="D172" s="7" t="s">
        <v>3098</v>
      </c>
      <c r="E172" s="64" t="s">
        <v>2148</v>
      </c>
      <c r="F172" s="64" t="s">
        <v>1998</v>
      </c>
      <c r="G172" s="64" t="s">
        <v>1998</v>
      </c>
      <c r="H172" s="64" t="s">
        <v>2145</v>
      </c>
      <c r="I172" s="64" t="s">
        <v>2000</v>
      </c>
      <c r="J172" s="64" t="s">
        <v>1998</v>
      </c>
      <c r="K172" s="64" t="s">
        <v>2935</v>
      </c>
      <c r="L172" s="64" t="s">
        <v>2935</v>
      </c>
      <c r="M172" s="64" t="s">
        <v>2149</v>
      </c>
    </row>
    <row r="173" spans="1:13">
      <c r="A173" s="64" t="s">
        <v>2151</v>
      </c>
      <c r="B173" s="63" t="s">
        <v>2150</v>
      </c>
      <c r="C173" s="7" t="s">
        <v>3099</v>
      </c>
      <c r="D173" s="7" t="s">
        <v>3100</v>
      </c>
      <c r="E173" s="64" t="s">
        <v>2152</v>
      </c>
      <c r="F173" s="64" t="s">
        <v>1879</v>
      </c>
      <c r="G173" s="64" t="s">
        <v>1880</v>
      </c>
      <c r="H173" s="64" t="s">
        <v>1879</v>
      </c>
      <c r="I173" s="64" t="s">
        <v>1880</v>
      </c>
      <c r="K173" s="64" t="s">
        <v>2935</v>
      </c>
      <c r="L173" s="64" t="s">
        <v>2841</v>
      </c>
      <c r="M173" s="64" t="s">
        <v>2153</v>
      </c>
    </row>
    <row r="174" spans="1:13">
      <c r="A174" s="64" t="s">
        <v>2155</v>
      </c>
      <c r="B174" s="63" t="s">
        <v>2154</v>
      </c>
      <c r="C174" s="7" t="s">
        <v>3101</v>
      </c>
      <c r="D174" s="7" t="s">
        <v>3102</v>
      </c>
      <c r="E174" s="64" t="s">
        <v>2156</v>
      </c>
      <c r="F174" s="64" t="s">
        <v>1895</v>
      </c>
      <c r="G174" s="64" t="s">
        <v>1896</v>
      </c>
      <c r="H174" s="64" t="s">
        <v>1897</v>
      </c>
      <c r="I174" s="64" t="s">
        <v>1896</v>
      </c>
      <c r="J174" s="64" t="s">
        <v>1897</v>
      </c>
      <c r="K174" s="64" t="s">
        <v>2935</v>
      </c>
      <c r="L174" s="64" t="s">
        <v>2935</v>
      </c>
      <c r="M174" s="64" t="s">
        <v>1898</v>
      </c>
    </row>
    <row r="175" spans="1:13">
      <c r="A175" s="64" t="s">
        <v>2158</v>
      </c>
      <c r="B175" s="63" t="s">
        <v>2157</v>
      </c>
      <c r="C175" s="7" t="s">
        <v>3103</v>
      </c>
      <c r="D175" s="7" t="s">
        <v>3104</v>
      </c>
      <c r="E175" s="64" t="s">
        <v>2159</v>
      </c>
      <c r="F175" s="64" t="s">
        <v>1873</v>
      </c>
      <c r="G175" s="64" t="s">
        <v>1874</v>
      </c>
      <c r="H175" s="64" t="s">
        <v>1873</v>
      </c>
      <c r="I175" s="64" t="s">
        <v>1874</v>
      </c>
      <c r="J175" s="64" t="s">
        <v>1873</v>
      </c>
      <c r="K175" s="64" t="s">
        <v>2935</v>
      </c>
      <c r="L175" s="64" t="s">
        <v>2935</v>
      </c>
      <c r="M175" s="64" t="s">
        <v>2160</v>
      </c>
    </row>
    <row r="176" spans="1:13">
      <c r="A176" s="64" t="s">
        <v>2162</v>
      </c>
      <c r="B176" s="63" t="s">
        <v>2161</v>
      </c>
      <c r="C176" s="7" t="s">
        <v>3105</v>
      </c>
      <c r="D176" s="7" t="s">
        <v>3106</v>
      </c>
      <c r="E176" s="64" t="s">
        <v>2163</v>
      </c>
      <c r="F176" s="64" t="s">
        <v>1873</v>
      </c>
      <c r="G176" s="64" t="s">
        <v>1874</v>
      </c>
      <c r="H176" s="64" t="s">
        <v>1873</v>
      </c>
      <c r="I176" s="64" t="s">
        <v>1874</v>
      </c>
      <c r="J176" s="64" t="s">
        <v>1873</v>
      </c>
      <c r="K176" s="64" t="s">
        <v>2935</v>
      </c>
      <c r="L176" s="64" t="s">
        <v>2935</v>
      </c>
      <c r="M176" s="64" t="s">
        <v>2160</v>
      </c>
    </row>
    <row r="177" spans="1:13">
      <c r="A177" s="64" t="s">
        <v>2165</v>
      </c>
      <c r="B177" s="63" t="s">
        <v>2164</v>
      </c>
      <c r="C177" s="7" t="s">
        <v>3107</v>
      </c>
      <c r="D177" s="7" t="s">
        <v>3108</v>
      </c>
      <c r="E177" s="64" t="s">
        <v>2166</v>
      </c>
      <c r="F177" s="64" t="s">
        <v>1895</v>
      </c>
      <c r="G177" s="64" t="s">
        <v>1896</v>
      </c>
      <c r="H177" s="64" t="s">
        <v>2167</v>
      </c>
      <c r="I177" s="64" t="s">
        <v>1896</v>
      </c>
      <c r="J177" s="64" t="s">
        <v>1897</v>
      </c>
      <c r="K177" s="64" t="s">
        <v>2935</v>
      </c>
      <c r="L177" s="64" t="s">
        <v>2935</v>
      </c>
      <c r="M177" s="64" t="s">
        <v>1898</v>
      </c>
    </row>
    <row r="178" spans="1:13">
      <c r="A178" s="64" t="s">
        <v>3109</v>
      </c>
      <c r="C178" s="7" t="s">
        <v>3110</v>
      </c>
      <c r="D178" s="7" t="s">
        <v>3111</v>
      </c>
      <c r="F178" s="64" t="s">
        <v>1895</v>
      </c>
      <c r="G178" s="64" t="s">
        <v>1896</v>
      </c>
      <c r="H178" s="64" t="s">
        <v>2167</v>
      </c>
      <c r="I178" s="64" t="s">
        <v>1896</v>
      </c>
      <c r="J178" s="64" t="s">
        <v>1897</v>
      </c>
      <c r="K178" s="64" t="s">
        <v>2841</v>
      </c>
      <c r="L178" s="64" t="s">
        <v>2841</v>
      </c>
    </row>
    <row r="179" spans="1:13">
      <c r="A179" s="64" t="s">
        <v>2169</v>
      </c>
      <c r="B179" s="63" t="s">
        <v>2168</v>
      </c>
      <c r="C179" s="7" t="s">
        <v>3112</v>
      </c>
      <c r="D179" s="7" t="s">
        <v>3113</v>
      </c>
      <c r="E179" s="64" t="s">
        <v>2170</v>
      </c>
      <c r="F179" s="64" t="s">
        <v>2171</v>
      </c>
      <c r="G179" s="64" t="s">
        <v>2171</v>
      </c>
      <c r="H179" s="64" t="s">
        <v>2172</v>
      </c>
      <c r="I179" s="64" t="s">
        <v>2000</v>
      </c>
      <c r="J179" s="64" t="s">
        <v>2171</v>
      </c>
      <c r="K179" s="64" t="s">
        <v>2935</v>
      </c>
      <c r="L179" s="64" t="s">
        <v>2935</v>
      </c>
      <c r="M179" s="64" t="s">
        <v>2173</v>
      </c>
    </row>
    <row r="180" spans="1:13">
      <c r="A180" s="64" t="s">
        <v>2175</v>
      </c>
      <c r="B180" s="63" t="s">
        <v>2174</v>
      </c>
      <c r="C180" s="7" t="s">
        <v>3114</v>
      </c>
      <c r="D180" s="7" t="s">
        <v>3115</v>
      </c>
      <c r="E180" s="64" t="s">
        <v>2176</v>
      </c>
      <c r="F180" s="64" t="s">
        <v>2171</v>
      </c>
      <c r="G180" s="64" t="s">
        <v>2171</v>
      </c>
      <c r="H180" s="64" t="s">
        <v>2172</v>
      </c>
      <c r="I180" s="64" t="s">
        <v>2000</v>
      </c>
      <c r="J180" s="64" t="s">
        <v>2171</v>
      </c>
      <c r="K180" s="64" t="s">
        <v>2935</v>
      </c>
      <c r="L180" s="64" t="s">
        <v>2935</v>
      </c>
      <c r="M180" s="64" t="s">
        <v>2173</v>
      </c>
    </row>
    <row r="181" spans="1:13">
      <c r="A181" s="64" t="s">
        <v>2178</v>
      </c>
      <c r="B181" s="63" t="s">
        <v>2177</v>
      </c>
      <c r="C181" s="7" t="s">
        <v>3116</v>
      </c>
      <c r="D181" s="7" t="s">
        <v>3117</v>
      </c>
      <c r="E181" s="64" t="s">
        <v>2179</v>
      </c>
      <c r="F181" s="64" t="s">
        <v>2171</v>
      </c>
      <c r="G181" s="64" t="s">
        <v>2171</v>
      </c>
      <c r="H181" s="64" t="s">
        <v>2180</v>
      </c>
      <c r="I181" s="64" t="s">
        <v>2000</v>
      </c>
      <c r="J181" s="64" t="s">
        <v>2171</v>
      </c>
      <c r="K181" s="64" t="s">
        <v>2935</v>
      </c>
      <c r="L181" s="64" t="s">
        <v>2935</v>
      </c>
      <c r="M181" s="64" t="s">
        <v>2181</v>
      </c>
    </row>
    <row r="182" spans="1:13">
      <c r="A182" s="64" t="s">
        <v>2183</v>
      </c>
      <c r="B182" s="63" t="s">
        <v>2182</v>
      </c>
      <c r="C182" s="7" t="s">
        <v>3118</v>
      </c>
      <c r="D182" s="7" t="s">
        <v>3119</v>
      </c>
      <c r="E182" s="64" t="s">
        <v>2184</v>
      </c>
      <c r="F182" s="64" t="s">
        <v>2171</v>
      </c>
      <c r="G182" s="64" t="s">
        <v>2171</v>
      </c>
      <c r="H182" s="64" t="s">
        <v>2180</v>
      </c>
      <c r="I182" s="64" t="s">
        <v>2000</v>
      </c>
      <c r="J182" s="64" t="s">
        <v>2171</v>
      </c>
      <c r="K182" s="64" t="s">
        <v>2935</v>
      </c>
      <c r="L182" s="64" t="s">
        <v>2935</v>
      </c>
      <c r="M182" s="64" t="s">
        <v>2185</v>
      </c>
    </row>
    <row r="183" spans="1:13">
      <c r="A183" s="64" t="s">
        <v>2187</v>
      </c>
      <c r="B183" s="63" t="s">
        <v>2186</v>
      </c>
      <c r="C183" s="7" t="s">
        <v>3120</v>
      </c>
      <c r="D183" s="7" t="s">
        <v>3121</v>
      </c>
      <c r="E183" s="64" t="s">
        <v>2188</v>
      </c>
      <c r="F183" s="64" t="s">
        <v>2189</v>
      </c>
      <c r="G183" s="64" t="s">
        <v>1956</v>
      </c>
      <c r="H183" s="64" t="s">
        <v>2189</v>
      </c>
      <c r="I183" s="64" t="s">
        <v>1956</v>
      </c>
      <c r="J183" s="64" t="s">
        <v>2189</v>
      </c>
      <c r="K183" s="64" t="s">
        <v>2935</v>
      </c>
      <c r="L183" s="64" t="s">
        <v>2935</v>
      </c>
      <c r="M183" s="64" t="s">
        <v>2190</v>
      </c>
    </row>
    <row r="184" spans="1:13">
      <c r="A184" s="64" t="s">
        <v>2192</v>
      </c>
      <c r="B184" s="63" t="s">
        <v>2191</v>
      </c>
      <c r="C184" s="7" t="s">
        <v>3122</v>
      </c>
      <c r="D184" s="7" t="s">
        <v>3123</v>
      </c>
      <c r="E184" s="64" t="s">
        <v>2193</v>
      </c>
      <c r="F184" s="64" t="s">
        <v>2189</v>
      </c>
      <c r="G184" s="64" t="s">
        <v>1956</v>
      </c>
      <c r="H184" s="64" t="s">
        <v>2189</v>
      </c>
      <c r="I184" s="64" t="s">
        <v>1956</v>
      </c>
      <c r="J184" s="64" t="s">
        <v>2189</v>
      </c>
      <c r="K184" s="64" t="s">
        <v>2935</v>
      </c>
      <c r="L184" s="64" t="s">
        <v>2935</v>
      </c>
      <c r="M184" s="64" t="s">
        <v>2190</v>
      </c>
    </row>
    <row r="185" spans="1:13">
      <c r="A185" s="64" t="s">
        <v>2195</v>
      </c>
      <c r="B185" s="63" t="s">
        <v>2194</v>
      </c>
      <c r="C185" s="7" t="s">
        <v>3124</v>
      </c>
      <c r="D185" s="7" t="s">
        <v>3125</v>
      </c>
      <c r="E185" s="64" t="s">
        <v>2196</v>
      </c>
      <c r="F185" s="64" t="s">
        <v>2189</v>
      </c>
      <c r="G185" s="64" t="s">
        <v>1956</v>
      </c>
      <c r="H185" s="64" t="s">
        <v>2189</v>
      </c>
      <c r="I185" s="64" t="s">
        <v>1956</v>
      </c>
      <c r="J185" s="64" t="s">
        <v>2189</v>
      </c>
      <c r="K185" s="64" t="s">
        <v>2935</v>
      </c>
      <c r="L185" s="64" t="s">
        <v>2935</v>
      </c>
      <c r="M185" s="64" t="s">
        <v>2190</v>
      </c>
    </row>
    <row r="186" spans="1:13">
      <c r="A186" s="64" t="s">
        <v>2198</v>
      </c>
      <c r="B186" s="63" t="s">
        <v>2197</v>
      </c>
      <c r="C186" s="7" t="s">
        <v>3126</v>
      </c>
      <c r="D186" s="7" t="s">
        <v>3127</v>
      </c>
      <c r="E186" s="64" t="s">
        <v>2199</v>
      </c>
      <c r="F186" s="64" t="s">
        <v>1983</v>
      </c>
      <c r="G186" s="64" t="s">
        <v>1956</v>
      </c>
      <c r="H186" s="64" t="s">
        <v>1983</v>
      </c>
      <c r="I186" s="64" t="s">
        <v>1956</v>
      </c>
      <c r="J186" s="64" t="s">
        <v>1983</v>
      </c>
      <c r="K186" s="64" t="s">
        <v>2935</v>
      </c>
      <c r="L186" s="64" t="s">
        <v>2935</v>
      </c>
      <c r="M186" s="64" t="s">
        <v>2200</v>
      </c>
    </row>
    <row r="187" spans="1:13">
      <c r="A187" s="64" t="s">
        <v>2202</v>
      </c>
      <c r="B187" s="63" t="s">
        <v>2201</v>
      </c>
      <c r="C187" s="7" t="s">
        <v>3128</v>
      </c>
      <c r="D187" s="7" t="s">
        <v>3129</v>
      </c>
      <c r="E187" s="64" t="s">
        <v>2203</v>
      </c>
      <c r="F187" s="64" t="s">
        <v>1983</v>
      </c>
      <c r="G187" s="64" t="s">
        <v>1956</v>
      </c>
      <c r="H187" s="64" t="s">
        <v>1983</v>
      </c>
      <c r="I187" s="64" t="s">
        <v>1956</v>
      </c>
      <c r="J187" s="64" t="s">
        <v>1983</v>
      </c>
      <c r="K187" s="64" t="s">
        <v>2935</v>
      </c>
      <c r="L187" s="64" t="s">
        <v>2841</v>
      </c>
      <c r="M187" s="64" t="s">
        <v>2204</v>
      </c>
    </row>
    <row r="188" spans="1:13">
      <c r="A188" s="64" t="s">
        <v>2206</v>
      </c>
      <c r="B188" s="63" t="s">
        <v>2205</v>
      </c>
      <c r="C188" s="7" t="s">
        <v>3130</v>
      </c>
      <c r="D188" s="7" t="s">
        <v>3131</v>
      </c>
      <c r="E188" s="64" t="s">
        <v>2207</v>
      </c>
      <c r="F188" s="64" t="s">
        <v>2208</v>
      </c>
      <c r="G188" s="64" t="s">
        <v>1874</v>
      </c>
      <c r="H188" s="64" t="s">
        <v>2209</v>
      </c>
      <c r="I188" s="64" t="s">
        <v>1874</v>
      </c>
      <c r="J188" s="64" t="s">
        <v>2208</v>
      </c>
      <c r="K188" s="64" t="s">
        <v>2935</v>
      </c>
      <c r="L188" s="64" t="s">
        <v>2935</v>
      </c>
      <c r="M188" s="64" t="s">
        <v>2210</v>
      </c>
    </row>
    <row r="189" spans="1:13">
      <c r="A189" s="64" t="s">
        <v>2212</v>
      </c>
      <c r="B189" s="63" t="s">
        <v>2211</v>
      </c>
      <c r="C189" s="7" t="s">
        <v>3132</v>
      </c>
      <c r="D189" s="7" t="s">
        <v>3133</v>
      </c>
      <c r="E189" s="64" t="s">
        <v>2213</v>
      </c>
      <c r="F189" s="64" t="s">
        <v>2214</v>
      </c>
      <c r="G189" s="64" t="s">
        <v>2073</v>
      </c>
      <c r="H189" s="64" t="s">
        <v>2214</v>
      </c>
      <c r="I189" s="64" t="s">
        <v>1931</v>
      </c>
      <c r="J189" s="64" t="s">
        <v>2214</v>
      </c>
      <c r="K189" s="64" t="s">
        <v>2935</v>
      </c>
      <c r="L189" s="64" t="s">
        <v>2935</v>
      </c>
      <c r="M189" s="64" t="s">
        <v>2215</v>
      </c>
    </row>
    <row r="190" spans="1:13">
      <c r="A190" s="64" t="s">
        <v>2217</v>
      </c>
      <c r="B190" s="63" t="s">
        <v>2216</v>
      </c>
      <c r="C190" s="7" t="s">
        <v>3134</v>
      </c>
      <c r="D190" s="7" t="s">
        <v>3135</v>
      </c>
      <c r="E190" s="64" t="s">
        <v>2218</v>
      </c>
      <c r="F190" s="64" t="s">
        <v>2214</v>
      </c>
      <c r="G190" s="64" t="s">
        <v>2073</v>
      </c>
      <c r="H190" s="64" t="s">
        <v>2214</v>
      </c>
      <c r="I190" s="64" t="s">
        <v>1931</v>
      </c>
      <c r="J190" s="64" t="s">
        <v>2214</v>
      </c>
      <c r="K190" s="64" t="s">
        <v>2935</v>
      </c>
      <c r="L190" s="64" t="s">
        <v>2935</v>
      </c>
      <c r="M190" s="64" t="s">
        <v>2219</v>
      </c>
    </row>
    <row r="191" spans="1:13">
      <c r="A191" s="64" t="s">
        <v>2221</v>
      </c>
      <c r="B191" s="63" t="s">
        <v>2220</v>
      </c>
      <c r="C191" s="7" t="s">
        <v>3136</v>
      </c>
      <c r="D191" s="7" t="s">
        <v>3137</v>
      </c>
      <c r="E191" s="64" t="s">
        <v>2222</v>
      </c>
      <c r="F191" s="64" t="s">
        <v>2208</v>
      </c>
      <c r="G191" s="64" t="s">
        <v>1874</v>
      </c>
      <c r="H191" s="64" t="s">
        <v>2223</v>
      </c>
      <c r="I191" s="64" t="s">
        <v>1874</v>
      </c>
      <c r="J191" s="64" t="s">
        <v>2208</v>
      </c>
      <c r="K191" s="64" t="s">
        <v>2935</v>
      </c>
      <c r="L191" s="64" t="s">
        <v>2935</v>
      </c>
      <c r="M191" s="64" t="s">
        <v>2224</v>
      </c>
    </row>
    <row r="192" spans="1:13">
      <c r="A192" s="64" t="s">
        <v>2226</v>
      </c>
      <c r="B192" s="63" t="s">
        <v>2225</v>
      </c>
      <c r="C192" s="7" t="s">
        <v>3138</v>
      </c>
      <c r="D192" s="7" t="s">
        <v>3139</v>
      </c>
      <c r="E192" s="64" t="s">
        <v>2227</v>
      </c>
      <c r="F192" s="64" t="s">
        <v>2208</v>
      </c>
      <c r="G192" s="64" t="s">
        <v>1874</v>
      </c>
      <c r="H192" s="64" t="s">
        <v>2228</v>
      </c>
      <c r="I192" s="64" t="s">
        <v>1874</v>
      </c>
      <c r="J192" s="64" t="s">
        <v>2208</v>
      </c>
      <c r="K192" s="64" t="s">
        <v>2935</v>
      </c>
      <c r="L192" s="64" t="s">
        <v>2935</v>
      </c>
      <c r="M192" s="64" t="s">
        <v>2224</v>
      </c>
    </row>
    <row r="193" spans="1:13">
      <c r="A193" s="64" t="s">
        <v>2230</v>
      </c>
      <c r="B193" s="63" t="s">
        <v>2229</v>
      </c>
      <c r="C193" s="7" t="s">
        <v>3140</v>
      </c>
      <c r="D193" s="7" t="s">
        <v>3141</v>
      </c>
      <c r="E193" s="64" t="s">
        <v>2231</v>
      </c>
      <c r="F193" s="64" t="s">
        <v>2208</v>
      </c>
      <c r="G193" s="64" t="s">
        <v>1874</v>
      </c>
      <c r="H193" s="64" t="s">
        <v>2228</v>
      </c>
      <c r="I193" s="64" t="s">
        <v>1874</v>
      </c>
      <c r="J193" s="64" t="s">
        <v>2208</v>
      </c>
      <c r="K193" s="64" t="s">
        <v>2935</v>
      </c>
      <c r="L193" s="64" t="s">
        <v>2935</v>
      </c>
      <c r="M193" s="64" t="s">
        <v>2224</v>
      </c>
    </row>
    <row r="194" spans="1:13">
      <c r="A194" s="64" t="s">
        <v>461</v>
      </c>
      <c r="B194" s="63" t="s">
        <v>2232</v>
      </c>
      <c r="C194" s="7" t="s">
        <v>3142</v>
      </c>
      <c r="D194" s="7" t="s">
        <v>3143</v>
      </c>
      <c r="E194" s="64" t="s">
        <v>2233</v>
      </c>
      <c r="F194" s="64" t="s">
        <v>2234</v>
      </c>
      <c r="G194" s="64" t="s">
        <v>25</v>
      </c>
      <c r="H194" s="64" t="s">
        <v>2235</v>
      </c>
      <c r="I194" s="64" t="s">
        <v>25</v>
      </c>
      <c r="J194" s="64" t="s">
        <v>2234</v>
      </c>
      <c r="K194" s="64" t="s">
        <v>2935</v>
      </c>
      <c r="L194" s="64" t="s">
        <v>2935</v>
      </c>
      <c r="M194" s="64" t="s">
        <v>2236</v>
      </c>
    </row>
    <row r="195" spans="1:13">
      <c r="A195" s="64" t="s">
        <v>462</v>
      </c>
      <c r="B195" s="63" t="s">
        <v>2237</v>
      </c>
      <c r="C195" s="7" t="s">
        <v>3144</v>
      </c>
      <c r="D195" s="7" t="s">
        <v>3145</v>
      </c>
      <c r="E195" s="64" t="s">
        <v>1475</v>
      </c>
      <c r="F195" s="64" t="s">
        <v>2234</v>
      </c>
      <c r="G195" s="64" t="s">
        <v>25</v>
      </c>
      <c r="H195" s="64" t="s">
        <v>2235</v>
      </c>
      <c r="I195" s="64" t="s">
        <v>25</v>
      </c>
      <c r="J195" s="64" t="s">
        <v>2234</v>
      </c>
      <c r="K195" s="64" t="s">
        <v>2935</v>
      </c>
      <c r="L195" s="64" t="s">
        <v>2935</v>
      </c>
      <c r="M195" s="64" t="s">
        <v>2238</v>
      </c>
    </row>
    <row r="196" spans="1:13">
      <c r="A196" s="64" t="s">
        <v>463</v>
      </c>
      <c r="B196" s="63" t="s">
        <v>2239</v>
      </c>
      <c r="C196" s="7" t="s">
        <v>3146</v>
      </c>
      <c r="D196" s="7" t="s">
        <v>3147</v>
      </c>
      <c r="E196" s="64" t="s">
        <v>2240</v>
      </c>
      <c r="F196" s="64" t="s">
        <v>2234</v>
      </c>
      <c r="G196" s="64" t="s">
        <v>25</v>
      </c>
      <c r="H196" s="64" t="s">
        <v>2241</v>
      </c>
      <c r="I196" s="64" t="s">
        <v>25</v>
      </c>
      <c r="J196" s="64" t="s">
        <v>2234</v>
      </c>
      <c r="K196" s="64" t="s">
        <v>2935</v>
      </c>
      <c r="L196" s="64" t="s">
        <v>2935</v>
      </c>
      <c r="M196" s="64" t="s">
        <v>2242</v>
      </c>
    </row>
    <row r="197" spans="1:13">
      <c r="A197" s="64" t="s">
        <v>2244</v>
      </c>
      <c r="B197" s="63" t="s">
        <v>2243</v>
      </c>
      <c r="C197" s="7" t="s">
        <v>3148</v>
      </c>
      <c r="D197" s="7" t="s">
        <v>3149</v>
      </c>
      <c r="E197" s="64" t="s">
        <v>2245</v>
      </c>
      <c r="F197" s="64" t="s">
        <v>2246</v>
      </c>
      <c r="G197" s="64" t="s">
        <v>2171</v>
      </c>
      <c r="H197" s="64" t="s">
        <v>2247</v>
      </c>
      <c r="I197" s="64" t="s">
        <v>2000</v>
      </c>
      <c r="J197" s="64" t="s">
        <v>2246</v>
      </c>
      <c r="K197" s="64" t="s">
        <v>2935</v>
      </c>
      <c r="L197" s="64" t="s">
        <v>2935</v>
      </c>
      <c r="M197" s="64" t="s">
        <v>2248</v>
      </c>
    </row>
    <row r="198" spans="1:13">
      <c r="A198" s="64" t="s">
        <v>2250</v>
      </c>
      <c r="B198" s="63" t="s">
        <v>2249</v>
      </c>
      <c r="C198" s="7" t="s">
        <v>3150</v>
      </c>
      <c r="D198" s="7" t="s">
        <v>3151</v>
      </c>
      <c r="E198" s="64" t="s">
        <v>2251</v>
      </c>
      <c r="F198" s="64" t="s">
        <v>2246</v>
      </c>
      <c r="G198" s="64" t="s">
        <v>2171</v>
      </c>
      <c r="H198" s="64" t="s">
        <v>2252</v>
      </c>
      <c r="I198" s="64" t="s">
        <v>2000</v>
      </c>
      <c r="J198" s="64" t="s">
        <v>2246</v>
      </c>
      <c r="K198" s="64" t="s">
        <v>2935</v>
      </c>
      <c r="L198" s="64" t="s">
        <v>2935</v>
      </c>
      <c r="M198" s="64" t="s">
        <v>2253</v>
      </c>
    </row>
    <row r="199" spans="1:13">
      <c r="A199" s="64" t="s">
        <v>2255</v>
      </c>
      <c r="B199" s="63" t="s">
        <v>2254</v>
      </c>
      <c r="C199" s="7" t="s">
        <v>3152</v>
      </c>
      <c r="D199" s="7" t="s">
        <v>3153</v>
      </c>
      <c r="E199" s="64" t="s">
        <v>2256</v>
      </c>
      <c r="F199" s="64" t="s">
        <v>2246</v>
      </c>
      <c r="G199" s="64" t="s">
        <v>2171</v>
      </c>
      <c r="H199" s="64" t="s">
        <v>2252</v>
      </c>
      <c r="I199" s="64" t="s">
        <v>2000</v>
      </c>
      <c r="J199" s="64" t="s">
        <v>2246</v>
      </c>
      <c r="K199" s="64" t="s">
        <v>2935</v>
      </c>
      <c r="L199" s="64" t="s">
        <v>2935</v>
      </c>
      <c r="M199" s="64" t="s">
        <v>2257</v>
      </c>
    </row>
    <row r="200" spans="1:13">
      <c r="A200" s="64" t="s">
        <v>2259</v>
      </c>
      <c r="B200" s="63" t="s">
        <v>2258</v>
      </c>
      <c r="C200" s="7" t="s">
        <v>3154</v>
      </c>
      <c r="D200" s="7" t="s">
        <v>3155</v>
      </c>
      <c r="E200" s="64" t="s">
        <v>2260</v>
      </c>
      <c r="F200" s="64" t="s">
        <v>2246</v>
      </c>
      <c r="G200" s="64" t="s">
        <v>2171</v>
      </c>
      <c r="H200" s="64" t="s">
        <v>2261</v>
      </c>
      <c r="I200" s="64" t="s">
        <v>2000</v>
      </c>
      <c r="J200" s="64" t="s">
        <v>2246</v>
      </c>
      <c r="K200" s="64" t="s">
        <v>2935</v>
      </c>
      <c r="L200" s="64" t="s">
        <v>2935</v>
      </c>
      <c r="M200" s="64" t="s">
        <v>2262</v>
      </c>
    </row>
    <row r="201" spans="1:13">
      <c r="A201" s="64" t="s">
        <v>2264</v>
      </c>
      <c r="B201" s="63" t="s">
        <v>2263</v>
      </c>
      <c r="C201" s="7" t="s">
        <v>3156</v>
      </c>
      <c r="D201" s="7" t="s">
        <v>3157</v>
      </c>
      <c r="E201" s="64" t="s">
        <v>2265</v>
      </c>
      <c r="F201" s="64" t="s">
        <v>2266</v>
      </c>
      <c r="G201" s="64" t="s">
        <v>2171</v>
      </c>
      <c r="H201" s="64" t="s">
        <v>2266</v>
      </c>
      <c r="I201" s="64" t="s">
        <v>2000</v>
      </c>
      <c r="J201" s="64" t="s">
        <v>2266</v>
      </c>
      <c r="K201" s="64" t="s">
        <v>2935</v>
      </c>
      <c r="L201" s="64" t="s">
        <v>2935</v>
      </c>
      <c r="M201" s="64" t="s">
        <v>2267</v>
      </c>
    </row>
    <row r="202" spans="1:13">
      <c r="A202" s="64" t="s">
        <v>2269</v>
      </c>
      <c r="B202" s="63" t="s">
        <v>2268</v>
      </c>
      <c r="C202" s="7" t="s">
        <v>3158</v>
      </c>
      <c r="D202" s="7" t="s">
        <v>3159</v>
      </c>
      <c r="E202" s="64" t="s">
        <v>2270</v>
      </c>
      <c r="F202" s="64" t="s">
        <v>2266</v>
      </c>
      <c r="G202" s="64" t="s">
        <v>2171</v>
      </c>
      <c r="H202" s="64" t="s">
        <v>2266</v>
      </c>
      <c r="I202" s="64" t="s">
        <v>2000</v>
      </c>
      <c r="J202" s="64" t="s">
        <v>2266</v>
      </c>
      <c r="K202" s="64" t="s">
        <v>2935</v>
      </c>
      <c r="L202" s="64" t="s">
        <v>2935</v>
      </c>
      <c r="M202" s="64" t="s">
        <v>2271</v>
      </c>
    </row>
    <row r="203" spans="1:13">
      <c r="A203" s="64" t="s">
        <v>2273</v>
      </c>
      <c r="B203" s="63" t="s">
        <v>2272</v>
      </c>
      <c r="C203" s="7" t="s">
        <v>3160</v>
      </c>
      <c r="D203" s="7" t="s">
        <v>3161</v>
      </c>
      <c r="E203" s="64" t="s">
        <v>2274</v>
      </c>
      <c r="F203" s="64" t="s">
        <v>1998</v>
      </c>
      <c r="G203" s="64" t="s">
        <v>1998</v>
      </c>
      <c r="H203" s="64" t="s">
        <v>1998</v>
      </c>
      <c r="I203" s="64" t="s">
        <v>2000</v>
      </c>
      <c r="J203" s="64" t="s">
        <v>1998</v>
      </c>
      <c r="K203" s="64" t="s">
        <v>2935</v>
      </c>
      <c r="L203" s="64" t="s">
        <v>2935</v>
      </c>
      <c r="M203" s="64" t="s">
        <v>2275</v>
      </c>
    </row>
    <row r="204" spans="1:13">
      <c r="A204" s="64" t="s">
        <v>2277</v>
      </c>
      <c r="B204" s="63" t="s">
        <v>2276</v>
      </c>
      <c r="C204" s="7" t="s">
        <v>3162</v>
      </c>
      <c r="D204" s="7" t="s">
        <v>3163</v>
      </c>
      <c r="E204" s="64" t="s">
        <v>2278</v>
      </c>
      <c r="F204" s="64" t="s">
        <v>1998</v>
      </c>
      <c r="G204" s="64" t="s">
        <v>1998</v>
      </c>
      <c r="H204" s="64" t="s">
        <v>1998</v>
      </c>
      <c r="I204" s="64" t="s">
        <v>2000</v>
      </c>
      <c r="J204" s="64" t="s">
        <v>1998</v>
      </c>
      <c r="K204" s="64" t="s">
        <v>2935</v>
      </c>
      <c r="L204" s="64" t="s">
        <v>2935</v>
      </c>
      <c r="M204" s="64" t="s">
        <v>2279</v>
      </c>
    </row>
    <row r="205" spans="1:13">
      <c r="A205" s="64" t="s">
        <v>3164</v>
      </c>
      <c r="B205" s="63" t="s">
        <v>2280</v>
      </c>
      <c r="C205" s="7" t="s">
        <v>3165</v>
      </c>
      <c r="D205" s="7" t="s">
        <v>3166</v>
      </c>
      <c r="E205" s="64" t="s">
        <v>2281</v>
      </c>
      <c r="F205" s="64" t="s">
        <v>1973</v>
      </c>
      <c r="G205" s="64" t="s">
        <v>1880</v>
      </c>
      <c r="H205" s="64" t="s">
        <v>1973</v>
      </c>
      <c r="I205" s="64" t="s">
        <v>1880</v>
      </c>
      <c r="J205" s="64" t="s">
        <v>1974</v>
      </c>
      <c r="K205" s="64" t="s">
        <v>2841</v>
      </c>
      <c r="L205" s="64" t="s">
        <v>2935</v>
      </c>
    </row>
  </sheetData>
  <conditionalFormatting sqref="B1:B1048576">
    <cfRule type="duplicateValues" dxfId="205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42470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4</v>
      </c>
    </row>
    <row r="3" spans="1:4">
      <c r="C3" s="7" t="s">
        <v>12</v>
      </c>
      <c r="D3" s="7">
        <f>INT((DAY(DATE)-1)/7)+1</f>
        <v>2</v>
      </c>
    </row>
    <row r="4" spans="1:4">
      <c r="C4" s="7" t="s">
        <v>999</v>
      </c>
      <c r="D4" s="7">
        <f>WEEKDAY(DATE,2)</f>
        <v>7</v>
      </c>
    </row>
    <row r="5" spans="1:4">
      <c r="C5" s="39" t="s">
        <v>14</v>
      </c>
      <c r="D5">
        <f>DAY(DATE)</f>
        <v>10</v>
      </c>
    </row>
    <row r="11" spans="1:4">
      <c r="D11" s="28">
        <f>DATE(YEAR, MONTH, WEEKDAY)</f>
        <v>42467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"/>
  <sheetViews>
    <sheetView topLeftCell="E1" zoomScaleNormal="100" zoomScaleSheetLayoutView="115" workbookViewId="0">
      <selection activeCell="L23" sqref="L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1144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1476</v>
      </c>
      <c r="E2" s="77" t="str">
        <f>$A$3</f>
        <v>臺灣臺北傳道部</v>
      </c>
      <c r="F2" s="26" t="s">
        <v>800</v>
      </c>
      <c r="G2" s="79">
        <f>$A$6</f>
        <v>785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2439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/>
      <c r="E4" s="84">
        <f>DATE</f>
        <v>42470</v>
      </c>
      <c r="F4" s="23" t="s">
        <v>798</v>
      </c>
      <c r="G4" s="24"/>
      <c r="H4" s="86">
        <f>ROUND($G$2/12*MONTH,0)</f>
        <v>262</v>
      </c>
      <c r="I4" s="87"/>
      <c r="J4" s="87"/>
      <c r="K4" s="88"/>
      <c r="L4" s="44">
        <f>ROUND($G$2/12,0)</f>
        <v>65</v>
      </c>
      <c r="M4" s="93"/>
      <c r="N4" s="96"/>
      <c r="O4" s="76"/>
      <c r="P4" s="76"/>
      <c r="Q4" s="76"/>
      <c r="R4" s="76"/>
      <c r="S4" s="76"/>
    </row>
    <row r="5" spans="1:19" ht="15" customHeight="1">
      <c r="A5" s="1"/>
      <c r="E5" s="85"/>
      <c r="F5" s="5" t="s">
        <v>799</v>
      </c>
      <c r="G5" s="6"/>
      <c r="H5" s="89">
        <f ca="1">TAOYUAN_ZONE_GRAPH!$AC$89</f>
        <v>17</v>
      </c>
      <c r="I5" s="90"/>
      <c r="J5" s="90"/>
      <c r="K5" s="91"/>
      <c r="L5" s="45">
        <f>$M$17</f>
        <v>14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785</v>
      </c>
      <c r="E6" s="34"/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1122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2016:4:1:7:MISSION</v>
      </c>
      <c r="D12" s="64">
        <f>MATCH($C12,REPORT_DATA_BY_MISSION!$A:$A, 0)</f>
        <v>13</v>
      </c>
      <c r="E12" s="19" t="s">
        <v>790</v>
      </c>
      <c r="F12" s="13"/>
      <c r="G12" s="13"/>
      <c r="H12" s="10">
        <f>IFERROR(INDEX(REPORT_DATA_BY_MISSION!$A:$AH,$D12,MATCH(H$8,REPORT_DATA_BY_MISSION!$A$1:$AH$1,0)), "")</f>
        <v>1</v>
      </c>
      <c r="I12" s="10">
        <f>IFERROR(INDEX(REPORT_DATA_BY_MISSION!$A:$AH,$D12,MATCH(I$8,REPORT_DATA_BY_MISSION!$A$1:$AH$1,0)), "")</f>
        <v>24</v>
      </c>
      <c r="J12" s="10">
        <f>IFERROR(INDEX(REPORT_DATA_BY_MISSION!$A:$AH,$D12,MATCH(J$8,REPORT_DATA_BY_MISSION!$A$1:$AH$1,0)), "")</f>
        <v>155</v>
      </c>
      <c r="K12" s="10">
        <f>IFERROR(INDEX(REPORT_DATA_BY_MISSION!$A:$AH,$D12,MATCH(K$8,REPORT_DATA_BY_MISSION!$A$1:$AH$1,0)), "")</f>
        <v>245</v>
      </c>
      <c r="L12" s="47">
        <f>IFERROR(INDEX(REPORT_DATA_BY_MISSION!$A:$AH,$D12,MATCH(L$8,REPORT_DATA_BY_MISSION!$A$1:$AH$1,0)), "")</f>
        <v>4</v>
      </c>
      <c r="M12" s="10">
        <f>IFERROR(INDEX(REPORT_DATA_BY_MISSION!$A:$AH,$D12,MATCH(M$8,REPORT_DATA_BY_MISSION!$A$1:$AH$1,0)), "")</f>
        <v>14</v>
      </c>
      <c r="N12" s="50">
        <f>IFERROR(INDEX(REPORT_DATA_BY_MISSION!$A:$AH,$D12,MATCH(N$8,REPORT_DATA_BY_MISSION!$A$1:$AH$1,0)), "")</f>
        <v>534</v>
      </c>
      <c r="O12" s="10">
        <f>IFERROR(INDEX(REPORT_DATA_BY_MISSION!$A:$AH,$D12,MATCH(O$8,REPORT_DATA_BY_MISSION!$A$1:$AH$1,0)), "")</f>
        <v>225</v>
      </c>
      <c r="P12" s="10">
        <f>IFERROR(INDEX(REPORT_DATA_BY_MISSION!$A:$AH,$D12,MATCH(P$8,REPORT_DATA_BY_MISSION!$A$1:$AH$1,0)), "")</f>
        <v>761</v>
      </c>
      <c r="Q12" s="10">
        <f>IFERROR(INDEX(REPORT_DATA_BY_MISSION!$A:$AH,$D12,MATCH(Q$8,REPORT_DATA_BY_MISSION!$A$1:$AH$1,0)), "")</f>
        <v>480</v>
      </c>
      <c r="R12" s="10">
        <f>IFERROR(INDEX(REPORT_DATA_BY_MISSION!$A:$AH,$D12,MATCH(R$8,REPORT_DATA_BY_MISSION!$A$1:$AH$1,0)), "")</f>
        <v>50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2016:4:2:7:MISSION</v>
      </c>
      <c r="D13" s="64">
        <f>MATCH($C13,REPORT_DATA_BY_MISSION!$A:$A, 0)</f>
        <v>14</v>
      </c>
      <c r="E13" s="19" t="s">
        <v>789</v>
      </c>
      <c r="F13" s="13"/>
      <c r="G13" s="13"/>
      <c r="H13" s="10">
        <f>IFERROR(INDEX(REPORT_DATA_BY_MISSION!$A:$AH,$D13,MATCH(H$8,REPORT_DATA_BY_MISSION!$A$1:$AH$1,0)), "")</f>
        <v>0</v>
      </c>
      <c r="I13" s="10">
        <f>IFERROR(INDEX(REPORT_DATA_BY_MISSION!$A:$AH,$D13,MATCH(I$8,REPORT_DATA_BY_MISSION!$A$1:$AH$1,0)), "")</f>
        <v>0</v>
      </c>
      <c r="J13" s="10">
        <f>IFERROR(INDEX(REPORT_DATA_BY_MISSION!$A:$AH,$D13,MATCH(J$8,REPORT_DATA_BY_MISSION!$A$1:$AH$1,0)), "")</f>
        <v>11</v>
      </c>
      <c r="K13" s="10">
        <f>IFERROR(INDEX(REPORT_DATA_BY_MISSION!$A:$AH,$D13,MATCH(K$8,REPORT_DATA_BY_MISSION!$A$1:$AH$1,0)), "")</f>
        <v>8</v>
      </c>
      <c r="L13" s="47">
        <f>IFERROR(INDEX(REPORT_DATA_BY_MISSION!$A:$AH,$D13,MATCH(L$8,REPORT_DATA_BY_MISSION!$A$1:$AH$1,0)), "")</f>
        <v>0</v>
      </c>
      <c r="M13" s="10">
        <f>IFERROR(INDEX(REPORT_DATA_BY_MISSION!$A:$AH,$D13,MATCH(M$8,REPORT_DATA_BY_MISSION!$A$1:$AH$1,0)), "")</f>
        <v>0</v>
      </c>
      <c r="N13" s="50">
        <f>IFERROR(INDEX(REPORT_DATA_BY_MISSION!$A:$AH,$D13,MATCH(N$8,REPORT_DATA_BY_MISSION!$A$1:$AH$1,0)), "")</f>
        <v>27</v>
      </c>
      <c r="O13" s="10">
        <f>IFERROR(INDEX(REPORT_DATA_BY_MISSION!$A:$AH,$D13,MATCH(O$8,REPORT_DATA_BY_MISSION!$A$1:$AH$1,0)), "")</f>
        <v>9</v>
      </c>
      <c r="P13" s="10">
        <f>IFERROR(INDEX(REPORT_DATA_BY_MISSION!$A:$AH,$D13,MATCH(P$8,REPORT_DATA_BY_MISSION!$A$1:$AH$1,0)), "")</f>
        <v>25</v>
      </c>
      <c r="Q13" s="10">
        <f>IFERROR(INDEX(REPORT_DATA_BY_MISSION!$A:$AH,$D13,MATCH(Q$8,REPORT_DATA_BY_MISSION!$A$1:$AH$1,0)), "")</f>
        <v>17</v>
      </c>
      <c r="R13" s="10">
        <f>IFERROR(INDEX(REPORT_DATA_BY_MISSION!$A:$AH,$D13,MATCH(R$8,REPORT_DATA_BY_MISSION!$A$1:$AH$1,0)), "")</f>
        <v>1</v>
      </c>
      <c r="S13" s="10">
        <f>IFERROR(INDEX(REPORT_DATA_BY_MISSION!$A:$AH,$D13,MATCH(S$8,REPORT_DATA_BY_MISSION!$A$1:$AH$1,0)), "")</f>
        <v>33</v>
      </c>
    </row>
    <row r="14" spans="1:19" ht="15" customHeight="1">
      <c r="C14" s="64" t="str">
        <f>CONCATENATE(YEAR,":",MONTH,":3:",WEEKLY_REPORT_DAY,":", $A$1)</f>
        <v>2016:4:3:7:MISSION</v>
      </c>
      <c r="D14" s="64" t="e">
        <f>MATCH($C14,REPORT_DATA_BY_MISSION!$A:$A, 0)</f>
        <v>#N/A</v>
      </c>
      <c r="E14" s="19" t="s">
        <v>791</v>
      </c>
      <c r="F14" s="13"/>
      <c r="G14" s="13"/>
      <c r="H14" s="10" t="str">
        <f>IFERROR(INDEX(REPORT_DATA_BY_MISSION!$A:$AH,$D14,MATCH(H$8,REPORT_DATA_BY_MISSION!$A$1:$AH$1,0)), "")</f>
        <v/>
      </c>
      <c r="I14" s="10" t="str">
        <f>IFERROR(INDEX(REPORT_DATA_BY_MISSION!$A:$AH,$D14,MATCH(I$8,REPORT_DATA_BY_MISSION!$A$1:$AH$1,0)), "")</f>
        <v/>
      </c>
      <c r="J14" s="10" t="str">
        <f>IFERROR(INDEX(REPORT_DATA_BY_MISSION!$A:$AH,$D14,MATCH(J$8,REPORT_DATA_BY_MISSION!$A$1:$AH$1,0)), "")</f>
        <v/>
      </c>
      <c r="K14" s="10" t="str">
        <f>IFERROR(INDEX(REPORT_DATA_BY_MISSION!$A:$AH,$D14,MATCH(K$8,REPORT_DATA_BY_MISSION!$A$1:$AH$1,0)), "")</f>
        <v/>
      </c>
      <c r="L14" s="47" t="str">
        <f>IFERROR(INDEX(REPORT_DATA_BY_MISSION!$A:$AH,$D14,MATCH(L$8,REPORT_DATA_BY_MISSION!$A$1:$AH$1,0)), "")</f>
        <v/>
      </c>
      <c r="M14" s="10" t="str">
        <f>IFERROR(INDEX(REPORT_DATA_BY_MISSION!$A:$AH,$D14,MATCH(M$8,REPORT_DATA_BY_MISSION!$A$1:$AH$1,0)), "")</f>
        <v/>
      </c>
      <c r="N14" s="50" t="str">
        <f>IFERROR(INDEX(REPORT_DATA_BY_MISSION!$A:$AH,$D14,MATCH(N$8,REPORT_DATA_BY_MISSION!$A$1:$AH$1,0)), "")</f>
        <v/>
      </c>
      <c r="O14" s="10" t="str">
        <f>IFERROR(INDEX(REPORT_DATA_BY_MISSION!$A:$AH,$D14,MATCH(O$8,REPORT_DATA_BY_MISSION!$A$1:$AH$1,0)), "")</f>
        <v/>
      </c>
      <c r="P14" s="10" t="str">
        <f>IFERROR(INDEX(REPORT_DATA_BY_MISSION!$A:$AH,$D14,MATCH(P$8,REPORT_DATA_BY_MISSION!$A$1:$AH$1,0)), "")</f>
        <v/>
      </c>
      <c r="Q14" s="10" t="str">
        <f>IFERROR(INDEX(REPORT_DATA_BY_MISSION!$A:$AH,$D14,MATCH(Q$8,REPORT_DATA_BY_MISSION!$A$1:$AH$1,0)), "")</f>
        <v/>
      </c>
      <c r="R14" s="10" t="str">
        <f>IFERROR(INDEX(REPORT_DATA_BY_MISSION!$A:$AH,$D14,MATCH(R$8,REPORT_DATA_BY_MISSION!$A$1:$AH$1,0)), "")</f>
        <v/>
      </c>
      <c r="S14" s="10" t="str">
        <f>IFERROR(INDEX(REPORT_DATA_BY_MISSION!$A:$AH,$D14,MATCH(S$8,REPORT_DATA_BY_MISSION!$A$1:$AH$1,0)), "")</f>
        <v/>
      </c>
    </row>
    <row r="15" spans="1:19" ht="15" customHeight="1">
      <c r="C15" s="64" t="str">
        <f>CONCATENATE(YEAR,":",MONTH,":4:",WEEKLY_REPORT_DAY,":", $A$1)</f>
        <v>2016:4:4:7:MISSION</v>
      </c>
      <c r="D15" s="64" t="e">
        <f>MATCH($C15,REPORT_DATA_BY_MISSION!$A:$A, 0)</f>
        <v>#N/A</v>
      </c>
      <c r="E15" s="19" t="s">
        <v>792</v>
      </c>
      <c r="F15" s="13"/>
      <c r="G15" s="13"/>
      <c r="H15" s="10" t="str">
        <f>IFERROR(INDEX(REPORT_DATA_BY_MISSION!$A:$AH,$D15,MATCH(H$8,REPORT_DATA_BY_MISSION!$A$1:$AH$1,0)), "")</f>
        <v/>
      </c>
      <c r="I15" s="10" t="str">
        <f>IFERROR(INDEX(REPORT_DATA_BY_MISSION!$A:$AH,$D15,MATCH(I$8,REPORT_DATA_BY_MISSION!$A$1:$AH$1,0)), "")</f>
        <v/>
      </c>
      <c r="J15" s="10" t="str">
        <f>IFERROR(INDEX(REPORT_DATA_BY_MISSION!$A:$AH,$D15,MATCH(J$8,REPORT_DATA_BY_MISSION!$A$1:$AH$1,0)), "")</f>
        <v/>
      </c>
      <c r="K15" s="10" t="str">
        <f>IFERROR(INDEX(REPORT_DATA_BY_MISSION!$A:$AH,$D15,MATCH(K$8,REPORT_DATA_BY_MISSION!$A$1:$AH$1,0)), "")</f>
        <v/>
      </c>
      <c r="L15" s="47" t="str">
        <f>IFERROR(INDEX(REPORT_DATA_BY_MISSION!$A:$AH,$D15,MATCH(L$8,REPORT_DATA_BY_MISSION!$A$1:$AH$1,0)), "")</f>
        <v/>
      </c>
      <c r="M15" s="10" t="str">
        <f>IFERROR(INDEX(REPORT_DATA_BY_MISSION!$A:$AH,$D15,MATCH(M$8,REPORT_DATA_BY_MISSION!$A$1:$AH$1,0)), "")</f>
        <v/>
      </c>
      <c r="N15" s="50" t="str">
        <f>IFERROR(INDEX(REPORT_DATA_BY_MISSION!$A:$AH,$D15,MATCH(N$8,REPORT_DATA_BY_MISSION!$A$1:$AH$1,0)), "")</f>
        <v/>
      </c>
      <c r="O15" s="10" t="str">
        <f>IFERROR(INDEX(REPORT_DATA_BY_MISSION!$A:$AH,$D15,MATCH(O$8,REPORT_DATA_BY_MISSION!$A$1:$AH$1,0)), "")</f>
        <v/>
      </c>
      <c r="P15" s="10" t="str">
        <f>IFERROR(INDEX(REPORT_DATA_BY_MISSION!$A:$AH,$D15,MATCH(P$8,REPORT_DATA_BY_MISSION!$A$1:$AH$1,0)), "")</f>
        <v/>
      </c>
      <c r="Q15" s="10" t="str">
        <f>IFERROR(INDEX(REPORT_DATA_BY_MISSION!$A:$AH,$D15,MATCH(Q$8,REPORT_DATA_BY_MISSION!$A$1:$AH$1,0)), "")</f>
        <v/>
      </c>
      <c r="R15" s="10" t="str">
        <f>IFERROR(INDEX(REPORT_DATA_BY_MISSION!$A:$AH,$D15,MATCH(R$8,REPORT_DATA_BY_MISSION!$A$1:$AH$1,0)), "")</f>
        <v/>
      </c>
      <c r="S15" s="10" t="str">
        <f>IFERROR(INDEX(REPORT_DATA_BY_MISSION!$A:$AH,$D15,MATCH(S$8,REPORT_DATA_BY_MISSION!$A$1:$AH$1,0)), "")</f>
        <v/>
      </c>
    </row>
    <row r="16" spans="1:19" ht="15" customHeight="1">
      <c r="C16" s="64" t="str">
        <f>CONCATENATE(YEAR,":",MONTH,":5:",WEEKLY_REPORT_DAY,":", $A$1)</f>
        <v>2016:4:5:7:MISSION</v>
      </c>
      <c r="D16" s="64" t="e">
        <f>MATCH($C16,REPORT_DATA_BY_MISSION!$A:$A, 0)</f>
        <v>#N/A</v>
      </c>
      <c r="E16" s="19" t="s">
        <v>793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813</v>
      </c>
      <c r="F17" s="14"/>
      <c r="G17" s="14"/>
      <c r="H17" s="17">
        <f>SUM(H12:H16)</f>
        <v>1</v>
      </c>
      <c r="I17" s="17">
        <f t="shared" ref="I17:R17" si="0">SUM(I12:I16)</f>
        <v>24</v>
      </c>
      <c r="J17" s="17">
        <f t="shared" si="0"/>
        <v>166</v>
      </c>
      <c r="K17" s="17">
        <f t="shared" si="0"/>
        <v>253</v>
      </c>
      <c r="L17" s="49">
        <f t="shared" si="0"/>
        <v>4</v>
      </c>
      <c r="M17" s="17">
        <f t="shared" si="0"/>
        <v>14</v>
      </c>
      <c r="N17" s="52">
        <f t="shared" si="0"/>
        <v>561</v>
      </c>
      <c r="O17" s="17">
        <f t="shared" si="0"/>
        <v>234</v>
      </c>
      <c r="P17" s="17">
        <f t="shared" si="0"/>
        <v>786</v>
      </c>
      <c r="Q17" s="17">
        <f t="shared" si="0"/>
        <v>497</v>
      </c>
      <c r="R17" s="17">
        <f t="shared" si="0"/>
        <v>51</v>
      </c>
      <c r="S17" s="17">
        <f>SUM(S12:S16)</f>
        <v>890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Z63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$X$89)</f>
        <v>2016:1:4:7:MISSION</v>
      </c>
      <c r="AP77" s="27">
        <f t="shared" ref="AP77:AP88" ca="1" si="12">MATCH(AO77,INDIRECT(CONCATENATE($X$90,"$A:$A")),0)</f>
        <v>3</v>
      </c>
      <c r="AQ77" s="21">
        <f t="shared" ref="AQ77:AU88" ca="1" si="13">INDEX(INDIRECT(CONCATENATE($X$90,"$A:$AG")),$AP77,MATCH(AQ$52,INDIRECT(CONCATENATE($X$90,"$A1:$AG1")),0))</f>
        <v>13</v>
      </c>
      <c r="AR77" s="21">
        <f t="shared" ca="1" si="13"/>
        <v>538</v>
      </c>
      <c r="AS77" s="21">
        <f t="shared" ca="1" si="13"/>
        <v>150</v>
      </c>
      <c r="AT77" s="21">
        <f t="shared" ca="1" si="13"/>
        <v>447</v>
      </c>
      <c r="AU77" s="21">
        <f t="shared" ca="1" si="13"/>
        <v>0</v>
      </c>
      <c r="AV77" s="21">
        <f t="shared" ref="AV77:AV88" si="14">ROUND(1*$X$94/$X$96,0)</f>
        <v>25</v>
      </c>
      <c r="AW77" s="21">
        <f t="shared" ref="AW77:AW88" si="15">6*$X$94</f>
        <v>600</v>
      </c>
      <c r="AX77" s="21">
        <f t="shared" ref="AX77:AX88" si="16">3*$X$94</f>
        <v>300</v>
      </c>
      <c r="AY77" s="21">
        <f t="shared" ref="AY77:AY88" si="17">5*$X$94</f>
        <v>500</v>
      </c>
      <c r="AZ77" s="21">
        <f t="shared" ref="AZ77:AZ88" si="18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2016:1:5:7:MISSION</v>
      </c>
      <c r="AP78" s="27">
        <f t="shared" ca="1" si="12"/>
        <v>4</v>
      </c>
      <c r="AQ78" s="21">
        <f t="shared" ca="1" si="13"/>
        <v>17</v>
      </c>
      <c r="AR78" s="21">
        <f t="shared" ca="1" si="13"/>
        <v>516</v>
      </c>
      <c r="AS78" s="21">
        <f t="shared" ca="1" si="13"/>
        <v>165</v>
      </c>
      <c r="AT78" s="21">
        <f t="shared" ca="1" si="13"/>
        <v>423</v>
      </c>
      <c r="AU78" s="21">
        <f t="shared" ca="1" si="13"/>
        <v>0</v>
      </c>
      <c r="AV78" s="21">
        <f t="shared" si="14"/>
        <v>25</v>
      </c>
      <c r="AW78" s="21">
        <f t="shared" si="15"/>
        <v>600</v>
      </c>
      <c r="AX78" s="21">
        <f t="shared" si="16"/>
        <v>300</v>
      </c>
      <c r="AY78" s="21">
        <f t="shared" si="17"/>
        <v>500</v>
      </c>
      <c r="AZ78" s="21">
        <f t="shared" si="18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2016:2:1:7:MISSION</v>
      </c>
      <c r="AP79" s="27">
        <f t="shared" ca="1" si="12"/>
        <v>5</v>
      </c>
      <c r="AQ79" s="21">
        <f t="shared" ca="1" si="13"/>
        <v>3</v>
      </c>
      <c r="AR79" s="21">
        <f t="shared" ca="1" si="13"/>
        <v>545</v>
      </c>
      <c r="AS79" s="21">
        <f t="shared" ca="1" si="13"/>
        <v>123</v>
      </c>
      <c r="AT79" s="21">
        <f t="shared" ca="1" si="13"/>
        <v>452</v>
      </c>
      <c r="AU79" s="21">
        <f t="shared" ca="1" si="13"/>
        <v>8</v>
      </c>
      <c r="AV79" s="21">
        <f t="shared" si="14"/>
        <v>25</v>
      </c>
      <c r="AW79" s="21">
        <f t="shared" si="15"/>
        <v>600</v>
      </c>
      <c r="AX79" s="21">
        <f t="shared" si="16"/>
        <v>300</v>
      </c>
      <c r="AY79" s="21">
        <f t="shared" si="17"/>
        <v>500</v>
      </c>
      <c r="AZ79" s="21">
        <f t="shared" si="18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14</v>
      </c>
      <c r="AD80" s="21">
        <f t="shared" si="5"/>
        <v>65</v>
      </c>
      <c r="AE80" s="27">
        <f t="shared" ca="1" si="6"/>
        <v>5</v>
      </c>
      <c r="AF80" s="10">
        <f t="shared" ca="1" si="9"/>
        <v>2</v>
      </c>
      <c r="AG80" s="10">
        <f t="shared" ca="1" si="9"/>
        <v>0</v>
      </c>
      <c r="AH80" s="10">
        <f t="shared" ca="1" si="9"/>
        <v>0</v>
      </c>
      <c r="AI80" s="10">
        <f t="shared" ca="1" si="9"/>
        <v>5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2016:2:2:7:MISSION</v>
      </c>
      <c r="AP80" s="27">
        <f t="shared" ca="1" si="12"/>
        <v>6</v>
      </c>
      <c r="AQ80" s="21">
        <f t="shared" ca="1" si="13"/>
        <v>4</v>
      </c>
      <c r="AR80" s="21">
        <f t="shared" ca="1" si="13"/>
        <v>524</v>
      </c>
      <c r="AS80" s="21">
        <f t="shared" ca="1" si="13"/>
        <v>190</v>
      </c>
      <c r="AT80" s="21">
        <f t="shared" ca="1" si="13"/>
        <v>429</v>
      </c>
      <c r="AU80" s="21">
        <f t="shared" ca="1" si="13"/>
        <v>41</v>
      </c>
      <c r="AV80" s="21">
        <f t="shared" si="14"/>
        <v>25</v>
      </c>
      <c r="AW80" s="21">
        <f t="shared" si="15"/>
        <v>600</v>
      </c>
      <c r="AX80" s="21">
        <f t="shared" si="16"/>
        <v>300</v>
      </c>
      <c r="AY80" s="21">
        <f t="shared" si="17"/>
        <v>500</v>
      </c>
      <c r="AZ80" s="21">
        <f t="shared" si="18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2016:2:3:7:MISSION</v>
      </c>
      <c r="AP81" s="27">
        <f t="shared" ca="1" si="12"/>
        <v>7</v>
      </c>
      <c r="AQ81" s="21">
        <f t="shared" ca="1" si="13"/>
        <v>13</v>
      </c>
      <c r="AR81" s="21">
        <f t="shared" ca="1" si="13"/>
        <v>539</v>
      </c>
      <c r="AS81" s="21">
        <f t="shared" ca="1" si="13"/>
        <v>213</v>
      </c>
      <c r="AT81" s="21">
        <f t="shared" ca="1" si="13"/>
        <v>503</v>
      </c>
      <c r="AU81" s="21">
        <f t="shared" ca="1" si="13"/>
        <v>28</v>
      </c>
      <c r="AV81" s="21">
        <f t="shared" si="14"/>
        <v>25</v>
      </c>
      <c r="AW81" s="21">
        <f t="shared" si="15"/>
        <v>600</v>
      </c>
      <c r="AX81" s="21">
        <f t="shared" si="16"/>
        <v>300</v>
      </c>
      <c r="AY81" s="21">
        <f t="shared" si="17"/>
        <v>500</v>
      </c>
      <c r="AZ81" s="21">
        <f t="shared" si="18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2016:2:4:7:MISSION</v>
      </c>
      <c r="AP82" s="27">
        <f t="shared" ca="1" si="12"/>
        <v>8</v>
      </c>
      <c r="AQ82" s="21">
        <f t="shared" ca="1" si="13"/>
        <v>15</v>
      </c>
      <c r="AR82" s="21">
        <f t="shared" ca="1" si="13"/>
        <v>522</v>
      </c>
      <c r="AS82" s="21">
        <f t="shared" ca="1" si="13"/>
        <v>229</v>
      </c>
      <c r="AT82" s="21">
        <f t="shared" ca="1" si="13"/>
        <v>437</v>
      </c>
      <c r="AU82" s="21">
        <f t="shared" ca="1" si="13"/>
        <v>54</v>
      </c>
      <c r="AV82" s="21">
        <f t="shared" si="14"/>
        <v>25</v>
      </c>
      <c r="AW82" s="21">
        <f t="shared" si="15"/>
        <v>600</v>
      </c>
      <c r="AX82" s="21">
        <f t="shared" si="16"/>
        <v>300</v>
      </c>
      <c r="AY82" s="21">
        <f t="shared" si="17"/>
        <v>500</v>
      </c>
      <c r="AZ82" s="21">
        <f t="shared" si="18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2016:3:1:7:MISSION</v>
      </c>
      <c r="AP83" s="27">
        <f t="shared" ca="1" si="12"/>
        <v>9</v>
      </c>
      <c r="AQ83" s="21">
        <f t="shared" ca="1" si="13"/>
        <v>8</v>
      </c>
      <c r="AR83" s="21">
        <f t="shared" ca="1" si="13"/>
        <v>521</v>
      </c>
      <c r="AS83" s="21">
        <f t="shared" ca="1" si="13"/>
        <v>232</v>
      </c>
      <c r="AT83" s="21">
        <f t="shared" ca="1" si="13"/>
        <v>438</v>
      </c>
      <c r="AU83" s="21">
        <f t="shared" ca="1" si="13"/>
        <v>37</v>
      </c>
      <c r="AV83" s="21">
        <f t="shared" si="14"/>
        <v>25</v>
      </c>
      <c r="AW83" s="21">
        <f t="shared" si="15"/>
        <v>600</v>
      </c>
      <c r="AX83" s="21">
        <f t="shared" si="16"/>
        <v>300</v>
      </c>
      <c r="AY83" s="21">
        <f t="shared" si="17"/>
        <v>500</v>
      </c>
      <c r="AZ83" s="21">
        <f t="shared" si="18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2016:3:2:7:MISSION</v>
      </c>
      <c r="AP84" s="27">
        <f t="shared" ca="1" si="12"/>
        <v>10</v>
      </c>
      <c r="AQ84" s="21">
        <f t="shared" ca="1" si="13"/>
        <v>8</v>
      </c>
      <c r="AR84" s="21">
        <f t="shared" ca="1" si="13"/>
        <v>514</v>
      </c>
      <c r="AS84" s="21">
        <f t="shared" ca="1" si="13"/>
        <v>193</v>
      </c>
      <c r="AT84" s="21">
        <f t="shared" ca="1" si="13"/>
        <v>407</v>
      </c>
      <c r="AU84" s="21">
        <f t="shared" ca="1" si="13"/>
        <v>37</v>
      </c>
      <c r="AV84" s="21">
        <f t="shared" si="14"/>
        <v>25</v>
      </c>
      <c r="AW84" s="21">
        <f t="shared" si="15"/>
        <v>600</v>
      </c>
      <c r="AX84" s="21">
        <f t="shared" si="16"/>
        <v>300</v>
      </c>
      <c r="AY84" s="21">
        <f t="shared" si="17"/>
        <v>500</v>
      </c>
      <c r="AZ84" s="21">
        <f t="shared" si="18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2016:3:3:7:MISSION</v>
      </c>
      <c r="AP85" s="27">
        <f t="shared" ca="1" si="12"/>
        <v>11</v>
      </c>
      <c r="AQ85" s="21">
        <f t="shared" ca="1" si="13"/>
        <v>4</v>
      </c>
      <c r="AR85" s="21">
        <f t="shared" ca="1" si="13"/>
        <v>606</v>
      </c>
      <c r="AS85" s="21">
        <f t="shared" ca="1" si="13"/>
        <v>251</v>
      </c>
      <c r="AT85" s="21">
        <f t="shared" ca="1" si="13"/>
        <v>585</v>
      </c>
      <c r="AU85" s="21">
        <f t="shared" ca="1" si="13"/>
        <v>33</v>
      </c>
      <c r="AV85" s="21">
        <f t="shared" si="14"/>
        <v>25</v>
      </c>
      <c r="AW85" s="21">
        <f t="shared" si="15"/>
        <v>600</v>
      </c>
      <c r="AX85" s="21">
        <f t="shared" si="16"/>
        <v>300</v>
      </c>
      <c r="AY85" s="21">
        <f t="shared" si="17"/>
        <v>500</v>
      </c>
      <c r="AZ85" s="21">
        <f t="shared" si="18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2016:3:4:7:MISSION</v>
      </c>
      <c r="AP86" s="27">
        <f t="shared" ca="1" si="12"/>
        <v>12</v>
      </c>
      <c r="AQ86" s="21">
        <f t="shared" ca="1" si="13"/>
        <v>11</v>
      </c>
      <c r="AR86" s="21">
        <f t="shared" ca="1" si="13"/>
        <v>558</v>
      </c>
      <c r="AS86" s="21">
        <f t="shared" ca="1" si="13"/>
        <v>251</v>
      </c>
      <c r="AT86" s="21">
        <f t="shared" ca="1" si="13"/>
        <v>477</v>
      </c>
      <c r="AU86" s="21">
        <f t="shared" ca="1" si="13"/>
        <v>45</v>
      </c>
      <c r="AV86" s="21">
        <f t="shared" si="14"/>
        <v>25</v>
      </c>
      <c r="AW86" s="21">
        <f t="shared" si="15"/>
        <v>600</v>
      </c>
      <c r="AX86" s="21">
        <f t="shared" si="16"/>
        <v>300</v>
      </c>
      <c r="AY86" s="21">
        <f t="shared" si="17"/>
        <v>500</v>
      </c>
      <c r="AZ86" s="21">
        <f t="shared" si="18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2016:4:1:7:MISSION</v>
      </c>
      <c r="AP87" s="27">
        <f t="shared" ca="1" si="12"/>
        <v>13</v>
      </c>
      <c r="AQ87" s="21">
        <f t="shared" ca="1" si="13"/>
        <v>14</v>
      </c>
      <c r="AR87" s="21">
        <f t="shared" ca="1" si="13"/>
        <v>534</v>
      </c>
      <c r="AS87" s="21">
        <f t="shared" ca="1" si="13"/>
        <v>225</v>
      </c>
      <c r="AT87" s="21">
        <f t="shared" ca="1" si="13"/>
        <v>480</v>
      </c>
      <c r="AU87" s="21">
        <f t="shared" ca="1" si="13"/>
        <v>50</v>
      </c>
      <c r="AV87" s="21">
        <f t="shared" si="14"/>
        <v>25</v>
      </c>
      <c r="AW87" s="21">
        <f t="shared" si="15"/>
        <v>600</v>
      </c>
      <c r="AX87" s="21">
        <f t="shared" si="16"/>
        <v>300</v>
      </c>
      <c r="AY87" s="21">
        <f t="shared" si="17"/>
        <v>500</v>
      </c>
      <c r="AZ87" s="21">
        <f t="shared" si="18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2016:4:2:7:MISSION</v>
      </c>
      <c r="AP88" s="27">
        <f t="shared" ca="1" si="12"/>
        <v>14</v>
      </c>
      <c r="AQ88" s="21">
        <f t="shared" ca="1" si="13"/>
        <v>0</v>
      </c>
      <c r="AR88" s="21">
        <f t="shared" ca="1" si="13"/>
        <v>27</v>
      </c>
      <c r="AS88" s="21">
        <f t="shared" ca="1" si="13"/>
        <v>9</v>
      </c>
      <c r="AT88" s="21">
        <f t="shared" ca="1" si="13"/>
        <v>17</v>
      </c>
      <c r="AU88" s="21">
        <f t="shared" ca="1" si="13"/>
        <v>1</v>
      </c>
      <c r="AV88" s="21">
        <f t="shared" si="14"/>
        <v>25</v>
      </c>
      <c r="AW88" s="21">
        <f t="shared" si="15"/>
        <v>600</v>
      </c>
      <c r="AX88" s="21">
        <f t="shared" si="16"/>
        <v>300</v>
      </c>
      <c r="AY88" s="21">
        <f t="shared" si="17"/>
        <v>500</v>
      </c>
      <c r="AZ88" s="21">
        <f t="shared" si="18"/>
        <v>100</v>
      </c>
    </row>
    <row r="89" spans="23:52">
      <c r="W89" s="7" t="s">
        <v>1469</v>
      </c>
      <c r="X89" s="2" t="s">
        <v>1144</v>
      </c>
      <c r="AC89" s="7">
        <f ca="1">SUMIFS(AC53:AC88, $X53:$X88,YEAR,AC53:AC88,"&lt;&gt;#N/A")</f>
        <v>129</v>
      </c>
      <c r="AD89" s="27"/>
      <c r="AF89" s="7">
        <f t="shared" ref="AF89:AK89" ca="1" si="21">SUM(AF53:AF88)</f>
        <v>50</v>
      </c>
      <c r="AG89" s="7">
        <f t="shared" ca="1" si="21"/>
        <v>1</v>
      </c>
      <c r="AH89" s="7">
        <f t="shared" ca="1" si="21"/>
        <v>4</v>
      </c>
      <c r="AI89" s="7">
        <f t="shared" ca="1" si="21"/>
        <v>110</v>
      </c>
      <c r="AJ89" s="7">
        <f t="shared" ca="1" si="21"/>
        <v>12</v>
      </c>
      <c r="AK89" s="7">
        <f t="shared" ca="1" si="21"/>
        <v>5</v>
      </c>
      <c r="AN89" s="27"/>
    </row>
    <row r="90" spans="23:52">
      <c r="W90" s="7" t="s">
        <v>822</v>
      </c>
      <c r="X90" s="2" t="s">
        <v>1133</v>
      </c>
      <c r="Y90" s="27"/>
      <c r="Z90" s="27"/>
      <c r="AD90" s="27"/>
      <c r="AN90" s="27"/>
    </row>
    <row r="91" spans="23:52">
      <c r="W91" s="7" t="s">
        <v>823</v>
      </c>
      <c r="X91" s="2" t="s">
        <v>1134</v>
      </c>
      <c r="Y91" s="27"/>
      <c r="Z91" s="27"/>
      <c r="AD91" s="27"/>
      <c r="AN91" s="27"/>
    </row>
    <row r="92" spans="23:52">
      <c r="W92" s="39" t="s">
        <v>826</v>
      </c>
      <c r="X92" s="2" t="s">
        <v>1135</v>
      </c>
      <c r="Y92" s="27"/>
      <c r="Z92" s="27"/>
      <c r="AD92" s="27"/>
      <c r="AN92" s="27"/>
    </row>
    <row r="93" spans="23:52">
      <c r="W93" s="39" t="s">
        <v>1468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818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815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814</v>
      </c>
      <c r="X96" s="7">
        <v>4</v>
      </c>
      <c r="AN96" s="27"/>
    </row>
    <row r="97" spans="23:50">
      <c r="W97" s="7" t="s">
        <v>442</v>
      </c>
      <c r="X97" s="7">
        <f ca="1">SUM($AI$89:$AK$89)</f>
        <v>127</v>
      </c>
      <c r="AN97" s="27"/>
    </row>
    <row r="98" spans="23:50">
      <c r="W98" s="7" t="s">
        <v>443</v>
      </c>
      <c r="X98" s="7">
        <f ca="1">SUM($AF$89:$AH$89)</f>
        <v>55</v>
      </c>
      <c r="AN98" s="27"/>
    </row>
    <row r="99" spans="23:50" ht="60">
      <c r="W99" s="7" t="s">
        <v>445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30%</v>
      </c>
      <c r="Y99" s="30">
        <f ca="1">IFERROR(X98/SUM(X97:X98),"0")</f>
        <v>0.30219780219780218</v>
      </c>
      <c r="Z99" s="7" t="str">
        <f ca="1">TEXT(Y99,"00%")</f>
        <v>30%</v>
      </c>
      <c r="AM99" s="28"/>
      <c r="AN99" s="27"/>
      <c r="AS99" s="29"/>
      <c r="AU99" s="29"/>
      <c r="AX99" s="29"/>
    </row>
    <row r="100" spans="23:50" ht="30">
      <c r="W100" s="7" t="s">
        <v>446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1467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1466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1465</v>
      </c>
      <c r="X103" s="7" t="str">
        <f ca="1">CONCATENATE($X$77,"  ",SUMIF($AC$77:$AC$88,"&lt;&gt;#N/A"))</f>
        <v>2016  129</v>
      </c>
      <c r="AN103" s="27"/>
    </row>
    <row r="104" spans="23:50" ht="23.25">
      <c r="W104" s="7" t="s">
        <v>1464</v>
      </c>
      <c r="X104" s="42" t="s">
        <v>1120</v>
      </c>
    </row>
    <row r="105" spans="23:50">
      <c r="X105" s="40" t="s">
        <v>1121</v>
      </c>
    </row>
    <row r="106" spans="23:50">
      <c r="X106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2"/>
  <sheetViews>
    <sheetView topLeftCell="E11" zoomScaleNormal="100" zoomScaleSheetLayoutView="115" workbookViewId="0">
      <selection activeCell="F16" sqref="F1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466</v>
      </c>
      <c r="E2" s="77" t="str">
        <f>$A$3</f>
        <v>桃園地帶</v>
      </c>
      <c r="F2" s="26" t="s">
        <v>800</v>
      </c>
      <c r="G2" s="79">
        <f>$A$6</f>
        <v>100</v>
      </c>
      <c r="H2" s="81" t="s">
        <v>35</v>
      </c>
      <c r="I2" s="82"/>
      <c r="J2" s="82"/>
      <c r="K2" s="83"/>
      <c r="L2" s="6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816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42470</v>
      </c>
      <c r="F4" s="23" t="s">
        <v>798</v>
      </c>
      <c r="G4" s="24"/>
      <c r="H4" s="86">
        <f>ROUND($G$2/12*MONTH,0)</f>
        <v>33</v>
      </c>
      <c r="I4" s="87"/>
      <c r="J4" s="87"/>
      <c r="K4" s="88"/>
      <c r="L4" s="44">
        <f>ROUND($G$2/12,0)</f>
        <v>8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TAOYUAN_ZONE_GRAPH!$AC$89</f>
        <v>17</v>
      </c>
      <c r="I5" s="90"/>
      <c r="J5" s="90"/>
      <c r="K5" s="91"/>
      <c r="L5" s="45">
        <f>$M$42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100</v>
      </c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2016:4:2:7:TAO_3_E_ZL</v>
      </c>
      <c r="D12" s="64" t="e">
        <f>MATCH($C12,REPORT_DATA_BY_COMP!$A:$A,0)</f>
        <v>#N/A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2016:4:2:7:TAO_3_E</v>
      </c>
      <c r="D13" s="64" t="e">
        <f>MATCH($C13,REPORT_DATA_BY_COMP!$A:$A,0)</f>
        <v>#N/A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2016:4:2:7:TAO_4_E</v>
      </c>
      <c r="D14" s="64" t="e">
        <f>MATCH($C14,REPORT_DATA_BY_COMP!$A:$A,0)</f>
        <v>#N/A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2016:4:2:7:TAO_4_S</v>
      </c>
      <c r="D15" s="64" t="e">
        <f>MATCH($C15,REPORT_DATA_BY_COMP!$A:$A,0)</f>
        <v>#N/A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1:19" ht="15" customHeight="1">
      <c r="A17" s="1" t="s">
        <v>809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452</v>
      </c>
      <c r="C18" s="64" t="str">
        <f>CONCATENATE(YEAR,":",MONTH,":",WEEK,":",WEEKDAY,":",$B18)</f>
        <v>2016:4:2:7:TAO_2_E</v>
      </c>
      <c r="D18" s="64" t="e">
        <f>MATCH($C18,REPORT_DATA_BY_COMP!$A:$A,0)</f>
        <v>#N/A</v>
      </c>
      <c r="E18" s="65" t="str">
        <f>SUBSTITUTE(VLOOKUP($B18,COMP_LIST!$A:$AA,5,FALSE),"EL","")</f>
        <v>E. Boyce / Bell</v>
      </c>
      <c r="F18" s="4" t="str">
        <f>VLOOKUP($B18,COMP_LIST!$A:$AA,3,FALSE)</f>
        <v>Taoyuan 2 E</v>
      </c>
      <c r="G18" s="4" t="str">
        <f>VLOOKUP($B18,COMP_LIST!$A:$AA,4,FALSE)</f>
        <v>桃園 2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453</v>
      </c>
      <c r="C19" s="64" t="str">
        <f>CONCATENATE(YEAR,":",MONTH,":",WEEK,":",WEEKDAY,":",$B19)</f>
        <v>2016:4:2:7:TAO_1_A</v>
      </c>
      <c r="D19" s="64" t="e">
        <f>MATCH($C19,REPORT_DATA_BY_COMP!$A:$A,0)</f>
        <v>#N/A</v>
      </c>
      <c r="E19" s="65" t="str">
        <f>SUBSTITUTE(VLOOKUP($B19,COMP_LIST!$A:$AA,5,FALSE),"EL","")</f>
        <v>E. Love / Shih</v>
      </c>
      <c r="F19" s="4" t="str">
        <f>VLOOKUP($B19,COMP_LIST!$A:$AA,3,FALSE)</f>
        <v>Taoyuan 1 A E</v>
      </c>
      <c r="G19" s="4" t="str">
        <f>VLOOKUP($B19,COMP_LIST!$A:$AA,4,FALSE)</f>
        <v>桃園 1 A 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454</v>
      </c>
      <c r="C20" s="64" t="str">
        <f>CONCATENATE(YEAR,":",MONTH,":",WEEK,":",WEEKDAY,":",$B20)</f>
        <v>2016:4:2:7:TAO_1_B</v>
      </c>
      <c r="D20" s="64" t="e">
        <f>MATCH($C20,REPORT_DATA_BY_COMP!$A:$A,0)</f>
        <v>#N/A</v>
      </c>
      <c r="E20" s="65" t="str">
        <f>SUBSTITUTE(VLOOKUP($B20,COMP_LIST!$A:$AA,5,FALSE),"EL","")</f>
        <v>E. Nielson / Chuang</v>
      </c>
      <c r="F20" s="4" t="str">
        <f>VLOOKUP($B20,COMP_LIST!$A:$AA,3,FALSE)</f>
        <v>Taoyuan 1 B E</v>
      </c>
      <c r="G20" s="4" t="str">
        <f>VLOOKUP($B20,COMP_LIST!$A:$AA,4,FALSE)</f>
        <v>桃園 1 B 長老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455</v>
      </c>
      <c r="C21" s="64" t="str">
        <f>CONCATENATE(YEAR,":",MONTH,":",WEEK,":",WEEKDAY,":",$B21)</f>
        <v>2016:4:2:7:TAO_2_S</v>
      </c>
      <c r="D21" s="64" t="e">
        <f>MATCH($C21,REPORT_DATA_BY_COMP!$A:$A,0)</f>
        <v>#N/A</v>
      </c>
      <c r="E21" s="65" t="str">
        <f>SUBSTITUTE(VLOOKUP($B21,COMP_LIST!$A:$AA,5,FALSE),"EL","")</f>
        <v>S. Denison  / Apsley</v>
      </c>
      <c r="F21" s="4" t="str">
        <f>VLOOKUP($B21,COMP_LIST!$A:$AA,3,FALSE)</f>
        <v>Taoyuan 2 S</v>
      </c>
      <c r="G21" s="4" t="str">
        <f>VLOOKUP($B21,COMP_LIST!$A:$AA,4,FALSE)</f>
        <v>桃園 2 姐妹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 t="s">
        <v>456</v>
      </c>
      <c r="C22" s="64" t="str">
        <f>CONCATENATE(YEAR,":",MONTH,":",WEEK,":",WEEKDAY,":",$B22)</f>
        <v>2016:4:2:7:GUISHAN_E</v>
      </c>
      <c r="D22" s="64" t="e">
        <f>MATCH($C22,REPORT_DATA_BY_COMP!$A:$A,0)</f>
        <v>#N/A</v>
      </c>
      <c r="E22" s="65" t="str">
        <f>SUBSTITUTE(VLOOKUP($B22,COMP_LIST!$A:$AA,5,FALSE),"EL","")</f>
        <v>E. Miner DL / Welch</v>
      </c>
      <c r="F22" s="4" t="str">
        <f>VLOOKUP($B22,COMP_LIST!$A:$AA,3,FALSE)</f>
        <v>Guishan E</v>
      </c>
      <c r="G22" s="4" t="str">
        <f>VLOOKUP($B22,COMP_LIST!$A:$AA,4,FALSE)</f>
        <v>龜山長老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/>
      <c r="E23" s="8" t="s">
        <v>813</v>
      </c>
      <c r="F23" s="9"/>
      <c r="G23" s="9"/>
      <c r="H23" s="11">
        <f t="shared" ref="H23:S23" si="1">SUM(H20:H22)</f>
        <v>0</v>
      </c>
      <c r="I23" s="11">
        <f t="shared" si="1"/>
        <v>0</v>
      </c>
      <c r="J23" s="11">
        <f t="shared" si="1"/>
        <v>0</v>
      </c>
      <c r="K23" s="11">
        <f t="shared" si="1"/>
        <v>0</v>
      </c>
      <c r="L23" s="48">
        <f t="shared" si="1"/>
        <v>0</v>
      </c>
      <c r="M23" s="57">
        <f t="shared" si="1"/>
        <v>0</v>
      </c>
      <c r="N23" s="51">
        <f t="shared" si="1"/>
        <v>0</v>
      </c>
      <c r="O23" s="11">
        <f t="shared" si="1"/>
        <v>0</v>
      </c>
      <c r="P23" s="11">
        <f t="shared" si="1"/>
        <v>0</v>
      </c>
      <c r="Q23" s="11">
        <f t="shared" si="1"/>
        <v>0</v>
      </c>
      <c r="R23" s="11">
        <f t="shared" si="1"/>
        <v>0</v>
      </c>
      <c r="S23" s="11">
        <f t="shared" si="1"/>
        <v>0</v>
      </c>
    </row>
    <row r="24" spans="1:19" ht="15" customHeight="1">
      <c r="A24" s="1" t="s">
        <v>2515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457</v>
      </c>
      <c r="C25" s="64" t="str">
        <f>CONCATENATE(YEAR,":",MONTH,":",WEEK,":",WEEKDAY,":",$B25)</f>
        <v>2016:4:2:7:BADE_A_E</v>
      </c>
      <c r="D25" s="64" t="e">
        <f>MATCH($C25,REPORT_DATA_BY_COMP!$A:$A,0)</f>
        <v>#N/A</v>
      </c>
      <c r="E25" s="65" t="str">
        <f>SUBSTITUTE(VLOOKUP($B25,COMP_LIST!$A:$AA,5,FALSE),"EL","")</f>
        <v>E. Scovel / Tan</v>
      </c>
      <c r="F25" s="4" t="str">
        <f>VLOOKUP($B25,COMP_LIST!$A:$AA,3,FALSE)</f>
        <v>Bade A E</v>
      </c>
      <c r="G25" s="4" t="str">
        <f>VLOOKUP($B25,COMP_LIST!$A:$AA,4,FALSE)</f>
        <v>八德A長老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458</v>
      </c>
      <c r="C26" s="64" t="str">
        <f>CONCATENATE(YEAR,":",MONTH,":",WEEK,":",WEEKDAY,":",$B26)</f>
        <v>2016:4:2:7:BADE_B_E</v>
      </c>
      <c r="D26" s="64" t="e">
        <f>MATCH($C26,REPORT_DATA_BY_COMP!$A:$A,0)</f>
        <v>#N/A</v>
      </c>
      <c r="E26" s="65" t="str">
        <f>SUBSTITUTE(VLOOKUP($B26,COMP_LIST!$A:$AA,5,FALSE),"EL","")</f>
        <v>E. Casper / Turner</v>
      </c>
      <c r="F26" s="4" t="str">
        <f>VLOOKUP($B26,COMP_LIST!$A:$AA,3,FALSE)</f>
        <v>Bade B E</v>
      </c>
      <c r="G26" s="4" t="str">
        <f>VLOOKUP($B26,COMP_LIST!$A:$AA,4,FALSE)</f>
        <v>八德B長老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>
      <c r="A27" s="1"/>
      <c r="B27" s="1" t="s">
        <v>459</v>
      </c>
      <c r="C27" s="64" t="str">
        <f>CONCATENATE(YEAR,":",MONTH,":",WEEK,":",WEEKDAY,":",$B27)</f>
        <v>2016:4:2:7:BADE_S</v>
      </c>
      <c r="D27" s="64" t="e">
        <f>MATCH($C27,REPORT_DATA_BY_COMP!$A:$A,0)</f>
        <v>#N/A</v>
      </c>
      <c r="E27" s="65" t="str">
        <f>SUBSTITUTE(VLOOKUP($B27,COMP_LIST!$A:$AA,5,FALSE),"EL","")</f>
        <v>S. Bain  / Brinkerhoff</v>
      </c>
      <c r="F27" s="4" t="str">
        <f>VLOOKUP($B27,COMP_LIST!$A:$AA,3,FALSE)</f>
        <v>Bade S</v>
      </c>
      <c r="G27" s="4" t="str">
        <f>VLOOKUP($B27,COMP_LIST!$A:$AA,4,FALSE)</f>
        <v>八德姐妹</v>
      </c>
      <c r="H27" s="10" t="str">
        <f>IFERROR(INDEX(REPORT_DATA_BY_COMP!$A:$AH,$D27,MATCH(H$8,REPORT_DATA_BY_COMP!$A$1:$AH$1,0)), "")</f>
        <v/>
      </c>
      <c r="I27" s="10" t="str">
        <f>IFERROR(INDEX(REPORT_DATA_BY_COMP!$A:$AH,$D27,MATCH(I$8,REPORT_DATA_BY_COMP!$A$1:$AH$1,0)), "")</f>
        <v/>
      </c>
      <c r="J27" s="10" t="str">
        <f>IFERROR(INDEX(REPORT_DATA_BY_COMP!$A:$AH,$D27,MATCH(J$8,REPORT_DATA_BY_COMP!$A$1:$AH$1,0)), "")</f>
        <v/>
      </c>
      <c r="K27" s="10" t="str">
        <f>IFERROR(INDEX(REPORT_DATA_BY_COMP!$A:$AH,$D27,MATCH(K$8,REPORT_DATA_BY_COMP!$A$1:$AH$1,0)), "")</f>
        <v/>
      </c>
      <c r="L27" s="47" t="str">
        <f>IFERROR(INDEX(REPORT_DATA_BY_COMP!$A:$AH,$D27,MATCH(L$8,REPORT_DATA_BY_COMP!$A$1:$AH$1,0)), "")</f>
        <v/>
      </c>
      <c r="M27" s="56" t="str">
        <f>IFERROR(INDEX(REPORT_DATA_BY_COMP!$A:$AH,$D27,MATCH(M$8,REPORT_DATA_BY_COMP!$A$1:$AH$1,0)), "")</f>
        <v/>
      </c>
      <c r="N27" s="50" t="str">
        <f>IFERROR(INDEX(REPORT_DATA_BY_COMP!$A:$AH,$D27,MATCH(N$8,REPORT_DATA_BY_COMP!$A$1:$AH$1,0)), "")</f>
        <v/>
      </c>
      <c r="O27" s="10" t="str">
        <f>IFERROR(INDEX(REPORT_DATA_BY_COMP!$A:$AH,$D27,MATCH(O$8,REPORT_DATA_BY_COMP!$A$1:$AH$1,0)), "")</f>
        <v/>
      </c>
      <c r="P27" s="10" t="str">
        <f>IFERROR(INDEX(REPORT_DATA_BY_COMP!$A:$AH,$D27,MATCH(P$8,REPORT_DATA_BY_COMP!$A$1:$AH$1,0)), "")</f>
        <v/>
      </c>
      <c r="Q27" s="10" t="str">
        <f>IFERROR(INDEX(REPORT_DATA_BY_COMP!$A:$AH,$D27,MATCH(Q$8,REPORT_DATA_BY_COMP!$A$1:$AH$1,0)), "")</f>
        <v/>
      </c>
      <c r="R27" s="10" t="str">
        <f>IFERROR(INDEX(REPORT_DATA_BY_COMP!$A:$AH,$D27,MATCH(R$8,REPORT_DATA_BY_COMP!$A$1:$AH$1,0)), "")</f>
        <v/>
      </c>
      <c r="S27" s="10" t="str">
        <f>IFERROR(INDEX(REPORT_DATA_BY_COMP!$A:$AH,$D27,MATCH(S$8,REPORT_DATA_BY_COMP!$A$1:$AH$1,0)), "")</f>
        <v/>
      </c>
    </row>
    <row r="28" spans="1:19" ht="15" customHeight="1">
      <c r="A28" s="1"/>
      <c r="B28" s="1" t="s">
        <v>460</v>
      </c>
      <c r="C28" s="64" t="str">
        <f>CONCATENATE(YEAR,":",MONTH,":",WEEK,":",WEEKDAY,":",$B28)</f>
        <v>2016:4:2:7:LONGTAN_E</v>
      </c>
      <c r="D28" s="64" t="e">
        <f>MATCH($C28,REPORT_DATA_BY_COMP!$A:$A,0)</f>
        <v>#N/A</v>
      </c>
      <c r="E28" s="65" t="str">
        <f>SUBSTITUTE(VLOOKUP($B28,COMP_LIST!$A:$AA,5,FALSE),"EL","")</f>
        <v>E. King  DL  / Hsu</v>
      </c>
      <c r="F28" s="4" t="str">
        <f>VLOOKUP($B28,COMP_LIST!$A:$AA,3,FALSE)</f>
        <v>Longtan E</v>
      </c>
      <c r="G28" s="4" t="str">
        <f>VLOOKUP($B28,COMP_LIST!$A:$AA,4,FALSE)</f>
        <v>龍潭長老</v>
      </c>
      <c r="H28" s="10" t="str">
        <f>IFERROR(INDEX(REPORT_DATA_BY_COMP!$A:$AH,$D28,MATCH(H$8,REPORT_DATA_BY_COMP!$A$1:$AH$1,0)), "")</f>
        <v/>
      </c>
      <c r="I28" s="10" t="str">
        <f>IFERROR(INDEX(REPORT_DATA_BY_COMP!$A:$AH,$D28,MATCH(I$8,REPORT_DATA_BY_COMP!$A$1:$AH$1,0)), "")</f>
        <v/>
      </c>
      <c r="J28" s="10" t="str">
        <f>IFERROR(INDEX(REPORT_DATA_BY_COMP!$A:$AH,$D28,MATCH(J$8,REPORT_DATA_BY_COMP!$A$1:$AH$1,0)), "")</f>
        <v/>
      </c>
      <c r="K28" s="10" t="str">
        <f>IFERROR(INDEX(REPORT_DATA_BY_COMP!$A:$AH,$D28,MATCH(K$8,REPORT_DATA_BY_COMP!$A$1:$AH$1,0)), "")</f>
        <v/>
      </c>
      <c r="L28" s="47" t="str">
        <f>IFERROR(INDEX(REPORT_DATA_BY_COMP!$A:$AH,$D28,MATCH(L$8,REPORT_DATA_BY_COMP!$A$1:$AH$1,0)), "")</f>
        <v/>
      </c>
      <c r="M28" s="56" t="str">
        <f>IFERROR(INDEX(REPORT_DATA_BY_COMP!$A:$AH,$D28,MATCH(M$8,REPORT_DATA_BY_COMP!$A$1:$AH$1,0)), "")</f>
        <v/>
      </c>
      <c r="N28" s="50" t="str">
        <f>IFERROR(INDEX(REPORT_DATA_BY_COMP!$A:$AH,$D28,MATCH(N$8,REPORT_DATA_BY_COMP!$A$1:$AH$1,0)), "")</f>
        <v/>
      </c>
      <c r="O28" s="10" t="str">
        <f>IFERROR(INDEX(REPORT_DATA_BY_COMP!$A:$AH,$D28,MATCH(O$8,REPORT_DATA_BY_COMP!$A$1:$AH$1,0)), "")</f>
        <v/>
      </c>
      <c r="P28" s="10" t="str">
        <f>IFERROR(INDEX(REPORT_DATA_BY_COMP!$A:$AH,$D28,MATCH(P$8,REPORT_DATA_BY_COMP!$A$1:$AH$1,0)), "")</f>
        <v/>
      </c>
      <c r="Q28" s="10" t="str">
        <f>IFERROR(INDEX(REPORT_DATA_BY_COMP!$A:$AH,$D28,MATCH(Q$8,REPORT_DATA_BY_COMP!$A$1:$AH$1,0)), "")</f>
        <v/>
      </c>
      <c r="R28" s="10" t="str">
        <f>IFERROR(INDEX(REPORT_DATA_BY_COMP!$A:$AH,$D28,MATCH(R$8,REPORT_DATA_BY_COMP!$A$1:$AH$1,0)), "")</f>
        <v/>
      </c>
      <c r="S28" s="10" t="str">
        <f>IFERROR(INDEX(REPORT_DATA_BY_COMP!$A:$AH,$D28,MATCH(S$8,REPORT_DATA_BY_COMP!$A$1:$AH$1,0)), "")</f>
        <v/>
      </c>
    </row>
    <row r="29" spans="1:19" ht="15" customHeight="1">
      <c r="A29" s="1"/>
      <c r="B29" s="1"/>
      <c r="E29" s="8" t="s">
        <v>813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0</v>
      </c>
      <c r="K29" s="11">
        <f t="shared" si="2"/>
        <v>0</v>
      </c>
      <c r="L29" s="48">
        <f t="shared" si="2"/>
        <v>0</v>
      </c>
      <c r="M29" s="57">
        <f t="shared" si="2"/>
        <v>0</v>
      </c>
      <c r="N29" s="51">
        <f t="shared" si="2"/>
        <v>0</v>
      </c>
      <c r="O29" s="11">
        <f t="shared" si="2"/>
        <v>0</v>
      </c>
      <c r="P29" s="11">
        <f t="shared" si="2"/>
        <v>0</v>
      </c>
      <c r="Q29" s="11">
        <f t="shared" si="2"/>
        <v>0</v>
      </c>
      <c r="R29" s="11">
        <f t="shared" si="2"/>
        <v>0</v>
      </c>
      <c r="S29" s="11">
        <f>SUM(S25:S28)</f>
        <v>0</v>
      </c>
    </row>
    <row r="30" spans="1:19" ht="15" customHeight="1">
      <c r="A30" s="1" t="s">
        <v>810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461</v>
      </c>
      <c r="C31" s="64" t="str">
        <f>CONCATENATE(YEAR,":",MONTH,":",WEEK,":",WEEKDAY,":",$B31)</f>
        <v>2016:4:2:7:ZHONGLI_1_E</v>
      </c>
      <c r="D31" s="64" t="e">
        <f>MATCH($C31,REPORT_DATA_BY_COMP!$A:$A,0)</f>
        <v>#N/A</v>
      </c>
      <c r="E31" s="65" t="str">
        <f>SUBSTITUTE(VLOOKUP($B31,COMP_LIST!$A:$AA,5,FALSE),"EL","")</f>
        <v>E. Magness / Zhou</v>
      </c>
      <c r="F31" s="4" t="str">
        <f>VLOOKUP($B31,COMP_LIST!$A:$AA,3,FALSE)</f>
        <v>Zhongli 1 E</v>
      </c>
      <c r="G31" s="4" t="str">
        <f>VLOOKUP($B31,COMP_LIST!$A:$AA,4,FALSE)</f>
        <v>中壢 1 長老</v>
      </c>
      <c r="H31" s="10" t="str">
        <f>IFERROR(INDEX(REPORT_DATA_BY_COMP!$A:$AH,$D31,MATCH(H$8,REPORT_DATA_BY_COMP!$A$1:$AH$1,0)), "")</f>
        <v/>
      </c>
      <c r="I31" s="10" t="str">
        <f>IFERROR(INDEX(REPORT_DATA_BY_COMP!$A:$AH,$D31,MATCH(I$8,REPORT_DATA_BY_COMP!$A$1:$AH$1,0)), "")</f>
        <v/>
      </c>
      <c r="J31" s="10" t="str">
        <f>IFERROR(INDEX(REPORT_DATA_BY_COMP!$A:$AH,$D31,MATCH(J$8,REPORT_DATA_BY_COMP!$A$1:$AH$1,0)), "")</f>
        <v/>
      </c>
      <c r="K31" s="10" t="str">
        <f>IFERROR(INDEX(REPORT_DATA_BY_COMP!$A:$AH,$D31,MATCH(K$8,REPORT_DATA_BY_COMP!$A$1:$AH$1,0)), "")</f>
        <v/>
      </c>
      <c r="L31" s="47" t="str">
        <f>IFERROR(INDEX(REPORT_DATA_BY_COMP!$A:$AH,$D31,MATCH(L$8,REPORT_DATA_BY_COMP!$A$1:$AH$1,0)), "")</f>
        <v/>
      </c>
      <c r="M31" s="56" t="str">
        <f>IFERROR(INDEX(REPORT_DATA_BY_COMP!$A:$AH,$D31,MATCH(M$8,REPORT_DATA_BY_COMP!$A$1:$AH$1,0)), "")</f>
        <v/>
      </c>
      <c r="N31" s="50" t="str">
        <f>IFERROR(INDEX(REPORT_DATA_BY_COMP!$A:$AH,$D31,MATCH(N$8,REPORT_DATA_BY_COMP!$A$1:$AH$1,0)), "")</f>
        <v/>
      </c>
      <c r="O31" s="10" t="str">
        <f>IFERROR(INDEX(REPORT_DATA_BY_COMP!$A:$AH,$D31,MATCH(O$8,REPORT_DATA_BY_COMP!$A$1:$AH$1,0)), "")</f>
        <v/>
      </c>
      <c r="P31" s="10" t="str">
        <f>IFERROR(INDEX(REPORT_DATA_BY_COMP!$A:$AH,$D31,MATCH(P$8,REPORT_DATA_BY_COMP!$A$1:$AH$1,0)), "")</f>
        <v/>
      </c>
      <c r="Q31" s="10" t="str">
        <f>IFERROR(INDEX(REPORT_DATA_BY_COMP!$A:$AH,$D31,MATCH(Q$8,REPORT_DATA_BY_COMP!$A$1:$AH$1,0)), "")</f>
        <v/>
      </c>
      <c r="R31" s="10" t="str">
        <f>IFERROR(INDEX(REPORT_DATA_BY_COMP!$A:$AH,$D31,MATCH(R$8,REPORT_DATA_BY_COMP!$A$1:$AH$1,0)), "")</f>
        <v/>
      </c>
      <c r="S31" s="10" t="str">
        <f>IFERROR(INDEX(REPORT_DATA_BY_COMP!$A:$AH,$D31,MATCH(S$8,REPORT_DATA_BY_COMP!$A$1:$AH$1,0)), "")</f>
        <v/>
      </c>
    </row>
    <row r="32" spans="1:19" ht="15" customHeight="1">
      <c r="A32" s="1"/>
      <c r="B32" s="1" t="s">
        <v>462</v>
      </c>
      <c r="C32" s="64" t="str">
        <f>CONCATENATE(YEAR,":",MONTH,":",WEEK,":",WEEKDAY,":",$B32)</f>
        <v>2016:4:2:7:ZHONGLI_1_S</v>
      </c>
      <c r="D32" s="64" t="e">
        <f>MATCH($C32,REPORT_DATA_BY_COMP!$A:$A,0)</f>
        <v>#N/A</v>
      </c>
      <c r="E32" s="65" t="str">
        <f>SUBSTITUTE(VLOOKUP($B32,COMP_LIST!$A:$AA,5,FALSE),"EL","")</f>
        <v>S. Komatsu / Clawson</v>
      </c>
      <c r="F32" s="4" t="str">
        <f>VLOOKUP($B32,COMP_LIST!$A:$AA,3,FALSE)</f>
        <v>Zhongli 1 S</v>
      </c>
      <c r="G32" s="4" t="str">
        <f>VLOOKUP($B32,COMP_LIST!$A:$AA,4,FALSE)</f>
        <v>中壢 1 姐妹</v>
      </c>
      <c r="H32" s="10" t="str">
        <f>IFERROR(INDEX(REPORT_DATA_BY_COMP!$A:$AH,$D32,MATCH(H$8,REPORT_DATA_BY_COMP!$A$1:$AH$1,0)), "")</f>
        <v/>
      </c>
      <c r="I32" s="10" t="str">
        <f>IFERROR(INDEX(REPORT_DATA_BY_COMP!$A:$AH,$D32,MATCH(I$8,REPORT_DATA_BY_COMP!$A$1:$AH$1,0)), "")</f>
        <v/>
      </c>
      <c r="J32" s="10" t="str">
        <f>IFERROR(INDEX(REPORT_DATA_BY_COMP!$A:$AH,$D32,MATCH(J$8,REPORT_DATA_BY_COMP!$A$1:$AH$1,0)), "")</f>
        <v/>
      </c>
      <c r="K32" s="10" t="str">
        <f>IFERROR(INDEX(REPORT_DATA_BY_COMP!$A:$AH,$D32,MATCH(K$8,REPORT_DATA_BY_COMP!$A$1:$AH$1,0)), "")</f>
        <v/>
      </c>
      <c r="L32" s="47" t="str">
        <f>IFERROR(INDEX(REPORT_DATA_BY_COMP!$A:$AH,$D32,MATCH(L$8,REPORT_DATA_BY_COMP!$A$1:$AH$1,0)), "")</f>
        <v/>
      </c>
      <c r="M32" s="56" t="str">
        <f>IFERROR(INDEX(REPORT_DATA_BY_COMP!$A:$AH,$D32,MATCH(M$8,REPORT_DATA_BY_COMP!$A$1:$AH$1,0)), "")</f>
        <v/>
      </c>
      <c r="N32" s="50" t="str">
        <f>IFERROR(INDEX(REPORT_DATA_BY_COMP!$A:$AH,$D32,MATCH(N$8,REPORT_DATA_BY_COMP!$A$1:$AH$1,0)), "")</f>
        <v/>
      </c>
      <c r="O32" s="10" t="str">
        <f>IFERROR(INDEX(REPORT_DATA_BY_COMP!$A:$AH,$D32,MATCH(O$8,REPORT_DATA_BY_COMP!$A$1:$AH$1,0)), "")</f>
        <v/>
      </c>
      <c r="P32" s="10" t="str">
        <f>IFERROR(INDEX(REPORT_DATA_BY_COMP!$A:$AH,$D32,MATCH(P$8,REPORT_DATA_BY_COMP!$A$1:$AH$1,0)), "")</f>
        <v/>
      </c>
      <c r="Q32" s="10" t="str">
        <f>IFERROR(INDEX(REPORT_DATA_BY_COMP!$A:$AH,$D32,MATCH(Q$8,REPORT_DATA_BY_COMP!$A$1:$AH$1,0)), "")</f>
        <v/>
      </c>
      <c r="R32" s="10" t="str">
        <f>IFERROR(INDEX(REPORT_DATA_BY_COMP!$A:$AH,$D32,MATCH(R$8,REPORT_DATA_BY_COMP!$A$1:$AH$1,0)), "")</f>
        <v/>
      </c>
      <c r="S32" s="10" t="str">
        <f>IFERROR(INDEX(REPORT_DATA_BY_COMP!$A:$AH,$D32,MATCH(S$8,REPORT_DATA_BY_COMP!$A$1:$AH$1,0)), "")</f>
        <v/>
      </c>
    </row>
    <row r="33" spans="1:19" ht="15" customHeight="1">
      <c r="A33" s="1"/>
      <c r="B33" s="1" t="s">
        <v>463</v>
      </c>
      <c r="C33" s="64" t="str">
        <f>CONCATENATE(YEAR,":",MONTH,":",WEEK,":",WEEKDAY,":",$B33)</f>
        <v>2016:4:2:7:ZHONGLI_2_E</v>
      </c>
      <c r="D33" s="64" t="e">
        <f>MATCH($C33,REPORT_DATA_BY_COMP!$A:$A,0)</f>
        <v>#N/A</v>
      </c>
      <c r="E33" s="65" t="str">
        <f>SUBSTITUTE(VLOOKUP($B33,COMP_LIST!$A:$AA,5,FALSE),"EL","")</f>
        <v>E. Seamons DL  / Clark</v>
      </c>
      <c r="F33" s="4" t="str">
        <f>VLOOKUP($B33,COMP_LIST!$A:$AA,3,FALSE)</f>
        <v>Zhongli 2 E</v>
      </c>
      <c r="G33" s="4" t="str">
        <f>VLOOKUP($B33,COMP_LIST!$A:$AA,4,FALSE)</f>
        <v>中壢 2 長老</v>
      </c>
      <c r="H33" s="10" t="str">
        <f>IFERROR(INDEX(REPORT_DATA_BY_COMP!$A:$AH,$D33,MATCH(H$8,REPORT_DATA_BY_COMP!$A$1:$AH$1,0)), "")</f>
        <v/>
      </c>
      <c r="I33" s="10" t="str">
        <f>IFERROR(INDEX(REPORT_DATA_BY_COMP!$A:$AH,$D33,MATCH(I$8,REPORT_DATA_BY_COMP!$A$1:$AH$1,0)), "")</f>
        <v/>
      </c>
      <c r="J33" s="10" t="str">
        <f>IFERROR(INDEX(REPORT_DATA_BY_COMP!$A:$AH,$D33,MATCH(J$8,REPORT_DATA_BY_COMP!$A$1:$AH$1,0)), "")</f>
        <v/>
      </c>
      <c r="K33" s="10" t="str">
        <f>IFERROR(INDEX(REPORT_DATA_BY_COMP!$A:$AH,$D33,MATCH(K$8,REPORT_DATA_BY_COMP!$A$1:$AH$1,0)), "")</f>
        <v/>
      </c>
      <c r="L33" s="47" t="str">
        <f>IFERROR(INDEX(REPORT_DATA_BY_COMP!$A:$AH,$D33,MATCH(L$8,REPORT_DATA_BY_COMP!$A$1:$AH$1,0)), "")</f>
        <v/>
      </c>
      <c r="M33" s="56" t="str">
        <f>IFERROR(INDEX(REPORT_DATA_BY_COMP!$A:$AH,$D33,MATCH(M$8,REPORT_DATA_BY_COMP!$A$1:$AH$1,0)), "")</f>
        <v/>
      </c>
      <c r="N33" s="50" t="str">
        <f>IFERROR(INDEX(REPORT_DATA_BY_COMP!$A:$AH,$D33,MATCH(N$8,REPORT_DATA_BY_COMP!$A$1:$AH$1,0)), "")</f>
        <v/>
      </c>
      <c r="O33" s="10" t="str">
        <f>IFERROR(INDEX(REPORT_DATA_BY_COMP!$A:$AH,$D33,MATCH(O$8,REPORT_DATA_BY_COMP!$A$1:$AH$1,0)), "")</f>
        <v/>
      </c>
      <c r="P33" s="10" t="str">
        <f>IFERROR(INDEX(REPORT_DATA_BY_COMP!$A:$AH,$D33,MATCH(P$8,REPORT_DATA_BY_COMP!$A$1:$AH$1,0)), "")</f>
        <v/>
      </c>
      <c r="Q33" s="10" t="str">
        <f>IFERROR(INDEX(REPORT_DATA_BY_COMP!$A:$AH,$D33,MATCH(Q$8,REPORT_DATA_BY_COMP!$A$1:$AH$1,0)), "")</f>
        <v/>
      </c>
      <c r="R33" s="10" t="str">
        <f>IFERROR(INDEX(REPORT_DATA_BY_COMP!$A:$AH,$D33,MATCH(R$8,REPORT_DATA_BY_COMP!$A$1:$AH$1,0)), "")</f>
        <v/>
      </c>
      <c r="S33" s="10" t="str">
        <f>IFERROR(INDEX(REPORT_DATA_BY_COMP!$A:$AH,$D33,MATCH(S$8,REPORT_DATA_BY_COMP!$A$1:$AH$1,0)), "")</f>
        <v/>
      </c>
    </row>
    <row r="34" spans="1:19" ht="15" customHeight="1" thickBot="1">
      <c r="E34" s="8" t="s">
        <v>813</v>
      </c>
      <c r="F34" s="9"/>
      <c r="G34" s="9"/>
      <c r="H34" s="11">
        <f t="shared" ref="H34:S34" si="3">SUM(H31:H33)</f>
        <v>0</v>
      </c>
      <c r="I34" s="11">
        <f t="shared" si="3"/>
        <v>0</v>
      </c>
      <c r="J34" s="11">
        <f t="shared" si="3"/>
        <v>0</v>
      </c>
      <c r="K34" s="11">
        <f t="shared" si="3"/>
        <v>0</v>
      </c>
      <c r="L34" s="48">
        <f t="shared" si="3"/>
        <v>0</v>
      </c>
      <c r="M34" s="58">
        <f t="shared" si="3"/>
        <v>0</v>
      </c>
      <c r="N34" s="51">
        <f t="shared" si="3"/>
        <v>0</v>
      </c>
      <c r="O34" s="11">
        <f t="shared" si="3"/>
        <v>0</v>
      </c>
      <c r="P34" s="11">
        <f t="shared" si="3"/>
        <v>0</v>
      </c>
      <c r="Q34" s="11">
        <f t="shared" si="3"/>
        <v>0</v>
      </c>
      <c r="R34" s="11">
        <f t="shared" si="3"/>
        <v>0</v>
      </c>
      <c r="S34" s="11">
        <f t="shared" si="3"/>
        <v>0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812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2016:4:1:7:TAOYUAN</v>
      </c>
      <c r="D37" s="64">
        <f>MATCH($C37,REPORT_DATA_BY_ZONE!$A:$A, 0)</f>
        <v>127</v>
      </c>
      <c r="E37" s="19" t="s">
        <v>790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2</v>
      </c>
      <c r="J37" s="10">
        <f>IFERROR(INDEX(REPORT_DATA_BY_ZONE!$A:$AH,$D37,MATCH(J$8,REPORT_DATA_BY_ZONE!$A$1:$AH$1,0)), "")</f>
        <v>30</v>
      </c>
      <c r="K37" s="10">
        <f>IFERROR(INDEX(REPORT_DATA_BY_ZONE!$A:$AH,$D37,MATCH(K$8,REPORT_DATA_BY_ZONE!$A$1:$AH$1,0)), "")</f>
        <v>35</v>
      </c>
      <c r="L37" s="47">
        <f>IFERROR(INDEX(REPORT_DATA_BY_ZONE!$A:$AH,$D37,MATCH(L$8,REPORT_DATA_BY_ZONE!$A$1:$AH$1,0)), "")</f>
        <v>1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88</v>
      </c>
      <c r="O37" s="10">
        <f>IFERROR(INDEX(REPORT_DATA_BY_ZONE!$A:$AH,$D37,MATCH(O$8,REPORT_DATA_BY_ZONE!$A$1:$AH$1,0)), "")</f>
        <v>56</v>
      </c>
      <c r="P37" s="10">
        <f>IFERROR(INDEX(REPORT_DATA_BY_ZONE!$A:$AH,$D37,MATCH(P$8,REPORT_DATA_BY_ZONE!$A$1:$AH$1,0)), "")</f>
        <v>128</v>
      </c>
      <c r="Q37" s="10">
        <f>IFERROR(INDEX(REPORT_DATA_BY_ZONE!$A:$AH,$D37,MATCH(Q$8,REPORT_DATA_BY_ZONE!$A$1:$AH$1,0)), "")</f>
        <v>92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124</v>
      </c>
    </row>
    <row r="38" spans="1:19" ht="15" customHeight="1">
      <c r="C38" s="64" t="str">
        <f>CONCATENATE(YEAR,":",MONTH,":2:",WEEKLY_REPORT_DAY,":", $A$1)</f>
        <v>2016:4:2:7:TAOYUAN</v>
      </c>
      <c r="D38" s="64" t="e">
        <f>MATCH($C38,REPORT_DATA_BY_ZONE!$A:$A, 0)</f>
        <v>#N/A</v>
      </c>
      <c r="E38" s="19" t="s">
        <v>789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1:19" ht="15" customHeight="1">
      <c r="C39" s="64" t="str">
        <f>CONCATENATE(YEAR,":",MONTH,":3:",WEEKLY_REPORT_DAY,":", $A$1)</f>
        <v>2016:4:3:7:TAOYUAN</v>
      </c>
      <c r="D39" s="64" t="e">
        <f>MATCH($C39,REPORT_DATA_BY_ZONE!$A:$A, 0)</f>
        <v>#N/A</v>
      </c>
      <c r="E39" s="19" t="s">
        <v>791</v>
      </c>
      <c r="F39" s="13"/>
      <c r="G39" s="13"/>
      <c r="H39" s="10" t="str">
        <f>IFERROR(INDEX(REPORT_DATA_BY_ZONE!$A:$AH,$D39,MATCH(H$8,REPORT_DATA_BY_ZONE!$A$1:$AH$1,0)), "")</f>
        <v/>
      </c>
      <c r="I39" s="10" t="str">
        <f>IFERROR(INDEX(REPORT_DATA_BY_ZONE!$A:$AH,$D39,MATCH(I$8,REPORT_DATA_BY_ZONE!$A$1:$AH$1,0)), "")</f>
        <v/>
      </c>
      <c r="J39" s="10" t="str">
        <f>IFERROR(INDEX(REPORT_DATA_BY_ZONE!$A:$AH,$D39,MATCH(J$8,REPORT_DATA_BY_ZONE!$A$1:$AH$1,0)), "")</f>
        <v/>
      </c>
      <c r="K39" s="10" t="str">
        <f>IFERROR(INDEX(REPORT_DATA_BY_ZONE!$A:$AH,$D39,MATCH(K$8,REPORT_DATA_BY_ZONE!$A$1:$AH$1,0)), "")</f>
        <v/>
      </c>
      <c r="L39" s="47" t="str">
        <f>IFERROR(INDEX(REPORT_DATA_BY_ZONE!$A:$AH,$D39,MATCH(L$8,REPORT_DATA_BY_ZONE!$A$1:$AH$1,0)), "")</f>
        <v/>
      </c>
      <c r="M39" s="10" t="str">
        <f>IFERROR(INDEX(REPORT_DATA_BY_ZONE!$A:$AH,$D39,MATCH(M$8,REPORT_DATA_BY_ZONE!$A$1:$AH$1,0)), "")</f>
        <v/>
      </c>
      <c r="N39" s="50" t="str">
        <f>IFERROR(INDEX(REPORT_DATA_BY_ZONE!$A:$AH,$D39,MATCH(N$8,REPORT_DATA_BY_ZONE!$A$1:$AH$1,0)), "")</f>
        <v/>
      </c>
      <c r="O39" s="10" t="str">
        <f>IFERROR(INDEX(REPORT_DATA_BY_ZONE!$A:$AH,$D39,MATCH(O$8,REPORT_DATA_BY_ZONE!$A$1:$AH$1,0)), "")</f>
        <v/>
      </c>
      <c r="P39" s="10" t="str">
        <f>IFERROR(INDEX(REPORT_DATA_BY_ZONE!$A:$AH,$D39,MATCH(P$8,REPORT_DATA_BY_ZONE!$A$1:$AH$1,0)), "")</f>
        <v/>
      </c>
      <c r="Q39" s="10" t="str">
        <f>IFERROR(INDEX(REPORT_DATA_BY_ZONE!$A:$AH,$D39,MATCH(Q$8,REPORT_DATA_BY_ZONE!$A$1:$AH$1,0)), "")</f>
        <v/>
      </c>
      <c r="R39" s="10" t="str">
        <f>IFERROR(INDEX(REPORT_DATA_BY_ZONE!$A:$AH,$D39,MATCH(R$8,REPORT_DATA_BY_ZONE!$A$1:$AH$1,0)), "")</f>
        <v/>
      </c>
      <c r="S39" s="10" t="str">
        <f>IFERROR(INDEX(REPORT_DATA_BY_ZONE!$A:$AH,$D39,MATCH(S$8,REPORT_DATA_BY_ZONE!$A$1:$AH$1,0)), "")</f>
        <v/>
      </c>
    </row>
    <row r="40" spans="1:19" ht="15" customHeight="1">
      <c r="C40" s="64" t="str">
        <f>CONCATENATE(YEAR,":",MONTH,":4:",WEEKLY_REPORT_DAY,":", $A$1)</f>
        <v>2016:4:4:7:TAOYUAN</v>
      </c>
      <c r="D40" s="64" t="e">
        <f>MATCH($C40,REPORT_DATA_BY_ZONE!$A:$A, 0)</f>
        <v>#N/A</v>
      </c>
      <c r="E40" s="19" t="s">
        <v>792</v>
      </c>
      <c r="F40" s="13"/>
      <c r="G40" s="13"/>
      <c r="H40" s="10" t="str">
        <f>IFERROR(INDEX(REPORT_DATA_BY_ZONE!$A:$AH,$D40,MATCH(H$8,REPORT_DATA_BY_ZONE!$A$1:$AH$1,0)), "")</f>
        <v/>
      </c>
      <c r="I40" s="10" t="str">
        <f>IFERROR(INDEX(REPORT_DATA_BY_ZONE!$A:$AH,$D40,MATCH(I$8,REPORT_DATA_BY_ZONE!$A$1:$AH$1,0)), "")</f>
        <v/>
      </c>
      <c r="J40" s="10" t="str">
        <f>IFERROR(INDEX(REPORT_DATA_BY_ZONE!$A:$AH,$D40,MATCH(J$8,REPORT_DATA_BY_ZONE!$A$1:$AH$1,0)), "")</f>
        <v/>
      </c>
      <c r="K40" s="10" t="str">
        <f>IFERROR(INDEX(REPORT_DATA_BY_ZONE!$A:$AH,$D40,MATCH(K$8,REPORT_DATA_BY_ZONE!$A$1:$AH$1,0)), "")</f>
        <v/>
      </c>
      <c r="L40" s="47" t="str">
        <f>IFERROR(INDEX(REPORT_DATA_BY_ZONE!$A:$AH,$D40,MATCH(L$8,REPORT_DATA_BY_ZONE!$A$1:$AH$1,0)), "")</f>
        <v/>
      </c>
      <c r="M40" s="10" t="str">
        <f>IFERROR(INDEX(REPORT_DATA_BY_ZONE!$A:$AH,$D40,MATCH(M$8,REPORT_DATA_BY_ZONE!$A$1:$AH$1,0)), "")</f>
        <v/>
      </c>
      <c r="N40" s="50" t="str">
        <f>IFERROR(INDEX(REPORT_DATA_BY_ZONE!$A:$AH,$D40,MATCH(N$8,REPORT_DATA_BY_ZONE!$A$1:$AH$1,0)), "")</f>
        <v/>
      </c>
      <c r="O40" s="10" t="str">
        <f>IFERROR(INDEX(REPORT_DATA_BY_ZONE!$A:$AH,$D40,MATCH(O$8,REPORT_DATA_BY_ZONE!$A$1:$AH$1,0)), "")</f>
        <v/>
      </c>
      <c r="P40" s="10" t="str">
        <f>IFERROR(INDEX(REPORT_DATA_BY_ZONE!$A:$AH,$D40,MATCH(P$8,REPORT_DATA_BY_ZONE!$A$1:$AH$1,0)), "")</f>
        <v/>
      </c>
      <c r="Q40" s="10" t="str">
        <f>IFERROR(INDEX(REPORT_DATA_BY_ZONE!$A:$AH,$D40,MATCH(Q$8,REPORT_DATA_BY_ZONE!$A$1:$AH$1,0)), "")</f>
        <v/>
      </c>
      <c r="R40" s="10" t="str">
        <f>IFERROR(INDEX(REPORT_DATA_BY_ZONE!$A:$AH,$D40,MATCH(R$8,REPORT_DATA_BY_ZONE!$A$1:$AH$1,0)), "")</f>
        <v/>
      </c>
      <c r="S40" s="10" t="str">
        <f>IFERROR(INDEX(REPORT_DATA_BY_ZONE!$A:$AH,$D40,MATCH(S$8,REPORT_DATA_BY_ZONE!$A$1:$AH$1,0)), "")</f>
        <v/>
      </c>
    </row>
    <row r="41" spans="1:19" ht="15" customHeight="1">
      <c r="C41" s="64" t="str">
        <f>CONCATENATE(YEAR,":",MONTH,":5:",WEEKLY_REPORT_DAY,":", $A$1)</f>
        <v>2016:4:5:7:TAOYUAN</v>
      </c>
      <c r="D41" s="64" t="e">
        <f>MATCH($C41,REPORT_DATA_BY_ZONE!$A:$A, 0)</f>
        <v>#N/A</v>
      </c>
      <c r="E41" s="19" t="s">
        <v>793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813</v>
      </c>
      <c r="F42" s="14"/>
      <c r="G42" s="14"/>
      <c r="H42" s="17">
        <f>SUM(H37:H41)</f>
        <v>0</v>
      </c>
      <c r="I42" s="17">
        <f t="shared" ref="I42:R42" si="4">SUM(I37:I41)</f>
        <v>2</v>
      </c>
      <c r="J42" s="17">
        <f t="shared" si="4"/>
        <v>30</v>
      </c>
      <c r="K42" s="17">
        <f t="shared" si="4"/>
        <v>35</v>
      </c>
      <c r="L42" s="49">
        <f t="shared" si="4"/>
        <v>1</v>
      </c>
      <c r="M42" s="17">
        <f t="shared" si="4"/>
        <v>2</v>
      </c>
      <c r="N42" s="52">
        <f t="shared" si="4"/>
        <v>88</v>
      </c>
      <c r="O42" s="17">
        <f t="shared" si="4"/>
        <v>56</v>
      </c>
      <c r="P42" s="17">
        <f t="shared" si="4"/>
        <v>128</v>
      </c>
      <c r="Q42" s="17">
        <f t="shared" si="4"/>
        <v>92</v>
      </c>
      <c r="R42" s="17">
        <f t="shared" si="4"/>
        <v>6</v>
      </c>
      <c r="S42" s="17">
        <f>SUM(S37:S41)</f>
        <v>124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4" priority="14">
      <formula>AND(M$9&lt;&gt;"",M12&gt;=M$9)</formula>
    </cfRule>
  </conditionalFormatting>
  <conditionalFormatting sqref="M12:S15 M20:S20 M25:S28 M31:S32 M22:S22">
    <cfRule type="expression" dxfId="203" priority="13">
      <formula>J12=""</formula>
    </cfRule>
    <cfRule type="expression" dxfId="202" priority="15">
      <formula>AND(M$10&lt;&gt;"",M12&lt;M$10)</formula>
    </cfRule>
    <cfRule type="expression" dxfId="201" priority="16">
      <formula>AND(M$10&lt;&gt;"",M12&gt;=M$10)</formula>
    </cfRule>
  </conditionalFormatting>
  <conditionalFormatting sqref="M33:S33">
    <cfRule type="expression" dxfId="200" priority="10">
      <formula>AND(M$9&lt;&gt;"",M33&gt;=M$9)</formula>
    </cfRule>
  </conditionalFormatting>
  <conditionalFormatting sqref="M33:S33">
    <cfRule type="expression" dxfId="199" priority="9">
      <formula>J33=""</formula>
    </cfRule>
    <cfRule type="expression" dxfId="198" priority="11">
      <formula>AND(M$10&lt;&gt;"",M33&lt;M$10)</formula>
    </cfRule>
    <cfRule type="expression" dxfId="197" priority="12">
      <formula>AND(M$10&lt;&gt;"",M33&gt;=M$10)</formula>
    </cfRule>
  </conditionalFormatting>
  <conditionalFormatting sqref="M18:S19">
    <cfRule type="expression" dxfId="196" priority="6">
      <formula>AND(M$9&lt;&gt;"",M18&gt;=M$9)</formula>
    </cfRule>
  </conditionalFormatting>
  <conditionalFormatting sqref="M18:S19">
    <cfRule type="expression" dxfId="195" priority="5">
      <formula>J18=""</formula>
    </cfRule>
    <cfRule type="expression" dxfId="194" priority="7">
      <formula>AND(M$10&lt;&gt;"",M18&lt;M$10)</formula>
    </cfRule>
    <cfRule type="expression" dxfId="193" priority="8">
      <formula>AND(M$10&lt;&gt;"",M18&gt;=M$10)</formula>
    </cfRule>
  </conditionalFormatting>
  <conditionalFormatting sqref="M21:S21">
    <cfRule type="expression" dxfId="192" priority="2">
      <formula>AND(M$9&lt;&gt;"",M21&gt;=M$9)</formula>
    </cfRule>
  </conditionalFormatting>
  <conditionalFormatting sqref="M21:S21">
    <cfRule type="expression" dxfId="191" priority="1">
      <formula>J21=""</formula>
    </cfRule>
    <cfRule type="expression" dxfId="190" priority="3">
      <formula>AND(M$10&lt;&gt;"",M21&lt;M$10)</formula>
    </cfRule>
    <cfRule type="expression" dxfId="189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2016:1:4:7:TAOYUAN</v>
      </c>
      <c r="AP77" s="27">
        <f t="shared" ref="AP77:AP88" ca="1" si="12">MATCH(AO77,INDIRECT(CONCATENATE($X$93,"$A:$A")),0)</f>
        <v>20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84</v>
      </c>
      <c r="AS77" s="21">
        <f t="shared" ca="1" si="13"/>
        <v>18</v>
      </c>
      <c r="AT77" s="21">
        <f t="shared" ca="1" si="13"/>
        <v>67</v>
      </c>
      <c r="AU77" s="21">
        <f t="shared" ca="1" si="13"/>
        <v>0</v>
      </c>
      <c r="AV77" s="21">
        <f t="shared" ref="AV77:AV88" si="14">ROUND(1*$X$97/$X$99,0)</f>
        <v>4</v>
      </c>
      <c r="AW77" s="21">
        <f t="shared" ref="AW77:AW88" si="15">6*$X$97</f>
        <v>96</v>
      </c>
      <c r="AX77" s="21">
        <f t="shared" ref="AX77:AX88" si="16">3*$X$97</f>
        <v>48</v>
      </c>
      <c r="AY77" s="21">
        <f t="shared" ref="AY77:AY88" si="17">5*$X$97</f>
        <v>80</v>
      </c>
      <c r="AZ77" s="21">
        <f t="shared" ref="AZ77:AZ88" si="18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2016:1:5:7:TAOYUAN</v>
      </c>
      <c r="AP78" s="27">
        <f t="shared" ca="1" si="12"/>
        <v>31</v>
      </c>
      <c r="AQ78" s="21">
        <f t="shared" ca="1" si="13"/>
        <v>2</v>
      </c>
      <c r="AR78" s="21">
        <f t="shared" ca="1" si="13"/>
        <v>81</v>
      </c>
      <c r="AS78" s="21">
        <f t="shared" ca="1" si="13"/>
        <v>18</v>
      </c>
      <c r="AT78" s="21">
        <f t="shared" ca="1" si="13"/>
        <v>53</v>
      </c>
      <c r="AU78" s="21">
        <f t="shared" ca="1" si="13"/>
        <v>0</v>
      </c>
      <c r="AV78" s="21">
        <f t="shared" si="14"/>
        <v>4</v>
      </c>
      <c r="AW78" s="21">
        <f t="shared" si="15"/>
        <v>96</v>
      </c>
      <c r="AX78" s="21">
        <f t="shared" si="16"/>
        <v>48</v>
      </c>
      <c r="AY78" s="21">
        <f t="shared" si="17"/>
        <v>80</v>
      </c>
      <c r="AZ78" s="21">
        <f t="shared" si="18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2016:2:1:7:TAOYUAN</v>
      </c>
      <c r="AP79" s="27">
        <f t="shared" ca="1" si="12"/>
        <v>42</v>
      </c>
      <c r="AQ79" s="21">
        <f t="shared" ca="1" si="13"/>
        <v>1</v>
      </c>
      <c r="AR79" s="21">
        <f t="shared" ca="1" si="13"/>
        <v>82</v>
      </c>
      <c r="AS79" s="21">
        <f t="shared" ca="1" si="13"/>
        <v>15</v>
      </c>
      <c r="AT79" s="21">
        <f t="shared" ca="1" si="13"/>
        <v>57</v>
      </c>
      <c r="AU79" s="21">
        <f t="shared" ca="1" si="13"/>
        <v>0</v>
      </c>
      <c r="AV79" s="21">
        <f t="shared" si="14"/>
        <v>4</v>
      </c>
      <c r="AW79" s="21">
        <f t="shared" si="15"/>
        <v>96</v>
      </c>
      <c r="AX79" s="21">
        <f t="shared" si="16"/>
        <v>48</v>
      </c>
      <c r="AY79" s="21">
        <f t="shared" si="17"/>
        <v>80</v>
      </c>
      <c r="AZ79" s="21">
        <f t="shared" si="18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2</v>
      </c>
      <c r="AD80" s="21">
        <f t="shared" si="5"/>
        <v>8</v>
      </c>
      <c r="AE80" s="27">
        <f t="shared" ca="1" si="6"/>
        <v>37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2016:2:2:7:TAOYUAN</v>
      </c>
      <c r="AP80" s="27">
        <f t="shared" ca="1" si="12"/>
        <v>53</v>
      </c>
      <c r="AQ80" s="21">
        <f t="shared" ca="1" si="13"/>
        <v>1</v>
      </c>
      <c r="AR80" s="21">
        <f t="shared" ca="1" si="13"/>
        <v>80</v>
      </c>
      <c r="AS80" s="21">
        <f t="shared" ca="1" si="13"/>
        <v>28</v>
      </c>
      <c r="AT80" s="21">
        <f t="shared" ca="1" si="13"/>
        <v>68</v>
      </c>
      <c r="AU80" s="21">
        <f t="shared" ca="1" si="13"/>
        <v>5</v>
      </c>
      <c r="AV80" s="21">
        <f t="shared" si="14"/>
        <v>4</v>
      </c>
      <c r="AW80" s="21">
        <f t="shared" si="15"/>
        <v>96</v>
      </c>
      <c r="AX80" s="21">
        <f t="shared" si="16"/>
        <v>48</v>
      </c>
      <c r="AY80" s="21">
        <f t="shared" si="17"/>
        <v>80</v>
      </c>
      <c r="AZ80" s="21">
        <f t="shared" si="18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2016:2:3:7:TAOYUAN</v>
      </c>
      <c r="AP81" s="27">
        <f t="shared" ca="1" si="12"/>
        <v>64</v>
      </c>
      <c r="AQ81" s="21">
        <f t="shared" ca="1" si="13"/>
        <v>1</v>
      </c>
      <c r="AR81" s="21">
        <f t="shared" ca="1" si="13"/>
        <v>78</v>
      </c>
      <c r="AS81" s="21">
        <f t="shared" ca="1" si="13"/>
        <v>34</v>
      </c>
      <c r="AT81" s="21">
        <f t="shared" ca="1" si="13"/>
        <v>79</v>
      </c>
      <c r="AU81" s="21">
        <f t="shared" ca="1" si="13"/>
        <v>2</v>
      </c>
      <c r="AV81" s="21">
        <f t="shared" si="14"/>
        <v>4</v>
      </c>
      <c r="AW81" s="21">
        <f t="shared" si="15"/>
        <v>96</v>
      </c>
      <c r="AX81" s="21">
        <f t="shared" si="16"/>
        <v>48</v>
      </c>
      <c r="AY81" s="21">
        <f t="shared" si="17"/>
        <v>80</v>
      </c>
      <c r="AZ81" s="21">
        <f t="shared" si="18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2016:2:4:7:TAOYUAN</v>
      </c>
      <c r="AP82" s="27">
        <f t="shared" ca="1" si="12"/>
        <v>75</v>
      </c>
      <c r="AQ82" s="21">
        <f t="shared" ca="1" si="13"/>
        <v>1</v>
      </c>
      <c r="AR82" s="21">
        <f t="shared" ca="1" si="13"/>
        <v>79</v>
      </c>
      <c r="AS82" s="21">
        <f t="shared" ca="1" si="13"/>
        <v>30</v>
      </c>
      <c r="AT82" s="21">
        <f t="shared" ca="1" si="13"/>
        <v>63</v>
      </c>
      <c r="AU82" s="21">
        <f t="shared" ca="1" si="13"/>
        <v>8</v>
      </c>
      <c r="AV82" s="21">
        <f t="shared" si="14"/>
        <v>4</v>
      </c>
      <c r="AW82" s="21">
        <f t="shared" si="15"/>
        <v>96</v>
      </c>
      <c r="AX82" s="21">
        <f t="shared" si="16"/>
        <v>48</v>
      </c>
      <c r="AY82" s="21">
        <f t="shared" si="17"/>
        <v>80</v>
      </c>
      <c r="AZ82" s="21">
        <f t="shared" si="18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2016:3:1:7:TAOYUAN</v>
      </c>
      <c r="AP83" s="27">
        <f t="shared" ca="1" si="12"/>
        <v>86</v>
      </c>
      <c r="AQ83" s="21">
        <f t="shared" ca="1" si="13"/>
        <v>2</v>
      </c>
      <c r="AR83" s="21">
        <f t="shared" ca="1" si="13"/>
        <v>83</v>
      </c>
      <c r="AS83" s="21">
        <f t="shared" ca="1" si="13"/>
        <v>35</v>
      </c>
      <c r="AT83" s="21">
        <f t="shared" ca="1" si="13"/>
        <v>64</v>
      </c>
      <c r="AU83" s="21">
        <f t="shared" ca="1" si="13"/>
        <v>6</v>
      </c>
      <c r="AV83" s="21">
        <f t="shared" si="14"/>
        <v>4</v>
      </c>
      <c r="AW83" s="21">
        <f t="shared" si="15"/>
        <v>96</v>
      </c>
      <c r="AX83" s="21">
        <f t="shared" si="16"/>
        <v>48</v>
      </c>
      <c r="AY83" s="21">
        <f t="shared" si="17"/>
        <v>80</v>
      </c>
      <c r="AZ83" s="21">
        <f t="shared" si="18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2016:3:2:7:TAOYUAN</v>
      </c>
      <c r="AP84" s="27">
        <f t="shared" ca="1" si="12"/>
        <v>96</v>
      </c>
      <c r="AQ84" s="21">
        <f t="shared" ca="1" si="13"/>
        <v>3</v>
      </c>
      <c r="AR84" s="21">
        <f t="shared" ca="1" si="13"/>
        <v>78</v>
      </c>
      <c r="AS84" s="21">
        <f t="shared" ca="1" si="13"/>
        <v>26</v>
      </c>
      <c r="AT84" s="21">
        <f t="shared" ca="1" si="13"/>
        <v>47</v>
      </c>
      <c r="AU84" s="21">
        <f t="shared" ca="1" si="13"/>
        <v>10</v>
      </c>
      <c r="AV84" s="21">
        <f t="shared" si="14"/>
        <v>4</v>
      </c>
      <c r="AW84" s="21">
        <f t="shared" si="15"/>
        <v>96</v>
      </c>
      <c r="AX84" s="21">
        <f t="shared" si="16"/>
        <v>48</v>
      </c>
      <c r="AY84" s="21">
        <f t="shared" si="17"/>
        <v>80</v>
      </c>
      <c r="AZ84" s="21">
        <f t="shared" si="18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2016:3:3:7:TAOYUAN</v>
      </c>
      <c r="AP85" s="27">
        <f t="shared" ca="1" si="12"/>
        <v>106</v>
      </c>
      <c r="AQ85" s="21">
        <f t="shared" ca="1" si="13"/>
        <v>1</v>
      </c>
      <c r="AR85" s="21">
        <f t="shared" ca="1" si="13"/>
        <v>76</v>
      </c>
      <c r="AS85" s="21">
        <f t="shared" ca="1" si="13"/>
        <v>37</v>
      </c>
      <c r="AT85" s="21">
        <f t="shared" ca="1" si="13"/>
        <v>75</v>
      </c>
      <c r="AU85" s="21">
        <f t="shared" ca="1" si="13"/>
        <v>7</v>
      </c>
      <c r="AV85" s="21">
        <f t="shared" si="14"/>
        <v>4</v>
      </c>
      <c r="AW85" s="21">
        <f t="shared" si="15"/>
        <v>96</v>
      </c>
      <c r="AX85" s="21">
        <f t="shared" si="16"/>
        <v>48</v>
      </c>
      <c r="AY85" s="21">
        <f t="shared" si="17"/>
        <v>80</v>
      </c>
      <c r="AZ85" s="21">
        <f t="shared" si="18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2016:3:4:7:TAOYUAN</v>
      </c>
      <c r="AP86" s="27">
        <f t="shared" ca="1" si="12"/>
        <v>117</v>
      </c>
      <c r="AQ86" s="21">
        <f t="shared" ca="1" si="13"/>
        <v>0</v>
      </c>
      <c r="AR86" s="21">
        <f t="shared" ca="1" si="13"/>
        <v>83</v>
      </c>
      <c r="AS86" s="21">
        <f t="shared" ca="1" si="13"/>
        <v>47</v>
      </c>
      <c r="AT86" s="21">
        <f t="shared" ca="1" si="13"/>
        <v>74</v>
      </c>
      <c r="AU86" s="21">
        <f t="shared" ca="1" si="13"/>
        <v>7</v>
      </c>
      <c r="AV86" s="21">
        <f t="shared" si="14"/>
        <v>4</v>
      </c>
      <c r="AW86" s="21">
        <f t="shared" si="15"/>
        <v>96</v>
      </c>
      <c r="AX86" s="21">
        <f t="shared" si="16"/>
        <v>48</v>
      </c>
      <c r="AY86" s="21">
        <f t="shared" si="17"/>
        <v>80</v>
      </c>
      <c r="AZ86" s="21">
        <f t="shared" si="18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2016:4:1:7:TAOYUAN</v>
      </c>
      <c r="AP87" s="27">
        <f t="shared" ca="1" si="12"/>
        <v>127</v>
      </c>
      <c r="AQ87" s="21">
        <f t="shared" ca="1" si="13"/>
        <v>2</v>
      </c>
      <c r="AR87" s="21">
        <f t="shared" ca="1" si="13"/>
        <v>88</v>
      </c>
      <c r="AS87" s="21">
        <f t="shared" ca="1" si="13"/>
        <v>56</v>
      </c>
      <c r="AT87" s="21">
        <f t="shared" ca="1" si="13"/>
        <v>92</v>
      </c>
      <c r="AU87" s="21">
        <f t="shared" ca="1" si="13"/>
        <v>6</v>
      </c>
      <c r="AV87" s="21">
        <f t="shared" si="14"/>
        <v>4</v>
      </c>
      <c r="AW87" s="21">
        <f t="shared" si="15"/>
        <v>96</v>
      </c>
      <c r="AX87" s="21">
        <f t="shared" si="16"/>
        <v>48</v>
      </c>
      <c r="AY87" s="21">
        <f t="shared" si="17"/>
        <v>80</v>
      </c>
      <c r="AZ87" s="21">
        <f t="shared" si="18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2016:4:2:7:TAOYUAN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4</v>
      </c>
      <c r="AW88" s="21">
        <f t="shared" si="15"/>
        <v>96</v>
      </c>
      <c r="AX88" s="21">
        <f t="shared" si="16"/>
        <v>48</v>
      </c>
      <c r="AY88" s="21">
        <f t="shared" si="17"/>
        <v>80</v>
      </c>
      <c r="AZ88" s="21">
        <f t="shared" si="18"/>
        <v>16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1469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466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816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8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17</v>
      </c>
      <c r="AN100" s="27"/>
    </row>
    <row r="101" spans="23:50">
      <c r="W101" s="7" t="s">
        <v>443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39%</v>
      </c>
      <c r="Y102" s="30">
        <f ca="1">IFERROR(X101/SUM(X100:X101),"0")</f>
        <v>0.39285714285714285</v>
      </c>
      <c r="Z102" s="7" t="str">
        <f ca="1">TEXT(Y102,"00%")</f>
        <v>39%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100
Actual CDE YTD 年度實際:    17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2016  17</v>
      </c>
    </row>
    <row r="107" spans="23:50" ht="23.25">
      <c r="W107" s="7" t="s">
        <v>1464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M21" sqref="M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2103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2448</v>
      </c>
      <c r="E2" s="77" t="str">
        <f>$A$3</f>
        <v>桃園3地區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2449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TAOYUAN_3_DISTRICT_GRAPH!$AC$89</f>
        <v>1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2016:4:2:7:TAO_3_E_ZL</v>
      </c>
      <c r="D12" s="64" t="e">
        <f>MATCH($C12,REPORT_DATA_BY_COMP!$A:$A,0)</f>
        <v>#N/A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2016:4:2:7:TAO_3_E</v>
      </c>
      <c r="D13" s="64" t="e">
        <f>MATCH($C13,REPORT_DATA_BY_COMP!$A:$A,0)</f>
        <v>#N/A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2016:4:2:7:TAO_4_E</v>
      </c>
      <c r="D14" s="64" t="e">
        <f>MATCH($C14,REPORT_DATA_BY_COMP!$A:$A,0)</f>
        <v>#N/A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2016:4:2:7:TAO_4_S</v>
      </c>
      <c r="D15" s="64" t="e">
        <f>MATCH($C15,REPORT_DATA_BY_COMP!$A:$A,0)</f>
        <v>#N/A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2016:4:1:7:TAOYUAN_3</v>
      </c>
      <c r="D19" s="64">
        <f>MATCH($C19,REPORT_DATA_BY_DISTRICT!$A:$A, 0)</f>
        <v>359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36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41</v>
      </c>
    </row>
    <row r="20" spans="3:19" ht="15" customHeight="1">
      <c r="C20" s="64" t="str">
        <f>CONCATENATE(YEAR,":",MONTH,":2:",WEEKLY_REPORT_DAY,":", $A$1)</f>
        <v>2016:4:2:7:TAOYUAN_3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2016:4:3:7:TAOYUAN_3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2016:4:4:7:TAOYUAN_3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2016:4:5:7:TAOYUAN_3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7</v>
      </c>
      <c r="K24" s="17">
        <f t="shared" si="1"/>
        <v>6</v>
      </c>
      <c r="L24" s="49">
        <f t="shared" si="1"/>
        <v>0</v>
      </c>
      <c r="M24" s="17">
        <f t="shared" si="1"/>
        <v>0</v>
      </c>
      <c r="N24" s="52">
        <f t="shared" si="1"/>
        <v>27</v>
      </c>
      <c r="O24" s="17">
        <f t="shared" si="1"/>
        <v>12</v>
      </c>
      <c r="P24" s="17">
        <f t="shared" si="1"/>
        <v>37</v>
      </c>
      <c r="Q24" s="17">
        <f t="shared" si="1"/>
        <v>36</v>
      </c>
      <c r="R24" s="17">
        <f t="shared" si="1"/>
        <v>4</v>
      </c>
      <c r="S24" s="17">
        <f>SUM(S19:S23)</f>
        <v>41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8" priority="6">
      <formula>AND(M$9&lt;&gt;"",M12&gt;=M$9)</formula>
    </cfRule>
  </conditionalFormatting>
  <conditionalFormatting sqref="M12:S15">
    <cfRule type="expression" dxfId="187" priority="5">
      <formula>J12=""</formula>
    </cfRule>
    <cfRule type="expression" dxfId="186" priority="7">
      <formula>AND(M$10&lt;&gt;"",M12&lt;M$10)</formula>
    </cfRule>
    <cfRule type="expression" dxfId="185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2016:1:4:7:TAOYUAN_3</v>
      </c>
      <c r="AP77" s="27">
        <f t="shared" ref="AP77:AP88" ca="1" si="12">MATCH(AO77,INDIRECT(CONCATENATE($X$93,"$A:$A")),0)</f>
        <v>51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21</v>
      </c>
      <c r="AS77" s="21">
        <f t="shared" ca="1" si="13"/>
        <v>5</v>
      </c>
      <c r="AT77" s="21">
        <f t="shared" ca="1" si="13"/>
        <v>27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2016:1:5:7:TAOYUAN_3</v>
      </c>
      <c r="AP78" s="27">
        <f t="shared" ca="1" si="12"/>
        <v>83</v>
      </c>
      <c r="AQ78" s="21">
        <f t="shared" ca="1" si="13"/>
        <v>1</v>
      </c>
      <c r="AR78" s="21">
        <f t="shared" ca="1" si="13"/>
        <v>23</v>
      </c>
      <c r="AS78" s="21">
        <f t="shared" ca="1" si="13"/>
        <v>2</v>
      </c>
      <c r="AT78" s="21">
        <f t="shared" ca="1" si="13"/>
        <v>19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2016:2:1:7:TAOYUAN_3</v>
      </c>
      <c r="AP79" s="27">
        <f t="shared" ca="1" si="12"/>
        <v>115</v>
      </c>
      <c r="AQ79" s="21">
        <f t="shared" ca="1" si="13"/>
        <v>0</v>
      </c>
      <c r="AR79" s="21">
        <f t="shared" ca="1" si="13"/>
        <v>20</v>
      </c>
      <c r="AS79" s="21">
        <f t="shared" ca="1" si="13"/>
        <v>0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2016:2:2:7:TAOYUAN_3</v>
      </c>
      <c r="AP80" s="27">
        <f t="shared" ca="1" si="12"/>
        <v>147</v>
      </c>
      <c r="AQ80" s="21">
        <f t="shared" ca="1" si="13"/>
        <v>0</v>
      </c>
      <c r="AR80" s="21">
        <f t="shared" ca="1" si="13"/>
        <v>21</v>
      </c>
      <c r="AS80" s="21">
        <f t="shared" ca="1" si="13"/>
        <v>3</v>
      </c>
      <c r="AT80" s="21">
        <f t="shared" ca="1" si="13"/>
        <v>22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2016:2:3:7:TAOYUAN_3</v>
      </c>
      <c r="AP81" s="27">
        <f t="shared" ca="1" si="12"/>
        <v>179</v>
      </c>
      <c r="AQ81" s="21">
        <f t="shared" ca="1" si="13"/>
        <v>0</v>
      </c>
      <c r="AR81" s="21">
        <f t="shared" ca="1" si="13"/>
        <v>21</v>
      </c>
      <c r="AS81" s="21">
        <f t="shared" ca="1" si="13"/>
        <v>8</v>
      </c>
      <c r="AT81" s="21">
        <f t="shared" ca="1" si="13"/>
        <v>24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2016:2:4:7:TAOYUAN_3</v>
      </c>
      <c r="AP82" s="27">
        <f t="shared" ca="1" si="12"/>
        <v>210</v>
      </c>
      <c r="AQ82" s="21">
        <f t="shared" ca="1" si="13"/>
        <v>0</v>
      </c>
      <c r="AR82" s="21">
        <f t="shared" ca="1" si="13"/>
        <v>19</v>
      </c>
      <c r="AS82" s="21">
        <f t="shared" ca="1" si="13"/>
        <v>4</v>
      </c>
      <c r="AT82" s="21">
        <f t="shared" ca="1" si="13"/>
        <v>21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2016:3:1:7:TAOYUAN_3</v>
      </c>
      <c r="AP83" s="27">
        <f t="shared" ca="1" si="12"/>
        <v>241</v>
      </c>
      <c r="AQ83" s="21">
        <f t="shared" ca="1" si="13"/>
        <v>0</v>
      </c>
      <c r="AR83" s="21">
        <f t="shared" ca="1" si="13"/>
        <v>21</v>
      </c>
      <c r="AS83" s="21">
        <f t="shared" ca="1" si="13"/>
        <v>7</v>
      </c>
      <c r="AT83" s="21">
        <f t="shared" ca="1" si="13"/>
        <v>22</v>
      </c>
      <c r="AU83" s="21">
        <f t="shared" ca="1" si="13"/>
        <v>3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2016:3:2:7:TAOYUAN_3</v>
      </c>
      <c r="AP84" s="27">
        <f t="shared" ca="1" si="12"/>
        <v>271</v>
      </c>
      <c r="AQ84" s="21">
        <f t="shared" ca="1" si="13"/>
        <v>0</v>
      </c>
      <c r="AR84" s="21">
        <f t="shared" ca="1" si="13"/>
        <v>24</v>
      </c>
      <c r="AS84" s="21">
        <f t="shared" ca="1" si="13"/>
        <v>5</v>
      </c>
      <c r="AT84" s="21">
        <f t="shared" ca="1" si="13"/>
        <v>23</v>
      </c>
      <c r="AU84" s="21">
        <f t="shared" ca="1" si="13"/>
        <v>6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2016:3:3:7:TAOYUAN_3</v>
      </c>
      <c r="AP85" s="27">
        <f t="shared" ca="1" si="12"/>
        <v>300</v>
      </c>
      <c r="AQ85" s="21">
        <f t="shared" ca="1" si="13"/>
        <v>0</v>
      </c>
      <c r="AR85" s="21">
        <f t="shared" ca="1" si="13"/>
        <v>29</v>
      </c>
      <c r="AS85" s="21">
        <f t="shared" ca="1" si="13"/>
        <v>10</v>
      </c>
      <c r="AT85" s="21">
        <f t="shared" ca="1" si="13"/>
        <v>27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2016:3:4:7:TAOYUAN_3</v>
      </c>
      <c r="AP86" s="27">
        <f t="shared" ca="1" si="12"/>
        <v>330</v>
      </c>
      <c r="AQ86" s="21">
        <f t="shared" ca="1" si="13"/>
        <v>0</v>
      </c>
      <c r="AR86" s="21">
        <f t="shared" ca="1" si="13"/>
        <v>28</v>
      </c>
      <c r="AS86" s="21">
        <f t="shared" ca="1" si="13"/>
        <v>10</v>
      </c>
      <c r="AT86" s="21">
        <f t="shared" ca="1" si="13"/>
        <v>34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2016:4:1:7:TAOYUAN_3</v>
      </c>
      <c r="AP87" s="27">
        <f t="shared" ca="1" si="12"/>
        <v>359</v>
      </c>
      <c r="AQ87" s="21">
        <f t="shared" ca="1" si="13"/>
        <v>0</v>
      </c>
      <c r="AR87" s="21">
        <f t="shared" ca="1" si="13"/>
        <v>27</v>
      </c>
      <c r="AS87" s="21">
        <f t="shared" ca="1" si="13"/>
        <v>12</v>
      </c>
      <c r="AT87" s="21">
        <f t="shared" ca="1" si="13"/>
        <v>36</v>
      </c>
      <c r="AU87" s="21">
        <f t="shared" ca="1" si="13"/>
        <v>4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2016:4:2:7:TAOYUAN_3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2448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</v>
      </c>
    </row>
    <row r="107" spans="23:50" ht="23.25">
      <c r="W107" s="7" t="s">
        <v>1464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1922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2454</v>
      </c>
      <c r="E2" s="77" t="str">
        <f>$A$3</f>
        <v>桃園3地區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2449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TAOYUAN_1_2_DISTRICT_GRAPH!$AC$89</f>
        <v>4</v>
      </c>
      <c r="I5" s="90"/>
      <c r="J5" s="90"/>
      <c r="K5" s="91"/>
      <c r="L5" s="45">
        <f>$M$25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809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2016:4:2:7:TAO_2_E</v>
      </c>
      <c r="D12" s="64" t="e">
        <f>MATCH($C12,REPORT_DATA_BY_COMP!$A:$A,0)</f>
        <v>#N/A</v>
      </c>
      <c r="E12" s="65" t="str">
        <f>SUBSTITUTE(VLOOKUP($B12,COMP_LIST!$A:$AA,5,FALSE),"EL","")</f>
        <v>E. Boyce / Bell</v>
      </c>
      <c r="F12" s="4" t="str">
        <f>VLOOKUP($B12,COMP_LIST!$A:$AA,3,FALSE)</f>
        <v>Taoyuan 2 E</v>
      </c>
      <c r="G12" s="4" t="str">
        <f>VLOOKUP($B12,COMP_LIST!$A:$AA,4,FALSE)</f>
        <v>桃園 2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2016:4:2:7:TAO_1_A</v>
      </c>
      <c r="D13" s="64" t="e">
        <f>MATCH($C13,REPORT_DATA_BY_COMP!$A:$A,0)</f>
        <v>#N/A</v>
      </c>
      <c r="E13" s="65" t="str">
        <f>SUBSTITUTE(VLOOKUP($B13,COMP_LIST!$A:$AA,5,FALSE),"EL","")</f>
        <v>E. Love / Shih</v>
      </c>
      <c r="F13" s="4" t="str">
        <f>VLOOKUP($B13,COMP_LIST!$A:$AA,3,FALSE)</f>
        <v>Taoyuan 1 A E</v>
      </c>
      <c r="G13" s="4" t="str">
        <f>VLOOKUP($B13,COMP_LIST!$A:$AA,4,FALSE)</f>
        <v>桃園 1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2016:4:2:7:TAO_1_B</v>
      </c>
      <c r="D14" s="64" t="e">
        <f>MATCH($C14,REPORT_DATA_BY_COMP!$A:$A,0)</f>
        <v>#N/A</v>
      </c>
      <c r="E14" s="65" t="str">
        <f>SUBSTITUTE(VLOOKUP($B14,COMP_LIST!$A:$AA,5,FALSE),"EL","")</f>
        <v>E. Nielson / Chuang</v>
      </c>
      <c r="F14" s="4" t="str">
        <f>VLOOKUP($B14,COMP_LIST!$A:$AA,3,FALSE)</f>
        <v>Taoyuan 1 B E</v>
      </c>
      <c r="G14" s="4" t="str">
        <f>VLOOKUP($B14,COMP_LIST!$A:$AA,4,FALSE)</f>
        <v>桃園 1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2016:4:2:7:TAO_2_S</v>
      </c>
      <c r="D15" s="64" t="e">
        <f>MATCH($C15,REPORT_DATA_BY_COMP!$A:$A,0)</f>
        <v>#N/A</v>
      </c>
      <c r="E15" s="65" t="str">
        <f>SUBSTITUTE(VLOOKUP($B15,COMP_LIST!$A:$AA,5,FALSE),"EL","")</f>
        <v>S. Denison  / Apsley</v>
      </c>
      <c r="F15" s="4" t="str">
        <f>VLOOKUP($B15,COMP_LIST!$A:$AA,3,FALSE)</f>
        <v>Taoyuan 2 S</v>
      </c>
      <c r="G15" s="4" t="str">
        <f>VLOOKUP($B15,COMP_LIST!$A:$AA,4,FALSE)</f>
        <v>桃園 2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 t="s">
        <v>456</v>
      </c>
      <c r="C16" s="64" t="str">
        <f>CONCATENATE(YEAR,":",MONTH,":",WEEK,":",WEEKDAY,":",$B16)</f>
        <v>2016:4:2:7:GUISHAN_E</v>
      </c>
      <c r="D16" s="64" t="e">
        <f>MATCH($C16,REPORT_DATA_BY_COMP!$A:$A,0)</f>
        <v>#N/A</v>
      </c>
      <c r="E16" s="65" t="str">
        <f>SUBSTITUTE(VLOOKUP($B16,COMP_LIST!$A:$AA,5,FALSE),"EL","")</f>
        <v>E. Miner DL / Welch</v>
      </c>
      <c r="F16" s="4" t="str">
        <f>VLOOKUP($B16,COMP_LIST!$A:$AA,3,FALSE)</f>
        <v>Guishan E</v>
      </c>
      <c r="G16" s="4" t="str">
        <f>VLOOKUP($B16,COMP_LIST!$A:$AA,4,FALSE)</f>
        <v>龜山長老</v>
      </c>
      <c r="H16" s="10" t="str">
        <f>IFERROR(INDEX(REPORT_DATA_BY_COMP!$A:$AH,$D16,MATCH(H$8,REPORT_DATA_BY_COMP!$A$1:$AH$1,0)), "")</f>
        <v/>
      </c>
      <c r="I16" s="10" t="str">
        <f>IFERROR(INDEX(REPORT_DATA_BY_COMP!$A:$AH,$D16,MATCH(I$8,REPORT_DATA_BY_COMP!$A$1:$AH$1,0)), "")</f>
        <v/>
      </c>
      <c r="J16" s="10" t="str">
        <f>IFERROR(INDEX(REPORT_DATA_BY_COMP!$A:$AH,$D16,MATCH(J$8,REPORT_DATA_BY_COMP!$A$1:$AH$1,0)), "")</f>
        <v/>
      </c>
      <c r="K16" s="10" t="str">
        <f>IFERROR(INDEX(REPORT_DATA_BY_COMP!$A:$AH,$D16,MATCH(K$8,REPORT_DATA_BY_COMP!$A$1:$AH$1,0)), "")</f>
        <v/>
      </c>
      <c r="L16" s="47" t="str">
        <f>IFERROR(INDEX(REPORT_DATA_BY_COMP!$A:$AH,$D16,MATCH(L$8,REPORT_DATA_BY_COMP!$A$1:$AH$1,0)), "")</f>
        <v/>
      </c>
      <c r="M16" s="56" t="str">
        <f>IFERROR(INDEX(REPORT_DATA_BY_COMP!$A:$AH,$D16,MATCH(M$8,REPORT_DATA_BY_COMP!$A$1:$AH$1,0)), "")</f>
        <v/>
      </c>
      <c r="N16" s="50" t="str">
        <f>IFERROR(INDEX(REPORT_DATA_BY_COMP!$A:$AH,$D16,MATCH(N$8,REPORT_DATA_BY_COMP!$A$1:$AH$1,0)), "")</f>
        <v/>
      </c>
      <c r="O16" s="10" t="str">
        <f>IFERROR(INDEX(REPORT_DATA_BY_COMP!$A:$AH,$D16,MATCH(O$8,REPORT_DATA_BY_COMP!$A$1:$AH$1,0)), "")</f>
        <v/>
      </c>
      <c r="P16" s="10" t="str">
        <f>IFERROR(INDEX(REPORT_DATA_BY_COMP!$A:$AH,$D16,MATCH(P$8,REPORT_DATA_BY_COMP!$A$1:$AH$1,0)), "")</f>
        <v/>
      </c>
      <c r="Q16" s="10" t="str">
        <f>IFERROR(INDEX(REPORT_DATA_BY_COMP!$A:$AH,$D16,MATCH(Q$8,REPORT_DATA_BY_COMP!$A$1:$AH$1,0)), "")</f>
        <v/>
      </c>
      <c r="R16" s="10" t="str">
        <f>IFERROR(INDEX(REPORT_DATA_BY_COMP!$A:$AH,$D16,MATCH(R$8,REPORT_DATA_BY_COMP!$A$1:$AH$1,0)), "")</f>
        <v/>
      </c>
      <c r="S16" s="10" t="str">
        <f>IFERROR(INDEX(REPORT_DATA_BY_COMP!$A:$AH,$D16,MATCH(S$8,REPORT_DATA_BY_COMP!$A$1:$AH$1,0)), "")</f>
        <v/>
      </c>
    </row>
    <row r="17" spans="1:19" ht="15" customHeight="1">
      <c r="A17" s="1"/>
      <c r="B17" s="1"/>
      <c r="E17" s="8" t="s">
        <v>813</v>
      </c>
      <c r="F17" s="9"/>
      <c r="G17" s="9"/>
      <c r="H17" s="11">
        <f>SUM(H12:H16)</f>
        <v>0</v>
      </c>
      <c r="I17" s="11">
        <f t="shared" ref="I17:S17" si="0">SUM(I12:I16)</f>
        <v>0</v>
      </c>
      <c r="J17" s="11">
        <f t="shared" si="0"/>
        <v>0</v>
      </c>
      <c r="K17" s="11">
        <f t="shared" si="0"/>
        <v>0</v>
      </c>
      <c r="L17" s="48">
        <f t="shared" si="0"/>
        <v>0</v>
      </c>
      <c r="M17" s="57">
        <f t="shared" si="0"/>
        <v>0</v>
      </c>
      <c r="N17" s="51">
        <f t="shared" si="0"/>
        <v>0</v>
      </c>
      <c r="O17" s="11">
        <f t="shared" si="0"/>
        <v>0</v>
      </c>
      <c r="P17" s="11">
        <f t="shared" si="0"/>
        <v>0</v>
      </c>
      <c r="Q17" s="11">
        <f t="shared" si="0"/>
        <v>0</v>
      </c>
      <c r="R17" s="11">
        <f t="shared" si="0"/>
        <v>0</v>
      </c>
      <c r="S17" s="11">
        <f t="shared" si="0"/>
        <v>0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2450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2016:4:1:7:TAOYUAN_1_2</v>
      </c>
      <c r="D20" s="64">
        <f>MATCH($C20,REPORT_DATA_BY_DISTRICT!$A:$A, 0)</f>
        <v>358</v>
      </c>
      <c r="E20" s="19" t="s">
        <v>790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23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30</v>
      </c>
    </row>
    <row r="21" spans="1:19" ht="15" customHeight="1">
      <c r="C21" s="64" t="str">
        <f>CONCATENATE(YEAR,":",MONTH,":2:",WEEKLY_REPORT_DAY,":", $A$1)</f>
        <v>2016:4:2:7:TAOYUAN_1_2</v>
      </c>
      <c r="D21" s="64" t="e">
        <f>MATCH($C21,REPORT_DATA_BY_DISTRICT!$A:$A, 0)</f>
        <v>#N/A</v>
      </c>
      <c r="E21" s="19" t="s">
        <v>789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1:19" ht="15" customHeight="1">
      <c r="C22" s="64" t="str">
        <f>CONCATENATE(YEAR,":",MONTH,":3:",WEEKLY_REPORT_DAY,":", $A$1)</f>
        <v>2016:4:3:7:TAOYUAN_1_2</v>
      </c>
      <c r="D22" s="64" t="e">
        <f>MATCH($C22,REPORT_DATA_BY_DISTRICT!$A:$A, 0)</f>
        <v>#N/A</v>
      </c>
      <c r="E22" s="19" t="s">
        <v>791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1:19" ht="15" customHeight="1">
      <c r="C23" s="64" t="str">
        <f>CONCATENATE(YEAR,":",MONTH,":4:",WEEKLY_REPORT_DAY,":", $A$1)</f>
        <v>2016:4:4:7:TAOYUAN_1_2</v>
      </c>
      <c r="D23" s="64" t="e">
        <f>MATCH($C23,REPORT_DATA_BY_DISTRICT!$A:$A, 0)</f>
        <v>#N/A</v>
      </c>
      <c r="E23" s="19" t="s">
        <v>792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1:19" ht="15" customHeight="1">
      <c r="C24" s="64" t="str">
        <f>CONCATENATE(YEAR,":",MONTH,":5:",WEEKLY_REPORT_DAY,":", $A$1)</f>
        <v>2016:4:5:7:TAOYUAN_1_2</v>
      </c>
      <c r="D24" s="64" t="e">
        <f>MATCH($C24,REPORT_DATA_BY_DISTRICT!$A:$A, 0)</f>
        <v>#N/A</v>
      </c>
      <c r="E24" s="19" t="s">
        <v>793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813</v>
      </c>
      <c r="F25" s="14"/>
      <c r="G25" s="14"/>
      <c r="H25" s="17">
        <f>SUM(H20:H24)</f>
        <v>0</v>
      </c>
      <c r="I25" s="17">
        <f t="shared" ref="I25:R25" si="1">SUM(I20:I24)</f>
        <v>0</v>
      </c>
      <c r="J25" s="17">
        <f t="shared" si="1"/>
        <v>10</v>
      </c>
      <c r="K25" s="17">
        <f t="shared" si="1"/>
        <v>14</v>
      </c>
      <c r="L25" s="49">
        <f t="shared" si="1"/>
        <v>1</v>
      </c>
      <c r="M25" s="17">
        <f t="shared" si="1"/>
        <v>1</v>
      </c>
      <c r="N25" s="52">
        <f t="shared" si="1"/>
        <v>24</v>
      </c>
      <c r="O25" s="17">
        <f t="shared" si="1"/>
        <v>23</v>
      </c>
      <c r="P25" s="17">
        <f t="shared" si="1"/>
        <v>35</v>
      </c>
      <c r="Q25" s="17">
        <f t="shared" si="1"/>
        <v>23</v>
      </c>
      <c r="R25" s="17">
        <f t="shared" si="1"/>
        <v>2</v>
      </c>
      <c r="S25" s="17">
        <f>SUM(S20:S24)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4" priority="10">
      <formula>AND(M$9&lt;&gt;"",M15&gt;=M$9)</formula>
    </cfRule>
  </conditionalFormatting>
  <conditionalFormatting sqref="M15:S16">
    <cfRule type="expression" dxfId="183" priority="9">
      <formula>J15=""</formula>
    </cfRule>
    <cfRule type="expression" dxfId="182" priority="11">
      <formula>AND(M$10&lt;&gt;"",M15&lt;M$10)</formula>
    </cfRule>
    <cfRule type="expression" dxfId="181" priority="12">
      <formula>AND(M$10&lt;&gt;"",M15&gt;=M$10)</formula>
    </cfRule>
  </conditionalFormatting>
  <conditionalFormatting sqref="M12:S13">
    <cfRule type="expression" dxfId="180" priority="6">
      <formula>AND(M$9&lt;&gt;"",M12&gt;=M$9)</formula>
    </cfRule>
  </conditionalFormatting>
  <conditionalFormatting sqref="M12:S13">
    <cfRule type="expression" dxfId="179" priority="5">
      <formula>J12=""</formula>
    </cfRule>
    <cfRule type="expression" dxfId="178" priority="7">
      <formula>AND(M$10&lt;&gt;"",M12&lt;M$10)</formula>
    </cfRule>
    <cfRule type="expression" dxfId="177" priority="8">
      <formula>AND(M$10&lt;&gt;"",M12&gt;=M$10)</formula>
    </cfRule>
  </conditionalFormatting>
  <conditionalFormatting sqref="M14:S14">
    <cfRule type="expression" dxfId="176" priority="2">
      <formula>AND(M$9&lt;&gt;"",M14&gt;=M$9)</formula>
    </cfRule>
  </conditionalFormatting>
  <conditionalFormatting sqref="M14:S14">
    <cfRule type="expression" dxfId="175" priority="1">
      <formula>J14=""</formula>
    </cfRule>
    <cfRule type="expression" dxfId="174" priority="3">
      <formula>AND(M$10&lt;&gt;"",M14&lt;M$10)</formula>
    </cfRule>
    <cfRule type="expression" dxfId="17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88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2016:1:4:7:TAOYUAN_1_2</v>
      </c>
      <c r="AP77" s="27">
        <f t="shared" ref="AP77:AP88" ca="1" si="12">MATCH(AO77,INDIRECT(CONCATENATE($X$93,"$A:$A")),0)</f>
        <v>50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3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2016:1:5:7:TAOYUAN_1_2</v>
      </c>
      <c r="AP78" s="27">
        <f t="shared" ca="1" si="12"/>
        <v>82</v>
      </c>
      <c r="AQ78" s="21">
        <f t="shared" ca="1" si="13"/>
        <v>0</v>
      </c>
      <c r="AR78" s="21">
        <f t="shared" ca="1" si="13"/>
        <v>10</v>
      </c>
      <c r="AS78" s="21">
        <f t="shared" ca="1" si="13"/>
        <v>5</v>
      </c>
      <c r="AT78" s="21">
        <f t="shared" ca="1" si="13"/>
        <v>7</v>
      </c>
      <c r="AU78" s="21">
        <f t="shared" ca="1" si="13"/>
        <v>0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2016:2:1:7:TAOYUAN_1_2</v>
      </c>
      <c r="AP79" s="27">
        <f t="shared" ca="1" si="12"/>
        <v>114</v>
      </c>
      <c r="AQ79" s="21">
        <f t="shared" ca="1" si="13"/>
        <v>0</v>
      </c>
      <c r="AR79" s="21">
        <f t="shared" ca="1" si="13"/>
        <v>13</v>
      </c>
      <c r="AS79" s="21">
        <f t="shared" ca="1" si="13"/>
        <v>4</v>
      </c>
      <c r="AT79" s="21">
        <f t="shared" ca="1" si="13"/>
        <v>9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1</v>
      </c>
      <c r="AD80" s="21">
        <f t="shared" si="5"/>
        <v>0</v>
      </c>
      <c r="AE80" s="27">
        <f t="shared" ca="1" si="6"/>
        <v>41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2016:2:2:7:TAOYUAN_1_2</v>
      </c>
      <c r="AP80" s="27">
        <f t="shared" ca="1" si="12"/>
        <v>146</v>
      </c>
      <c r="AQ80" s="21">
        <f t="shared" ca="1" si="13"/>
        <v>0</v>
      </c>
      <c r="AR80" s="21">
        <f t="shared" ca="1" si="13"/>
        <v>14</v>
      </c>
      <c r="AS80" s="21">
        <f t="shared" ca="1" si="13"/>
        <v>9</v>
      </c>
      <c r="AT80" s="21">
        <f t="shared" ca="1" si="13"/>
        <v>7</v>
      </c>
      <c r="AU80" s="21">
        <f t="shared" ca="1" si="13"/>
        <v>2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2016:2:3:7:TAOYUAN_1_2</v>
      </c>
      <c r="AP81" s="27">
        <f t="shared" ca="1" si="12"/>
        <v>178</v>
      </c>
      <c r="AQ81" s="21">
        <f t="shared" ca="1" si="13"/>
        <v>0</v>
      </c>
      <c r="AR81" s="21">
        <f t="shared" ca="1" si="13"/>
        <v>16</v>
      </c>
      <c r="AS81" s="21">
        <f t="shared" ca="1" si="13"/>
        <v>8</v>
      </c>
      <c r="AT81" s="21">
        <f t="shared" ca="1" si="13"/>
        <v>28</v>
      </c>
      <c r="AU81" s="21">
        <f t="shared" ca="1" si="13"/>
        <v>0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2016:2:4:7:TAOYUAN_1_2</v>
      </c>
      <c r="AP82" s="27">
        <f t="shared" ca="1" si="12"/>
        <v>209</v>
      </c>
      <c r="AQ82" s="21">
        <f t="shared" ca="1" si="13"/>
        <v>1</v>
      </c>
      <c r="AR82" s="21">
        <f t="shared" ca="1" si="13"/>
        <v>15</v>
      </c>
      <c r="AS82" s="21">
        <f t="shared" ca="1" si="13"/>
        <v>14</v>
      </c>
      <c r="AT82" s="21">
        <f t="shared" ca="1" si="13"/>
        <v>14</v>
      </c>
      <c r="AU82" s="21">
        <f t="shared" ca="1" si="13"/>
        <v>5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2016:3:1:7:TAOYUAN_1_2</v>
      </c>
      <c r="AP83" s="27">
        <f t="shared" ca="1" si="12"/>
        <v>240</v>
      </c>
      <c r="AQ83" s="21">
        <f t="shared" ca="1" si="13"/>
        <v>2</v>
      </c>
      <c r="AR83" s="21">
        <f t="shared" ca="1" si="13"/>
        <v>13</v>
      </c>
      <c r="AS83" s="21">
        <f t="shared" ca="1" si="13"/>
        <v>13</v>
      </c>
      <c r="AT83" s="21">
        <f t="shared" ca="1" si="13"/>
        <v>13</v>
      </c>
      <c r="AU83" s="21">
        <f t="shared" ca="1" si="13"/>
        <v>3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2016:3:2:7:TAOYUAN_1_2</v>
      </c>
      <c r="AP84" s="27">
        <f t="shared" ca="1" si="12"/>
        <v>270</v>
      </c>
      <c r="AQ84" s="21">
        <f t="shared" ca="1" si="13"/>
        <v>0</v>
      </c>
      <c r="AR84" s="21">
        <f t="shared" ca="1" si="13"/>
        <v>13</v>
      </c>
      <c r="AS84" s="21">
        <f t="shared" ca="1" si="13"/>
        <v>8</v>
      </c>
      <c r="AT84" s="21">
        <f t="shared" ca="1" si="13"/>
        <v>10</v>
      </c>
      <c r="AU84" s="21">
        <f t="shared" ca="1" si="13"/>
        <v>1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2016:3:3:7:TAOYUAN_1_2</v>
      </c>
      <c r="AP85" s="27">
        <f t="shared" ca="1" si="12"/>
        <v>299</v>
      </c>
      <c r="AQ85" s="21">
        <f t="shared" ca="1" si="13"/>
        <v>0</v>
      </c>
      <c r="AR85" s="21">
        <f t="shared" ca="1" si="13"/>
        <v>16</v>
      </c>
      <c r="AS85" s="21">
        <f t="shared" ca="1" si="13"/>
        <v>11</v>
      </c>
      <c r="AT85" s="21">
        <f t="shared" ca="1" si="13"/>
        <v>20</v>
      </c>
      <c r="AU85" s="21">
        <f t="shared" ca="1" si="13"/>
        <v>4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2016:3:4:7:TAOYUAN_1_2</v>
      </c>
      <c r="AP86" s="27">
        <f t="shared" ca="1" si="12"/>
        <v>329</v>
      </c>
      <c r="AQ86" s="21">
        <f t="shared" ca="1" si="13"/>
        <v>0</v>
      </c>
      <c r="AR86" s="21">
        <f t="shared" ca="1" si="13"/>
        <v>20</v>
      </c>
      <c r="AS86" s="21">
        <f t="shared" ca="1" si="13"/>
        <v>16</v>
      </c>
      <c r="AT86" s="21">
        <f t="shared" ca="1" si="13"/>
        <v>9</v>
      </c>
      <c r="AU86" s="21">
        <f t="shared" ca="1" si="13"/>
        <v>4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2016:4:1:7:TAOYUAN_1_2</v>
      </c>
      <c r="AP87" s="27">
        <f t="shared" ca="1" si="12"/>
        <v>358</v>
      </c>
      <c r="AQ87" s="21">
        <f t="shared" ca="1" si="13"/>
        <v>1</v>
      </c>
      <c r="AR87" s="21">
        <f t="shared" ca="1" si="13"/>
        <v>24</v>
      </c>
      <c r="AS87" s="21">
        <f t="shared" ca="1" si="13"/>
        <v>23</v>
      </c>
      <c r="AT87" s="21">
        <f t="shared" ca="1" si="13"/>
        <v>23</v>
      </c>
      <c r="AU87" s="21">
        <f t="shared" ca="1" si="13"/>
        <v>2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2016:4:2:7:TAOYUAN_1_2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2456</v>
      </c>
      <c r="E2" s="77" t="str">
        <f>$A$3</f>
        <v>八德地區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2457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BADE_DISTRICT_GRAPH!$AC$89</f>
        <v>6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2515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457</v>
      </c>
      <c r="C12" s="64" t="str">
        <f>CONCATENATE(YEAR,":",MONTH,":",WEEK,":",WEEKDAY,":",$B12)</f>
        <v>2016:4:2:7:BADE_A_E</v>
      </c>
      <c r="D12" s="64" t="e">
        <f>MATCH($C12,REPORT_DATA_BY_COMP!$A:$A,0)</f>
        <v>#N/A</v>
      </c>
      <c r="E12" s="65" t="str">
        <f>SUBSTITUTE(VLOOKUP($B12,COMP_LIST!$A:$AA,5,FALSE),"EL","")</f>
        <v>E. Scovel / Tan</v>
      </c>
      <c r="F12" s="4" t="str">
        <f>VLOOKUP($B12,COMP_LIST!$A:$AA,3,FALSE)</f>
        <v>Bade A E</v>
      </c>
      <c r="G12" s="4" t="str">
        <f>VLOOKUP($B12,COMP_LIST!$A:$AA,4,FALSE)</f>
        <v>八德A長老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458</v>
      </c>
      <c r="C13" s="64" t="str">
        <f>CONCATENATE(YEAR,":",MONTH,":",WEEK,":",WEEKDAY,":",$B13)</f>
        <v>2016:4:2:7:BADE_B_E</v>
      </c>
      <c r="D13" s="64" t="e">
        <f>MATCH($C13,REPORT_DATA_BY_COMP!$A:$A,0)</f>
        <v>#N/A</v>
      </c>
      <c r="E13" s="65" t="str">
        <f>SUBSTITUTE(VLOOKUP($B13,COMP_LIST!$A:$AA,5,FALSE),"EL","")</f>
        <v>E. Casper / Turner</v>
      </c>
      <c r="F13" s="4" t="str">
        <f>VLOOKUP($B13,COMP_LIST!$A:$AA,3,FALSE)</f>
        <v>Bade B E</v>
      </c>
      <c r="G13" s="4" t="str">
        <f>VLOOKUP($B13,COMP_LIST!$A:$AA,4,FALSE)</f>
        <v>八德B長老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459</v>
      </c>
      <c r="C14" s="64" t="str">
        <f>CONCATENATE(YEAR,":",MONTH,":",WEEK,":",WEEKDAY,":",$B14)</f>
        <v>2016:4:2:7:BADE_S</v>
      </c>
      <c r="D14" s="64" t="e">
        <f>MATCH($C14,REPORT_DATA_BY_COMP!$A:$A,0)</f>
        <v>#N/A</v>
      </c>
      <c r="E14" s="65" t="str">
        <f>SUBSTITUTE(VLOOKUP($B14,COMP_LIST!$A:$AA,5,FALSE),"EL","")</f>
        <v>S. Bain  / Brinkerhoff</v>
      </c>
      <c r="F14" s="4" t="str">
        <f>VLOOKUP($B14,COMP_LIST!$A:$AA,3,FALSE)</f>
        <v>Bade S</v>
      </c>
      <c r="G14" s="4" t="str">
        <f>VLOOKUP($B14,COMP_LIST!$A:$AA,4,FALSE)</f>
        <v>八德姐妹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460</v>
      </c>
      <c r="C15" s="64" t="str">
        <f>CONCATENATE(YEAR,":",MONTH,":",WEEK,":",WEEKDAY,":",$B15)</f>
        <v>2016:4:2:7:LONGTAN_E</v>
      </c>
      <c r="D15" s="64" t="e">
        <f>MATCH($C15,REPORT_DATA_BY_COMP!$A:$A,0)</f>
        <v>#N/A</v>
      </c>
      <c r="E15" s="65" t="str">
        <f>SUBSTITUTE(VLOOKUP($B15,COMP_LIST!$A:$AA,5,FALSE),"EL","")</f>
        <v>E. King  DL  / Hsu</v>
      </c>
      <c r="F15" s="4" t="str">
        <f>VLOOKUP($B15,COMP_LIST!$A:$AA,3,FALSE)</f>
        <v>Longtan E</v>
      </c>
      <c r="G15" s="4" t="str">
        <f>VLOOKUP($B15,COMP_LIST!$A:$AA,4,FALSE)</f>
        <v>龍潭長老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2016:4:1:7:BADE</v>
      </c>
      <c r="D19" s="64">
        <f>MATCH($C19,REPORT_DATA_BY_DISTRICT!$A:$A, 0)</f>
        <v>344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27</v>
      </c>
    </row>
    <row r="20" spans="3:19" ht="15" customHeight="1">
      <c r="C20" s="64" t="str">
        <f>CONCATENATE(YEAR,":",MONTH,":2:",WEEKLY_REPORT_DAY,":", $A$1)</f>
        <v>2016:4:2:7:BADE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2016:4:3:7:BADE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2016:4:4:7:BADE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2016:4:5:7:BADE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16</v>
      </c>
      <c r="O24" s="17">
        <f t="shared" si="1"/>
        <v>11</v>
      </c>
      <c r="P24" s="17">
        <f t="shared" si="1"/>
        <v>25</v>
      </c>
      <c r="Q24" s="17">
        <f t="shared" si="1"/>
        <v>15</v>
      </c>
      <c r="R24" s="17">
        <f t="shared" si="1"/>
        <v>0</v>
      </c>
      <c r="S24" s="17">
        <f>SUM(S19:S23)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2" priority="10">
      <formula>AND(M$9&lt;&gt;"",M15&gt;=M$9)</formula>
    </cfRule>
  </conditionalFormatting>
  <conditionalFormatting sqref="M15:S15">
    <cfRule type="expression" dxfId="171" priority="9">
      <formula>J15=""</formula>
    </cfRule>
    <cfRule type="expression" dxfId="170" priority="11">
      <formula>AND(M$10&lt;&gt;"",M15&lt;M$10)</formula>
    </cfRule>
    <cfRule type="expression" dxfId="169" priority="12">
      <formula>AND(M$10&lt;&gt;"",M15&gt;=M$10)</formula>
    </cfRule>
  </conditionalFormatting>
  <conditionalFormatting sqref="M12:S13">
    <cfRule type="expression" dxfId="168" priority="6">
      <formula>AND(M$9&lt;&gt;"",M12&gt;=M$9)</formula>
    </cfRule>
  </conditionalFormatting>
  <conditionalFormatting sqref="M12:S13">
    <cfRule type="expression" dxfId="167" priority="5">
      <formula>J12=""</formula>
    </cfRule>
    <cfRule type="expression" dxfId="166" priority="7">
      <formula>AND(M$10&lt;&gt;"",M12&lt;M$10)</formula>
    </cfRule>
    <cfRule type="expression" dxfId="165" priority="8">
      <formula>AND(M$10&lt;&gt;"",M12&gt;=M$10)</formula>
    </cfRule>
  </conditionalFormatting>
  <conditionalFormatting sqref="M14:S14">
    <cfRule type="expression" dxfId="164" priority="2">
      <formula>AND(M$9&lt;&gt;"",M14&gt;=M$9)</formula>
    </cfRule>
  </conditionalFormatting>
  <conditionalFormatting sqref="M14:S14">
    <cfRule type="expression" dxfId="163" priority="1">
      <formula>J14=""</formula>
    </cfRule>
    <cfRule type="expression" dxfId="162" priority="3">
      <formula>AND(M$10&lt;&gt;"",M14&lt;M$10)</formula>
    </cfRule>
    <cfRule type="expression" dxfId="161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W30" sqref="W3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2016:1:4:7:BADE</v>
      </c>
      <c r="AP77" s="27">
        <f t="shared" ref="AP77:AP88" ca="1" si="12">MATCH(AO77,INDIRECT(CONCATENATE($X$93,"$A:$A")),0)</f>
        <v>34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24</v>
      </c>
      <c r="AS77" s="21">
        <f t="shared" ca="1" si="13"/>
        <v>5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2016:1:5:7:BADE</v>
      </c>
      <c r="AP78" s="27">
        <f t="shared" ca="1" si="12"/>
        <v>66</v>
      </c>
      <c r="AQ78" s="21">
        <f t="shared" ca="1" si="13"/>
        <v>1</v>
      </c>
      <c r="AR78" s="21">
        <f t="shared" ca="1" si="13"/>
        <v>21</v>
      </c>
      <c r="AS78" s="21">
        <f t="shared" ca="1" si="13"/>
        <v>6</v>
      </c>
      <c r="AT78" s="21">
        <f t="shared" ca="1" si="13"/>
        <v>17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2016:2:1:7:BADE</v>
      </c>
      <c r="AP79" s="27">
        <f t="shared" ca="1" si="12"/>
        <v>98</v>
      </c>
      <c r="AQ79" s="21">
        <f t="shared" ca="1" si="13"/>
        <v>1</v>
      </c>
      <c r="AR79" s="21">
        <f t="shared" ca="1" si="13"/>
        <v>19</v>
      </c>
      <c r="AS79" s="21">
        <f t="shared" ca="1" si="13"/>
        <v>4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2016:2:2:7:BADE</v>
      </c>
      <c r="AP80" s="27">
        <f t="shared" ca="1" si="12"/>
        <v>130</v>
      </c>
      <c r="AQ80" s="21">
        <f t="shared" ca="1" si="13"/>
        <v>1</v>
      </c>
      <c r="AR80" s="21">
        <f t="shared" ca="1" si="13"/>
        <v>23</v>
      </c>
      <c r="AS80" s="21">
        <f t="shared" ca="1" si="13"/>
        <v>13</v>
      </c>
      <c r="AT80" s="21">
        <f t="shared" ca="1" si="13"/>
        <v>19</v>
      </c>
      <c r="AU80" s="21">
        <f t="shared" ca="1" si="13"/>
        <v>2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2016:2:3:7:BADE</v>
      </c>
      <c r="AP81" s="27">
        <f t="shared" ca="1" si="12"/>
        <v>162</v>
      </c>
      <c r="AQ81" s="21">
        <f t="shared" ca="1" si="13"/>
        <v>1</v>
      </c>
      <c r="AR81" s="21">
        <f t="shared" ca="1" si="13"/>
        <v>18</v>
      </c>
      <c r="AS81" s="21">
        <f t="shared" ca="1" si="13"/>
        <v>10</v>
      </c>
      <c r="AT81" s="21">
        <f t="shared" ca="1" si="13"/>
        <v>19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2016:2:4:7:BADE</v>
      </c>
      <c r="AP82" s="27">
        <f t="shared" ca="1" si="12"/>
        <v>194</v>
      </c>
      <c r="AQ82" s="21">
        <f t="shared" ca="1" si="13"/>
        <v>0</v>
      </c>
      <c r="AR82" s="21">
        <f t="shared" ca="1" si="13"/>
        <v>22</v>
      </c>
      <c r="AS82" s="21">
        <f t="shared" ca="1" si="13"/>
        <v>7</v>
      </c>
      <c r="AT82" s="21">
        <f t="shared" ca="1" si="13"/>
        <v>22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2016:3:1:7:BADE</v>
      </c>
      <c r="AP83" s="27">
        <f t="shared" ca="1" si="12"/>
        <v>225</v>
      </c>
      <c r="AQ83" s="21">
        <f t="shared" ca="1" si="13"/>
        <v>0</v>
      </c>
      <c r="AR83" s="21">
        <f t="shared" ca="1" si="13"/>
        <v>29</v>
      </c>
      <c r="AS83" s="21">
        <f t="shared" ca="1" si="13"/>
        <v>9</v>
      </c>
      <c r="AT83" s="21">
        <f t="shared" ca="1" si="13"/>
        <v>21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2016:3:2:7:BADE</v>
      </c>
      <c r="AP84" s="27">
        <f t="shared" ca="1" si="12"/>
        <v>256</v>
      </c>
      <c r="AQ84" s="21">
        <f t="shared" ca="1" si="13"/>
        <v>2</v>
      </c>
      <c r="AR84" s="21">
        <f t="shared" ca="1" si="13"/>
        <v>23</v>
      </c>
      <c r="AS84" s="21">
        <f t="shared" ca="1" si="13"/>
        <v>8</v>
      </c>
      <c r="AT84" s="21">
        <f t="shared" ca="1" si="13"/>
        <v>10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2016:3:3:7:BADE</v>
      </c>
      <c r="AP85" s="27">
        <f t="shared" ca="1" si="12"/>
        <v>285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11</v>
      </c>
      <c r="AT85" s="21">
        <f t="shared" ca="1" si="13"/>
        <v>18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2016:3:4:7:BADE</v>
      </c>
      <c r="AP86" s="27">
        <f t="shared" ca="1" si="12"/>
        <v>315</v>
      </c>
      <c r="AQ86" s="21">
        <f t="shared" ca="1" si="13"/>
        <v>0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10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2016:4:1:7:BADE</v>
      </c>
      <c r="AP87" s="27">
        <f t="shared" ca="1" si="12"/>
        <v>344</v>
      </c>
      <c r="AQ87" s="21">
        <f t="shared" ca="1" si="13"/>
        <v>0</v>
      </c>
      <c r="AR87" s="21">
        <f t="shared" ca="1" si="13"/>
        <v>16</v>
      </c>
      <c r="AS87" s="21">
        <f t="shared" ca="1" si="13"/>
        <v>11</v>
      </c>
      <c r="AT87" s="21">
        <f t="shared" ca="1" si="13"/>
        <v>15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2016:4:2:7:BADE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1885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2457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2234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2458</v>
      </c>
      <c r="E2" s="77" t="str">
        <f>$A$3</f>
        <v>中壢地區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2459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ZHONGLI_DISTRICT_GRAPH!$AC$89</f>
        <v>3</v>
      </c>
      <c r="I5" s="90"/>
      <c r="J5" s="90"/>
      <c r="K5" s="91"/>
      <c r="L5" s="45">
        <f>$M$23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810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461</v>
      </c>
      <c r="C12" s="64" t="str">
        <f>CONCATENATE(YEAR,":",MONTH,":",WEEK,":",WEEKDAY,":",$B12)</f>
        <v>2016:4:2:7:ZHONGLI_1_E</v>
      </c>
      <c r="D12" s="64" t="e">
        <f>MATCH($C12,REPORT_DATA_BY_COMP!$A:$A,0)</f>
        <v>#N/A</v>
      </c>
      <c r="E12" s="65" t="str">
        <f>SUBSTITUTE(VLOOKUP($B12,COMP_LIST!$A:$AA,5,FALSE),"EL","")</f>
        <v>E. Magness / Zhou</v>
      </c>
      <c r="F12" s="4" t="str">
        <f>VLOOKUP($B12,COMP_LIST!$A:$AA,3,FALSE)</f>
        <v>Zhongli 1 E</v>
      </c>
      <c r="G12" s="4" t="str">
        <f>VLOOKUP($B12,COMP_LIST!$A:$AA,4,FALSE)</f>
        <v>中壢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462</v>
      </c>
      <c r="C13" s="64" t="str">
        <f>CONCATENATE(YEAR,":",MONTH,":",WEEK,":",WEEKDAY,":",$B13)</f>
        <v>2016:4:2:7:ZHONGLI_1_S</v>
      </c>
      <c r="D13" s="64" t="e">
        <f>MATCH($C13,REPORT_DATA_BY_COMP!$A:$A,0)</f>
        <v>#N/A</v>
      </c>
      <c r="E13" s="65" t="str">
        <f>SUBSTITUTE(VLOOKUP($B13,COMP_LIST!$A:$AA,5,FALSE),"EL","")</f>
        <v>S. Komatsu / Clawson</v>
      </c>
      <c r="F13" s="4" t="str">
        <f>VLOOKUP($B13,COMP_LIST!$A:$AA,3,FALSE)</f>
        <v>Zhongli 1 S</v>
      </c>
      <c r="G13" s="4" t="str">
        <f>VLOOKUP($B13,COMP_LIST!$A:$AA,4,FALSE)</f>
        <v>中壢 1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463</v>
      </c>
      <c r="C14" s="64" t="str">
        <f>CONCATENATE(YEAR,":",MONTH,":",WEEK,":",WEEKDAY,":",$B14)</f>
        <v>2016:4:2:7:ZHONGLI_2_E</v>
      </c>
      <c r="D14" s="64" t="e">
        <f>MATCH($C14,REPORT_DATA_BY_COMP!$A:$A,0)</f>
        <v>#N/A</v>
      </c>
      <c r="E14" s="65" t="str">
        <f>SUBSTITUTE(VLOOKUP($B14,COMP_LIST!$A:$AA,5,FALSE),"EL","")</f>
        <v>E. Seamons DL  / Clark</v>
      </c>
      <c r="F14" s="4" t="str">
        <f>VLOOKUP($B14,COMP_LIST!$A:$AA,3,FALSE)</f>
        <v>Zhongli 2 E</v>
      </c>
      <c r="G14" s="4" t="str">
        <f>VLOOKUP($B14,COMP_LIST!$A:$AA,4,FALSE)</f>
        <v>中壢 2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2016:4:1:7:ZHONGLI</v>
      </c>
      <c r="D18" s="64">
        <f>MATCH($C18,REPORT_DATA_BY_DISTRICT!$A:$A, 0)</f>
        <v>369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31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2016:4:2:7:ZHONGLI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2016:4:3:7:ZHONGLI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2016:4:4:7:ZHONGLI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2016:4:5:7:ZHONGLI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17">
        <f t="shared" si="1"/>
        <v>1</v>
      </c>
      <c r="N23" s="52">
        <f t="shared" si="1"/>
        <v>21</v>
      </c>
      <c r="O23" s="17">
        <f t="shared" si="1"/>
        <v>10</v>
      </c>
      <c r="P23" s="17">
        <f t="shared" si="1"/>
        <v>31</v>
      </c>
      <c r="Q23" s="17">
        <f t="shared" si="1"/>
        <v>18</v>
      </c>
      <c r="R23" s="17">
        <f t="shared" si="1"/>
        <v>0</v>
      </c>
      <c r="S23" s="17">
        <f>SUM(S18:S22)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0" priority="6">
      <formula>AND(M$9&lt;&gt;"",M12&gt;=M$9)</formula>
    </cfRule>
  </conditionalFormatting>
  <conditionalFormatting sqref="M12:S13">
    <cfRule type="expression" dxfId="159" priority="5">
      <formula>J12=""</formula>
    </cfRule>
    <cfRule type="expression" dxfId="158" priority="7">
      <formula>AND(M$10&lt;&gt;"",M12&lt;M$10)</formula>
    </cfRule>
    <cfRule type="expression" dxfId="157" priority="8">
      <formula>AND(M$10&lt;&gt;"",M12&gt;=M$10)</formula>
    </cfRule>
  </conditionalFormatting>
  <conditionalFormatting sqref="M14:S14">
    <cfRule type="expression" dxfId="156" priority="2">
      <formula>AND(M$9&lt;&gt;"",M14&gt;=M$9)</formula>
    </cfRule>
  </conditionalFormatting>
  <conditionalFormatting sqref="M14:S14">
    <cfRule type="expression" dxfId="155" priority="1">
      <formula>J14=""</formula>
    </cfRule>
    <cfRule type="expression" dxfId="154" priority="3">
      <formula>AND(M$10&lt;&gt;"",M14&lt;M$10)</formula>
    </cfRule>
    <cfRule type="expression" dxfId="15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2016:1:4:7:ZHONGLI</v>
      </c>
      <c r="AP77" s="27">
        <f t="shared" ref="AP77:AP88" ca="1" si="12">MATCH(AO77,INDIRECT(CONCATENATE($X$93,"$A:$A")),0)</f>
        <v>62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17</v>
      </c>
      <c r="AS77" s="21">
        <f t="shared" ca="1" si="13"/>
        <v>4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2016:1:5:7:ZHONGLI</v>
      </c>
      <c r="AP78" s="27">
        <f t="shared" ca="1" si="12"/>
        <v>94</v>
      </c>
      <c r="AQ78" s="21">
        <f t="shared" ca="1" si="13"/>
        <v>0</v>
      </c>
      <c r="AR78" s="21">
        <f t="shared" ca="1" si="13"/>
        <v>22</v>
      </c>
      <c r="AS78" s="21">
        <f t="shared" ca="1" si="13"/>
        <v>5</v>
      </c>
      <c r="AT78" s="21">
        <f t="shared" ca="1" si="13"/>
        <v>9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2016:2:1:7:ZHONGLI</v>
      </c>
      <c r="AP79" s="27">
        <f t="shared" ca="1" si="12"/>
        <v>126</v>
      </c>
      <c r="AQ79" s="21">
        <f t="shared" ca="1" si="13"/>
        <v>0</v>
      </c>
      <c r="AR79" s="21">
        <f t="shared" ca="1" si="13"/>
        <v>26</v>
      </c>
      <c r="AS79" s="21">
        <f t="shared" ca="1" si="13"/>
        <v>5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1</v>
      </c>
      <c r="AD80" s="21">
        <f t="shared" si="5"/>
        <v>0</v>
      </c>
      <c r="AE80" s="27">
        <f t="shared" ca="1" si="6"/>
        <v>47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2016:2:2:7:ZHONGLI</v>
      </c>
      <c r="AP80" s="27">
        <f t="shared" ca="1" si="12"/>
        <v>158</v>
      </c>
      <c r="AQ80" s="21">
        <f t="shared" ca="1" si="13"/>
        <v>0</v>
      </c>
      <c r="AR80" s="21">
        <f t="shared" ca="1" si="13"/>
        <v>18</v>
      </c>
      <c r="AS80" s="21">
        <f t="shared" ca="1" si="13"/>
        <v>3</v>
      </c>
      <c r="AT80" s="21">
        <f t="shared" ca="1" si="13"/>
        <v>14</v>
      </c>
      <c r="AU80" s="21">
        <f t="shared" ca="1" si="13"/>
        <v>1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2016:2:3:7:ZHONGLI</v>
      </c>
      <c r="AP81" s="27">
        <f t="shared" ca="1" si="12"/>
        <v>190</v>
      </c>
      <c r="AQ81" s="21">
        <f t="shared" ca="1" si="13"/>
        <v>0</v>
      </c>
      <c r="AR81" s="21">
        <f t="shared" ca="1" si="13"/>
        <v>23</v>
      </c>
      <c r="AS81" s="21">
        <f t="shared" ca="1" si="13"/>
        <v>8</v>
      </c>
      <c r="AT81" s="21">
        <f t="shared" ca="1" si="13"/>
        <v>8</v>
      </c>
      <c r="AU81" s="21">
        <f t="shared" ca="1" si="13"/>
        <v>2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2016:2:4:7:ZHONGLI</v>
      </c>
      <c r="AP82" s="27">
        <f t="shared" ca="1" si="12"/>
        <v>221</v>
      </c>
      <c r="AQ82" s="21">
        <f t="shared" ca="1" si="13"/>
        <v>0</v>
      </c>
      <c r="AR82" s="21">
        <f t="shared" ca="1" si="13"/>
        <v>23</v>
      </c>
      <c r="AS82" s="21">
        <f t="shared" ca="1" si="13"/>
        <v>5</v>
      </c>
      <c r="AT82" s="21">
        <f t="shared" ca="1" si="13"/>
        <v>6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2016:3:1:7:ZHONGLI</v>
      </c>
      <c r="AP83" s="27">
        <f t="shared" ca="1" si="12"/>
        <v>252</v>
      </c>
      <c r="AQ83" s="21">
        <f t="shared" ca="1" si="13"/>
        <v>0</v>
      </c>
      <c r="AR83" s="21">
        <f t="shared" ca="1" si="13"/>
        <v>20</v>
      </c>
      <c r="AS83" s="21">
        <f t="shared" ca="1" si="13"/>
        <v>6</v>
      </c>
      <c r="AT83" s="21">
        <f t="shared" ca="1" si="13"/>
        <v>8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2016:3:2:7:ZHONGLI</v>
      </c>
      <c r="AP84" s="27">
        <f t="shared" ca="1" si="12"/>
        <v>281</v>
      </c>
      <c r="AQ84" s="21">
        <f t="shared" ca="1" si="13"/>
        <v>1</v>
      </c>
      <c r="AR84" s="21">
        <f t="shared" ca="1" si="13"/>
        <v>18</v>
      </c>
      <c r="AS84" s="21">
        <f t="shared" ca="1" si="13"/>
        <v>5</v>
      </c>
      <c r="AT84" s="21">
        <f t="shared" ca="1" si="13"/>
        <v>4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2016:3:3:7:ZHONGLI</v>
      </c>
      <c r="AP85" s="27">
        <f t="shared" ca="1" si="12"/>
        <v>311</v>
      </c>
      <c r="AQ85" s="21">
        <f t="shared" ca="1" si="13"/>
        <v>1</v>
      </c>
      <c r="AR85" s="21">
        <f t="shared" ca="1" si="13"/>
        <v>14</v>
      </c>
      <c r="AS85" s="21">
        <f t="shared" ca="1" si="13"/>
        <v>5</v>
      </c>
      <c r="AT85" s="21">
        <f t="shared" ca="1" si="13"/>
        <v>10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2016:3:4:7:ZHONGLI</v>
      </c>
      <c r="AP86" s="27">
        <f t="shared" ca="1" si="12"/>
        <v>340</v>
      </c>
      <c r="AQ86" s="21">
        <f t="shared" ca="1" si="13"/>
        <v>0</v>
      </c>
      <c r="AR86" s="21">
        <f t="shared" ca="1" si="13"/>
        <v>19</v>
      </c>
      <c r="AS86" s="21">
        <f t="shared" ca="1" si="13"/>
        <v>15</v>
      </c>
      <c r="AT86" s="21">
        <f t="shared" ca="1" si="13"/>
        <v>21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2016:4:1:7:ZHONGLI</v>
      </c>
      <c r="AP87" s="27">
        <f t="shared" ca="1" si="12"/>
        <v>369</v>
      </c>
      <c r="AQ87" s="21">
        <f t="shared" ca="1" si="13"/>
        <v>1</v>
      </c>
      <c r="AR87" s="21">
        <f t="shared" ca="1" si="13"/>
        <v>21</v>
      </c>
      <c r="AS87" s="21">
        <f t="shared" ca="1" si="13"/>
        <v>10</v>
      </c>
      <c r="AT87" s="21">
        <f t="shared" ca="1" si="13"/>
        <v>18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2016:4:2:7:ZHONGLI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2234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2016  3</v>
      </c>
    </row>
    <row r="107" spans="23:50" ht="23.25">
      <c r="W107" s="7" t="s">
        <v>1464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9"/>
  <sheetViews>
    <sheetView topLeftCell="E7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1956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2284</v>
      </c>
      <c r="E2" s="77" t="str">
        <f>$A$3</f>
        <v>東臺北地帶</v>
      </c>
      <c r="F2" s="26" t="s">
        <v>800</v>
      </c>
      <c r="G2" s="79">
        <f>$A$6</f>
        <v>88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2285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42470</v>
      </c>
      <c r="F4" s="23" t="s">
        <v>798</v>
      </c>
      <c r="G4" s="24"/>
      <c r="H4" s="86">
        <f>ROUND($G$2/12*MONTH,0)</f>
        <v>29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EAST_ZONE_GRAPH!$AC$89</f>
        <v>14</v>
      </c>
      <c r="I5" s="90"/>
      <c r="J5" s="90"/>
      <c r="K5" s="91"/>
      <c r="L5" s="45">
        <f>$M$39</f>
        <v>3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88</v>
      </c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2016:4:2:7:SONGSHAN_ZL</v>
      </c>
      <c r="D12" s="64" t="e">
        <f>MATCH($C12,REPORT_DATA_BY_COMP!$A:$A,0)</f>
        <v>#N/A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2066</v>
      </c>
      <c r="C13" s="64" t="str">
        <f>CONCATENATE(YEAR,":",MONTH,":",WEEK,":",WEEKDAY,":",$B13)</f>
        <v>2016:4:2:7:SONGSHAN_S</v>
      </c>
      <c r="D13" s="64">
        <f>MATCH($C13,REPORT_DATA_BY_COMP!$A:$A,0)</f>
        <v>1175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2016:4:2:7:NEIHU_E</v>
      </c>
      <c r="D14" s="64" t="e">
        <f>MATCH($C14,REPORT_DATA_BY_COMP!$A:$A,0)</f>
        <v>#N/A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2020</v>
      </c>
      <c r="C15" s="64" t="str">
        <f>CONCATENATE(YEAR,":",MONTH,":",WEEK,":",WEEKDAY,":",$B15)</f>
        <v>2016:4:2:7:NEIHU_S</v>
      </c>
      <c r="D15" s="64" t="e">
        <f>MATCH($C15,REPORT_DATA_BY_COMP!$A:$A,0)</f>
        <v>#N/A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3</v>
      </c>
      <c r="K16" s="11">
        <f t="shared" si="0"/>
        <v>2</v>
      </c>
      <c r="L16" s="48">
        <f t="shared" si="0"/>
        <v>0</v>
      </c>
      <c r="M16" s="57">
        <f t="shared" si="0"/>
        <v>0</v>
      </c>
      <c r="N16" s="51">
        <f t="shared" si="0"/>
        <v>10</v>
      </c>
      <c r="O16" s="11">
        <f t="shared" si="0"/>
        <v>5</v>
      </c>
      <c r="P16" s="11">
        <f t="shared" si="0"/>
        <v>8</v>
      </c>
      <c r="Q16" s="11">
        <f t="shared" si="0"/>
        <v>4</v>
      </c>
      <c r="R16" s="11">
        <f t="shared" si="0"/>
        <v>0</v>
      </c>
      <c r="S16" s="11">
        <f>SUM(S12:S15)</f>
        <v>3</v>
      </c>
    </row>
    <row r="17" spans="1:19" ht="15" customHeight="1">
      <c r="A17" s="1" t="s">
        <v>2289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1953</v>
      </c>
      <c r="C18" s="64" t="str">
        <f>CONCATENATE(YEAR,":",MONTH,":",WEEK,":",WEEKDAY,":",$B18)</f>
        <v>2016:4:2:7:JILONG_A_E</v>
      </c>
      <c r="D18" s="64" t="e">
        <f>MATCH($C18,REPORT_DATA_BY_COMP!$A:$A,0)</f>
        <v>#N/A</v>
      </c>
      <c r="E18" s="65" t="str">
        <f>SUBSTITUTE(VLOOKUP($B18,COMP_LIST!$A:$AA,5,FALSE),"EL","")</f>
        <v xml:space="preserve">E. Brinton DL / James </v>
      </c>
      <c r="F18" s="4" t="str">
        <f>VLOOKUP($B18,COMP_LIST!$A:$AA,3,FALSE)</f>
        <v>Jilong A E</v>
      </c>
      <c r="G18" s="4" t="str">
        <f>VLOOKUP($B18,COMP_LIST!$A:$AA,4,FALSE)</f>
        <v>基隆 A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1959</v>
      </c>
      <c r="C19" s="64" t="str">
        <f>CONCATENATE(YEAR,":",MONTH,":",WEEK,":",WEEKDAY,":",$B19)</f>
        <v>2016:4:2:7:JILONG_B_E</v>
      </c>
      <c r="D19" s="64" t="e">
        <f>MATCH($C19,REPORT_DATA_BY_COMP!$A:$A,0)</f>
        <v>#N/A</v>
      </c>
      <c r="E19" s="65" t="str">
        <f>SUBSTITUTE(VLOOKUP($B19,COMP_LIST!$A:$AA,5,FALSE),"EL","")</f>
        <v>E. Andelin / Lin</v>
      </c>
      <c r="F19" s="4" t="str">
        <f>VLOOKUP($B19,COMP_LIST!$A:$AA,3,FALSE)</f>
        <v>Jilong B E</v>
      </c>
      <c r="G19" s="4" t="str">
        <f>VLOOKUP($B19,COMP_LIST!$A:$AA,4,FALSE)</f>
        <v>基隆 B 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2290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2187</v>
      </c>
      <c r="C22" s="64" t="str">
        <f>CONCATENATE(YEAR,":",MONTH,":",WEEK,":",WEEKDAY,":",$B22)</f>
        <v>2016:4:2:7:XIZHI_A_E</v>
      </c>
      <c r="D22" s="64" t="e">
        <f>MATCH($C22,REPORT_DATA_BY_COMP!$A:$A,0)</f>
        <v>#N/A</v>
      </c>
      <c r="E22" s="65" t="str">
        <f>SUBSTITUTE(VLOOKUP($B22,COMP_LIST!$A:$AA,5,FALSE),"EL","")</f>
        <v>E. Jacobson DL / Chiu Falck</v>
      </c>
      <c r="F22" s="4" t="str">
        <f>VLOOKUP($B22,COMP_LIST!$A:$AA,3,FALSE)</f>
        <v>Xizhi A E</v>
      </c>
      <c r="G22" s="4" t="str">
        <f>VLOOKUP($B22,COMP_LIST!$A:$AA,4,FALSE)</f>
        <v>汐止 A 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2192</v>
      </c>
      <c r="C23" s="64" t="str">
        <f>CONCATENATE(YEAR,":",MONTH,":",WEEK,":",WEEKDAY,":",$B23)</f>
        <v>2016:4:2:7:XIZHI_B_E</v>
      </c>
      <c r="D23" s="64" t="e">
        <f>MATCH($C23,REPORT_DATA_BY_COMP!$A:$A,0)</f>
        <v>#N/A</v>
      </c>
      <c r="E23" s="65" t="str">
        <f>SUBSTITUTE(VLOOKUP($B23,COMP_LIST!$A:$AA,5,FALSE),"EL","")</f>
        <v>E. Griffin / Joly</v>
      </c>
      <c r="F23" s="4" t="str">
        <f>VLOOKUP($B23,COMP_LIST!$A:$AA,3,FALSE)</f>
        <v>Xizhi B E</v>
      </c>
      <c r="G23" s="4" t="str">
        <f>VLOOKUP($B23,COMP_LIST!$A:$AA,4,FALSE)</f>
        <v>汐止 B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2195</v>
      </c>
      <c r="C24" s="64" t="str">
        <f>CONCATENATE(YEAR,":",MONTH,":",WEEK,":",WEEKDAY,":",$B24)</f>
        <v>2016:4:2:7:XIZHI_S</v>
      </c>
      <c r="D24" s="64" t="e">
        <f>MATCH($C24,REPORT_DATA_BY_COMP!$A:$A,0)</f>
        <v>#N/A</v>
      </c>
      <c r="E24" s="65" t="str">
        <f>SUBSTITUTE(VLOOKUP($B24,COMP_LIST!$A:$AA,5,FALSE),"EL","")</f>
        <v>S. Parkin  / Fang</v>
      </c>
      <c r="F24" s="4" t="str">
        <f>VLOOKUP($B24,COMP_LIST!$A:$AA,3,FALSE)</f>
        <v>Xizhi S</v>
      </c>
      <c r="G24" s="4" t="str">
        <f>VLOOKUP($B24,COMP_LIST!$A:$AA,4,FALSE)</f>
        <v>汐止姐妹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/>
      <c r="E25" s="8" t="s">
        <v>813</v>
      </c>
      <c r="F25" s="9"/>
      <c r="G25" s="9"/>
      <c r="H25" s="11">
        <f t="shared" ref="H25:S25" si="2">SUM(H22:H24)</f>
        <v>0</v>
      </c>
      <c r="I25" s="11">
        <f t="shared" si="2"/>
        <v>0</v>
      </c>
      <c r="J25" s="11">
        <f t="shared" si="2"/>
        <v>0</v>
      </c>
      <c r="K25" s="11">
        <f t="shared" si="2"/>
        <v>0</v>
      </c>
      <c r="L25" s="48">
        <f t="shared" si="2"/>
        <v>0</v>
      </c>
      <c r="M25" s="57">
        <f t="shared" si="2"/>
        <v>0</v>
      </c>
      <c r="N25" s="51">
        <f t="shared" si="2"/>
        <v>0</v>
      </c>
      <c r="O25" s="11">
        <f t="shared" si="2"/>
        <v>0</v>
      </c>
      <c r="P25" s="11">
        <f t="shared" si="2"/>
        <v>0</v>
      </c>
      <c r="Q25" s="11">
        <f t="shared" si="2"/>
        <v>0</v>
      </c>
      <c r="R25" s="11">
        <f t="shared" si="2"/>
        <v>0</v>
      </c>
      <c r="S25" s="11">
        <f t="shared" si="2"/>
        <v>0</v>
      </c>
    </row>
    <row r="26" spans="1:19" ht="15" customHeight="1">
      <c r="A26" s="1" t="s">
        <v>2291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2198</v>
      </c>
      <c r="C27" s="64" t="str">
        <f>CONCATENATE(YEAR,":",MONTH,":",WEEK,":",WEEKDAY,":",$B27)</f>
        <v>2016:4:2:7:YILAN_E</v>
      </c>
      <c r="D27" s="64">
        <f>MATCH($C27,REPORT_DATA_BY_COMP!$A:$A,0)</f>
        <v>1177</v>
      </c>
      <c r="E27" s="65" t="str">
        <f>SUBSTITUTE(VLOOKUP($B27,COMP_LIST!$A:$AA,5,FALSE),"EL","")</f>
        <v>E. Azua / Puzey / Zhou</v>
      </c>
      <c r="F27" s="4" t="str">
        <f>VLOOKUP($B27,COMP_LIST!$A:$AA,3,FALSE)</f>
        <v>Yilan E</v>
      </c>
      <c r="G27" s="4" t="str">
        <f>VLOOKUP($B27,COMP_LIST!$A:$AA,4,FALSE)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4</v>
      </c>
      <c r="K27" s="10">
        <f>IFERROR(INDEX(REPORT_DATA_BY_COMP!$A:$AH,$D27,MATCH(K$8,REPORT_DATA_BY_COMP!$A$1:$AH$1,0)), "")</f>
        <v>4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8</v>
      </c>
      <c r="O27" s="10">
        <f>IFERROR(INDEX(REPORT_DATA_BY_COMP!$A:$AH,$D27,MATCH(O$8,REPORT_DATA_BY_COMP!$A$1:$AH$1,0)), "")</f>
        <v>0</v>
      </c>
      <c r="P27" s="10">
        <f>IFERROR(INDEX(REPORT_DATA_BY_COMP!$A:$AH,$D27,MATCH(P$8,REPORT_DATA_BY_COMP!$A$1:$AH$1,0)), "")</f>
        <v>4</v>
      </c>
      <c r="Q27" s="10">
        <f>IFERROR(INDEX(REPORT_DATA_BY_COMP!$A:$AH,$D27,MATCH(Q$8,REPORT_DATA_BY_COMP!$A$1:$AH$1,0)), "")</f>
        <v>5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16</v>
      </c>
    </row>
    <row r="28" spans="1:19" ht="15" customHeight="1">
      <c r="A28" s="1"/>
      <c r="B28" s="1" t="s">
        <v>2202</v>
      </c>
      <c r="C28" s="64" t="str">
        <f>CONCATENATE(YEAR,":",MONTH,":",WEEK,":",WEEKDAY,":",$B28)</f>
        <v>2016:4:2:7:YILAN_S</v>
      </c>
      <c r="D28" s="64" t="e">
        <f>MATCH($C28,REPORT_DATA_BY_COMP!$A:$A,0)</f>
        <v>#N/A</v>
      </c>
      <c r="E28" s="65" t="str">
        <f>SUBSTITUTE(VLOOKUP($B28,COMP_LIST!$A:$AA,5,FALSE),"EL","")</f>
        <v>S. Iaone / Li</v>
      </c>
      <c r="F28" s="4" t="str">
        <f>VLOOKUP($B28,COMP_LIST!$A:$AA,3,FALSE)</f>
        <v>Yilan S</v>
      </c>
      <c r="G28" s="4" t="str">
        <f>VLOOKUP($B28,COMP_LIST!$A:$AA,4,FALSE)</f>
        <v>宜蘭姐妹</v>
      </c>
      <c r="H28" s="10" t="str">
        <f>IFERROR(INDEX(REPORT_DATA_BY_COMP!$A:$AH,$D28,MATCH(H$8,REPORT_DATA_BY_COMP!$A$1:$AH$1,0)), "")</f>
        <v/>
      </c>
      <c r="I28" s="10" t="str">
        <f>IFERROR(INDEX(REPORT_DATA_BY_COMP!$A:$AH,$D28,MATCH(I$8,REPORT_DATA_BY_COMP!$A$1:$AH$1,0)), "")</f>
        <v/>
      </c>
      <c r="J28" s="10" t="str">
        <f>IFERROR(INDEX(REPORT_DATA_BY_COMP!$A:$AH,$D28,MATCH(J$8,REPORT_DATA_BY_COMP!$A$1:$AH$1,0)), "")</f>
        <v/>
      </c>
      <c r="K28" s="10" t="str">
        <f>IFERROR(INDEX(REPORT_DATA_BY_COMP!$A:$AH,$D28,MATCH(K$8,REPORT_DATA_BY_COMP!$A$1:$AH$1,0)), "")</f>
        <v/>
      </c>
      <c r="L28" s="47" t="str">
        <f>IFERROR(INDEX(REPORT_DATA_BY_COMP!$A:$AH,$D28,MATCH(L$8,REPORT_DATA_BY_COMP!$A$1:$AH$1,0)), "")</f>
        <v/>
      </c>
      <c r="M28" s="56" t="str">
        <f>IFERROR(INDEX(REPORT_DATA_BY_COMP!$A:$AH,$D28,MATCH(M$8,REPORT_DATA_BY_COMP!$A$1:$AH$1,0)), "")</f>
        <v/>
      </c>
      <c r="N28" s="50" t="str">
        <f>IFERROR(INDEX(REPORT_DATA_BY_COMP!$A:$AH,$D28,MATCH(N$8,REPORT_DATA_BY_COMP!$A$1:$AH$1,0)), "")</f>
        <v/>
      </c>
      <c r="O28" s="10" t="str">
        <f>IFERROR(INDEX(REPORT_DATA_BY_COMP!$A:$AH,$D28,MATCH(O$8,REPORT_DATA_BY_COMP!$A$1:$AH$1,0)), "")</f>
        <v/>
      </c>
      <c r="P28" s="10" t="str">
        <f>IFERROR(INDEX(REPORT_DATA_BY_COMP!$A:$AH,$D28,MATCH(P$8,REPORT_DATA_BY_COMP!$A$1:$AH$1,0)), "")</f>
        <v/>
      </c>
      <c r="Q28" s="10" t="str">
        <f>IFERROR(INDEX(REPORT_DATA_BY_COMP!$A:$AH,$D28,MATCH(Q$8,REPORT_DATA_BY_COMP!$A$1:$AH$1,0)), "")</f>
        <v/>
      </c>
      <c r="R28" s="10" t="str">
        <f>IFERROR(INDEX(REPORT_DATA_BY_COMP!$A:$AH,$D28,MATCH(R$8,REPORT_DATA_BY_COMP!$A$1:$AH$1,0)), "")</f>
        <v/>
      </c>
      <c r="S28" s="10" t="str">
        <f>IFERROR(INDEX(REPORT_DATA_BY_COMP!$A:$AH,$D28,MATCH(S$8,REPORT_DATA_BY_COMP!$A$1:$AH$1,0)), "")</f>
        <v/>
      </c>
    </row>
    <row r="29" spans="1:19" ht="15" customHeight="1">
      <c r="A29" s="1"/>
      <c r="B29" s="1" t="s">
        <v>1981</v>
      </c>
      <c r="C29" s="64" t="str">
        <f>CONCATENATE(YEAR,":",MONTH,":",WEEK,":",WEEKDAY,":",$B29)</f>
        <v>2016:4:2:7:LUODONG_A_E</v>
      </c>
      <c r="D29" s="64" t="e">
        <f>MATCH($C29,REPORT_DATA_BY_COMP!$A:$A,0)</f>
        <v>#N/A</v>
      </c>
      <c r="E29" s="65" t="str">
        <f>SUBSTITUTE(VLOOKUP($B29,COMP_LIST!$A:$AA,5,FALSE),"EL","")</f>
        <v xml:space="preserve">E. Welch DL / Wu </v>
      </c>
      <c r="F29" s="4" t="str">
        <f>VLOOKUP($B29,COMP_LIST!$A:$AA,3,FALSE)</f>
        <v>Luodong A E</v>
      </c>
      <c r="G29" s="4" t="str">
        <f>VLOOKUP($B29,COMP_LIST!$A:$AA,4,FALSE)</f>
        <v>羅東 A 長老</v>
      </c>
      <c r="H29" s="10" t="str">
        <f>IFERROR(INDEX(REPORT_DATA_BY_COMP!$A:$AH,$D29,MATCH(H$8,REPORT_DATA_BY_COMP!$A$1:$AH$1,0)), "")</f>
        <v/>
      </c>
      <c r="I29" s="10" t="str">
        <f>IFERROR(INDEX(REPORT_DATA_BY_COMP!$A:$AH,$D29,MATCH(I$8,REPORT_DATA_BY_COMP!$A$1:$AH$1,0)), "")</f>
        <v/>
      </c>
      <c r="J29" s="10" t="str">
        <f>IFERROR(INDEX(REPORT_DATA_BY_COMP!$A:$AH,$D29,MATCH(J$8,REPORT_DATA_BY_COMP!$A$1:$AH$1,0)), "")</f>
        <v/>
      </c>
      <c r="K29" s="10" t="str">
        <f>IFERROR(INDEX(REPORT_DATA_BY_COMP!$A:$AH,$D29,MATCH(K$8,REPORT_DATA_BY_COMP!$A$1:$AH$1,0)), "")</f>
        <v/>
      </c>
      <c r="L29" s="47" t="str">
        <f>IFERROR(INDEX(REPORT_DATA_BY_COMP!$A:$AH,$D29,MATCH(L$8,REPORT_DATA_BY_COMP!$A$1:$AH$1,0)), "")</f>
        <v/>
      </c>
      <c r="M29" s="56" t="str">
        <f>IFERROR(INDEX(REPORT_DATA_BY_COMP!$A:$AH,$D29,MATCH(M$8,REPORT_DATA_BY_COMP!$A$1:$AH$1,0)), "")</f>
        <v/>
      </c>
      <c r="N29" s="50" t="str">
        <f>IFERROR(INDEX(REPORT_DATA_BY_COMP!$A:$AH,$D29,MATCH(N$8,REPORT_DATA_BY_COMP!$A$1:$AH$1,0)), "")</f>
        <v/>
      </c>
      <c r="O29" s="10" t="str">
        <f>IFERROR(INDEX(REPORT_DATA_BY_COMP!$A:$AH,$D29,MATCH(O$8,REPORT_DATA_BY_COMP!$A$1:$AH$1,0)), "")</f>
        <v/>
      </c>
      <c r="P29" s="10" t="str">
        <f>IFERROR(INDEX(REPORT_DATA_BY_COMP!$A:$AH,$D29,MATCH(P$8,REPORT_DATA_BY_COMP!$A$1:$AH$1,0)), "")</f>
        <v/>
      </c>
      <c r="Q29" s="10" t="str">
        <f>IFERROR(INDEX(REPORT_DATA_BY_COMP!$A:$AH,$D29,MATCH(Q$8,REPORT_DATA_BY_COMP!$A$1:$AH$1,0)), "")</f>
        <v/>
      </c>
      <c r="R29" s="10" t="str">
        <f>IFERROR(INDEX(REPORT_DATA_BY_COMP!$A:$AH,$D29,MATCH(R$8,REPORT_DATA_BY_COMP!$A$1:$AH$1,0)), "")</f>
        <v/>
      </c>
      <c r="S29" s="10" t="str">
        <f>IFERROR(INDEX(REPORT_DATA_BY_COMP!$A:$AH,$D29,MATCH(S$8,REPORT_DATA_BY_COMP!$A$1:$AH$1,0)), "")</f>
        <v/>
      </c>
    </row>
    <row r="30" spans="1:19" ht="15" customHeight="1">
      <c r="A30" s="1"/>
      <c r="B30" s="1" t="s">
        <v>1986</v>
      </c>
      <c r="C30" s="64" t="str">
        <f>CONCATENATE(YEAR,":",MONTH,":",WEEK,":",WEEKDAY,":",$B30)</f>
        <v>2016:4:2:7:LUODONG_B_E</v>
      </c>
      <c r="D30" s="64" t="e">
        <f>MATCH($C30,REPORT_DATA_BY_COMP!$A:$A,0)</f>
        <v>#N/A</v>
      </c>
      <c r="E30" s="65" t="str">
        <f>SUBSTITUTE(VLOOKUP($B30,COMP_LIST!$A:$AA,5,FALSE),"EL","")</f>
        <v>E. Iverson / Lloyd</v>
      </c>
      <c r="F30" s="4" t="str">
        <f>VLOOKUP($B30,COMP_LIST!$A:$AA,3,FALSE)</f>
        <v>Luodong B E</v>
      </c>
      <c r="G30" s="4" t="str">
        <f>VLOOKUP($B30,COMP_LIST!$A:$AA,4,FALSE)</f>
        <v>羅東 B 長老</v>
      </c>
      <c r="H30" s="10" t="str">
        <f>IFERROR(INDEX(REPORT_DATA_BY_COMP!$A:$AH,$D30,MATCH(H$8,REPORT_DATA_BY_COMP!$A$1:$AH$1,0)), "")</f>
        <v/>
      </c>
      <c r="I30" s="10" t="str">
        <f>IFERROR(INDEX(REPORT_DATA_BY_COMP!$A:$AH,$D30,MATCH(I$8,REPORT_DATA_BY_COMP!$A$1:$AH$1,0)), "")</f>
        <v/>
      </c>
      <c r="J30" s="10" t="str">
        <f>IFERROR(INDEX(REPORT_DATA_BY_COMP!$A:$AH,$D30,MATCH(J$8,REPORT_DATA_BY_COMP!$A$1:$AH$1,0)), "")</f>
        <v/>
      </c>
      <c r="K30" s="10" t="str">
        <f>IFERROR(INDEX(REPORT_DATA_BY_COMP!$A:$AH,$D30,MATCH(K$8,REPORT_DATA_BY_COMP!$A$1:$AH$1,0)), "")</f>
        <v/>
      </c>
      <c r="L30" s="47" t="str">
        <f>IFERROR(INDEX(REPORT_DATA_BY_COMP!$A:$AH,$D30,MATCH(L$8,REPORT_DATA_BY_COMP!$A$1:$AH$1,0)), "")</f>
        <v/>
      </c>
      <c r="M30" s="56" t="str">
        <f>IFERROR(INDEX(REPORT_DATA_BY_COMP!$A:$AH,$D30,MATCH(M$8,REPORT_DATA_BY_COMP!$A$1:$AH$1,0)), "")</f>
        <v/>
      </c>
      <c r="N30" s="50" t="str">
        <f>IFERROR(INDEX(REPORT_DATA_BY_COMP!$A:$AH,$D30,MATCH(N$8,REPORT_DATA_BY_COMP!$A$1:$AH$1,0)), "")</f>
        <v/>
      </c>
      <c r="O30" s="10" t="str">
        <f>IFERROR(INDEX(REPORT_DATA_BY_COMP!$A:$AH,$D30,MATCH(O$8,REPORT_DATA_BY_COMP!$A$1:$AH$1,0)), "")</f>
        <v/>
      </c>
      <c r="P30" s="10" t="str">
        <f>IFERROR(INDEX(REPORT_DATA_BY_COMP!$A:$AH,$D30,MATCH(P$8,REPORT_DATA_BY_COMP!$A$1:$AH$1,0)), "")</f>
        <v/>
      </c>
      <c r="Q30" s="10" t="str">
        <f>IFERROR(INDEX(REPORT_DATA_BY_COMP!$A:$AH,$D30,MATCH(Q$8,REPORT_DATA_BY_COMP!$A$1:$AH$1,0)), "")</f>
        <v/>
      </c>
      <c r="R30" s="10" t="str">
        <f>IFERROR(INDEX(REPORT_DATA_BY_COMP!$A:$AH,$D30,MATCH(R$8,REPORT_DATA_BY_COMP!$A$1:$AH$1,0)), "")</f>
        <v/>
      </c>
      <c r="S30" s="10" t="str">
        <f>IFERROR(INDEX(REPORT_DATA_BY_COMP!$A:$AH,$D30,MATCH(S$8,REPORT_DATA_BY_COMP!$A$1:$AH$1,0)), "")</f>
        <v/>
      </c>
    </row>
    <row r="31" spans="1:19" ht="15" customHeight="1" thickBot="1">
      <c r="E31" s="8" t="s">
        <v>813</v>
      </c>
      <c r="F31" s="9"/>
      <c r="G31" s="9"/>
      <c r="H31" s="11">
        <f>SUM(H27:H30)</f>
        <v>0</v>
      </c>
      <c r="I31" s="11">
        <f t="shared" ref="I31:R31" si="3">SUM(I27:I30)</f>
        <v>0</v>
      </c>
      <c r="J31" s="11">
        <f t="shared" si="3"/>
        <v>4</v>
      </c>
      <c r="K31" s="11">
        <f t="shared" si="3"/>
        <v>4</v>
      </c>
      <c r="L31" s="48">
        <f t="shared" si="3"/>
        <v>0</v>
      </c>
      <c r="M31" s="58">
        <f t="shared" si="3"/>
        <v>0</v>
      </c>
      <c r="N31" s="51">
        <f t="shared" si="3"/>
        <v>8</v>
      </c>
      <c r="O31" s="11">
        <f t="shared" si="3"/>
        <v>0</v>
      </c>
      <c r="P31" s="11">
        <f t="shared" si="3"/>
        <v>4</v>
      </c>
      <c r="Q31" s="11">
        <f t="shared" si="3"/>
        <v>5</v>
      </c>
      <c r="R31" s="11">
        <f t="shared" si="3"/>
        <v>0</v>
      </c>
      <c r="S31" s="11">
        <f>SUM(S27:S30)</f>
        <v>16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812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2016:4:1:7:EAST</v>
      </c>
      <c r="D34" s="64">
        <f>MATCH($C34,REPORT_DATA_BY_ZONE!$A:$A, 0)</f>
        <v>122</v>
      </c>
      <c r="E34" s="19" t="s">
        <v>790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1</v>
      </c>
      <c r="J34" s="10">
        <f>IFERROR(INDEX(REPORT_DATA_BY_ZONE!$A:$AH,$D34,MATCH(J$8,REPORT_DATA_BY_ZONE!$A$1:$AH$1,0)), "")</f>
        <v>16</v>
      </c>
      <c r="K34" s="10">
        <f>IFERROR(INDEX(REPORT_DATA_BY_ZONE!$A:$AH,$D34,MATCH(K$8,REPORT_DATA_BY_ZONE!$A$1:$AH$1,0)), "")</f>
        <v>42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3</v>
      </c>
      <c r="N34" s="50">
        <f>IFERROR(INDEX(REPORT_DATA_BY_ZONE!$A:$AH,$D34,MATCH(N$8,REPORT_DATA_BY_ZONE!$A$1:$AH$1,0)), "")</f>
        <v>73</v>
      </c>
      <c r="O34" s="10">
        <f>IFERROR(INDEX(REPORT_DATA_BY_ZONE!$A:$AH,$D34,MATCH(O$8,REPORT_DATA_BY_ZONE!$A$1:$AH$1,0)), "")</f>
        <v>25</v>
      </c>
      <c r="P34" s="10">
        <f>IFERROR(INDEX(REPORT_DATA_BY_ZONE!$A:$AH,$D34,MATCH(P$8,REPORT_DATA_BY_ZONE!$A$1:$AH$1,0)), "")</f>
        <v>106</v>
      </c>
      <c r="Q34" s="10">
        <f>IFERROR(INDEX(REPORT_DATA_BY_ZONE!$A:$AH,$D34,MATCH(Q$8,REPORT_DATA_BY_ZONE!$A$1:$AH$1,0)), "")</f>
        <v>57</v>
      </c>
      <c r="R34" s="10">
        <f>IFERROR(INDEX(REPORT_DATA_BY_ZONE!$A:$AH,$D34,MATCH(R$8,REPORT_DATA_BY_ZONE!$A$1:$AH$1,0)), "")</f>
        <v>8</v>
      </c>
      <c r="S34" s="10">
        <f>IFERROR(INDEX(REPORT_DATA_BY_ZONE!$A:$AH,$D34,MATCH(S$8,REPORT_DATA_BY_ZONE!$A$1:$AH$1,0)), "")</f>
        <v>93</v>
      </c>
    </row>
    <row r="35" spans="3:19" ht="15" customHeight="1">
      <c r="C35" s="64" t="str">
        <f>CONCATENATE(YEAR,":",MONTH,":2:",WEEKLY_REPORT_DAY,":", $A$1)</f>
        <v>2016:4:2:7:EAST</v>
      </c>
      <c r="D35" s="64">
        <f>MATCH($C35,REPORT_DATA_BY_ZONE!$A:$A, 0)</f>
        <v>131</v>
      </c>
      <c r="E35" s="19" t="s">
        <v>789</v>
      </c>
      <c r="F35" s="13"/>
      <c r="G35" s="13"/>
      <c r="H35" s="10">
        <f>IFERROR(INDEX(REPORT_DATA_BY_ZONE!$A:$AH,$D35,MATCH(H$8,REPORT_DATA_BY_ZONE!$A$1:$AH$1,0)), "")</f>
        <v>0</v>
      </c>
      <c r="I35" s="10">
        <f>IFERROR(INDEX(REPORT_DATA_BY_ZONE!$A:$AH,$D35,MATCH(I$8,REPORT_DATA_BY_ZONE!$A$1:$AH$1,0)), "")</f>
        <v>0</v>
      </c>
      <c r="J35" s="10">
        <f>IFERROR(INDEX(REPORT_DATA_BY_ZONE!$A:$AH,$D35,MATCH(J$8,REPORT_DATA_BY_ZONE!$A$1:$AH$1,0)), "")</f>
        <v>7</v>
      </c>
      <c r="K35" s="10">
        <f>IFERROR(INDEX(REPORT_DATA_BY_ZONE!$A:$AH,$D35,MATCH(K$8,REPORT_DATA_BY_ZONE!$A$1:$AH$1,0)), "")</f>
        <v>6</v>
      </c>
      <c r="L35" s="47">
        <f>IFERROR(INDEX(REPORT_DATA_BY_ZONE!$A:$AH,$D35,MATCH(L$8,REPORT_DATA_BY_ZONE!$A$1:$AH$1,0)), "")</f>
        <v>0</v>
      </c>
      <c r="M35" s="10">
        <f>IFERROR(INDEX(REPORT_DATA_BY_ZONE!$A:$AH,$D35,MATCH(M$8,REPORT_DATA_BY_ZONE!$A$1:$AH$1,0)), "")</f>
        <v>0</v>
      </c>
      <c r="N35" s="50">
        <f>IFERROR(INDEX(REPORT_DATA_BY_ZONE!$A:$AH,$D35,MATCH(N$8,REPORT_DATA_BY_ZONE!$A$1:$AH$1,0)), "")</f>
        <v>18</v>
      </c>
      <c r="O35" s="10">
        <f>IFERROR(INDEX(REPORT_DATA_BY_ZONE!$A:$AH,$D35,MATCH(O$8,REPORT_DATA_BY_ZONE!$A$1:$AH$1,0)), "")</f>
        <v>5</v>
      </c>
      <c r="P35" s="10">
        <f>IFERROR(INDEX(REPORT_DATA_BY_ZONE!$A:$AH,$D35,MATCH(P$8,REPORT_DATA_BY_ZONE!$A$1:$AH$1,0)), "")</f>
        <v>12</v>
      </c>
      <c r="Q35" s="10">
        <f>IFERROR(INDEX(REPORT_DATA_BY_ZONE!$A:$AH,$D35,MATCH(Q$8,REPORT_DATA_BY_ZONE!$A$1:$AH$1,0)), "")</f>
        <v>9</v>
      </c>
      <c r="R35" s="10">
        <f>IFERROR(INDEX(REPORT_DATA_BY_ZONE!$A:$AH,$D35,MATCH(R$8,REPORT_DATA_BY_ZONE!$A$1:$AH$1,0)), "")</f>
        <v>0</v>
      </c>
      <c r="S35" s="10">
        <f>IFERROR(INDEX(REPORT_DATA_BY_ZONE!$A:$AH,$D35,MATCH(S$8,REPORT_DATA_BY_ZONE!$A$1:$AH$1,0)), "")</f>
        <v>19</v>
      </c>
    </row>
    <row r="36" spans="3:19" ht="15" customHeight="1">
      <c r="C36" s="64" t="str">
        <f>CONCATENATE(YEAR,":",MONTH,":3:",WEEKLY_REPORT_DAY,":", $A$1)</f>
        <v>2016:4:3:7:EAST</v>
      </c>
      <c r="D36" s="64" t="e">
        <f>MATCH($C36,REPORT_DATA_BY_ZONE!$A:$A, 0)</f>
        <v>#N/A</v>
      </c>
      <c r="E36" s="19" t="s">
        <v>791</v>
      </c>
      <c r="F36" s="13"/>
      <c r="G36" s="13"/>
      <c r="H36" s="10" t="str">
        <f>IFERROR(INDEX(REPORT_DATA_BY_ZONE!$A:$AH,$D36,MATCH(H$8,REPORT_DATA_BY_ZONE!$A$1:$AH$1,0)), "")</f>
        <v/>
      </c>
      <c r="I36" s="10" t="str">
        <f>IFERROR(INDEX(REPORT_DATA_BY_ZONE!$A:$AH,$D36,MATCH(I$8,REPORT_DATA_BY_ZONE!$A$1:$AH$1,0)), "")</f>
        <v/>
      </c>
      <c r="J36" s="10" t="str">
        <f>IFERROR(INDEX(REPORT_DATA_BY_ZONE!$A:$AH,$D36,MATCH(J$8,REPORT_DATA_BY_ZONE!$A$1:$AH$1,0)), "")</f>
        <v/>
      </c>
      <c r="K36" s="10" t="str">
        <f>IFERROR(INDEX(REPORT_DATA_BY_ZONE!$A:$AH,$D36,MATCH(K$8,REPORT_DATA_BY_ZONE!$A$1:$AH$1,0)), "")</f>
        <v/>
      </c>
      <c r="L36" s="47" t="str">
        <f>IFERROR(INDEX(REPORT_DATA_BY_ZONE!$A:$AH,$D36,MATCH(L$8,REPORT_DATA_BY_ZONE!$A$1:$AH$1,0)), "")</f>
        <v/>
      </c>
      <c r="M36" s="10" t="str">
        <f>IFERROR(INDEX(REPORT_DATA_BY_ZONE!$A:$AH,$D36,MATCH(M$8,REPORT_DATA_BY_ZONE!$A$1:$AH$1,0)), "")</f>
        <v/>
      </c>
      <c r="N36" s="50" t="str">
        <f>IFERROR(INDEX(REPORT_DATA_BY_ZONE!$A:$AH,$D36,MATCH(N$8,REPORT_DATA_BY_ZONE!$A$1:$AH$1,0)), "")</f>
        <v/>
      </c>
      <c r="O36" s="10" t="str">
        <f>IFERROR(INDEX(REPORT_DATA_BY_ZONE!$A:$AH,$D36,MATCH(O$8,REPORT_DATA_BY_ZONE!$A$1:$AH$1,0)), "")</f>
        <v/>
      </c>
      <c r="P36" s="10" t="str">
        <f>IFERROR(INDEX(REPORT_DATA_BY_ZONE!$A:$AH,$D36,MATCH(P$8,REPORT_DATA_BY_ZONE!$A$1:$AH$1,0)), "")</f>
        <v/>
      </c>
      <c r="Q36" s="10" t="str">
        <f>IFERROR(INDEX(REPORT_DATA_BY_ZONE!$A:$AH,$D36,MATCH(Q$8,REPORT_DATA_BY_ZONE!$A$1:$AH$1,0)), "")</f>
        <v/>
      </c>
      <c r="R36" s="10" t="str">
        <f>IFERROR(INDEX(REPORT_DATA_BY_ZONE!$A:$AH,$D36,MATCH(R$8,REPORT_DATA_BY_ZONE!$A$1:$AH$1,0)), "")</f>
        <v/>
      </c>
      <c r="S36" s="10" t="str">
        <f>IFERROR(INDEX(REPORT_DATA_BY_ZONE!$A:$AH,$D36,MATCH(S$8,REPORT_DATA_BY_ZONE!$A$1:$AH$1,0)), "")</f>
        <v/>
      </c>
    </row>
    <row r="37" spans="3:19" ht="15" customHeight="1">
      <c r="C37" s="64" t="str">
        <f>CONCATENATE(YEAR,":",MONTH,":4:",WEEKLY_REPORT_DAY,":", $A$1)</f>
        <v>2016:4:4:7:EAST</v>
      </c>
      <c r="D37" s="64" t="e">
        <f>MATCH($C37,REPORT_DATA_BY_ZONE!$A:$A, 0)</f>
        <v>#N/A</v>
      </c>
      <c r="E37" s="19" t="s">
        <v>792</v>
      </c>
      <c r="F37" s="13"/>
      <c r="G37" s="13"/>
      <c r="H37" s="10" t="str">
        <f>IFERROR(INDEX(REPORT_DATA_BY_ZONE!$A:$AH,$D37,MATCH(H$8,REPORT_DATA_BY_ZONE!$A$1:$AH$1,0)), "")</f>
        <v/>
      </c>
      <c r="I37" s="10" t="str">
        <f>IFERROR(INDEX(REPORT_DATA_BY_ZONE!$A:$AH,$D37,MATCH(I$8,REPORT_DATA_BY_ZONE!$A$1:$AH$1,0)), "")</f>
        <v/>
      </c>
      <c r="J37" s="10" t="str">
        <f>IFERROR(INDEX(REPORT_DATA_BY_ZONE!$A:$AH,$D37,MATCH(J$8,REPORT_DATA_BY_ZONE!$A$1:$AH$1,0)), "")</f>
        <v/>
      </c>
      <c r="K37" s="10" t="str">
        <f>IFERROR(INDEX(REPORT_DATA_BY_ZONE!$A:$AH,$D37,MATCH(K$8,REPORT_DATA_BY_ZONE!$A$1:$AH$1,0)), "")</f>
        <v/>
      </c>
      <c r="L37" s="47" t="str">
        <f>IFERROR(INDEX(REPORT_DATA_BY_ZONE!$A:$AH,$D37,MATCH(L$8,REPORT_DATA_BY_ZONE!$A$1:$AH$1,0)), "")</f>
        <v/>
      </c>
      <c r="M37" s="10" t="str">
        <f>IFERROR(INDEX(REPORT_DATA_BY_ZONE!$A:$AH,$D37,MATCH(M$8,REPORT_DATA_BY_ZONE!$A$1:$AH$1,0)), "")</f>
        <v/>
      </c>
      <c r="N37" s="50" t="str">
        <f>IFERROR(INDEX(REPORT_DATA_BY_ZONE!$A:$AH,$D37,MATCH(N$8,REPORT_DATA_BY_ZONE!$A$1:$AH$1,0)), "")</f>
        <v/>
      </c>
      <c r="O37" s="10" t="str">
        <f>IFERROR(INDEX(REPORT_DATA_BY_ZONE!$A:$AH,$D37,MATCH(O$8,REPORT_DATA_BY_ZONE!$A$1:$AH$1,0)), "")</f>
        <v/>
      </c>
      <c r="P37" s="10" t="str">
        <f>IFERROR(INDEX(REPORT_DATA_BY_ZONE!$A:$AH,$D37,MATCH(P$8,REPORT_DATA_BY_ZONE!$A$1:$AH$1,0)), "")</f>
        <v/>
      </c>
      <c r="Q37" s="10" t="str">
        <f>IFERROR(INDEX(REPORT_DATA_BY_ZONE!$A:$AH,$D37,MATCH(Q$8,REPORT_DATA_BY_ZONE!$A$1:$AH$1,0)), "")</f>
        <v/>
      </c>
      <c r="R37" s="10" t="str">
        <f>IFERROR(INDEX(REPORT_DATA_BY_ZONE!$A:$AH,$D37,MATCH(R$8,REPORT_DATA_BY_ZONE!$A$1:$AH$1,0)), "")</f>
        <v/>
      </c>
      <c r="S37" s="10" t="str">
        <f>IFERROR(INDEX(REPORT_DATA_BY_ZONE!$A:$AH,$D37,MATCH(S$8,REPORT_DATA_BY_ZONE!$A$1:$AH$1,0)), "")</f>
        <v/>
      </c>
    </row>
    <row r="38" spans="3:19" ht="15" customHeight="1">
      <c r="C38" s="64" t="str">
        <f>CONCATENATE(YEAR,":",MONTH,":5:",WEEKLY_REPORT_DAY,":", $A$1)</f>
        <v>2016:4:5:7:EAST</v>
      </c>
      <c r="D38" s="64" t="e">
        <f>MATCH($C38,REPORT_DATA_BY_ZONE!$A:$A, 0)</f>
        <v>#N/A</v>
      </c>
      <c r="E38" s="19" t="s">
        <v>793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813</v>
      </c>
      <c r="F39" s="14"/>
      <c r="G39" s="14"/>
      <c r="H39" s="17">
        <f>SUM(H34:H38)</f>
        <v>0</v>
      </c>
      <c r="I39" s="17">
        <f t="shared" ref="I39:R39" si="4">SUM(I34:I38)</f>
        <v>1</v>
      </c>
      <c r="J39" s="17">
        <f t="shared" si="4"/>
        <v>23</v>
      </c>
      <c r="K39" s="17">
        <f t="shared" si="4"/>
        <v>48</v>
      </c>
      <c r="L39" s="49">
        <f t="shared" si="4"/>
        <v>0</v>
      </c>
      <c r="M39" s="17">
        <f t="shared" si="4"/>
        <v>3</v>
      </c>
      <c r="N39" s="52">
        <f t="shared" si="4"/>
        <v>91</v>
      </c>
      <c r="O39" s="17">
        <f t="shared" si="4"/>
        <v>30</v>
      </c>
      <c r="P39" s="17">
        <f t="shared" si="4"/>
        <v>118</v>
      </c>
      <c r="Q39" s="17">
        <f t="shared" si="4"/>
        <v>66</v>
      </c>
      <c r="R39" s="17">
        <f t="shared" si="4"/>
        <v>8</v>
      </c>
      <c r="S39" s="17">
        <f>SUM(S34:S38)</f>
        <v>112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2" priority="6">
      <formula>AND(M$9&lt;&gt;"",M12&gt;=M$9)</formula>
    </cfRule>
  </conditionalFormatting>
  <conditionalFormatting sqref="M12:S15 M18:S19 M22:S24 M27:S30">
    <cfRule type="expression" dxfId="151" priority="5">
      <formula>J12=""</formula>
    </cfRule>
    <cfRule type="expression" dxfId="150" priority="7">
      <formula>AND(M$10&lt;&gt;"",M12&lt;M$10)</formula>
    </cfRule>
    <cfRule type="expression" dxfId="149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2016:1:4:7:EAST</v>
      </c>
      <c r="AP77" s="27">
        <f t="shared" ref="AP77:AP88" ca="1" si="12">MATCH(AO77,INDIRECT(CONCATENATE($X$93,"$A:$A")),0)</f>
        <v>14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66</v>
      </c>
      <c r="AS77" s="21">
        <f t="shared" ca="1" si="13"/>
        <v>27</v>
      </c>
      <c r="AT77" s="21">
        <f t="shared" ca="1" si="13"/>
        <v>57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78</v>
      </c>
      <c r="AX77" s="21">
        <f t="shared" ref="AX77:AX88" si="16">3*$X$97</f>
        <v>39</v>
      </c>
      <c r="AY77" s="21">
        <f t="shared" ref="AY77:AY88" si="17">5*$X$97</f>
        <v>65</v>
      </c>
      <c r="AZ77" s="21">
        <f t="shared" ref="AZ77:AZ88" si="18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2016:1:5:7:EAST</v>
      </c>
      <c r="AP78" s="27">
        <f t="shared" ca="1" si="12"/>
        <v>25</v>
      </c>
      <c r="AQ78" s="21">
        <f t="shared" ca="1" si="13"/>
        <v>3</v>
      </c>
      <c r="AR78" s="21">
        <f t="shared" ca="1" si="13"/>
        <v>60</v>
      </c>
      <c r="AS78" s="21">
        <f t="shared" ca="1" si="13"/>
        <v>21</v>
      </c>
      <c r="AT78" s="21">
        <f t="shared" ca="1" si="13"/>
        <v>59</v>
      </c>
      <c r="AU78" s="21">
        <f t="shared" ca="1" si="13"/>
        <v>0</v>
      </c>
      <c r="AV78" s="21">
        <f t="shared" si="14"/>
        <v>3</v>
      </c>
      <c r="AW78" s="21">
        <f t="shared" si="15"/>
        <v>78</v>
      </c>
      <c r="AX78" s="21">
        <f t="shared" si="16"/>
        <v>39</v>
      </c>
      <c r="AY78" s="21">
        <f t="shared" si="17"/>
        <v>65</v>
      </c>
      <c r="AZ78" s="21">
        <f t="shared" si="18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2016:2:1:7:EAST</v>
      </c>
      <c r="AP79" s="27">
        <f t="shared" ca="1" si="12"/>
        <v>36</v>
      </c>
      <c r="AQ79" s="21">
        <f t="shared" ca="1" si="13"/>
        <v>1</v>
      </c>
      <c r="AR79" s="21">
        <f t="shared" ca="1" si="13"/>
        <v>70</v>
      </c>
      <c r="AS79" s="21">
        <f t="shared" ca="1" si="13"/>
        <v>24</v>
      </c>
      <c r="AT79" s="21">
        <f t="shared" ca="1" si="13"/>
        <v>68</v>
      </c>
      <c r="AU79" s="21">
        <f t="shared" ca="1" si="13"/>
        <v>0</v>
      </c>
      <c r="AV79" s="21">
        <f t="shared" si="14"/>
        <v>3</v>
      </c>
      <c r="AW79" s="21">
        <f t="shared" si="15"/>
        <v>78</v>
      </c>
      <c r="AX79" s="21">
        <f t="shared" si="16"/>
        <v>39</v>
      </c>
      <c r="AY79" s="21">
        <f t="shared" si="17"/>
        <v>65</v>
      </c>
      <c r="AZ79" s="21">
        <f t="shared" si="18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3</v>
      </c>
      <c r="AD80" s="21">
        <f t="shared" si="5"/>
        <v>7</v>
      </c>
      <c r="AE80" s="27">
        <f t="shared" ca="1" si="6"/>
        <v>33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2016:2:2:7:EAST</v>
      </c>
      <c r="AP80" s="27">
        <f t="shared" ca="1" si="12"/>
        <v>47</v>
      </c>
      <c r="AQ80" s="21">
        <f t="shared" ca="1" si="13"/>
        <v>1</v>
      </c>
      <c r="AR80" s="21">
        <f t="shared" ca="1" si="13"/>
        <v>63</v>
      </c>
      <c r="AS80" s="21">
        <f t="shared" ca="1" si="13"/>
        <v>21</v>
      </c>
      <c r="AT80" s="21">
        <f t="shared" ca="1" si="13"/>
        <v>47</v>
      </c>
      <c r="AU80" s="21">
        <f t="shared" ca="1" si="13"/>
        <v>2</v>
      </c>
      <c r="AV80" s="21">
        <f t="shared" si="14"/>
        <v>3</v>
      </c>
      <c r="AW80" s="21">
        <f t="shared" si="15"/>
        <v>78</v>
      </c>
      <c r="AX80" s="21">
        <f t="shared" si="16"/>
        <v>39</v>
      </c>
      <c r="AY80" s="21">
        <f t="shared" si="17"/>
        <v>65</v>
      </c>
      <c r="AZ80" s="21">
        <f t="shared" si="18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2016:2:3:7:EAST</v>
      </c>
      <c r="AP81" s="27">
        <f t="shared" ca="1" si="12"/>
        <v>58</v>
      </c>
      <c r="AQ81" s="21">
        <f t="shared" ca="1" si="13"/>
        <v>2</v>
      </c>
      <c r="AR81" s="21">
        <f t="shared" ca="1" si="13"/>
        <v>61</v>
      </c>
      <c r="AS81" s="21">
        <f t="shared" ca="1" si="13"/>
        <v>26</v>
      </c>
      <c r="AT81" s="21">
        <f t="shared" ca="1" si="13"/>
        <v>59</v>
      </c>
      <c r="AU81" s="21">
        <f t="shared" ca="1" si="13"/>
        <v>0</v>
      </c>
      <c r="AV81" s="21">
        <f t="shared" si="14"/>
        <v>3</v>
      </c>
      <c r="AW81" s="21">
        <f t="shared" si="15"/>
        <v>78</v>
      </c>
      <c r="AX81" s="21">
        <f t="shared" si="16"/>
        <v>39</v>
      </c>
      <c r="AY81" s="21">
        <f t="shared" si="17"/>
        <v>65</v>
      </c>
      <c r="AZ81" s="21">
        <f t="shared" si="18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2016:2:4:7:EAST</v>
      </c>
      <c r="AP82" s="27">
        <f t="shared" ca="1" si="12"/>
        <v>69</v>
      </c>
      <c r="AQ82" s="21">
        <f t="shared" ca="1" si="13"/>
        <v>0</v>
      </c>
      <c r="AR82" s="21">
        <f t="shared" ca="1" si="13"/>
        <v>68</v>
      </c>
      <c r="AS82" s="21">
        <f t="shared" ca="1" si="13"/>
        <v>34</v>
      </c>
      <c r="AT82" s="21">
        <f t="shared" ca="1" si="13"/>
        <v>61</v>
      </c>
      <c r="AU82" s="21">
        <f t="shared" ca="1" si="13"/>
        <v>5</v>
      </c>
      <c r="AV82" s="21">
        <f t="shared" si="14"/>
        <v>3</v>
      </c>
      <c r="AW82" s="21">
        <f t="shared" si="15"/>
        <v>78</v>
      </c>
      <c r="AX82" s="21">
        <f t="shared" si="16"/>
        <v>39</v>
      </c>
      <c r="AY82" s="21">
        <f t="shared" si="17"/>
        <v>65</v>
      </c>
      <c r="AZ82" s="21">
        <f t="shared" si="18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2016:3:1:7:EAST</v>
      </c>
      <c r="AP83" s="27">
        <f t="shared" ca="1" si="12"/>
        <v>80</v>
      </c>
      <c r="AQ83" s="21">
        <f t="shared" ca="1" si="13"/>
        <v>0</v>
      </c>
      <c r="AR83" s="21">
        <f t="shared" ca="1" si="13"/>
        <v>65</v>
      </c>
      <c r="AS83" s="21">
        <f t="shared" ca="1" si="13"/>
        <v>31</v>
      </c>
      <c r="AT83" s="21">
        <f t="shared" ca="1" si="13"/>
        <v>51</v>
      </c>
      <c r="AU83" s="21">
        <f t="shared" ca="1" si="13"/>
        <v>3</v>
      </c>
      <c r="AV83" s="21">
        <f t="shared" si="14"/>
        <v>3</v>
      </c>
      <c r="AW83" s="21">
        <f t="shared" si="15"/>
        <v>78</v>
      </c>
      <c r="AX83" s="21">
        <f t="shared" si="16"/>
        <v>39</v>
      </c>
      <c r="AY83" s="21">
        <f t="shared" si="17"/>
        <v>65</v>
      </c>
      <c r="AZ83" s="21">
        <f t="shared" si="18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2016:3:2:7:EAST</v>
      </c>
      <c r="AP84" s="27">
        <f t="shared" ca="1" si="12"/>
        <v>91</v>
      </c>
      <c r="AQ84" s="21">
        <f t="shared" ca="1" si="13"/>
        <v>0</v>
      </c>
      <c r="AR84" s="21">
        <f t="shared" ca="1" si="13"/>
        <v>80</v>
      </c>
      <c r="AS84" s="21">
        <f t="shared" ca="1" si="13"/>
        <v>30</v>
      </c>
      <c r="AT84" s="21">
        <f t="shared" ca="1" si="13"/>
        <v>43</v>
      </c>
      <c r="AU84" s="21">
        <f t="shared" ca="1" si="13"/>
        <v>3</v>
      </c>
      <c r="AV84" s="21">
        <f t="shared" si="14"/>
        <v>3</v>
      </c>
      <c r="AW84" s="21">
        <f t="shared" si="15"/>
        <v>78</v>
      </c>
      <c r="AX84" s="21">
        <f t="shared" si="16"/>
        <v>39</v>
      </c>
      <c r="AY84" s="21">
        <f t="shared" si="17"/>
        <v>65</v>
      </c>
      <c r="AZ84" s="21">
        <f t="shared" si="18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2016:3:3:7:EAST</v>
      </c>
      <c r="AP85" s="27">
        <f t="shared" ca="1" si="12"/>
        <v>101</v>
      </c>
      <c r="AQ85" s="21">
        <f t="shared" ca="1" si="13"/>
        <v>0</v>
      </c>
      <c r="AR85" s="21">
        <f t="shared" ca="1" si="13"/>
        <v>85</v>
      </c>
      <c r="AS85" s="21">
        <f t="shared" ca="1" si="13"/>
        <v>23</v>
      </c>
      <c r="AT85" s="21">
        <f t="shared" ca="1" si="13"/>
        <v>71</v>
      </c>
      <c r="AU85" s="21">
        <f t="shared" ca="1" si="13"/>
        <v>3</v>
      </c>
      <c r="AV85" s="21">
        <f t="shared" si="14"/>
        <v>3</v>
      </c>
      <c r="AW85" s="21">
        <f t="shared" si="15"/>
        <v>78</v>
      </c>
      <c r="AX85" s="21">
        <f t="shared" si="16"/>
        <v>39</v>
      </c>
      <c r="AY85" s="21">
        <f t="shared" si="17"/>
        <v>65</v>
      </c>
      <c r="AZ85" s="21">
        <f t="shared" si="18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2016:3:4:7:EAST</v>
      </c>
      <c r="AP86" s="27">
        <f t="shared" ca="1" si="12"/>
        <v>112</v>
      </c>
      <c r="AQ86" s="21">
        <f t="shared" ca="1" si="13"/>
        <v>1</v>
      </c>
      <c r="AR86" s="21">
        <f t="shared" ca="1" si="13"/>
        <v>97</v>
      </c>
      <c r="AS86" s="21">
        <f t="shared" ca="1" si="13"/>
        <v>27</v>
      </c>
      <c r="AT86" s="21">
        <f t="shared" ca="1" si="13"/>
        <v>56</v>
      </c>
      <c r="AU86" s="21">
        <f t="shared" ca="1" si="13"/>
        <v>6</v>
      </c>
      <c r="AV86" s="21">
        <f t="shared" si="14"/>
        <v>3</v>
      </c>
      <c r="AW86" s="21">
        <f t="shared" si="15"/>
        <v>78</v>
      </c>
      <c r="AX86" s="21">
        <f t="shared" si="16"/>
        <v>39</v>
      </c>
      <c r="AY86" s="21">
        <f t="shared" si="17"/>
        <v>65</v>
      </c>
      <c r="AZ86" s="21">
        <f t="shared" si="18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2016:4:1:7:EAST</v>
      </c>
      <c r="AP87" s="27">
        <f t="shared" ca="1" si="12"/>
        <v>122</v>
      </c>
      <c r="AQ87" s="21">
        <f t="shared" ca="1" si="13"/>
        <v>3</v>
      </c>
      <c r="AR87" s="21">
        <f t="shared" ca="1" si="13"/>
        <v>73</v>
      </c>
      <c r="AS87" s="21">
        <f t="shared" ca="1" si="13"/>
        <v>25</v>
      </c>
      <c r="AT87" s="21">
        <f t="shared" ca="1" si="13"/>
        <v>57</v>
      </c>
      <c r="AU87" s="21">
        <f t="shared" ca="1" si="13"/>
        <v>8</v>
      </c>
      <c r="AV87" s="21">
        <f t="shared" si="14"/>
        <v>3</v>
      </c>
      <c r="AW87" s="21">
        <f t="shared" si="15"/>
        <v>78</v>
      </c>
      <c r="AX87" s="21">
        <f t="shared" si="16"/>
        <v>39</v>
      </c>
      <c r="AY87" s="21">
        <f t="shared" si="17"/>
        <v>65</v>
      </c>
      <c r="AZ87" s="21">
        <f t="shared" si="18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2016:4:2:7:EAST</v>
      </c>
      <c r="AP88" s="27">
        <f t="shared" ca="1" si="12"/>
        <v>131</v>
      </c>
      <c r="AQ88" s="21">
        <f t="shared" ca="1" si="13"/>
        <v>0</v>
      </c>
      <c r="AR88" s="21">
        <f t="shared" ca="1" si="13"/>
        <v>18</v>
      </c>
      <c r="AS88" s="21">
        <f t="shared" ca="1" si="13"/>
        <v>5</v>
      </c>
      <c r="AT88" s="21">
        <f t="shared" ca="1" si="13"/>
        <v>9</v>
      </c>
      <c r="AU88" s="21">
        <f t="shared" ca="1" si="13"/>
        <v>0</v>
      </c>
      <c r="AV88" s="21">
        <f t="shared" si="14"/>
        <v>3</v>
      </c>
      <c r="AW88" s="21">
        <f t="shared" si="15"/>
        <v>78</v>
      </c>
      <c r="AX88" s="21">
        <f t="shared" si="16"/>
        <v>39</v>
      </c>
      <c r="AY88" s="21">
        <f t="shared" si="17"/>
        <v>65</v>
      </c>
      <c r="AZ88" s="21">
        <f t="shared" si="18"/>
        <v>13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2284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2442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8</v>
      </c>
      <c r="AN100" s="27"/>
    </row>
    <row r="101" spans="23:50">
      <c r="W101" s="7" t="s">
        <v>443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47%</v>
      </c>
      <c r="Y102" s="30">
        <f ca="1">IFERROR(X101/SUM(X100:X101),"0")</f>
        <v>0.46666666666666667</v>
      </c>
      <c r="Z102" s="7" t="str">
        <f ca="1">TEXT(Y102,"00%")</f>
        <v>47%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88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2016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2460</v>
      </c>
      <c r="E2" s="77" t="str">
        <f>$A$3</f>
        <v>松山地區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SONGSHAN_DISTRICT_GRAPH!$AC$89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2016:4:2:7:SONGSHAN_ZL</v>
      </c>
      <c r="D12" s="64" t="e">
        <f>MATCH($C12,REPORT_DATA_BY_COMP!$A:$A,0)</f>
        <v>#N/A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2066</v>
      </c>
      <c r="C13" s="64" t="str">
        <f>CONCATENATE(YEAR,":",MONTH,":",WEEK,":",WEEKDAY,":",$B13)</f>
        <v>2016:4:2:7:SONGSHAN_S</v>
      </c>
      <c r="D13" s="64">
        <f>MATCH($C13,REPORT_DATA_BY_COMP!$A:$A,0)</f>
        <v>1175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2016:4:2:7:NEIHU_E</v>
      </c>
      <c r="D14" s="64" t="e">
        <f>MATCH($C14,REPORT_DATA_BY_COMP!$A:$A,0)</f>
        <v>#N/A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2020</v>
      </c>
      <c r="C15" s="64" t="str">
        <f>CONCATENATE(YEAR,":",MONTH,":",WEEK,":",WEEKDAY,":",$B15)</f>
        <v>2016:4:2:7:NEIHU_S</v>
      </c>
      <c r="D15" s="64" t="e">
        <f>MATCH($C15,REPORT_DATA_BY_COMP!$A:$A,0)</f>
        <v>#N/A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3</v>
      </c>
      <c r="K16" s="11">
        <f t="shared" si="0"/>
        <v>2</v>
      </c>
      <c r="L16" s="48">
        <f t="shared" si="0"/>
        <v>0</v>
      </c>
      <c r="M16" s="57">
        <f t="shared" si="0"/>
        <v>0</v>
      </c>
      <c r="N16" s="51">
        <f t="shared" si="0"/>
        <v>10</v>
      </c>
      <c r="O16" s="11">
        <f t="shared" si="0"/>
        <v>5</v>
      </c>
      <c r="P16" s="11">
        <f t="shared" si="0"/>
        <v>8</v>
      </c>
      <c r="Q16" s="11">
        <f t="shared" si="0"/>
        <v>4</v>
      </c>
      <c r="R16" s="11">
        <f t="shared" si="0"/>
        <v>0</v>
      </c>
      <c r="S16" s="11">
        <f t="shared" si="0"/>
        <v>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2016:4:1:7:SONGSHAN</v>
      </c>
      <c r="D19" s="64">
        <f>MATCH($C19,REPORT_DATA_BY_DISTRICT!$A:$A, 0)</f>
        <v>355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CONCATENATE(YEAR,":",MONTH,":2:",WEEKLY_REPORT_DAY,":", $A$1)</f>
        <v>2016:4:2:7:SONGSHAN</v>
      </c>
      <c r="D20" s="64">
        <f>MATCH($C20,REPORT_DATA_BY_DISTRICT!$A:$A, 0)</f>
        <v>373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8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</v>
      </c>
    </row>
    <row r="21" spans="3:19" ht="15" customHeight="1">
      <c r="C21" s="64" t="str">
        <f>CONCATENATE(YEAR,":",MONTH,":3:",WEEKLY_REPORT_DAY,":", $A$1)</f>
        <v>2016:4:3:7:SONGSHAN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2016:4:4:7:SONGSHAN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2016:4:5:7:SONGSHAN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8</v>
      </c>
      <c r="K24" s="17">
        <f t="shared" si="1"/>
        <v>20</v>
      </c>
      <c r="L24" s="49">
        <f t="shared" si="1"/>
        <v>0</v>
      </c>
      <c r="M24" s="17">
        <f t="shared" si="1"/>
        <v>0</v>
      </c>
      <c r="N24" s="52">
        <f t="shared" si="1"/>
        <v>36</v>
      </c>
      <c r="O24" s="17">
        <f t="shared" si="1"/>
        <v>14</v>
      </c>
      <c r="P24" s="17">
        <f t="shared" si="1"/>
        <v>39</v>
      </c>
      <c r="Q24" s="17">
        <f t="shared" si="1"/>
        <v>17</v>
      </c>
      <c r="R24" s="17">
        <f t="shared" si="1"/>
        <v>1</v>
      </c>
      <c r="S24" s="17">
        <f>SUM(S19:S23)</f>
        <v>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8" priority="2">
      <formula>J12=""</formula>
    </cfRule>
    <cfRule type="expression" dxfId="147" priority="3">
      <formula>AND(M$10&lt;&gt;"",M12&lt;M$10)</formula>
    </cfRule>
    <cfRule type="expression" dxfId="146" priority="4">
      <formula>AND(M$10&lt;&gt;"",M12&gt;=M$10)</formula>
    </cfRule>
    <cfRule type="expression" dxfId="145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2016:1:4:7:SONGSHAN</v>
      </c>
      <c r="AP77" s="27">
        <f t="shared" ref="AP77:AP88" ca="1" si="12">MATCH(AO77,INDIRECT(CONCATENATE($X$93,"$A:$A")),0)</f>
        <v>46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20</v>
      </c>
      <c r="AS77" s="21">
        <f t="shared" ca="1" si="13"/>
        <v>7</v>
      </c>
      <c r="AT77" s="21">
        <f t="shared" ca="1" si="13"/>
        <v>12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2016:1:5:7:SONGSHAN</v>
      </c>
      <c r="AP78" s="27">
        <f t="shared" ca="1" si="12"/>
        <v>78</v>
      </c>
      <c r="AQ78" s="21">
        <f t="shared" ca="1" si="13"/>
        <v>1</v>
      </c>
      <c r="AR78" s="21">
        <f t="shared" ca="1" si="13"/>
        <v>20</v>
      </c>
      <c r="AS78" s="21">
        <f t="shared" ca="1" si="13"/>
        <v>4</v>
      </c>
      <c r="AT78" s="21">
        <f t="shared" ca="1" si="13"/>
        <v>14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2016:2:1:7:SONGSHAN</v>
      </c>
      <c r="AP79" s="27">
        <f t="shared" ca="1" si="12"/>
        <v>110</v>
      </c>
      <c r="AQ79" s="21">
        <f t="shared" ca="1" si="13"/>
        <v>1</v>
      </c>
      <c r="AR79" s="21">
        <f t="shared" ca="1" si="13"/>
        <v>26</v>
      </c>
      <c r="AS79" s="21">
        <f t="shared" ca="1" si="13"/>
        <v>4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2016:2:2:7:SONGSHAN</v>
      </c>
      <c r="AP80" s="27">
        <f t="shared" ca="1" si="12"/>
        <v>142</v>
      </c>
      <c r="AQ80" s="21">
        <f t="shared" ca="1" si="13"/>
        <v>0</v>
      </c>
      <c r="AR80" s="21">
        <f t="shared" ca="1" si="13"/>
        <v>23</v>
      </c>
      <c r="AS80" s="21">
        <f t="shared" ca="1" si="13"/>
        <v>7</v>
      </c>
      <c r="AT80" s="21">
        <f t="shared" ca="1" si="13"/>
        <v>14</v>
      </c>
      <c r="AU80" s="21">
        <f t="shared" ca="1" si="13"/>
        <v>2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2016:2:3:7:SONGSHAN</v>
      </c>
      <c r="AP81" s="27">
        <f t="shared" ca="1" si="12"/>
        <v>174</v>
      </c>
      <c r="AQ81" s="21">
        <f t="shared" ca="1" si="13"/>
        <v>0</v>
      </c>
      <c r="AR81" s="21">
        <f t="shared" ca="1" si="13"/>
        <v>22</v>
      </c>
      <c r="AS81" s="21">
        <f t="shared" ca="1" si="13"/>
        <v>8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2016:2:4:7:SONGSHAN</v>
      </c>
      <c r="AP82" s="27">
        <f t="shared" ca="1" si="12"/>
        <v>206</v>
      </c>
      <c r="AQ82" s="21">
        <f t="shared" ca="1" si="13"/>
        <v>0</v>
      </c>
      <c r="AR82" s="21">
        <f t="shared" ca="1" si="13"/>
        <v>24</v>
      </c>
      <c r="AS82" s="21">
        <f t="shared" ca="1" si="13"/>
        <v>14</v>
      </c>
      <c r="AT82" s="21">
        <f t="shared" ca="1" si="13"/>
        <v>16</v>
      </c>
      <c r="AU82" s="21">
        <f t="shared" ca="1" si="13"/>
        <v>3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2016:3:1:7:SONGSHAN</v>
      </c>
      <c r="AP83" s="27">
        <f t="shared" ca="1" si="12"/>
        <v>237</v>
      </c>
      <c r="AQ83" s="21">
        <f t="shared" ca="1" si="13"/>
        <v>0</v>
      </c>
      <c r="AR83" s="21">
        <f t="shared" ca="1" si="13"/>
        <v>19</v>
      </c>
      <c r="AS83" s="21">
        <f t="shared" ca="1" si="13"/>
        <v>16</v>
      </c>
      <c r="AT83" s="21">
        <f t="shared" ca="1" si="13"/>
        <v>19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2016:3:2:7:SONGSHAN</v>
      </c>
      <c r="AP84" s="27">
        <f t="shared" ca="1" si="12"/>
        <v>267</v>
      </c>
      <c r="AQ84" s="21">
        <f t="shared" ca="1" si="13"/>
        <v>0</v>
      </c>
      <c r="AR84" s="21">
        <f t="shared" ca="1" si="13"/>
        <v>26</v>
      </c>
      <c r="AS84" s="21">
        <f t="shared" ca="1" si="13"/>
        <v>10</v>
      </c>
      <c r="AT84" s="21">
        <f t="shared" ca="1" si="13"/>
        <v>8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2016:3:3:7:SONGSHAN</v>
      </c>
      <c r="AP85" s="27">
        <f t="shared" ca="1" si="12"/>
        <v>296</v>
      </c>
      <c r="AQ85" s="21">
        <f t="shared" ca="1" si="13"/>
        <v>0</v>
      </c>
      <c r="AR85" s="21">
        <f t="shared" ca="1" si="13"/>
        <v>27</v>
      </c>
      <c r="AS85" s="21">
        <f t="shared" ca="1" si="13"/>
        <v>10</v>
      </c>
      <c r="AT85" s="21">
        <f t="shared" ca="1" si="13"/>
        <v>27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2016:3:4:7:SONGSHAN</v>
      </c>
      <c r="AP86" s="27">
        <f t="shared" ca="1" si="12"/>
        <v>326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11</v>
      </c>
      <c r="AT86" s="21">
        <f t="shared" ca="1" si="13"/>
        <v>19</v>
      </c>
      <c r="AU86" s="21">
        <f t="shared" ca="1" si="13"/>
        <v>3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2016:4:1:7:SONGSHAN</v>
      </c>
      <c r="AP87" s="27">
        <f t="shared" ca="1" si="12"/>
        <v>355</v>
      </c>
      <c r="AQ87" s="21">
        <f t="shared" ca="1" si="13"/>
        <v>0</v>
      </c>
      <c r="AR87" s="21">
        <f t="shared" ca="1" si="13"/>
        <v>26</v>
      </c>
      <c r="AS87" s="21">
        <f t="shared" ca="1" si="13"/>
        <v>9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2016:4:2:7:SONGSHAN</v>
      </c>
      <c r="AP88" s="27">
        <f t="shared" ca="1" si="12"/>
        <v>373</v>
      </c>
      <c r="AQ88" s="21">
        <f t="shared" ca="1" si="13"/>
        <v>0</v>
      </c>
      <c r="AR88" s="21">
        <f t="shared" ca="1" si="13"/>
        <v>10</v>
      </c>
      <c r="AS88" s="21">
        <f t="shared" ca="1" si="13"/>
        <v>5</v>
      </c>
      <c r="AT88" s="21">
        <f t="shared" ca="1" si="13"/>
        <v>4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2016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35" zoomScaleNormal="100" zoomScaleSheetLayoutView="115" workbookViewId="0">
      <selection activeCell="Q25" sqref="Q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1955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2463</v>
      </c>
      <c r="E2" s="77" t="str">
        <f>$A$3</f>
        <v>基隆地區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JILONG_DISTRICT_GRAPH!$AC$89</f>
        <v>2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2289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1953</v>
      </c>
      <c r="C12" s="64" t="str">
        <f>CONCATENATE(YEAR,":",MONTH,":",WEEK,":",WEEKDAY,":",$B12)</f>
        <v>2016:4:2:7:JILONG_A_E</v>
      </c>
      <c r="D12" s="64" t="e">
        <f>MATCH($C12,REPORT_DATA_BY_COMP!$A:$A,0)</f>
        <v>#N/A</v>
      </c>
      <c r="E12" s="65" t="str">
        <f>SUBSTITUTE(VLOOKUP($B12,COMP_LIST!$A:$AA,5,FALSE),"EL","")</f>
        <v xml:space="preserve">E. Brinton DL / James </v>
      </c>
      <c r="F12" s="4" t="str">
        <f>VLOOKUP($B12,COMP_LIST!$A:$AA,3,FALSE)</f>
        <v>Jilong A E</v>
      </c>
      <c r="G12" s="4" t="str">
        <f>VLOOKUP($B12,COMP_LIST!$A:$AA,4,FALSE)</f>
        <v>基隆 A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1959</v>
      </c>
      <c r="C13" s="64" t="str">
        <f>CONCATENATE(YEAR,":",MONTH,":",WEEK,":",WEEKDAY,":",$B13)</f>
        <v>2016:4:2:7:JILONG_B_E</v>
      </c>
      <c r="D13" s="64" t="e">
        <f>MATCH($C13,REPORT_DATA_BY_COMP!$A:$A,0)</f>
        <v>#N/A</v>
      </c>
      <c r="E13" s="65" t="str">
        <f>SUBSTITUTE(VLOOKUP($B13,COMP_LIST!$A:$AA,5,FALSE),"EL","")</f>
        <v>E. Andelin / Lin</v>
      </c>
      <c r="F13" s="4" t="str">
        <f>VLOOKUP($B13,COMP_LIST!$A:$AA,3,FALSE)</f>
        <v>Jilong B E</v>
      </c>
      <c r="G13" s="4" t="str">
        <f>VLOOKUP($B13,COMP_LIST!$A:$AA,4,FALSE)</f>
        <v>基隆 B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2016:4:1:7:JILONG</v>
      </c>
      <c r="D17" s="64">
        <f>MATCH($C17,REPORT_DATA_BY_DISTRICT!$A:$A, 0)</f>
        <v>349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29</v>
      </c>
      <c r="Q17" s="10">
        <f>IFERROR(INDEX(REPORT_DATA_BY_DISTRICT!$A:$AH,$D17,MATCH(Q$8,REPORT_DATA_BY_DISTRICT!$A$1:$AH$1,0)), "")</f>
        <v>13</v>
      </c>
      <c r="R17" s="10">
        <f>IFERROR(INDEX(REPORT_DATA_BY_DISTRICT!$A:$AH,$D17,MATCH(R$8,REPORT_DATA_BY_DISTRICT!$A$1:$AH$1,0)), "")</f>
        <v>3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2016:4:2:7:JILONG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2016:4:3:7:JILONG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2016:4:4:7:JILONG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2016:4:5:7:JILONG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17">
        <f t="shared" si="1"/>
        <v>1</v>
      </c>
      <c r="N22" s="52">
        <f t="shared" si="1"/>
        <v>9</v>
      </c>
      <c r="O22" s="17">
        <f t="shared" si="1"/>
        <v>4</v>
      </c>
      <c r="P22" s="17">
        <f t="shared" si="1"/>
        <v>29</v>
      </c>
      <c r="Q22" s="17">
        <f t="shared" si="1"/>
        <v>13</v>
      </c>
      <c r="R22" s="17">
        <f t="shared" si="1"/>
        <v>3</v>
      </c>
      <c r="S22" s="17">
        <f>SUM(S17:S21)</f>
        <v>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4" priority="7">
      <formula>AND(M$9&lt;&gt;"",M12&gt;=M$9)</formula>
    </cfRule>
  </conditionalFormatting>
  <conditionalFormatting sqref="M12:S13">
    <cfRule type="expression" dxfId="143" priority="6">
      <formula>J12=""</formula>
    </cfRule>
    <cfRule type="expression" dxfId="142" priority="8">
      <formula>AND(M$10&lt;&gt;"",M12&lt;M$10)</formula>
    </cfRule>
    <cfRule type="expression" dxfId="141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73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2016:1:4:7:JILONG</v>
      </c>
      <c r="AP77" s="27">
        <f t="shared" ref="AP77:AP88" ca="1" si="12">MATCH(AO77,INDIRECT(CONCATENATE($X$93,"$A:$A")),0)</f>
        <v>39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8</v>
      </c>
      <c r="AT77" s="21">
        <f t="shared" ca="1" si="13"/>
        <v>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2016:1:5:7:JILONG</v>
      </c>
      <c r="AP78" s="27">
        <f t="shared" ca="1" si="12"/>
        <v>71</v>
      </c>
      <c r="AQ78" s="21">
        <f t="shared" ca="1" si="13"/>
        <v>0</v>
      </c>
      <c r="AR78" s="21">
        <f t="shared" ca="1" si="13"/>
        <v>12</v>
      </c>
      <c r="AS78" s="21">
        <f t="shared" ca="1" si="13"/>
        <v>4</v>
      </c>
      <c r="AT78" s="21">
        <f t="shared" ca="1" si="13"/>
        <v>7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2016:2:1:7:JILONG</v>
      </c>
      <c r="AP79" s="27">
        <f t="shared" ca="1" si="12"/>
        <v>103</v>
      </c>
      <c r="AQ79" s="21">
        <f t="shared" ca="1" si="13"/>
        <v>0</v>
      </c>
      <c r="AR79" s="21">
        <f t="shared" ca="1" si="13"/>
        <v>13</v>
      </c>
      <c r="AS79" s="21">
        <f t="shared" ca="1" si="13"/>
        <v>9</v>
      </c>
      <c r="AT79" s="21">
        <f t="shared" ca="1" si="13"/>
        <v>8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2016:2:2:7:JILONG</v>
      </c>
      <c r="AP80" s="27">
        <f t="shared" ca="1" si="12"/>
        <v>135</v>
      </c>
      <c r="AQ80" s="21">
        <f t="shared" ca="1" si="13"/>
        <v>0</v>
      </c>
      <c r="AR80" s="21">
        <f t="shared" ca="1" si="13"/>
        <v>12</v>
      </c>
      <c r="AS80" s="21">
        <f t="shared" ca="1" si="13"/>
        <v>6</v>
      </c>
      <c r="AT80" s="21">
        <f t="shared" ca="1" si="13"/>
        <v>5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2016:2:3:7:JILONG</v>
      </c>
      <c r="AP81" s="27">
        <f t="shared" ca="1" si="12"/>
        <v>167</v>
      </c>
      <c r="AQ81" s="21">
        <f t="shared" ca="1" si="13"/>
        <v>1</v>
      </c>
      <c r="AR81" s="21">
        <f t="shared" ca="1" si="13"/>
        <v>13</v>
      </c>
      <c r="AS81" s="21">
        <f t="shared" ca="1" si="13"/>
        <v>6</v>
      </c>
      <c r="AT81" s="21">
        <f t="shared" ca="1" si="13"/>
        <v>8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2016:2:4:7:JILONG</v>
      </c>
      <c r="AP82" s="27">
        <f t="shared" ca="1" si="12"/>
        <v>199</v>
      </c>
      <c r="AQ82" s="21">
        <f t="shared" ca="1" si="13"/>
        <v>0</v>
      </c>
      <c r="AR82" s="21">
        <f t="shared" ca="1" si="13"/>
        <v>14</v>
      </c>
      <c r="AS82" s="21">
        <f t="shared" ca="1" si="13"/>
        <v>6</v>
      </c>
      <c r="AT82" s="21">
        <f t="shared" ca="1" si="13"/>
        <v>3</v>
      </c>
      <c r="AU82" s="21">
        <f t="shared" ca="1" si="13"/>
        <v>2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2016:3:1:7:JILONG</v>
      </c>
      <c r="AP83" s="27">
        <f t="shared" ca="1" si="12"/>
        <v>230</v>
      </c>
      <c r="AQ83" s="21">
        <f t="shared" ca="1" si="13"/>
        <v>0</v>
      </c>
      <c r="AR83" s="21">
        <f t="shared" ca="1" si="13"/>
        <v>13</v>
      </c>
      <c r="AS83" s="21">
        <f t="shared" ca="1" si="13"/>
        <v>6</v>
      </c>
      <c r="AT83" s="21">
        <f t="shared" ca="1" si="13"/>
        <v>6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2016:3:2:7:JILONG</v>
      </c>
      <c r="AP84" s="27">
        <f t="shared" ca="1" si="12"/>
        <v>261</v>
      </c>
      <c r="AQ84" s="21">
        <f t="shared" ca="1" si="13"/>
        <v>0</v>
      </c>
      <c r="AR84" s="21">
        <f t="shared" ca="1" si="13"/>
        <v>15</v>
      </c>
      <c r="AS84" s="21">
        <f t="shared" ca="1" si="13"/>
        <v>5</v>
      </c>
      <c r="AT84" s="21">
        <f t="shared" ca="1" si="13"/>
        <v>5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2016:3:3:7:JILONG</v>
      </c>
      <c r="AP85" s="27">
        <f t="shared" ca="1" si="12"/>
        <v>290</v>
      </c>
      <c r="AQ85" s="21">
        <f t="shared" ca="1" si="13"/>
        <v>0</v>
      </c>
      <c r="AR85" s="21">
        <f t="shared" ca="1" si="13"/>
        <v>14</v>
      </c>
      <c r="AS85" s="21">
        <f t="shared" ca="1" si="13"/>
        <v>5</v>
      </c>
      <c r="AT85" s="21">
        <f t="shared" ca="1" si="13"/>
        <v>6</v>
      </c>
      <c r="AU85" s="21">
        <f t="shared" ca="1" si="13"/>
        <v>1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2016:3:4:7:JILONG</v>
      </c>
      <c r="AP86" s="27">
        <f t="shared" ca="1" si="12"/>
        <v>320</v>
      </c>
      <c r="AQ86" s="21">
        <f t="shared" ca="1" si="13"/>
        <v>0</v>
      </c>
      <c r="AR86" s="21">
        <f t="shared" ca="1" si="13"/>
        <v>15</v>
      </c>
      <c r="AS86" s="21">
        <f t="shared" ca="1" si="13"/>
        <v>7</v>
      </c>
      <c r="AT86" s="21">
        <f t="shared" ca="1" si="13"/>
        <v>8</v>
      </c>
      <c r="AU86" s="21">
        <f t="shared" ca="1" si="13"/>
        <v>2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2016:4:1:7:JILONG</v>
      </c>
      <c r="AP87" s="27">
        <f t="shared" ca="1" si="12"/>
        <v>349</v>
      </c>
      <c r="AQ87" s="21">
        <f t="shared" ca="1" si="13"/>
        <v>1</v>
      </c>
      <c r="AR87" s="21">
        <f t="shared" ca="1" si="13"/>
        <v>9</v>
      </c>
      <c r="AS87" s="21">
        <f t="shared" ca="1" si="13"/>
        <v>4</v>
      </c>
      <c r="AT87" s="21">
        <f t="shared" ca="1" si="13"/>
        <v>13</v>
      </c>
      <c r="AU87" s="21">
        <f t="shared" ca="1" si="13"/>
        <v>3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2016:4:2:7:JILONG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2189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2465</v>
      </c>
      <c r="E2" s="77" t="str">
        <f>$A$3</f>
        <v>汐止地區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XIZHI_DISTRICT_GRAPH!$AC$89</f>
        <v>5</v>
      </c>
      <c r="I5" s="90"/>
      <c r="J5" s="90"/>
      <c r="K5" s="91"/>
      <c r="L5" s="45">
        <f>$M$23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2290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2187</v>
      </c>
      <c r="C12" s="64" t="str">
        <f>CONCATENATE(YEAR,":",MONTH,":",WEEK,":",WEEKDAY,":",$B12)</f>
        <v>2016:4:2:7:XIZHI_A_E</v>
      </c>
      <c r="D12" s="64" t="e">
        <f>MATCH($C12,REPORT_DATA_BY_COMP!$A:$A,0)</f>
        <v>#N/A</v>
      </c>
      <c r="E12" s="65" t="str">
        <f>SUBSTITUTE(VLOOKUP($B12,COMP_LIST!$A:$AA,5,FALSE),"EL","")</f>
        <v>E. Jacobson DL / Chiu Falck</v>
      </c>
      <c r="F12" s="4" t="str">
        <f>VLOOKUP($B12,COMP_LIST!$A:$AA,3,FALSE)</f>
        <v>Xizhi A E</v>
      </c>
      <c r="G12" s="4" t="str">
        <f>VLOOKUP($B12,COMP_LIST!$A:$AA,4,FALSE)</f>
        <v>汐止 A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2192</v>
      </c>
      <c r="C13" s="64" t="str">
        <f>CONCATENATE(YEAR,":",MONTH,":",WEEK,":",WEEKDAY,":",$B13)</f>
        <v>2016:4:2:7:XIZHI_B_E</v>
      </c>
      <c r="D13" s="64" t="e">
        <f>MATCH($C13,REPORT_DATA_BY_COMP!$A:$A,0)</f>
        <v>#N/A</v>
      </c>
      <c r="E13" s="65" t="str">
        <f>SUBSTITUTE(VLOOKUP($B13,COMP_LIST!$A:$AA,5,FALSE),"EL","")</f>
        <v>E. Griffin / Joly</v>
      </c>
      <c r="F13" s="4" t="str">
        <f>VLOOKUP($B13,COMP_LIST!$A:$AA,3,FALSE)</f>
        <v>Xizhi B E</v>
      </c>
      <c r="G13" s="4" t="str">
        <f>VLOOKUP($B13,COMP_LIST!$A:$AA,4,FALSE)</f>
        <v>汐止 B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2195</v>
      </c>
      <c r="C14" s="64" t="str">
        <f>CONCATENATE(YEAR,":",MONTH,":",WEEK,":",WEEKDAY,":",$B14)</f>
        <v>2016:4:2:7:XIZHI_S</v>
      </c>
      <c r="D14" s="64" t="e">
        <f>MATCH($C14,REPORT_DATA_BY_COMP!$A:$A,0)</f>
        <v>#N/A</v>
      </c>
      <c r="E14" s="65" t="str">
        <f>SUBSTITUTE(VLOOKUP($B14,COMP_LIST!$A:$AA,5,FALSE),"EL","")</f>
        <v>S. Parkin  / Fang</v>
      </c>
      <c r="F14" s="4" t="str">
        <f>VLOOKUP($B14,COMP_LIST!$A:$AA,3,FALSE)</f>
        <v>Xizhi S</v>
      </c>
      <c r="G14" s="4" t="str">
        <f>VLOOKUP($B14,COMP_LIST!$A:$AA,4,FALSE)</f>
        <v>汐止姐妹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2016:4:1:7:XIZHI</v>
      </c>
      <c r="D18" s="64">
        <f>MATCH($C18,REPORT_DATA_BY_DISTRICT!$A:$A, 0)</f>
        <v>366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17</v>
      </c>
    </row>
    <row r="19" spans="3:19" ht="15" customHeight="1">
      <c r="C19" s="64" t="str">
        <f>CONCATENATE(YEAR,":",MONTH,":2:",WEEKLY_REPORT_DAY,":", $A$1)</f>
        <v>2016:4:2:7:XIZHI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2016:4:3:7:XIZHI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2016:4:4:7:XIZHI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2016:4:5:7:XIZHI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3</v>
      </c>
      <c r="K23" s="17">
        <f t="shared" si="1"/>
        <v>5</v>
      </c>
      <c r="L23" s="49">
        <f t="shared" si="1"/>
        <v>0</v>
      </c>
      <c r="M23" s="17">
        <f t="shared" si="1"/>
        <v>2</v>
      </c>
      <c r="N23" s="52">
        <f t="shared" si="1"/>
        <v>12</v>
      </c>
      <c r="O23" s="17">
        <f t="shared" si="1"/>
        <v>5</v>
      </c>
      <c r="P23" s="17">
        <f t="shared" si="1"/>
        <v>17</v>
      </c>
      <c r="Q23" s="17">
        <f t="shared" si="1"/>
        <v>7</v>
      </c>
      <c r="R23" s="17">
        <f t="shared" si="1"/>
        <v>2</v>
      </c>
      <c r="S23" s="17">
        <f>SUM(S18:S22)</f>
        <v>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0" priority="1">
      <formula>J12=""</formula>
    </cfRule>
    <cfRule type="expression" dxfId="139" priority="2">
      <formula>AND(M$9&lt;&gt;"",M12&gt;=M$9)</formula>
    </cfRule>
    <cfRule type="expression" dxfId="138" priority="3">
      <formula>AND(M$10&lt;&gt;"",M12&lt;M$10)</formula>
    </cfRule>
    <cfRule type="expression" dxfId="13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2016:1:4:7:XIZHI</v>
      </c>
      <c r="AP77" s="27">
        <f t="shared" ref="AP77:AP88" ca="1" si="12">MATCH(AO77,INDIRECT(CONCATENATE($X$93,"$A:$A")),0)</f>
        <v>59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7</v>
      </c>
      <c r="AT77" s="21">
        <f t="shared" ca="1" si="13"/>
        <v>17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2016:1:5:7:XIZHI</v>
      </c>
      <c r="AP78" s="27">
        <f t="shared" ca="1" si="12"/>
        <v>91</v>
      </c>
      <c r="AQ78" s="21">
        <f t="shared" ca="1" si="13"/>
        <v>2</v>
      </c>
      <c r="AR78" s="21">
        <f t="shared" ca="1" si="13"/>
        <v>8</v>
      </c>
      <c r="AS78" s="21">
        <f t="shared" ca="1" si="13"/>
        <v>5</v>
      </c>
      <c r="AT78" s="21">
        <f t="shared" ca="1" si="13"/>
        <v>16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2016:2:1:7:XIZHI</v>
      </c>
      <c r="AP79" s="27">
        <f t="shared" ca="1" si="12"/>
        <v>123</v>
      </c>
      <c r="AQ79" s="21">
        <f t="shared" ca="1" si="13"/>
        <v>0</v>
      </c>
      <c r="AR79" s="21">
        <f t="shared" ca="1" si="13"/>
        <v>13</v>
      </c>
      <c r="AS79" s="21">
        <f t="shared" ca="1" si="13"/>
        <v>4</v>
      </c>
      <c r="AT79" s="21">
        <f t="shared" ca="1" si="13"/>
        <v>18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2016:2:2:7:XIZHI</v>
      </c>
      <c r="AP80" s="27">
        <f t="shared" ca="1" si="12"/>
        <v>155</v>
      </c>
      <c r="AQ80" s="21">
        <f t="shared" ca="1" si="13"/>
        <v>0</v>
      </c>
      <c r="AR80" s="21">
        <f t="shared" ca="1" si="13"/>
        <v>15</v>
      </c>
      <c r="AS80" s="21">
        <f t="shared" ca="1" si="13"/>
        <v>3</v>
      </c>
      <c r="AT80" s="21">
        <f t="shared" ca="1" si="13"/>
        <v>13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2016:2:3:7:XIZHI</v>
      </c>
      <c r="AP81" s="27">
        <f t="shared" ca="1" si="12"/>
        <v>187</v>
      </c>
      <c r="AQ81" s="21">
        <f t="shared" ca="1" si="13"/>
        <v>1</v>
      </c>
      <c r="AR81" s="21">
        <f t="shared" ca="1" si="13"/>
        <v>11</v>
      </c>
      <c r="AS81" s="21">
        <f t="shared" ca="1" si="13"/>
        <v>4</v>
      </c>
      <c r="AT81" s="21">
        <f t="shared" ca="1" si="13"/>
        <v>14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2016:2:4:7:XIZHI</v>
      </c>
      <c r="AP82" s="27">
        <f t="shared" ca="1" si="12"/>
        <v>218</v>
      </c>
      <c r="AQ82" s="21">
        <f t="shared" ca="1" si="13"/>
        <v>0</v>
      </c>
      <c r="AR82" s="21">
        <f t="shared" ca="1" si="13"/>
        <v>10</v>
      </c>
      <c r="AS82" s="21">
        <f t="shared" ca="1" si="13"/>
        <v>8</v>
      </c>
      <c r="AT82" s="21">
        <f t="shared" ca="1" si="13"/>
        <v>17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2016:3:1:7:XIZHI</v>
      </c>
      <c r="AP83" s="27">
        <f t="shared" ca="1" si="12"/>
        <v>249</v>
      </c>
      <c r="AQ83" s="21">
        <f t="shared" ca="1" si="13"/>
        <v>0</v>
      </c>
      <c r="AR83" s="21">
        <f t="shared" ca="1" si="13"/>
        <v>13</v>
      </c>
      <c r="AS83" s="21">
        <f t="shared" ca="1" si="13"/>
        <v>4</v>
      </c>
      <c r="AT83" s="21">
        <f t="shared" ca="1" si="13"/>
        <v>13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2016:3:2:7:XIZHI</v>
      </c>
      <c r="AP84" s="27">
        <f t="shared" ca="1" si="12"/>
        <v>278</v>
      </c>
      <c r="AQ84" s="21">
        <f t="shared" ca="1" si="13"/>
        <v>0</v>
      </c>
      <c r="AR84" s="21">
        <f t="shared" ca="1" si="13"/>
        <v>13</v>
      </c>
      <c r="AS84" s="21">
        <f t="shared" ca="1" si="13"/>
        <v>5</v>
      </c>
      <c r="AT84" s="21">
        <f t="shared" ca="1" si="13"/>
        <v>13</v>
      </c>
      <c r="AU84" s="21">
        <f t="shared" ca="1" si="13"/>
        <v>1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2016:3:3:7:XIZHI</v>
      </c>
      <c r="AP85" s="27">
        <f t="shared" ca="1" si="12"/>
        <v>308</v>
      </c>
      <c r="AQ85" s="21">
        <f t="shared" ca="1" si="13"/>
        <v>0</v>
      </c>
      <c r="AR85" s="21">
        <f t="shared" ca="1" si="13"/>
        <v>10</v>
      </c>
      <c r="AS85" s="21">
        <f t="shared" ca="1" si="13"/>
        <v>3</v>
      </c>
      <c r="AT85" s="21">
        <f t="shared" ca="1" si="13"/>
        <v>17</v>
      </c>
      <c r="AU85" s="21">
        <f t="shared" ca="1" si="13"/>
        <v>1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2016:3:4:7:XIZHI</v>
      </c>
      <c r="AP86" s="27">
        <f t="shared" ca="1" si="12"/>
        <v>337</v>
      </c>
      <c r="AQ86" s="21">
        <f t="shared" ca="1" si="13"/>
        <v>0</v>
      </c>
      <c r="AR86" s="21">
        <f t="shared" ca="1" si="13"/>
        <v>14</v>
      </c>
      <c r="AS86" s="21">
        <f t="shared" ca="1" si="13"/>
        <v>5</v>
      </c>
      <c r="AT86" s="21">
        <f t="shared" ca="1" si="13"/>
        <v>20</v>
      </c>
      <c r="AU86" s="21">
        <f t="shared" ca="1" si="13"/>
        <v>1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2016:4:1:7:XIZHI</v>
      </c>
      <c r="AP87" s="27">
        <f t="shared" ca="1" si="12"/>
        <v>366</v>
      </c>
      <c r="AQ87" s="21">
        <f t="shared" ca="1" si="13"/>
        <v>2</v>
      </c>
      <c r="AR87" s="21">
        <f t="shared" ca="1" si="13"/>
        <v>12</v>
      </c>
      <c r="AS87" s="21">
        <f t="shared" ca="1" si="13"/>
        <v>5</v>
      </c>
      <c r="AT87" s="21">
        <f t="shared" ca="1" si="13"/>
        <v>7</v>
      </c>
      <c r="AU87" s="21">
        <f t="shared" ca="1" si="13"/>
        <v>2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2016:4:2:7:XIZHI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2466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2467</v>
      </c>
      <c r="E2" s="77" t="str">
        <f>$A$3</f>
        <v>宜蘭地區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YILAN_DISTRICT_GRAPH!$AC$89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2291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2198</v>
      </c>
      <c r="C12" s="64" t="str">
        <f>CONCATENATE(YEAR,":",MONTH,":",WEEK,":",WEEKDAY,":",$B12)</f>
        <v>2016:4:2:7:YILAN_E</v>
      </c>
      <c r="D12" s="64">
        <f>MATCH($C12,REPORT_DATA_BY_COMP!$A:$A,0)</f>
        <v>1177</v>
      </c>
      <c r="E12" s="65" t="str">
        <f>SUBSTITUTE(VLOOKUP($B12,COMP_LIST!$A:$AA,5,FALSE),"EL","")</f>
        <v>E. Azua / Puzey / Zhou</v>
      </c>
      <c r="F12" s="4" t="str">
        <f>VLOOKUP($B12,COMP_LIST!$A:$AA,3,FALSE)</f>
        <v>Yilan E</v>
      </c>
      <c r="G12" s="4" t="str">
        <f>VLOOKUP($B12,COMP_LIST!$A:$AA,4,FALSE)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2202</v>
      </c>
      <c r="C13" s="64" t="str">
        <f>CONCATENATE(YEAR,":",MONTH,":",WEEK,":",WEEKDAY,":",$B13)</f>
        <v>2016:4:2:7:YILAN_S</v>
      </c>
      <c r="D13" s="64" t="e">
        <f>MATCH($C13,REPORT_DATA_BY_COMP!$A:$A,0)</f>
        <v>#N/A</v>
      </c>
      <c r="E13" s="65" t="str">
        <f>SUBSTITUTE(VLOOKUP($B13,COMP_LIST!$A:$AA,5,FALSE),"EL","")</f>
        <v>S. Iaone / Li</v>
      </c>
      <c r="F13" s="4" t="str">
        <f>VLOOKUP($B13,COMP_LIST!$A:$AA,3,FALSE)</f>
        <v>Yilan S</v>
      </c>
      <c r="G13" s="4" t="str">
        <f>VLOOKUP($B13,COMP_LIST!$A:$AA,4,FALSE)</f>
        <v>宜蘭姐妹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1981</v>
      </c>
      <c r="C14" s="64" t="str">
        <f>CONCATENATE(YEAR,":",MONTH,":",WEEK,":",WEEKDAY,":",$B14)</f>
        <v>2016:4:2:7:LUODONG_A_E</v>
      </c>
      <c r="D14" s="64" t="e">
        <f>MATCH($C14,REPORT_DATA_BY_COMP!$A:$A,0)</f>
        <v>#N/A</v>
      </c>
      <c r="E14" s="65" t="str">
        <f>SUBSTITUTE(VLOOKUP($B14,COMP_LIST!$A:$AA,5,FALSE),"EL","")</f>
        <v xml:space="preserve">E. Welch DL / Wu </v>
      </c>
      <c r="F14" s="4" t="str">
        <f>VLOOKUP($B14,COMP_LIST!$A:$AA,3,FALSE)</f>
        <v>Luodong A E</v>
      </c>
      <c r="G14" s="4" t="str">
        <f>VLOOKUP($B14,COMP_LIST!$A:$AA,4,FALSE)</f>
        <v>羅東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1986</v>
      </c>
      <c r="C15" s="64" t="str">
        <f>CONCATENATE(YEAR,":",MONTH,":",WEEK,":",WEEKDAY,":",$B15)</f>
        <v>2016:4:2:7:LUODONG_B_E</v>
      </c>
      <c r="D15" s="64" t="e">
        <f>MATCH($C15,REPORT_DATA_BY_COMP!$A:$A,0)</f>
        <v>#N/A</v>
      </c>
      <c r="E15" s="65" t="str">
        <f>SUBSTITUTE(VLOOKUP($B15,COMP_LIST!$A:$AA,5,FALSE),"EL","")</f>
        <v>E. Iverson / Lloyd</v>
      </c>
      <c r="F15" s="4" t="str">
        <f>VLOOKUP($B15,COMP_LIST!$A:$AA,3,FALSE)</f>
        <v>Luodong B E</v>
      </c>
      <c r="G15" s="4" t="str">
        <f>VLOOKUP($B15,COMP_LIST!$A:$AA,4,FALSE)</f>
        <v>羅東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4</v>
      </c>
      <c r="K16" s="11">
        <f t="shared" si="0"/>
        <v>4</v>
      </c>
      <c r="L16" s="11">
        <f t="shared" si="0"/>
        <v>0</v>
      </c>
      <c r="M16" s="11">
        <f t="shared" si="0"/>
        <v>0</v>
      </c>
      <c r="N16" s="11">
        <f t="shared" si="0"/>
        <v>8</v>
      </c>
      <c r="O16" s="11">
        <f t="shared" si="0"/>
        <v>0</v>
      </c>
      <c r="P16" s="11">
        <f t="shared" si="0"/>
        <v>4</v>
      </c>
      <c r="Q16" s="11">
        <f t="shared" si="0"/>
        <v>5</v>
      </c>
      <c r="R16" s="11">
        <f t="shared" si="0"/>
        <v>0</v>
      </c>
      <c r="S16" s="11">
        <f t="shared" si="0"/>
        <v>16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2016:4:1:7:YILAN</v>
      </c>
      <c r="D19" s="64">
        <f>MATCH($C19,REPORT_DATA_BY_DISTRICT!$A:$A, 0)</f>
        <v>367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13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2016:4:2:7:YILAN</v>
      </c>
      <c r="D20" s="64">
        <f>MATCH($C20,REPORT_DATA_BY_DISTRICT!$A:$A, 0)</f>
        <v>375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8</v>
      </c>
      <c r="O20" s="10">
        <f>IFERROR(INDEX(REPORT_DATA_BY_DISTRICT!$A:$AH,$D20,MATCH(O$8,REPORT_DATA_BY_DISTRICT!$A$1:$AH$1,0)), "")</f>
        <v>0</v>
      </c>
      <c r="P20" s="10">
        <f>IFERROR(INDEX(REPORT_DATA_BY_DISTRICT!$A:$AH,$D20,MATCH(P$8,REPORT_DATA_BY_DISTRICT!$A$1:$AH$1,0)), "")</f>
        <v>4</v>
      </c>
      <c r="Q20" s="10">
        <f>IFERROR(INDEX(REPORT_DATA_BY_DISTRICT!$A:$AH,$D20,MATCH(Q$8,REPORT_DATA_BY_DISTRICT!$A$1:$AH$1,0)), "")</f>
        <v>5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16</v>
      </c>
    </row>
    <row r="21" spans="3:19" ht="15" customHeight="1">
      <c r="C21" s="64" t="str">
        <f>CONCATENATE(YEAR,":",MONTH,":3:",WEEKLY_REPORT_DAY,":", $A$1)</f>
        <v>2016:4:3:7:YILAN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2016:4:4:7:YILAN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2016:4:5:7:YILAN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9</v>
      </c>
      <c r="K24" s="17">
        <f t="shared" si="1"/>
        <v>17</v>
      </c>
      <c r="L24" s="49">
        <f t="shared" si="1"/>
        <v>0</v>
      </c>
      <c r="M24" s="17">
        <f t="shared" si="1"/>
        <v>0</v>
      </c>
      <c r="N24" s="52">
        <f t="shared" si="1"/>
        <v>34</v>
      </c>
      <c r="O24" s="17">
        <f t="shared" si="1"/>
        <v>7</v>
      </c>
      <c r="P24" s="17">
        <f t="shared" si="1"/>
        <v>33</v>
      </c>
      <c r="Q24" s="17">
        <f t="shared" si="1"/>
        <v>29</v>
      </c>
      <c r="R24" s="17">
        <f t="shared" si="1"/>
        <v>2</v>
      </c>
      <c r="S24" s="17">
        <f>SUM(S19:S23)</f>
        <v>58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6" priority="1">
      <formula>J12=""</formula>
    </cfRule>
    <cfRule type="expression" dxfId="135" priority="2">
      <formula>AND(M$9&lt;&gt;"",M12&gt;=M$9)</formula>
    </cfRule>
    <cfRule type="expression" dxfId="134" priority="3">
      <formula>AND(M$10&lt;&gt;"",M12&lt;M$10)</formula>
    </cfRule>
    <cfRule type="expression" dxfId="13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2016:1:4:7:YILAN</v>
      </c>
      <c r="AP77" s="27">
        <f t="shared" ref="AP77:AP88" ca="1" si="12">MATCH(AO77,INDIRECT(CONCATENATE($X$93,"$A:$A")),0)</f>
        <v>60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24</v>
      </c>
      <c r="AS77" s="21">
        <f t="shared" ca="1" si="13"/>
        <v>5</v>
      </c>
      <c r="AT77" s="21">
        <f t="shared" ca="1" si="13"/>
        <v>21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2016:1:5:7:YILAN</v>
      </c>
      <c r="AP78" s="27">
        <f t="shared" ca="1" si="12"/>
        <v>92</v>
      </c>
      <c r="AQ78" s="21">
        <f t="shared" ca="1" si="13"/>
        <v>0</v>
      </c>
      <c r="AR78" s="21">
        <f t="shared" ca="1" si="13"/>
        <v>20</v>
      </c>
      <c r="AS78" s="21">
        <f t="shared" ca="1" si="13"/>
        <v>8</v>
      </c>
      <c r="AT78" s="21">
        <f t="shared" ca="1" si="13"/>
        <v>22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2016:2:1:7:YILAN</v>
      </c>
      <c r="AP79" s="27">
        <f t="shared" ca="1" si="12"/>
        <v>124</v>
      </c>
      <c r="AQ79" s="21">
        <f t="shared" ca="1" si="13"/>
        <v>0</v>
      </c>
      <c r="AR79" s="21">
        <f t="shared" ca="1" si="13"/>
        <v>18</v>
      </c>
      <c r="AS79" s="21">
        <f t="shared" ca="1" si="13"/>
        <v>7</v>
      </c>
      <c r="AT79" s="21">
        <f t="shared" ca="1" si="13"/>
        <v>23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0</v>
      </c>
      <c r="AD80" s="21">
        <f t="shared" si="5"/>
        <v>0</v>
      </c>
      <c r="AE80" s="27">
        <f t="shared" ca="1" si="6"/>
        <v>46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2016:2:2:7:YILAN</v>
      </c>
      <c r="AP80" s="27">
        <f t="shared" ca="1" si="12"/>
        <v>156</v>
      </c>
      <c r="AQ80" s="21">
        <f t="shared" ca="1" si="13"/>
        <v>1</v>
      </c>
      <c r="AR80" s="21">
        <f t="shared" ca="1" si="13"/>
        <v>13</v>
      </c>
      <c r="AS80" s="21">
        <f t="shared" ca="1" si="13"/>
        <v>5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2016:2:3:7:YILAN</v>
      </c>
      <c r="AP81" s="27">
        <f t="shared" ca="1" si="12"/>
        <v>188</v>
      </c>
      <c r="AQ81" s="21">
        <f t="shared" ca="1" si="13"/>
        <v>0</v>
      </c>
      <c r="AR81" s="21">
        <f t="shared" ca="1" si="13"/>
        <v>15</v>
      </c>
      <c r="AS81" s="21">
        <f t="shared" ca="1" si="13"/>
        <v>8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2016:2:4:7:YILAN</v>
      </c>
      <c r="AP82" s="27">
        <f t="shared" ca="1" si="12"/>
        <v>219</v>
      </c>
      <c r="AQ82" s="21">
        <f t="shared" ca="1" si="13"/>
        <v>0</v>
      </c>
      <c r="AR82" s="21">
        <f t="shared" ca="1" si="13"/>
        <v>20</v>
      </c>
      <c r="AS82" s="21">
        <f t="shared" ca="1" si="13"/>
        <v>6</v>
      </c>
      <c r="AT82" s="21">
        <f t="shared" ca="1" si="13"/>
        <v>25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2016:3:1:7:YILAN</v>
      </c>
      <c r="AP83" s="27">
        <f t="shared" ca="1" si="12"/>
        <v>250</v>
      </c>
      <c r="AQ83" s="21">
        <f t="shared" ca="1" si="13"/>
        <v>0</v>
      </c>
      <c r="AR83" s="21">
        <f t="shared" ca="1" si="13"/>
        <v>20</v>
      </c>
      <c r="AS83" s="21">
        <f t="shared" ca="1" si="13"/>
        <v>5</v>
      </c>
      <c r="AT83" s="21">
        <f t="shared" ca="1" si="13"/>
        <v>13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2016:3:2:7:YILAN</v>
      </c>
      <c r="AP84" s="27">
        <f t="shared" ca="1" si="12"/>
        <v>279</v>
      </c>
      <c r="AQ84" s="21">
        <f t="shared" ca="1" si="13"/>
        <v>0</v>
      </c>
      <c r="AR84" s="21">
        <f t="shared" ca="1" si="13"/>
        <v>26</v>
      </c>
      <c r="AS84" s="21">
        <f t="shared" ca="1" si="13"/>
        <v>10</v>
      </c>
      <c r="AT84" s="21">
        <f t="shared" ca="1" si="13"/>
        <v>17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2016:3:3:7:YILAN</v>
      </c>
      <c r="AP85" s="27">
        <f t="shared" ca="1" si="12"/>
        <v>309</v>
      </c>
      <c r="AQ85" s="21">
        <f t="shared" ca="1" si="13"/>
        <v>0</v>
      </c>
      <c r="AR85" s="21">
        <f t="shared" ca="1" si="13"/>
        <v>34</v>
      </c>
      <c r="AS85" s="21">
        <f t="shared" ca="1" si="13"/>
        <v>5</v>
      </c>
      <c r="AT85" s="21">
        <f t="shared" ca="1" si="13"/>
        <v>21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2016:3:4:7:YILAN</v>
      </c>
      <c r="AP86" s="27">
        <f t="shared" ca="1" si="12"/>
        <v>338</v>
      </c>
      <c r="AQ86" s="21">
        <f t="shared" ca="1" si="13"/>
        <v>1</v>
      </c>
      <c r="AR86" s="21">
        <f t="shared" ca="1" si="13"/>
        <v>35</v>
      </c>
      <c r="AS86" s="21">
        <f t="shared" ca="1" si="13"/>
        <v>4</v>
      </c>
      <c r="AT86" s="21">
        <f t="shared" ca="1" si="13"/>
        <v>9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2016:4:1:7:YILAN</v>
      </c>
      <c r="AP87" s="27">
        <f t="shared" ca="1" si="12"/>
        <v>367</v>
      </c>
      <c r="AQ87" s="21">
        <f t="shared" ca="1" si="13"/>
        <v>0</v>
      </c>
      <c r="AR87" s="21">
        <f t="shared" ca="1" si="13"/>
        <v>26</v>
      </c>
      <c r="AS87" s="21">
        <f t="shared" ca="1" si="13"/>
        <v>7</v>
      </c>
      <c r="AT87" s="21">
        <f t="shared" ca="1" si="13"/>
        <v>24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2016:4:2:7:YILAN</v>
      </c>
      <c r="AP88" s="27">
        <f t="shared" ca="1" si="12"/>
        <v>375</v>
      </c>
      <c r="AQ88" s="21">
        <f t="shared" ca="1" si="13"/>
        <v>0</v>
      </c>
      <c r="AR88" s="21">
        <f t="shared" ca="1" si="13"/>
        <v>8</v>
      </c>
      <c r="AS88" s="21">
        <f t="shared" ca="1" si="13"/>
        <v>0</v>
      </c>
      <c r="AT88" s="21">
        <f t="shared" ca="1" si="13"/>
        <v>5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2292</v>
      </c>
      <c r="E2" s="77" t="str">
        <f>$A$3</f>
        <v>花蓮地帶</v>
      </c>
      <c r="F2" s="26" t="s">
        <v>800</v>
      </c>
      <c r="G2" s="79">
        <f>$A$6</f>
        <v>65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2293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2294</v>
      </c>
      <c r="E4" s="84">
        <f>DATE</f>
        <v>42470</v>
      </c>
      <c r="F4" s="23" t="s">
        <v>798</v>
      </c>
      <c r="G4" s="24"/>
      <c r="H4" s="86">
        <f>ROUND($G$2/12*MONTH,0)</f>
        <v>22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HUALIAN_ZONE_GRAPH!$AC$89</f>
        <v>7</v>
      </c>
      <c r="I5" s="90"/>
      <c r="J5" s="90"/>
      <c r="K5" s="91"/>
      <c r="L5" s="45">
        <f>$M$28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65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1942</v>
      </c>
      <c r="C12" s="64" t="str">
        <f>CONCATENATE(YEAR,":",MONTH,":",WEEK,":",WEEKDAY,":",$B12)</f>
        <v>2016:4:2:7:HUALIAN_2_ZL</v>
      </c>
      <c r="D12" s="64" t="e">
        <f>MATCH($C12,REPORT_DATA_BY_COMP!$A:$A,0)</f>
        <v>#N/A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1937</v>
      </c>
      <c r="C13" s="64" t="str">
        <f>CONCATENATE(YEAR,":",MONTH,":",WEEK,":",WEEKDAY,":",$B13)</f>
        <v>2016:4:2:7:HUALIAN_2_E</v>
      </c>
      <c r="D13" s="64" t="e">
        <f>MATCH($C13,REPORT_DATA_BY_COMP!$A:$A,0)</f>
        <v>#N/A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1926</v>
      </c>
      <c r="C14" s="64" t="str">
        <f>CONCATENATE(YEAR,":",MONTH,":",WEEK,":",WEEKDAY,":",$B14)</f>
        <v>2016:4:2:7:HUALIAN_1_E</v>
      </c>
      <c r="D14" s="64" t="e">
        <f>MATCH($C14,REPORT_DATA_BY_COMP!$A:$A,0)</f>
        <v>#N/A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1934</v>
      </c>
      <c r="C15" s="64" t="str">
        <f>CONCATENATE(YEAR,":",MONTH,":",WEEK,":",WEEKDAY,":",$B15)</f>
        <v>2016:4:2:7:HUALIAN_1_S</v>
      </c>
      <c r="D15" s="64" t="e">
        <f>MATCH($C15,REPORT_DATA_BY_COMP!$A:$A,0)</f>
        <v>#N/A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1:19" ht="15" customHeight="1">
      <c r="A17" s="1" t="s">
        <v>2297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1946</v>
      </c>
      <c r="C18" s="64" t="str">
        <f>CONCATENATE(YEAR,":",MONTH,":",WEEK,":",WEEKDAY,":",$B18)</f>
        <v>2016:4:2:7:HUALIAN_3_E</v>
      </c>
      <c r="D18" s="64" t="e">
        <f>MATCH($C18,REPORT_DATA_BY_COMP!$A:$A,0)</f>
        <v>#N/A</v>
      </c>
      <c r="E18" s="65" t="str">
        <f>SUBSTITUTE(VLOOKUP($B18,COMP_LIST!$A:$AA,5,FALSE),"EL","")</f>
        <v>E. Welker DL / Miller</v>
      </c>
      <c r="F18" s="4" t="str">
        <f>VLOOKUP($B18,COMP_LIST!$A:$AA,3,FALSE)</f>
        <v>Hualian 3 E</v>
      </c>
      <c r="G18" s="4" t="str">
        <f>VLOOKUP($B18,COMP_LIST!$A:$AA,4,FALSE)</f>
        <v>花蓮 3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1950</v>
      </c>
      <c r="C19" s="64" t="str">
        <f>CONCATENATE(YEAR,":",MONTH,":",WEEK,":",WEEKDAY,":",$B19)</f>
        <v>2016:4:2:7:HUALIAN_3_S</v>
      </c>
      <c r="D19" s="64" t="e">
        <f>MATCH($C19,REPORT_DATA_BY_COMP!$A:$A,0)</f>
        <v>#N/A</v>
      </c>
      <c r="E19" s="65" t="str">
        <f>SUBSTITUTE(VLOOKUP($B19,COMP_LIST!$A:$AA,5,FALSE),"EL","")</f>
        <v>S. Kitchens  / Tinsley</v>
      </c>
      <c r="F19" s="4" t="str">
        <f>VLOOKUP($B19,COMP_LIST!$A:$AA,3,FALSE)</f>
        <v>Hualian 3 S</v>
      </c>
      <c r="G19" s="4" t="str">
        <f>VLOOKUP($B19,COMP_LIST!$A:$AA,4,FALSE)</f>
        <v>花蓮 3 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 thickBo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69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812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2016:4:1:7:HUALIAN</v>
      </c>
      <c r="D23" s="64">
        <f>MATCH($C23,REPORT_DATA_BY_ZONE!$A:$A, 0)</f>
        <v>123</v>
      </c>
      <c r="E23" s="19" t="s">
        <v>790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4</v>
      </c>
      <c r="K23" s="10">
        <f>IFERROR(INDEX(REPORT_DATA_BY_ZONE!$A:$AH,$D23,MATCH(K$8,REPORT_DATA_BY_ZONE!$A$1:$AH$1,0)), "")</f>
        <v>29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43</v>
      </c>
      <c r="O23" s="10">
        <f>IFERROR(INDEX(REPORT_DATA_BY_ZONE!$A:$AH,$D23,MATCH(O$8,REPORT_DATA_BY_ZONE!$A$1:$AH$1,0)), "")</f>
        <v>16</v>
      </c>
      <c r="P23" s="10">
        <f>IFERROR(INDEX(REPORT_DATA_BY_ZONE!$A:$AH,$D23,MATCH(P$8,REPORT_DATA_BY_ZONE!$A$1:$AH$1,0)), "")</f>
        <v>51</v>
      </c>
      <c r="Q23" s="10">
        <f>IFERROR(INDEX(REPORT_DATA_BY_ZONE!$A:$AH,$D23,MATCH(Q$8,REPORT_DATA_BY_ZONE!$A$1:$AH$1,0)), "")</f>
        <v>37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60</v>
      </c>
    </row>
    <row r="24" spans="1:19" ht="15" customHeight="1">
      <c r="C24" s="64" t="str">
        <f>CONCATENATE(YEAR,":",MONTH,":2:",WEEKLY_REPORT_DAY,":", $A$1)</f>
        <v>2016:4:2:7:HUALIAN</v>
      </c>
      <c r="D24" s="64" t="e">
        <f>MATCH($C24,REPORT_DATA_BY_ZONE!$A:$A, 0)</f>
        <v>#N/A</v>
      </c>
      <c r="E24" s="19" t="s">
        <v>789</v>
      </c>
      <c r="F24" s="13"/>
      <c r="G24" s="13"/>
      <c r="H24" s="10" t="str">
        <f>IFERROR(INDEX(REPORT_DATA_BY_ZONE!$A:$AH,$D24,MATCH(H$8,REPORT_DATA_BY_ZONE!$A$1:$AH$1,0)), "")</f>
        <v/>
      </c>
      <c r="I24" s="10" t="str">
        <f>IFERROR(INDEX(REPORT_DATA_BY_ZONE!$A:$AH,$D24,MATCH(I$8,REPORT_DATA_BY_ZONE!$A$1:$AH$1,0)), "")</f>
        <v/>
      </c>
      <c r="J24" s="10" t="str">
        <f>IFERROR(INDEX(REPORT_DATA_BY_ZONE!$A:$AH,$D24,MATCH(J$8,REPORT_DATA_BY_ZONE!$A$1:$AH$1,0)), "")</f>
        <v/>
      </c>
      <c r="K24" s="10" t="str">
        <f>IFERROR(INDEX(REPORT_DATA_BY_ZONE!$A:$AH,$D24,MATCH(K$8,REPORT_DATA_BY_ZONE!$A$1:$AH$1,0)), "")</f>
        <v/>
      </c>
      <c r="L24" s="47" t="str">
        <f>IFERROR(INDEX(REPORT_DATA_BY_ZONE!$A:$AH,$D24,MATCH(L$8,REPORT_DATA_BY_ZONE!$A$1:$AH$1,0)), "")</f>
        <v/>
      </c>
      <c r="M24" s="10" t="str">
        <f>IFERROR(INDEX(REPORT_DATA_BY_ZONE!$A:$AH,$D24,MATCH(M$8,REPORT_DATA_BY_ZONE!$A$1:$AH$1,0)), "")</f>
        <v/>
      </c>
      <c r="N24" s="50" t="str">
        <f>IFERROR(INDEX(REPORT_DATA_BY_ZONE!$A:$AH,$D24,MATCH(N$8,REPORT_DATA_BY_ZONE!$A$1:$AH$1,0)), "")</f>
        <v/>
      </c>
      <c r="O24" s="10" t="str">
        <f>IFERROR(INDEX(REPORT_DATA_BY_ZONE!$A:$AH,$D24,MATCH(O$8,REPORT_DATA_BY_ZONE!$A$1:$AH$1,0)), "")</f>
        <v/>
      </c>
      <c r="P24" s="10" t="str">
        <f>IFERROR(INDEX(REPORT_DATA_BY_ZONE!$A:$AH,$D24,MATCH(P$8,REPORT_DATA_BY_ZONE!$A$1:$AH$1,0)), "")</f>
        <v/>
      </c>
      <c r="Q24" s="10" t="str">
        <f>IFERROR(INDEX(REPORT_DATA_BY_ZONE!$A:$AH,$D24,MATCH(Q$8,REPORT_DATA_BY_ZONE!$A$1:$AH$1,0)), "")</f>
        <v/>
      </c>
      <c r="R24" s="10" t="str">
        <f>IFERROR(INDEX(REPORT_DATA_BY_ZONE!$A:$AH,$D24,MATCH(R$8,REPORT_DATA_BY_ZONE!$A$1:$AH$1,0)), "")</f>
        <v/>
      </c>
      <c r="S24" s="10" t="str">
        <f>IFERROR(INDEX(REPORT_DATA_BY_ZONE!$A:$AH,$D24,MATCH(S$8,REPORT_DATA_BY_ZONE!$A$1:$AH$1,0)), "")</f>
        <v/>
      </c>
    </row>
    <row r="25" spans="1:19" ht="15" customHeight="1">
      <c r="C25" s="64" t="str">
        <f>CONCATENATE(YEAR,":",MONTH,":3:",WEEKLY_REPORT_DAY,":", $A$1)</f>
        <v>2016:4:3:7:HUALIAN</v>
      </c>
      <c r="D25" s="64" t="e">
        <f>MATCH($C25,REPORT_DATA_BY_ZONE!$A:$A, 0)</f>
        <v>#N/A</v>
      </c>
      <c r="E25" s="19" t="s">
        <v>791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CONCATENATE(YEAR,":",MONTH,":4:",WEEKLY_REPORT_DAY,":", $A$1)</f>
        <v>2016:4:4:7:HUALIAN</v>
      </c>
      <c r="D26" s="64" t="e">
        <f>MATCH($C26,REPORT_DATA_BY_ZONE!$A:$A, 0)</f>
        <v>#N/A</v>
      </c>
      <c r="E26" s="19" t="s">
        <v>792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CONCATENATE(YEAR,":",MONTH,":5:",WEEKLY_REPORT_DAY,":", $A$1)</f>
        <v>2016:4:5:7:HUALIAN</v>
      </c>
      <c r="D27" s="64" t="e">
        <f>MATCH($C27,REPORT_DATA_BY_ZONE!$A:$A, 0)</f>
        <v>#N/A</v>
      </c>
      <c r="E27" s="19" t="s">
        <v>793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813</v>
      </c>
      <c r="F28" s="14"/>
      <c r="G28" s="14"/>
      <c r="H28" s="17">
        <f>SUM(H23:H27)</f>
        <v>0</v>
      </c>
      <c r="I28" s="17">
        <f t="shared" ref="I28:R28" si="2">SUM(I23:I27)</f>
        <v>2</v>
      </c>
      <c r="J28" s="17">
        <f t="shared" si="2"/>
        <v>4</v>
      </c>
      <c r="K28" s="17">
        <f t="shared" si="2"/>
        <v>29</v>
      </c>
      <c r="L28" s="49">
        <f t="shared" si="2"/>
        <v>0</v>
      </c>
      <c r="M28" s="17">
        <f t="shared" si="2"/>
        <v>1</v>
      </c>
      <c r="N28" s="52">
        <f t="shared" si="2"/>
        <v>43</v>
      </c>
      <c r="O28" s="17">
        <f t="shared" si="2"/>
        <v>16</v>
      </c>
      <c r="P28" s="17">
        <f t="shared" si="2"/>
        <v>51</v>
      </c>
      <c r="Q28" s="17">
        <f t="shared" si="2"/>
        <v>37</v>
      </c>
      <c r="R28" s="17">
        <f t="shared" si="2"/>
        <v>0</v>
      </c>
      <c r="S28" s="17">
        <f>SUM(S23:S27)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2" priority="3">
      <formula>AND(M$9&lt;&gt;"",M12&gt;=M$9)</formula>
    </cfRule>
  </conditionalFormatting>
  <conditionalFormatting sqref="M12:S15 M18:S19">
    <cfRule type="expression" dxfId="131" priority="2">
      <formula>J12=""</formula>
    </cfRule>
    <cfRule type="expression" dxfId="130" priority="4">
      <formula>AND(M$10&lt;&gt;"",M12&lt;M$10)</formula>
    </cfRule>
    <cfRule type="expression" dxfId="129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2016:1:4:7:HUALIAN</v>
      </c>
      <c r="AP77" s="27">
        <f t="shared" ref="AP77:AP88" ca="1" si="12">MATCH(AO77,INDIRECT(CONCATENATE($X$93,"$A:$A")),0)</f>
        <v>15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36</v>
      </c>
      <c r="AS77" s="21">
        <f t="shared" ca="1" si="13"/>
        <v>7</v>
      </c>
      <c r="AT77" s="21">
        <f t="shared" ca="1" si="13"/>
        <v>36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36</v>
      </c>
      <c r="AX77" s="21">
        <f t="shared" ref="AX77:AX88" si="16">3*$X$97</f>
        <v>18</v>
      </c>
      <c r="AY77" s="21">
        <f t="shared" ref="AY77:AY88" si="17">5*$X$97</f>
        <v>30</v>
      </c>
      <c r="AZ77" s="21">
        <f t="shared" ref="AZ77:AZ88" si="18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2016:1:5:7:HUALIAN</v>
      </c>
      <c r="AP78" s="27">
        <f t="shared" ca="1" si="12"/>
        <v>26</v>
      </c>
      <c r="AQ78" s="21">
        <f t="shared" ca="1" si="13"/>
        <v>0</v>
      </c>
      <c r="AR78" s="21">
        <f t="shared" ca="1" si="13"/>
        <v>39</v>
      </c>
      <c r="AS78" s="21">
        <f t="shared" ca="1" si="13"/>
        <v>11</v>
      </c>
      <c r="AT78" s="21">
        <f t="shared" ca="1" si="13"/>
        <v>29</v>
      </c>
      <c r="AU78" s="21">
        <f t="shared" ca="1" si="13"/>
        <v>0</v>
      </c>
      <c r="AV78" s="21">
        <f t="shared" si="14"/>
        <v>2</v>
      </c>
      <c r="AW78" s="21">
        <f t="shared" si="15"/>
        <v>36</v>
      </c>
      <c r="AX78" s="21">
        <f t="shared" si="16"/>
        <v>18</v>
      </c>
      <c r="AY78" s="21">
        <f t="shared" si="17"/>
        <v>30</v>
      </c>
      <c r="AZ78" s="21">
        <f t="shared" si="18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2016:2:1:7:HUALIAN</v>
      </c>
      <c r="AP79" s="27">
        <f t="shared" ca="1" si="12"/>
        <v>37</v>
      </c>
      <c r="AQ79" s="21">
        <f t="shared" ca="1" si="13"/>
        <v>0</v>
      </c>
      <c r="AR79" s="21">
        <f t="shared" ca="1" si="13"/>
        <v>34</v>
      </c>
      <c r="AS79" s="21">
        <f t="shared" ca="1" si="13"/>
        <v>10</v>
      </c>
      <c r="AT79" s="21">
        <f t="shared" ca="1" si="13"/>
        <v>26</v>
      </c>
      <c r="AU79" s="21">
        <f t="shared" ca="1" si="13"/>
        <v>1</v>
      </c>
      <c r="AV79" s="21">
        <f t="shared" si="14"/>
        <v>2</v>
      </c>
      <c r="AW79" s="21">
        <f t="shared" si="15"/>
        <v>36</v>
      </c>
      <c r="AX79" s="21">
        <f t="shared" si="16"/>
        <v>18</v>
      </c>
      <c r="AY79" s="21">
        <f t="shared" si="17"/>
        <v>30</v>
      </c>
      <c r="AZ79" s="21">
        <f t="shared" si="18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2016:2:2:7:HUALIAN</v>
      </c>
      <c r="AP80" s="27">
        <f t="shared" ca="1" si="12"/>
        <v>48</v>
      </c>
      <c r="AQ80" s="21">
        <f t="shared" ca="1" si="13"/>
        <v>0</v>
      </c>
      <c r="AR80" s="21">
        <f t="shared" ca="1" si="13"/>
        <v>37</v>
      </c>
      <c r="AS80" s="21">
        <f t="shared" ca="1" si="13"/>
        <v>12</v>
      </c>
      <c r="AT80" s="21">
        <f t="shared" ca="1" si="13"/>
        <v>26</v>
      </c>
      <c r="AU80" s="21">
        <f t="shared" ca="1" si="13"/>
        <v>4</v>
      </c>
      <c r="AV80" s="21">
        <f t="shared" si="14"/>
        <v>2</v>
      </c>
      <c r="AW80" s="21">
        <f t="shared" si="15"/>
        <v>36</v>
      </c>
      <c r="AX80" s="21">
        <f t="shared" si="16"/>
        <v>18</v>
      </c>
      <c r="AY80" s="21">
        <f t="shared" si="17"/>
        <v>30</v>
      </c>
      <c r="AZ80" s="21">
        <f t="shared" si="18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2016:2:3:7:HUALIAN</v>
      </c>
      <c r="AP81" s="27">
        <f t="shared" ca="1" si="12"/>
        <v>59</v>
      </c>
      <c r="AQ81" s="21">
        <f t="shared" ca="1" si="13"/>
        <v>2</v>
      </c>
      <c r="AR81" s="21">
        <f t="shared" ca="1" si="13"/>
        <v>40</v>
      </c>
      <c r="AS81" s="21">
        <f t="shared" ca="1" si="13"/>
        <v>10</v>
      </c>
      <c r="AT81" s="21">
        <f t="shared" ca="1" si="13"/>
        <v>40</v>
      </c>
      <c r="AU81" s="21">
        <f t="shared" ca="1" si="13"/>
        <v>1</v>
      </c>
      <c r="AV81" s="21">
        <f t="shared" si="14"/>
        <v>2</v>
      </c>
      <c r="AW81" s="21">
        <f t="shared" si="15"/>
        <v>36</v>
      </c>
      <c r="AX81" s="21">
        <f t="shared" si="16"/>
        <v>18</v>
      </c>
      <c r="AY81" s="21">
        <f t="shared" si="17"/>
        <v>30</v>
      </c>
      <c r="AZ81" s="21">
        <f t="shared" si="18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2016:2:4:7:HUALIAN</v>
      </c>
      <c r="AP82" s="27">
        <f t="shared" ca="1" si="12"/>
        <v>70</v>
      </c>
      <c r="AQ82" s="21">
        <f t="shared" ca="1" si="13"/>
        <v>2</v>
      </c>
      <c r="AR82" s="21">
        <f t="shared" ca="1" si="13"/>
        <v>42</v>
      </c>
      <c r="AS82" s="21">
        <f t="shared" ca="1" si="13"/>
        <v>14</v>
      </c>
      <c r="AT82" s="21">
        <f t="shared" ca="1" si="13"/>
        <v>25</v>
      </c>
      <c r="AU82" s="21">
        <f t="shared" ca="1" si="13"/>
        <v>5</v>
      </c>
      <c r="AV82" s="21">
        <f t="shared" si="14"/>
        <v>2</v>
      </c>
      <c r="AW82" s="21">
        <f t="shared" si="15"/>
        <v>36</v>
      </c>
      <c r="AX82" s="21">
        <f t="shared" si="16"/>
        <v>18</v>
      </c>
      <c r="AY82" s="21">
        <f t="shared" si="17"/>
        <v>30</v>
      </c>
      <c r="AZ82" s="21">
        <f t="shared" si="18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2016:3:1:7:HUALIAN</v>
      </c>
      <c r="AP83" s="27">
        <f t="shared" ca="1" si="12"/>
        <v>81</v>
      </c>
      <c r="AQ83" s="21">
        <f t="shared" ca="1" si="13"/>
        <v>0</v>
      </c>
      <c r="AR83" s="21">
        <f t="shared" ca="1" si="13"/>
        <v>40</v>
      </c>
      <c r="AS83" s="21">
        <f t="shared" ca="1" si="13"/>
        <v>8</v>
      </c>
      <c r="AT83" s="21">
        <f t="shared" ca="1" si="13"/>
        <v>29</v>
      </c>
      <c r="AU83" s="21">
        <f t="shared" ca="1" si="13"/>
        <v>1</v>
      </c>
      <c r="AV83" s="21">
        <f t="shared" si="14"/>
        <v>2</v>
      </c>
      <c r="AW83" s="21">
        <f t="shared" si="15"/>
        <v>36</v>
      </c>
      <c r="AX83" s="21">
        <f t="shared" si="16"/>
        <v>18</v>
      </c>
      <c r="AY83" s="21">
        <f t="shared" si="17"/>
        <v>30</v>
      </c>
      <c r="AZ83" s="21">
        <f t="shared" si="18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2016:3:2:7:HUALIAN</v>
      </c>
      <c r="AP84" s="27">
        <f t="shared" ca="1" si="12"/>
        <v>92</v>
      </c>
      <c r="AQ84" s="21">
        <f t="shared" ca="1" si="13"/>
        <v>1</v>
      </c>
      <c r="AR84" s="21">
        <f t="shared" ca="1" si="13"/>
        <v>42</v>
      </c>
      <c r="AS84" s="21">
        <f t="shared" ca="1" si="13"/>
        <v>9</v>
      </c>
      <c r="AT84" s="21">
        <f t="shared" ca="1" si="13"/>
        <v>28</v>
      </c>
      <c r="AU84" s="21">
        <f t="shared" ca="1" si="13"/>
        <v>2</v>
      </c>
      <c r="AV84" s="21">
        <f t="shared" si="14"/>
        <v>2</v>
      </c>
      <c r="AW84" s="21">
        <f t="shared" si="15"/>
        <v>36</v>
      </c>
      <c r="AX84" s="21">
        <f t="shared" si="16"/>
        <v>18</v>
      </c>
      <c r="AY84" s="21">
        <f t="shared" si="17"/>
        <v>30</v>
      </c>
      <c r="AZ84" s="21">
        <f t="shared" si="18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2016:3:3:7:HUALIAN</v>
      </c>
      <c r="AP85" s="27">
        <f t="shared" ca="1" si="12"/>
        <v>102</v>
      </c>
      <c r="AQ85" s="21">
        <f t="shared" ca="1" si="13"/>
        <v>0</v>
      </c>
      <c r="AR85" s="21">
        <f t="shared" ca="1" si="13"/>
        <v>38</v>
      </c>
      <c r="AS85" s="21">
        <f t="shared" ca="1" si="13"/>
        <v>9</v>
      </c>
      <c r="AT85" s="21">
        <f t="shared" ca="1" si="13"/>
        <v>47</v>
      </c>
      <c r="AU85" s="21">
        <f t="shared" ca="1" si="13"/>
        <v>0</v>
      </c>
      <c r="AV85" s="21">
        <f t="shared" si="14"/>
        <v>2</v>
      </c>
      <c r="AW85" s="21">
        <f t="shared" si="15"/>
        <v>36</v>
      </c>
      <c r="AX85" s="21">
        <f t="shared" si="16"/>
        <v>18</v>
      </c>
      <c r="AY85" s="21">
        <f t="shared" si="17"/>
        <v>30</v>
      </c>
      <c r="AZ85" s="21">
        <f t="shared" si="18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2016:3:4:7:HUALIAN</v>
      </c>
      <c r="AP86" s="27">
        <f t="shared" ca="1" si="12"/>
        <v>113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12</v>
      </c>
      <c r="AT86" s="21">
        <f t="shared" ca="1" si="13"/>
        <v>41</v>
      </c>
      <c r="AU86" s="21">
        <f t="shared" ca="1" si="13"/>
        <v>2</v>
      </c>
      <c r="AV86" s="21">
        <f t="shared" si="14"/>
        <v>2</v>
      </c>
      <c r="AW86" s="21">
        <f t="shared" si="15"/>
        <v>36</v>
      </c>
      <c r="AX86" s="21">
        <f t="shared" si="16"/>
        <v>18</v>
      </c>
      <c r="AY86" s="21">
        <f t="shared" si="17"/>
        <v>30</v>
      </c>
      <c r="AZ86" s="21">
        <f t="shared" si="18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2016:4:1:7:HUALIAN</v>
      </c>
      <c r="AP87" s="27">
        <f t="shared" ca="1" si="12"/>
        <v>123</v>
      </c>
      <c r="AQ87" s="21">
        <f t="shared" ca="1" si="13"/>
        <v>1</v>
      </c>
      <c r="AR87" s="21">
        <f t="shared" ca="1" si="13"/>
        <v>43</v>
      </c>
      <c r="AS87" s="21">
        <f t="shared" ca="1" si="13"/>
        <v>16</v>
      </c>
      <c r="AT87" s="21">
        <f t="shared" ca="1" si="13"/>
        <v>37</v>
      </c>
      <c r="AU87" s="21">
        <f t="shared" ca="1" si="13"/>
        <v>0</v>
      </c>
      <c r="AV87" s="21">
        <f t="shared" si="14"/>
        <v>2</v>
      </c>
      <c r="AW87" s="21">
        <f t="shared" si="15"/>
        <v>36</v>
      </c>
      <c r="AX87" s="21">
        <f t="shared" si="16"/>
        <v>18</v>
      </c>
      <c r="AY87" s="21">
        <f t="shared" si="17"/>
        <v>30</v>
      </c>
      <c r="AZ87" s="21">
        <f t="shared" si="18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2016:4:2:7:HUALIAN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36</v>
      </c>
      <c r="AX88" s="21">
        <f t="shared" si="16"/>
        <v>18</v>
      </c>
      <c r="AY88" s="21">
        <f t="shared" si="17"/>
        <v>30</v>
      </c>
      <c r="AZ88" s="21">
        <f t="shared" si="18"/>
        <v>6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2292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2293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13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7.1428571428571425E-2</v>
      </c>
      <c r="Z102" s="7" t="str">
        <f ca="1">TEXT(Y102,"00%")</f>
        <v>07%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65
Actual CDE YTD 年度實際:    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2016  7</v>
      </c>
    </row>
    <row r="107" spans="23:50" ht="23.25">
      <c r="W107" s="7" t="s">
        <v>1464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1928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2469</v>
      </c>
      <c r="E2" s="77" t="str">
        <f>$A$3</f>
        <v>吉安地區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JIAN_DISTRICT_GRAPH!$AC$89</f>
        <v>5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1942</v>
      </c>
      <c r="C12" s="64" t="str">
        <f>CONCATENATE(YEAR,":",MONTH,":",WEEK,":",WEEKDAY,":",$B12)</f>
        <v>2016:4:2:7:HUALIAN_2_ZL</v>
      </c>
      <c r="D12" s="64" t="e">
        <f>MATCH($C12,REPORT_DATA_BY_COMP!$A:$A,0)</f>
        <v>#N/A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1937</v>
      </c>
      <c r="C13" s="64" t="str">
        <f>CONCATENATE(YEAR,":",MONTH,":",WEEK,":",WEEKDAY,":",$B13)</f>
        <v>2016:4:2:7:HUALIAN_2_E</v>
      </c>
      <c r="D13" s="64" t="e">
        <f>MATCH($C13,REPORT_DATA_BY_COMP!$A:$A,0)</f>
        <v>#N/A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1926</v>
      </c>
      <c r="C14" s="64" t="str">
        <f>CONCATENATE(YEAR,":",MONTH,":",WEEK,":",WEEKDAY,":",$B14)</f>
        <v>2016:4:2:7:HUALIAN_1_E</v>
      </c>
      <c r="D14" s="64" t="e">
        <f>MATCH($C14,REPORT_DATA_BY_COMP!$A:$A,0)</f>
        <v>#N/A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1934</v>
      </c>
      <c r="C15" s="64" t="str">
        <f>CONCATENATE(YEAR,":",MONTH,":",WEEK,":",WEEKDAY,":",$B15)</f>
        <v>2016:4:2:7:HUALIAN_1_S</v>
      </c>
      <c r="D15" s="64" t="e">
        <f>MATCH($C15,REPORT_DATA_BY_COMP!$A:$A,0)</f>
        <v>#N/A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11">
        <f t="shared" si="0"/>
        <v>0</v>
      </c>
      <c r="M16" s="11">
        <f t="shared" si="0"/>
        <v>0</v>
      </c>
      <c r="N16" s="1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2016:4:1:7:JIAN</v>
      </c>
      <c r="D19" s="64">
        <f>MATCH($C19,REPORT_DATA_BY_DISTRICT!$A:$A, 0)</f>
        <v>348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25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2016:4:2:7:JIAN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4</v>
      </c>
      <c r="K24" s="17">
        <f t="shared" si="1"/>
        <v>15</v>
      </c>
      <c r="L24" s="49">
        <f t="shared" si="1"/>
        <v>0</v>
      </c>
      <c r="M24" s="17">
        <f t="shared" si="1"/>
        <v>1</v>
      </c>
      <c r="N24" s="52">
        <f t="shared" si="1"/>
        <v>25</v>
      </c>
      <c r="O24" s="17">
        <f t="shared" si="1"/>
        <v>13</v>
      </c>
      <c r="P24" s="17">
        <f t="shared" si="1"/>
        <v>34</v>
      </c>
      <c r="Q24" s="17">
        <f t="shared" si="1"/>
        <v>22</v>
      </c>
      <c r="R24" s="17">
        <f t="shared" si="1"/>
        <v>0</v>
      </c>
      <c r="S24" s="17">
        <f>SUM(S19:S23)</f>
        <v>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8" priority="4">
      <formula>AND(M$10&lt;&gt;"",M14&gt;=M$10)</formula>
    </cfRule>
  </conditionalFormatting>
  <conditionalFormatting sqref="M12:S15">
    <cfRule type="expression" dxfId="127" priority="1">
      <formula>J12=""</formula>
    </cfRule>
    <cfRule type="expression" dxfId="126" priority="2">
      <formula>AND(M$9&lt;&gt;"",M12&gt;=M$9)</formula>
    </cfRule>
    <cfRule type="expression" dxfId="125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2016:1:4:7:JIAN</v>
      </c>
      <c r="AP77" s="27">
        <f t="shared" ref="AP77:AP88" ca="1" si="12">MATCH(AO77,INDIRECT(CONCATENATE($X$93,"$A:$A")),0)</f>
        <v>38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18</v>
      </c>
      <c r="AS77" s="21">
        <f t="shared" ca="1" si="13"/>
        <v>4</v>
      </c>
      <c r="AT77" s="21">
        <f t="shared" ca="1" si="13"/>
        <v>21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2016:1:5:7:JIAN</v>
      </c>
      <c r="AP78" s="27">
        <f t="shared" ca="1" si="12"/>
        <v>70</v>
      </c>
      <c r="AQ78" s="21">
        <f t="shared" ca="1" si="13"/>
        <v>0</v>
      </c>
      <c r="AR78" s="21">
        <f t="shared" ca="1" si="13"/>
        <v>18</v>
      </c>
      <c r="AS78" s="21">
        <f t="shared" ca="1" si="13"/>
        <v>7</v>
      </c>
      <c r="AT78" s="21">
        <f t="shared" ca="1" si="13"/>
        <v>14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2016:2:1:7:JIAN</v>
      </c>
      <c r="AP79" s="27">
        <f t="shared" ca="1" si="12"/>
        <v>102</v>
      </c>
      <c r="AQ79" s="21">
        <f t="shared" ca="1" si="13"/>
        <v>0</v>
      </c>
      <c r="AR79" s="21">
        <f t="shared" ca="1" si="13"/>
        <v>16</v>
      </c>
      <c r="AS79" s="21">
        <f t="shared" ca="1" si="13"/>
        <v>9</v>
      </c>
      <c r="AT79" s="21">
        <f t="shared" ca="1" si="13"/>
        <v>17</v>
      </c>
      <c r="AU79" s="21">
        <f t="shared" ca="1" si="13"/>
        <v>1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2016:2:2:7:JIAN</v>
      </c>
      <c r="AP80" s="27">
        <f t="shared" ca="1" si="12"/>
        <v>134</v>
      </c>
      <c r="AQ80" s="21">
        <f t="shared" ca="1" si="13"/>
        <v>0</v>
      </c>
      <c r="AR80" s="21">
        <f t="shared" ca="1" si="13"/>
        <v>25</v>
      </c>
      <c r="AS80" s="21">
        <f t="shared" ca="1" si="13"/>
        <v>7</v>
      </c>
      <c r="AT80" s="21">
        <f t="shared" ca="1" si="13"/>
        <v>13</v>
      </c>
      <c r="AU80" s="21">
        <f t="shared" ca="1" si="13"/>
        <v>4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2016:2:3:7:JIAN</v>
      </c>
      <c r="AP81" s="27">
        <f t="shared" ca="1" si="12"/>
        <v>166</v>
      </c>
      <c r="AQ81" s="21">
        <f t="shared" ca="1" si="13"/>
        <v>2</v>
      </c>
      <c r="AR81" s="21">
        <f t="shared" ca="1" si="13"/>
        <v>23</v>
      </c>
      <c r="AS81" s="21">
        <f t="shared" ca="1" si="13"/>
        <v>9</v>
      </c>
      <c r="AT81" s="21">
        <f t="shared" ca="1" si="13"/>
        <v>19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2016:2:4:7:JIAN</v>
      </c>
      <c r="AP82" s="27">
        <f t="shared" ca="1" si="12"/>
        <v>198</v>
      </c>
      <c r="AQ82" s="21">
        <f t="shared" ca="1" si="13"/>
        <v>1</v>
      </c>
      <c r="AR82" s="21">
        <f t="shared" ca="1" si="13"/>
        <v>20</v>
      </c>
      <c r="AS82" s="21">
        <f t="shared" ca="1" si="13"/>
        <v>10</v>
      </c>
      <c r="AT82" s="21">
        <f t="shared" ca="1" si="13"/>
        <v>14</v>
      </c>
      <c r="AU82" s="21">
        <f t="shared" ca="1" si="13"/>
        <v>3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2016:3:1:7:JIAN</v>
      </c>
      <c r="AP83" s="27">
        <f t="shared" ca="1" si="12"/>
        <v>229</v>
      </c>
      <c r="AQ83" s="21">
        <f t="shared" ca="1" si="13"/>
        <v>0</v>
      </c>
      <c r="AR83" s="21">
        <f t="shared" ca="1" si="13"/>
        <v>17</v>
      </c>
      <c r="AS83" s="21">
        <f t="shared" ca="1" si="13"/>
        <v>4</v>
      </c>
      <c r="AT83" s="21">
        <f t="shared" ca="1" si="13"/>
        <v>17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2016:3:2:7:JIAN</v>
      </c>
      <c r="AP84" s="27">
        <f t="shared" ca="1" si="12"/>
        <v>260</v>
      </c>
      <c r="AQ84" s="21">
        <f t="shared" ca="1" si="13"/>
        <v>1</v>
      </c>
      <c r="AR84" s="21">
        <f t="shared" ca="1" si="13"/>
        <v>19</v>
      </c>
      <c r="AS84" s="21">
        <f t="shared" ca="1" si="13"/>
        <v>5</v>
      </c>
      <c r="AT84" s="21">
        <f t="shared" ca="1" si="13"/>
        <v>14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2016:3:3:7:JIAN</v>
      </c>
      <c r="AP85" s="27">
        <f t="shared" ca="1" si="12"/>
        <v>289</v>
      </c>
      <c r="AQ85" s="21">
        <f t="shared" ca="1" si="13"/>
        <v>0</v>
      </c>
      <c r="AR85" s="21">
        <f t="shared" ca="1" si="13"/>
        <v>19</v>
      </c>
      <c r="AS85" s="21">
        <f t="shared" ca="1" si="13"/>
        <v>3</v>
      </c>
      <c r="AT85" s="21">
        <f t="shared" ca="1" si="13"/>
        <v>23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2016:3:4:7:JIAN</v>
      </c>
      <c r="AP86" s="27">
        <f t="shared" ca="1" si="12"/>
        <v>319</v>
      </c>
      <c r="AQ86" s="21">
        <f t="shared" ca="1" si="13"/>
        <v>0</v>
      </c>
      <c r="AR86" s="21">
        <f t="shared" ca="1" si="13"/>
        <v>25</v>
      </c>
      <c r="AS86" s="21">
        <f t="shared" ca="1" si="13"/>
        <v>9</v>
      </c>
      <c r="AT86" s="21">
        <f t="shared" ca="1" si="13"/>
        <v>28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2016:4:1:7:JIAN</v>
      </c>
      <c r="AP87" s="27">
        <f t="shared" ca="1" si="12"/>
        <v>348</v>
      </c>
      <c r="AQ87" s="21">
        <f t="shared" ca="1" si="13"/>
        <v>1</v>
      </c>
      <c r="AR87" s="21">
        <f t="shared" ca="1" si="13"/>
        <v>25</v>
      </c>
      <c r="AS87" s="21">
        <f t="shared" ca="1" si="13"/>
        <v>13</v>
      </c>
      <c r="AT87" s="21">
        <f t="shared" ca="1" si="13"/>
        <v>22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2016:4:2:7:JIAN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2472</v>
      </c>
      <c r="E2" s="77" t="str">
        <f>$A$3</f>
        <v>花蓮地區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HUALIAN_DISTRICT_GRAPH!$AC$89</f>
        <v>2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2297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1946</v>
      </c>
      <c r="C12" s="64" t="str">
        <f>CONCATENATE(YEAR,":",MONTH,":",WEEK,":",WEEKDAY,":",$B12)</f>
        <v>2016:4:2:7:HUALIAN_3_E</v>
      </c>
      <c r="D12" s="64" t="e">
        <f>MATCH($C12,REPORT_DATA_BY_COMP!$A:$A,0)</f>
        <v>#N/A</v>
      </c>
      <c r="E12" s="65" t="str">
        <f>SUBSTITUTE(VLOOKUP($B12,COMP_LIST!$A:$AA,5,FALSE),"EL","")</f>
        <v>E. Welker DL / Miller</v>
      </c>
      <c r="F12" s="4" t="str">
        <f>VLOOKUP($B12,COMP_LIST!$A:$AA,3,FALSE)</f>
        <v>Hualian 3 E</v>
      </c>
      <c r="G12" s="4" t="str">
        <f>VLOOKUP($B12,COMP_LIST!$A:$AA,4,FALSE)</f>
        <v>花蓮 3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1950</v>
      </c>
      <c r="C13" s="64" t="str">
        <f>CONCATENATE(YEAR,":",MONTH,":",WEEK,":",WEEKDAY,":",$B13)</f>
        <v>2016:4:2:7:HUALIAN_3_S</v>
      </c>
      <c r="D13" s="64" t="e">
        <f>MATCH($C13,REPORT_DATA_BY_COMP!$A:$A,0)</f>
        <v>#N/A</v>
      </c>
      <c r="E13" s="65" t="str">
        <f>SUBSTITUTE(VLOOKUP($B13,COMP_LIST!$A:$AA,5,FALSE),"EL","")</f>
        <v>S. Kitchens  / Tinsley</v>
      </c>
      <c r="F13" s="4" t="str">
        <f>VLOOKUP($B13,COMP_LIST!$A:$AA,3,FALSE)</f>
        <v>Hualian 3 S</v>
      </c>
      <c r="G13" s="4" t="str">
        <f>VLOOKUP($B13,COMP_LIST!$A:$AA,4,FALSE)</f>
        <v>花蓮 3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11">
        <f t="shared" si="0"/>
        <v>0</v>
      </c>
      <c r="M14" s="11">
        <f t="shared" si="0"/>
        <v>0</v>
      </c>
      <c r="N14" s="1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2016:4:1:7:HUALIAN</v>
      </c>
      <c r="D17" s="64">
        <f>MATCH($C17,REPORT_DATA_BY_DISTRICT!$A:$A, 0)</f>
        <v>347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0</v>
      </c>
      <c r="K17" s="10">
        <f>IFERROR(INDEX(REPORT_DATA_BY_DISTRICT!$A:$AH,$D17,MATCH(K$8,REPORT_DATA_BY_DISTRICT!$A$1:$AH$1,0)), "")</f>
        <v>14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18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17</v>
      </c>
      <c r="Q17" s="10">
        <f>IFERROR(INDEX(REPORT_DATA_BY_DISTRICT!$A:$AH,$D17,MATCH(Q$8,REPORT_DATA_BY_DISTRICT!$A$1:$AH$1,0)), "")</f>
        <v>15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20</v>
      </c>
    </row>
    <row r="18" spans="3:19" ht="15" customHeight="1">
      <c r="C18" s="64" t="str">
        <f>CONCATENATE(YEAR,":",MONTH,":2:",WEEKLY_REPORT_DAY,":", $A$1)</f>
        <v>2016:4:2:7:HUALIAN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2016:4:3:7:HUALIAN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2016:4:4:7:HUALIAN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2016:4:5:7:HUALIAN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0</v>
      </c>
      <c r="K22" s="17">
        <f t="shared" si="1"/>
        <v>14</v>
      </c>
      <c r="L22" s="49">
        <f t="shared" si="1"/>
        <v>0</v>
      </c>
      <c r="M22" s="17">
        <f t="shared" si="1"/>
        <v>0</v>
      </c>
      <c r="N22" s="52">
        <f t="shared" si="1"/>
        <v>18</v>
      </c>
      <c r="O22" s="17">
        <f t="shared" si="1"/>
        <v>3</v>
      </c>
      <c r="P22" s="17">
        <f t="shared" si="1"/>
        <v>17</v>
      </c>
      <c r="Q22" s="17">
        <f t="shared" si="1"/>
        <v>15</v>
      </c>
      <c r="R22" s="17">
        <f t="shared" si="1"/>
        <v>0</v>
      </c>
      <c r="S22" s="17">
        <f>SUM(S17:S21)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4" priority="6">
      <formula>AND(M$9&lt;&gt;"",M12&gt;=M$9)</formula>
    </cfRule>
  </conditionalFormatting>
  <conditionalFormatting sqref="M12:S12">
    <cfRule type="expression" dxfId="123" priority="5">
      <formula>J12=""</formula>
    </cfRule>
    <cfRule type="expression" dxfId="122" priority="7">
      <formula>AND(M$10&lt;&gt;"",M12&lt;M$10)</formula>
    </cfRule>
    <cfRule type="expression" dxfId="121" priority="8">
      <formula>AND(M$10&lt;&gt;"",M12&gt;=M$10)</formula>
    </cfRule>
  </conditionalFormatting>
  <conditionalFormatting sqref="M12:S13">
    <cfRule type="expression" dxfId="120" priority="9">
      <formula>J12=""</formula>
    </cfRule>
    <cfRule type="expression" dxfId="119" priority="10">
      <formula>AND(M$9&lt;&gt;"",M12&gt;=M$9)</formula>
    </cfRule>
    <cfRule type="expression" dxfId="118" priority="11">
      <formula>AND(M$10&lt;&gt;"",M12&lt;M$10)</formula>
    </cfRule>
    <cfRule type="expression" dxfId="117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2016:1:4:7:HUALIAN</v>
      </c>
      <c r="AP77" s="27">
        <f t="shared" ref="AP77:AP88" ca="1" si="11">MATCH(AO77,INDIRECT(CONCATENATE($X$93,"$A:$A")),0)</f>
        <v>37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18</v>
      </c>
      <c r="AS77" s="21">
        <f t="shared" ca="1" si="12"/>
        <v>3</v>
      </c>
      <c r="AT77" s="21">
        <f t="shared" ca="1" si="12"/>
        <v>15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2016:1:5:7:HUALIAN</v>
      </c>
      <c r="AP78" s="27">
        <f t="shared" ca="1" si="11"/>
        <v>69</v>
      </c>
      <c r="AQ78" s="21">
        <f t="shared" ca="1" si="12"/>
        <v>0</v>
      </c>
      <c r="AR78" s="21">
        <f t="shared" ca="1" si="12"/>
        <v>21</v>
      </c>
      <c r="AS78" s="21">
        <f t="shared" ca="1" si="12"/>
        <v>4</v>
      </c>
      <c r="AT78" s="21">
        <f t="shared" ca="1" si="12"/>
        <v>15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2016:2:1:7:HUALIAN</v>
      </c>
      <c r="AP79" s="27">
        <f t="shared" ca="1" si="11"/>
        <v>101</v>
      </c>
      <c r="AQ79" s="21">
        <f t="shared" ca="1" si="12"/>
        <v>0</v>
      </c>
      <c r="AR79" s="21">
        <f t="shared" ca="1" si="12"/>
        <v>18</v>
      </c>
      <c r="AS79" s="21">
        <f t="shared" ca="1" si="12"/>
        <v>1</v>
      </c>
      <c r="AT79" s="21">
        <f t="shared" ca="1" si="12"/>
        <v>9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2016:2:2:7:HUALIAN</v>
      </c>
      <c r="AP80" s="27">
        <f t="shared" ca="1" si="11"/>
        <v>133</v>
      </c>
      <c r="AQ80" s="21">
        <f t="shared" ca="1" si="12"/>
        <v>0</v>
      </c>
      <c r="AR80" s="21">
        <f t="shared" ca="1" si="12"/>
        <v>12</v>
      </c>
      <c r="AS80" s="21">
        <f t="shared" ca="1" si="12"/>
        <v>5</v>
      </c>
      <c r="AT80" s="21">
        <f t="shared" ca="1" si="12"/>
        <v>13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2016:2:3:7:HUALIAN</v>
      </c>
      <c r="AP81" s="27">
        <f t="shared" ca="1" si="11"/>
        <v>165</v>
      </c>
      <c r="AQ81" s="21">
        <f t="shared" ca="1" si="12"/>
        <v>0</v>
      </c>
      <c r="AR81" s="21">
        <f t="shared" ca="1" si="12"/>
        <v>17</v>
      </c>
      <c r="AS81" s="21">
        <f t="shared" ca="1" si="12"/>
        <v>1</v>
      </c>
      <c r="AT81" s="21">
        <f t="shared" ca="1" si="12"/>
        <v>21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2016:2:4:7:HUALIAN</v>
      </c>
      <c r="AP82" s="27">
        <f t="shared" ca="1" si="11"/>
        <v>197</v>
      </c>
      <c r="AQ82" s="21">
        <f t="shared" ca="1" si="12"/>
        <v>1</v>
      </c>
      <c r="AR82" s="21">
        <f t="shared" ca="1" si="12"/>
        <v>22</v>
      </c>
      <c r="AS82" s="21">
        <f t="shared" ca="1" si="12"/>
        <v>4</v>
      </c>
      <c r="AT82" s="21">
        <f t="shared" ca="1" si="12"/>
        <v>11</v>
      </c>
      <c r="AU82" s="21">
        <f t="shared" ca="1" si="12"/>
        <v>2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2016:3:1:7:HUALIAN</v>
      </c>
      <c r="AP83" s="27">
        <f t="shared" ca="1" si="11"/>
        <v>228</v>
      </c>
      <c r="AQ83" s="21">
        <f t="shared" ca="1" si="12"/>
        <v>0</v>
      </c>
      <c r="AR83" s="21">
        <f t="shared" ca="1" si="12"/>
        <v>23</v>
      </c>
      <c r="AS83" s="21">
        <f t="shared" ca="1" si="12"/>
        <v>4</v>
      </c>
      <c r="AT83" s="21">
        <f t="shared" ca="1" si="12"/>
        <v>12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2016:3:2:7:HUALIAN</v>
      </c>
      <c r="AP84" s="27">
        <f t="shared" ca="1" si="11"/>
        <v>259</v>
      </c>
      <c r="AQ84" s="21">
        <f t="shared" ca="1" si="12"/>
        <v>0</v>
      </c>
      <c r="AR84" s="21">
        <f t="shared" ca="1" si="12"/>
        <v>23</v>
      </c>
      <c r="AS84" s="21">
        <f t="shared" ca="1" si="12"/>
        <v>4</v>
      </c>
      <c r="AT84" s="21">
        <f t="shared" ca="1" si="12"/>
        <v>14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2016:3:3:7:HUALIAN</v>
      </c>
      <c r="AP85" s="27">
        <f t="shared" ca="1" si="11"/>
        <v>288</v>
      </c>
      <c r="AQ85" s="21">
        <f t="shared" ca="1" si="12"/>
        <v>0</v>
      </c>
      <c r="AR85" s="21">
        <f t="shared" ca="1" si="12"/>
        <v>19</v>
      </c>
      <c r="AS85" s="21">
        <f t="shared" ca="1" si="12"/>
        <v>6</v>
      </c>
      <c r="AT85" s="21">
        <f t="shared" ca="1" si="12"/>
        <v>24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2016:3:4:7:HUALIAN</v>
      </c>
      <c r="AP86" s="27">
        <f t="shared" ca="1" si="11"/>
        <v>318</v>
      </c>
      <c r="AQ86" s="21">
        <f t="shared" ca="1" si="12"/>
        <v>0</v>
      </c>
      <c r="AR86" s="21">
        <f t="shared" ca="1" si="12"/>
        <v>8</v>
      </c>
      <c r="AS86" s="21">
        <f t="shared" ca="1" si="12"/>
        <v>3</v>
      </c>
      <c r="AT86" s="21">
        <f t="shared" ca="1" si="12"/>
        <v>13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2016:4:1:7:HUALIAN</v>
      </c>
      <c r="AP87" s="27">
        <f t="shared" ca="1" si="11"/>
        <v>347</v>
      </c>
      <c r="AQ87" s="21">
        <f t="shared" ca="1" si="12"/>
        <v>0</v>
      </c>
      <c r="AR87" s="21">
        <f t="shared" ca="1" si="12"/>
        <v>18</v>
      </c>
      <c r="AS87" s="21">
        <f t="shared" ca="1" si="12"/>
        <v>3</v>
      </c>
      <c r="AT87" s="21">
        <f t="shared" ca="1" si="12"/>
        <v>15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2016:4:2:7:HUALIAN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2473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2073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2298</v>
      </c>
      <c r="E2" s="77" t="str">
        <f>$A$3</f>
        <v>臺東地帶</v>
      </c>
      <c r="F2" s="26" t="s">
        <v>800</v>
      </c>
      <c r="G2" s="79">
        <f>$A$6</f>
        <v>60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2299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2294</v>
      </c>
      <c r="E4" s="84">
        <f>DATE</f>
        <v>42470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TAIDONG_ZONE_GRAPH!$AC$89</f>
        <v>13</v>
      </c>
      <c r="I5" s="90"/>
      <c r="J5" s="90"/>
      <c r="K5" s="91"/>
      <c r="L5" s="45">
        <f>$M$31</f>
        <v>3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60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2080</v>
      </c>
      <c r="C12" s="64" t="str">
        <f>CONCATENATE(YEAR,":",MONTH,":",WEEK,":",WEEKDAY,":",$B12)</f>
        <v>2016:4:2:7:TAIDONG_2_ZL</v>
      </c>
      <c r="D12" s="64" t="e">
        <f>MATCH($C12,REPORT_DATA_BY_COMP!$A:$A,0)</f>
        <v>#N/A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2085</v>
      </c>
      <c r="C13" s="64" t="str">
        <f>CONCATENATE(YEAR,":",MONTH,":",WEEK,":",WEEKDAY,":",$B13)</f>
        <v>2016:4:2:7:TAIDONG_2_S</v>
      </c>
      <c r="D13" s="64" t="e">
        <f>MATCH($C13,REPORT_DATA_BY_COMP!$A:$A,0)</f>
        <v>#N/A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A15" s="1" t="s">
        <v>2301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2070</v>
      </c>
      <c r="C16" s="64" t="str">
        <f>CONCATENATE(YEAR,":",MONTH,":",WEEK,":",WEEKDAY,":",$B16)</f>
        <v>2016:4:2:7:TAIDONG_1_E</v>
      </c>
      <c r="D16" s="64" t="e">
        <f>MATCH($C16,REPORT_DATA_BY_COMP!$A:$A,0)</f>
        <v>#N/A</v>
      </c>
      <c r="E16" s="65" t="str">
        <f>SUBSTITUTE(VLOOKUP($B16,COMP_LIST!$A:$AA,5,FALSE),"EL","")</f>
        <v>E. Kirschner / Rauckhorst</v>
      </c>
      <c r="F16" s="4" t="str">
        <f>VLOOKUP($B16,COMP_LIST!$A:$AA,3,FALSE)</f>
        <v>Taidong 1 E</v>
      </c>
      <c r="G16" s="4" t="str">
        <f>VLOOKUP($B16,COMP_LIST!$A:$AA,4,FALSE)</f>
        <v>台東 1 長老</v>
      </c>
      <c r="H16" s="10" t="str">
        <f>IFERROR(INDEX(REPORT_DATA_BY_COMP!$A:$AH,$D16,MATCH(H$8,REPORT_DATA_BY_COMP!$A$1:$AH$1,0)), "")</f>
        <v/>
      </c>
      <c r="I16" s="10" t="str">
        <f>IFERROR(INDEX(REPORT_DATA_BY_COMP!$A:$AH,$D16,MATCH(I$8,REPORT_DATA_BY_COMP!$A$1:$AH$1,0)), "")</f>
        <v/>
      </c>
      <c r="J16" s="10" t="str">
        <f>IFERROR(INDEX(REPORT_DATA_BY_COMP!$A:$AH,$D16,MATCH(J$8,REPORT_DATA_BY_COMP!$A$1:$AH$1,0)), "")</f>
        <v/>
      </c>
      <c r="K16" s="10" t="str">
        <f>IFERROR(INDEX(REPORT_DATA_BY_COMP!$A:$AH,$D16,MATCH(K$8,REPORT_DATA_BY_COMP!$A$1:$AH$1,0)), "")</f>
        <v/>
      </c>
      <c r="L16" s="47" t="str">
        <f>IFERROR(INDEX(REPORT_DATA_BY_COMP!$A:$AH,$D16,MATCH(L$8,REPORT_DATA_BY_COMP!$A$1:$AH$1,0)), "")</f>
        <v/>
      </c>
      <c r="M16" s="56" t="str">
        <f>IFERROR(INDEX(REPORT_DATA_BY_COMP!$A:$AH,$D16,MATCH(M$8,REPORT_DATA_BY_COMP!$A$1:$AH$1,0)), "")</f>
        <v/>
      </c>
      <c r="N16" s="50" t="str">
        <f>IFERROR(INDEX(REPORT_DATA_BY_COMP!$A:$AH,$D16,MATCH(N$8,REPORT_DATA_BY_COMP!$A$1:$AH$1,0)), "")</f>
        <v/>
      </c>
      <c r="O16" s="10" t="str">
        <f>IFERROR(INDEX(REPORT_DATA_BY_COMP!$A:$AH,$D16,MATCH(O$8,REPORT_DATA_BY_COMP!$A$1:$AH$1,0)), "")</f>
        <v/>
      </c>
      <c r="P16" s="10" t="str">
        <f>IFERROR(INDEX(REPORT_DATA_BY_COMP!$A:$AH,$D16,MATCH(P$8,REPORT_DATA_BY_COMP!$A$1:$AH$1,0)), "")</f>
        <v/>
      </c>
      <c r="Q16" s="10" t="str">
        <f>IFERROR(INDEX(REPORT_DATA_BY_COMP!$A:$AH,$D16,MATCH(Q$8,REPORT_DATA_BY_COMP!$A$1:$AH$1,0)), "")</f>
        <v/>
      </c>
      <c r="R16" s="10" t="str">
        <f>IFERROR(INDEX(REPORT_DATA_BY_COMP!$A:$AH,$D16,MATCH(R$8,REPORT_DATA_BY_COMP!$A$1:$AH$1,0)), "")</f>
        <v/>
      </c>
      <c r="S16" s="10" t="str">
        <f>IFERROR(INDEX(REPORT_DATA_BY_COMP!$A:$AH,$D16,MATCH(S$8,REPORT_DATA_BY_COMP!$A$1:$AH$1,0)), "")</f>
        <v/>
      </c>
    </row>
    <row r="17" spans="1:19" ht="15" customHeight="1">
      <c r="A17" s="1"/>
      <c r="B17" s="1" t="s">
        <v>2089</v>
      </c>
      <c r="C17" s="64" t="str">
        <f>CONCATENATE(YEAR,":",MONTH,":",WEEK,":",WEEKDAY,":",$B17)</f>
        <v>2016:4:2:7:TAIDONG_3_E</v>
      </c>
      <c r="D17" s="64" t="e">
        <f>MATCH($C17,REPORT_DATA_BY_COMP!$A:$A,0)</f>
        <v>#N/A</v>
      </c>
      <c r="E17" s="65" t="str">
        <f>SUBSTITUTE(VLOOKUP($B17,COMP_LIST!$A:$AA,5,FALSE),"EL","")</f>
        <v>E. Rasmussen DL / Butler</v>
      </c>
      <c r="F17" s="4" t="str">
        <f>VLOOKUP($B17,COMP_LIST!$A:$AA,3,FALSE)</f>
        <v>Taidong 3 E</v>
      </c>
      <c r="G17" s="4" t="str">
        <f>VLOOKUP($B17,COMP_LIST!$A:$AA,4,FALSE)</f>
        <v>台東 3 長老</v>
      </c>
      <c r="H17" s="10" t="str">
        <f>IFERROR(INDEX(REPORT_DATA_BY_COMP!$A:$AH,$D17,MATCH(H$8,REPORT_DATA_BY_COMP!$A$1:$AH$1,0)), "")</f>
        <v/>
      </c>
      <c r="I17" s="10" t="str">
        <f>IFERROR(INDEX(REPORT_DATA_BY_COMP!$A:$AH,$D17,MATCH(I$8,REPORT_DATA_BY_COMP!$A$1:$AH$1,0)), "")</f>
        <v/>
      </c>
      <c r="J17" s="10" t="str">
        <f>IFERROR(INDEX(REPORT_DATA_BY_COMP!$A:$AH,$D17,MATCH(J$8,REPORT_DATA_BY_COMP!$A$1:$AH$1,0)), "")</f>
        <v/>
      </c>
      <c r="K17" s="10" t="str">
        <f>IFERROR(INDEX(REPORT_DATA_BY_COMP!$A:$AH,$D17,MATCH(K$8,REPORT_DATA_BY_COMP!$A$1:$AH$1,0)), "")</f>
        <v/>
      </c>
      <c r="L17" s="47" t="str">
        <f>IFERROR(INDEX(REPORT_DATA_BY_COMP!$A:$AH,$D17,MATCH(L$8,REPORT_DATA_BY_COMP!$A$1:$AH$1,0)), "")</f>
        <v/>
      </c>
      <c r="M17" s="56" t="str">
        <f>IFERROR(INDEX(REPORT_DATA_BY_COMP!$A:$AH,$D17,MATCH(M$8,REPORT_DATA_BY_COMP!$A$1:$AH$1,0)), "")</f>
        <v/>
      </c>
      <c r="N17" s="50" t="str">
        <f>IFERROR(INDEX(REPORT_DATA_BY_COMP!$A:$AH,$D17,MATCH(N$8,REPORT_DATA_BY_COMP!$A$1:$AH$1,0)), "")</f>
        <v/>
      </c>
      <c r="O17" s="10" t="str">
        <f>IFERROR(INDEX(REPORT_DATA_BY_COMP!$A:$AH,$D17,MATCH(O$8,REPORT_DATA_BY_COMP!$A$1:$AH$1,0)), "")</f>
        <v/>
      </c>
      <c r="P17" s="10" t="str">
        <f>IFERROR(INDEX(REPORT_DATA_BY_COMP!$A:$AH,$D17,MATCH(P$8,REPORT_DATA_BY_COMP!$A$1:$AH$1,0)), "")</f>
        <v/>
      </c>
      <c r="Q17" s="10" t="str">
        <f>IFERROR(INDEX(REPORT_DATA_BY_COMP!$A:$AH,$D17,MATCH(Q$8,REPORT_DATA_BY_COMP!$A$1:$AH$1,0)), "")</f>
        <v/>
      </c>
      <c r="R17" s="10" t="str">
        <f>IFERROR(INDEX(REPORT_DATA_BY_COMP!$A:$AH,$D17,MATCH(R$8,REPORT_DATA_BY_COMP!$A$1:$AH$1,0)), "")</f>
        <v/>
      </c>
      <c r="S17" s="10" t="str">
        <f>IFERROR(INDEX(REPORT_DATA_BY_COMP!$A:$AH,$D17,MATCH(S$8,REPORT_DATA_BY_COMP!$A$1:$AH$1,0)), "")</f>
        <v/>
      </c>
    </row>
    <row r="18" spans="1:19" ht="15" customHeight="1">
      <c r="A18" s="1"/>
      <c r="B18" s="1" t="s">
        <v>2077</v>
      </c>
      <c r="C18" s="64" t="str">
        <f>CONCATENATE(YEAR,":",MONTH,":",WEEK,":",WEEKDAY,":",$B18)</f>
        <v>2016:4:2:7:TAIDONG_1_S</v>
      </c>
      <c r="D18" s="64" t="e">
        <f>MATCH($C18,REPORT_DATA_BY_COMP!$A:$A,0)</f>
        <v>#N/A</v>
      </c>
      <c r="E18" s="65" t="str">
        <f>SUBSTITUTE(VLOOKUP($B18,COMP_LIST!$A:$AA,5,FALSE),"EL","")</f>
        <v>S. Roberts / Hadley</v>
      </c>
      <c r="F18" s="4" t="str">
        <f>VLOOKUP($B18,COMP_LIST!$A:$AA,3,FALSE)</f>
        <v>Taidong 1 S</v>
      </c>
      <c r="G18" s="4" t="str">
        <f>VLOOKUP($B18,COMP_LIST!$A:$AA,4,FALSE)</f>
        <v>台東 1 姐妹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/>
      <c r="E19" s="8" t="s">
        <v>813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0</v>
      </c>
      <c r="K19" s="11">
        <f t="shared" si="1"/>
        <v>0</v>
      </c>
      <c r="L19" s="48">
        <f t="shared" si="1"/>
        <v>0</v>
      </c>
      <c r="M19" s="57">
        <f t="shared" si="1"/>
        <v>0</v>
      </c>
      <c r="N19" s="51">
        <f t="shared" si="1"/>
        <v>0</v>
      </c>
      <c r="O19" s="11">
        <f t="shared" si="1"/>
        <v>0</v>
      </c>
      <c r="P19" s="11">
        <f t="shared" si="1"/>
        <v>0</v>
      </c>
      <c r="Q19" s="11">
        <f t="shared" si="1"/>
        <v>0</v>
      </c>
      <c r="R19" s="11">
        <f t="shared" si="1"/>
        <v>0</v>
      </c>
      <c r="S19" s="11">
        <f t="shared" si="1"/>
        <v>0</v>
      </c>
    </row>
    <row r="20" spans="1:19" ht="15" customHeight="1">
      <c r="A20" s="1" t="s">
        <v>2302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2212</v>
      </c>
      <c r="C21" s="64" t="str">
        <f>CONCATENATE(YEAR,":",MONTH,":",WEEK,":",WEEKDAY,":",$B21)</f>
        <v>2016:4:2:7:YULI_E</v>
      </c>
      <c r="D21" s="64" t="e">
        <f>MATCH($C21,REPORT_DATA_BY_COMP!$A:$A,0)</f>
        <v>#N/A</v>
      </c>
      <c r="E21" s="65" t="str">
        <f>SUBSTITUTE(VLOOKUP($B21,COMP_LIST!$A:$AA,5,FALSE),"EL","")</f>
        <v>E. Gwilliam DL / Greenhalgh</v>
      </c>
      <c r="F21" s="4" t="str">
        <f>VLOOKUP($B21,COMP_LIST!$A:$AA,3,FALSE)</f>
        <v>Yuli E</v>
      </c>
      <c r="G21" s="4" t="str">
        <f>VLOOKUP($B21,COMP_LIST!$A:$AA,4,FALSE)</f>
        <v>玉里長老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9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 t="s">
        <v>2217</v>
      </c>
      <c r="C22" s="64" t="str">
        <f>CONCATENATE(YEAR,":",MONTH,":",WEEK,":",WEEKDAY,":",$B22)</f>
        <v>2016:4:2:7:YULI_S</v>
      </c>
      <c r="D22" s="64" t="e">
        <f>MATCH($C22,REPORT_DATA_BY_COMP!$A:$A,0)</f>
        <v>#N/A</v>
      </c>
      <c r="E22" s="65" t="str">
        <f>SUBSTITUTE(VLOOKUP($B22,COMP_LIST!$A:$AA,5,FALSE),"EL","")</f>
        <v>S. Coleman  / Bradley</v>
      </c>
      <c r="F22" s="4" t="str">
        <f>VLOOKUP($B22,COMP_LIST!$A:$AA,3,FALSE)</f>
        <v>Yuli S</v>
      </c>
      <c r="G22" s="4" t="str">
        <f>VLOOKUP($B22,COMP_LIST!$A:$AA,4,FALSE)</f>
        <v>玉里姐妹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 thickBot="1">
      <c r="A23" s="1"/>
      <c r="B23" s="1"/>
      <c r="E23" s="8" t="s">
        <v>813</v>
      </c>
      <c r="F23" s="9"/>
      <c r="G23" s="9"/>
      <c r="H23" s="11">
        <f t="shared" ref="H23:S23" si="2">SUM(H21:H22)</f>
        <v>0</v>
      </c>
      <c r="I23" s="11">
        <f t="shared" si="2"/>
        <v>0</v>
      </c>
      <c r="J23" s="11">
        <f t="shared" si="2"/>
        <v>0</v>
      </c>
      <c r="K23" s="11">
        <f t="shared" si="2"/>
        <v>0</v>
      </c>
      <c r="L23" s="48">
        <f t="shared" si="2"/>
        <v>0</v>
      </c>
      <c r="M23" s="69">
        <f t="shared" si="2"/>
        <v>0</v>
      </c>
      <c r="N23" s="51">
        <f t="shared" si="2"/>
        <v>0</v>
      </c>
      <c r="O23" s="11">
        <f t="shared" si="2"/>
        <v>0</v>
      </c>
      <c r="P23" s="11">
        <f t="shared" si="2"/>
        <v>0</v>
      </c>
      <c r="Q23" s="11">
        <f t="shared" si="2"/>
        <v>0</v>
      </c>
      <c r="R23" s="11">
        <f t="shared" si="2"/>
        <v>0</v>
      </c>
      <c r="S23" s="11">
        <f t="shared" si="2"/>
        <v>0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812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2016:4:1:7:TAIDONG</v>
      </c>
      <c r="D26" s="64">
        <f>MATCH($C26,REPORT_DATA_BY_ZONE!$A:$A, 0)</f>
        <v>126</v>
      </c>
      <c r="E26" s="19" t="s">
        <v>790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19</v>
      </c>
      <c r="K26" s="10">
        <f>IFERROR(INDEX(REPORT_DATA_BY_ZONE!$A:$AH,$D26,MATCH(K$8,REPORT_DATA_BY_ZONE!$A$1:$AH$1,0)), "")</f>
        <v>11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3</v>
      </c>
      <c r="N26" s="50">
        <f>IFERROR(INDEX(REPORT_DATA_BY_ZONE!$A:$AH,$D26,MATCH(N$8,REPORT_DATA_BY_ZONE!$A$1:$AH$1,0)), "")</f>
        <v>34</v>
      </c>
      <c r="O26" s="10">
        <f>IFERROR(INDEX(REPORT_DATA_BY_ZONE!$A:$AH,$D26,MATCH(O$8,REPORT_DATA_BY_ZONE!$A$1:$AH$1,0)), "")</f>
        <v>20</v>
      </c>
      <c r="P26" s="10">
        <f>IFERROR(INDEX(REPORT_DATA_BY_ZONE!$A:$AH,$D26,MATCH(P$8,REPORT_DATA_BY_ZONE!$A$1:$AH$1,0)), "")</f>
        <v>51</v>
      </c>
      <c r="Q26" s="10">
        <f>IFERROR(INDEX(REPORT_DATA_BY_ZONE!$A:$AH,$D26,MATCH(Q$8,REPORT_DATA_BY_ZONE!$A$1:$AH$1,0)), "")</f>
        <v>23</v>
      </c>
      <c r="R26" s="10">
        <f>IFERROR(INDEX(REPORT_DATA_BY_ZONE!$A:$AH,$D26,MATCH(R$8,REPORT_DATA_BY_ZONE!$A$1:$AH$1,0)), "")</f>
        <v>1</v>
      </c>
      <c r="S26" s="10">
        <f>IFERROR(INDEX(REPORT_DATA_BY_ZONE!$A:$AH,$D26,MATCH(S$8,REPORT_DATA_BY_ZONE!$A$1:$AH$1,0)), "")</f>
        <v>59</v>
      </c>
    </row>
    <row r="27" spans="1:19" ht="15" customHeight="1">
      <c r="C27" s="64" t="str">
        <f>CONCATENATE(YEAR,":",MONTH,":2:",WEEKLY_REPORT_DAY,":", $A$1)</f>
        <v>2016:4:2:7:TAIDONG</v>
      </c>
      <c r="D27" s="64" t="e">
        <f>MATCH($C27,REPORT_DATA_BY_ZONE!$A:$A, 0)</f>
        <v>#N/A</v>
      </c>
      <c r="E27" s="19" t="s">
        <v>789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C28" s="64" t="str">
        <f>CONCATENATE(YEAR,":",MONTH,":3:",WEEKLY_REPORT_DAY,":", $A$1)</f>
        <v>2016:4:3:7:TAIDONG</v>
      </c>
      <c r="D28" s="64" t="e">
        <f>MATCH($C28,REPORT_DATA_BY_ZONE!$A:$A, 0)</f>
        <v>#N/A</v>
      </c>
      <c r="E28" s="19" t="s">
        <v>791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CONCATENATE(YEAR,":",MONTH,":4:",WEEKLY_REPORT_DAY,":", $A$1)</f>
        <v>2016:4:4:7:TAIDONG</v>
      </c>
      <c r="D29" s="64" t="e">
        <f>MATCH($C29,REPORT_DATA_BY_ZONE!$A:$A, 0)</f>
        <v>#N/A</v>
      </c>
      <c r="E29" s="19" t="s">
        <v>792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CONCATENATE(YEAR,":",MONTH,":5:",WEEKLY_REPORT_DAY,":", $A$1)</f>
        <v>2016:4:5:7:TAIDONG</v>
      </c>
      <c r="D30" s="64" t="e">
        <f>MATCH($C30,REPORT_DATA_BY_ZONE!$A:$A, 0)</f>
        <v>#N/A</v>
      </c>
      <c r="E30" s="19" t="s">
        <v>793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813</v>
      </c>
      <c r="F31" s="14"/>
      <c r="G31" s="14"/>
      <c r="H31" s="17">
        <f>SUM(H26:H30)</f>
        <v>0</v>
      </c>
      <c r="I31" s="17">
        <f t="shared" ref="I31:R31" si="3">SUM(I26:I30)</f>
        <v>2</v>
      </c>
      <c r="J31" s="17">
        <f t="shared" si="3"/>
        <v>19</v>
      </c>
      <c r="K31" s="17">
        <f t="shared" si="3"/>
        <v>11</v>
      </c>
      <c r="L31" s="49">
        <f t="shared" si="3"/>
        <v>0</v>
      </c>
      <c r="M31" s="17">
        <f t="shared" si="3"/>
        <v>3</v>
      </c>
      <c r="N31" s="52">
        <f t="shared" si="3"/>
        <v>34</v>
      </c>
      <c r="O31" s="17">
        <f t="shared" si="3"/>
        <v>20</v>
      </c>
      <c r="P31" s="17">
        <f t="shared" si="3"/>
        <v>51</v>
      </c>
      <c r="Q31" s="17">
        <f t="shared" si="3"/>
        <v>23</v>
      </c>
      <c r="R31" s="17">
        <f t="shared" si="3"/>
        <v>1</v>
      </c>
      <c r="S31" s="17">
        <f>SUM(S26:S30)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6" priority="9">
      <formula>J12=""</formula>
    </cfRule>
    <cfRule type="expression" dxfId="115" priority="10">
      <formula>AND(M$9&lt;&gt;"",M12&gt;=M$9)</formula>
    </cfRule>
    <cfRule type="expression" dxfId="114" priority="11">
      <formula>AND(M$10&lt;&gt;"",M12&lt;M$10)</formula>
    </cfRule>
    <cfRule type="expression" dxfId="113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19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2016:1:4:7:TAIDONG</v>
      </c>
      <c r="AP77" s="27">
        <f t="shared" ref="AP77:AP88" ca="1" si="12">MATCH(AO77,INDIRECT(CONCATENATE($X$93,"$A:$A")),0)</f>
        <v>19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51</v>
      </c>
      <c r="AS77" s="21">
        <f t="shared" ca="1" si="13"/>
        <v>17</v>
      </c>
      <c r="AT77" s="21">
        <f t="shared" ca="1" si="13"/>
        <v>28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42</v>
      </c>
      <c r="AX77" s="21">
        <f t="shared" ref="AX77:AX88" si="16">3*$X$97</f>
        <v>21</v>
      </c>
      <c r="AY77" s="21">
        <f t="shared" ref="AY77:AY88" si="17">5*$X$97</f>
        <v>35</v>
      </c>
      <c r="AZ77" s="21">
        <f t="shared" ref="AZ77:AZ88" si="18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2016:1:5:7:TAIDONG</v>
      </c>
      <c r="AP78" s="27">
        <f t="shared" ca="1" si="12"/>
        <v>30</v>
      </c>
      <c r="AQ78" s="21">
        <f t="shared" ca="1" si="13"/>
        <v>0</v>
      </c>
      <c r="AR78" s="21">
        <f t="shared" ca="1" si="13"/>
        <v>43</v>
      </c>
      <c r="AS78" s="21">
        <f t="shared" ca="1" si="13"/>
        <v>16</v>
      </c>
      <c r="AT78" s="21">
        <f t="shared" ca="1" si="13"/>
        <v>24</v>
      </c>
      <c r="AU78" s="21">
        <f t="shared" ca="1" si="13"/>
        <v>0</v>
      </c>
      <c r="AV78" s="21">
        <f t="shared" si="14"/>
        <v>2</v>
      </c>
      <c r="AW78" s="21">
        <f t="shared" si="15"/>
        <v>42</v>
      </c>
      <c r="AX78" s="21">
        <f t="shared" si="16"/>
        <v>21</v>
      </c>
      <c r="AY78" s="21">
        <f t="shared" si="17"/>
        <v>35</v>
      </c>
      <c r="AZ78" s="21">
        <f t="shared" si="18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2016:2:1:7:TAIDONG</v>
      </c>
      <c r="AP79" s="27">
        <f t="shared" ca="1" si="12"/>
        <v>41</v>
      </c>
      <c r="AQ79" s="21">
        <f t="shared" ca="1" si="13"/>
        <v>1</v>
      </c>
      <c r="AR79" s="21">
        <f t="shared" ca="1" si="13"/>
        <v>40</v>
      </c>
      <c r="AS79" s="21">
        <f t="shared" ca="1" si="13"/>
        <v>6</v>
      </c>
      <c r="AT79" s="21">
        <f t="shared" ca="1" si="13"/>
        <v>21</v>
      </c>
      <c r="AU79" s="21">
        <f t="shared" ca="1" si="13"/>
        <v>0</v>
      </c>
      <c r="AV79" s="21">
        <f t="shared" si="14"/>
        <v>2</v>
      </c>
      <c r="AW79" s="21">
        <f t="shared" si="15"/>
        <v>42</v>
      </c>
      <c r="AX79" s="21">
        <f t="shared" si="16"/>
        <v>21</v>
      </c>
      <c r="AY79" s="21">
        <f t="shared" si="17"/>
        <v>35</v>
      </c>
      <c r="AZ79" s="21">
        <f t="shared" si="18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3</v>
      </c>
      <c r="AD80" s="21">
        <f t="shared" si="5"/>
        <v>5</v>
      </c>
      <c r="AE80" s="27">
        <f t="shared" ca="1" si="6"/>
        <v>36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2016:2:2:7:TAIDONG</v>
      </c>
      <c r="AP80" s="27">
        <f t="shared" ca="1" si="12"/>
        <v>52</v>
      </c>
      <c r="AQ80" s="21">
        <f t="shared" ca="1" si="13"/>
        <v>0</v>
      </c>
      <c r="AR80" s="21">
        <f t="shared" ca="1" si="13"/>
        <v>40</v>
      </c>
      <c r="AS80" s="21">
        <f t="shared" ca="1" si="13"/>
        <v>9</v>
      </c>
      <c r="AT80" s="21">
        <f t="shared" ca="1" si="13"/>
        <v>32</v>
      </c>
      <c r="AU80" s="21">
        <f t="shared" ca="1" si="13"/>
        <v>4</v>
      </c>
      <c r="AV80" s="21">
        <f t="shared" si="14"/>
        <v>2</v>
      </c>
      <c r="AW80" s="21">
        <f t="shared" si="15"/>
        <v>42</v>
      </c>
      <c r="AX80" s="21">
        <f t="shared" si="16"/>
        <v>21</v>
      </c>
      <c r="AY80" s="21">
        <f t="shared" si="17"/>
        <v>35</v>
      </c>
      <c r="AZ80" s="21">
        <f t="shared" si="18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2016:2:3:7:TAIDONG</v>
      </c>
      <c r="AP81" s="27">
        <f t="shared" ca="1" si="12"/>
        <v>63</v>
      </c>
      <c r="AQ81" s="21">
        <f t="shared" ca="1" si="13"/>
        <v>1</v>
      </c>
      <c r="AR81" s="21">
        <f t="shared" ca="1" si="13"/>
        <v>32</v>
      </c>
      <c r="AS81" s="21">
        <f t="shared" ca="1" si="13"/>
        <v>12</v>
      </c>
      <c r="AT81" s="21">
        <f t="shared" ca="1" si="13"/>
        <v>31</v>
      </c>
      <c r="AU81" s="21">
        <f t="shared" ca="1" si="13"/>
        <v>0</v>
      </c>
      <c r="AV81" s="21">
        <f t="shared" si="14"/>
        <v>2</v>
      </c>
      <c r="AW81" s="21">
        <f t="shared" si="15"/>
        <v>42</v>
      </c>
      <c r="AX81" s="21">
        <f t="shared" si="16"/>
        <v>21</v>
      </c>
      <c r="AY81" s="21">
        <f t="shared" si="17"/>
        <v>35</v>
      </c>
      <c r="AZ81" s="21">
        <f t="shared" si="18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2016:2:4:7:TAIDONG</v>
      </c>
      <c r="AP82" s="27">
        <f t="shared" ca="1" si="12"/>
        <v>74</v>
      </c>
      <c r="AQ82" s="21">
        <f t="shared" ca="1" si="13"/>
        <v>2</v>
      </c>
      <c r="AR82" s="21">
        <f t="shared" ca="1" si="13"/>
        <v>30</v>
      </c>
      <c r="AS82" s="21">
        <f t="shared" ca="1" si="13"/>
        <v>19</v>
      </c>
      <c r="AT82" s="21">
        <f t="shared" ca="1" si="13"/>
        <v>27</v>
      </c>
      <c r="AU82" s="21">
        <f t="shared" ca="1" si="13"/>
        <v>4</v>
      </c>
      <c r="AV82" s="21">
        <f t="shared" si="14"/>
        <v>2</v>
      </c>
      <c r="AW82" s="21">
        <f t="shared" si="15"/>
        <v>42</v>
      </c>
      <c r="AX82" s="21">
        <f t="shared" si="16"/>
        <v>21</v>
      </c>
      <c r="AY82" s="21">
        <f t="shared" si="17"/>
        <v>35</v>
      </c>
      <c r="AZ82" s="21">
        <f t="shared" si="18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2016:3:1:7:TAIDONG</v>
      </c>
      <c r="AP83" s="27">
        <f t="shared" ca="1" si="12"/>
        <v>85</v>
      </c>
      <c r="AQ83" s="21">
        <f t="shared" ca="1" si="13"/>
        <v>2</v>
      </c>
      <c r="AR83" s="21">
        <f t="shared" ca="1" si="13"/>
        <v>37</v>
      </c>
      <c r="AS83" s="21">
        <f t="shared" ca="1" si="13"/>
        <v>23</v>
      </c>
      <c r="AT83" s="21">
        <f t="shared" ca="1" si="13"/>
        <v>25</v>
      </c>
      <c r="AU83" s="21">
        <f t="shared" ca="1" si="13"/>
        <v>4</v>
      </c>
      <c r="AV83" s="21">
        <f t="shared" si="14"/>
        <v>2</v>
      </c>
      <c r="AW83" s="21">
        <f t="shared" si="15"/>
        <v>42</v>
      </c>
      <c r="AX83" s="21">
        <f t="shared" si="16"/>
        <v>21</v>
      </c>
      <c r="AY83" s="21">
        <f t="shared" si="17"/>
        <v>35</v>
      </c>
      <c r="AZ83" s="21">
        <f t="shared" si="18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2016:3:2:7:TAIDONG</v>
      </c>
      <c r="AP84" s="27">
        <f t="shared" ca="1" si="12"/>
        <v>95</v>
      </c>
      <c r="AQ84" s="21">
        <f t="shared" ca="1" si="13"/>
        <v>0</v>
      </c>
      <c r="AR84" s="21">
        <f t="shared" ca="1" si="13"/>
        <v>36</v>
      </c>
      <c r="AS84" s="21">
        <f t="shared" ca="1" si="13"/>
        <v>18</v>
      </c>
      <c r="AT84" s="21">
        <f t="shared" ca="1" si="13"/>
        <v>30</v>
      </c>
      <c r="AU84" s="21">
        <f t="shared" ca="1" si="13"/>
        <v>0</v>
      </c>
      <c r="AV84" s="21">
        <f t="shared" si="14"/>
        <v>2</v>
      </c>
      <c r="AW84" s="21">
        <f t="shared" si="15"/>
        <v>42</v>
      </c>
      <c r="AX84" s="21">
        <f t="shared" si="16"/>
        <v>21</v>
      </c>
      <c r="AY84" s="21">
        <f t="shared" si="17"/>
        <v>35</v>
      </c>
      <c r="AZ84" s="21">
        <f t="shared" si="18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2016:3:3:7:TAIDONG</v>
      </c>
      <c r="AP85" s="27">
        <f t="shared" ca="1" si="12"/>
        <v>105</v>
      </c>
      <c r="AQ85" s="21">
        <f t="shared" ca="1" si="13"/>
        <v>1</v>
      </c>
      <c r="AR85" s="21">
        <f t="shared" ca="1" si="13"/>
        <v>37</v>
      </c>
      <c r="AS85" s="21">
        <f t="shared" ca="1" si="13"/>
        <v>22</v>
      </c>
      <c r="AT85" s="21">
        <f t="shared" ca="1" si="13"/>
        <v>25</v>
      </c>
      <c r="AU85" s="21">
        <f t="shared" ca="1" si="13"/>
        <v>0</v>
      </c>
      <c r="AV85" s="21">
        <f t="shared" si="14"/>
        <v>2</v>
      </c>
      <c r="AW85" s="21">
        <f t="shared" si="15"/>
        <v>42</v>
      </c>
      <c r="AX85" s="21">
        <f t="shared" si="16"/>
        <v>21</v>
      </c>
      <c r="AY85" s="21">
        <f t="shared" si="17"/>
        <v>35</v>
      </c>
      <c r="AZ85" s="21">
        <f t="shared" si="18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2016:3:4:7:TAIDONG</v>
      </c>
      <c r="AP86" s="27">
        <f t="shared" ca="1" si="12"/>
        <v>116</v>
      </c>
      <c r="AQ86" s="21">
        <f t="shared" ca="1" si="13"/>
        <v>2</v>
      </c>
      <c r="AR86" s="21">
        <f t="shared" ca="1" si="13"/>
        <v>39</v>
      </c>
      <c r="AS86" s="21">
        <f t="shared" ca="1" si="13"/>
        <v>23</v>
      </c>
      <c r="AT86" s="21">
        <f t="shared" ca="1" si="13"/>
        <v>25</v>
      </c>
      <c r="AU86" s="21">
        <f t="shared" ca="1" si="13"/>
        <v>3</v>
      </c>
      <c r="AV86" s="21">
        <f t="shared" si="14"/>
        <v>2</v>
      </c>
      <c r="AW86" s="21">
        <f t="shared" si="15"/>
        <v>42</v>
      </c>
      <c r="AX86" s="21">
        <f t="shared" si="16"/>
        <v>21</v>
      </c>
      <c r="AY86" s="21">
        <f t="shared" si="17"/>
        <v>35</v>
      </c>
      <c r="AZ86" s="21">
        <f t="shared" si="18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2016:4:1:7:TAIDONG</v>
      </c>
      <c r="AP87" s="27">
        <f t="shared" ca="1" si="12"/>
        <v>126</v>
      </c>
      <c r="AQ87" s="21">
        <f t="shared" ca="1" si="13"/>
        <v>3</v>
      </c>
      <c r="AR87" s="21">
        <f t="shared" ca="1" si="13"/>
        <v>34</v>
      </c>
      <c r="AS87" s="21">
        <f t="shared" ca="1" si="13"/>
        <v>20</v>
      </c>
      <c r="AT87" s="21">
        <f t="shared" ca="1" si="13"/>
        <v>23</v>
      </c>
      <c r="AU87" s="21">
        <f t="shared" ca="1" si="13"/>
        <v>1</v>
      </c>
      <c r="AV87" s="21">
        <f t="shared" si="14"/>
        <v>2</v>
      </c>
      <c r="AW87" s="21">
        <f t="shared" si="15"/>
        <v>42</v>
      </c>
      <c r="AX87" s="21">
        <f t="shared" si="16"/>
        <v>21</v>
      </c>
      <c r="AY87" s="21">
        <f t="shared" si="17"/>
        <v>35</v>
      </c>
      <c r="AZ87" s="21">
        <f t="shared" si="18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2016:4:2:7:TAIDONG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42</v>
      </c>
      <c r="AX88" s="21">
        <f t="shared" si="16"/>
        <v>21</v>
      </c>
      <c r="AY88" s="21">
        <f t="shared" si="17"/>
        <v>35</v>
      </c>
      <c r="AZ88" s="21">
        <f t="shared" si="18"/>
        <v>7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2073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2298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2443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15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60
Actual CDE YTD 年度實際:    13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2016  13</v>
      </c>
    </row>
    <row r="107" spans="23:50" ht="23.25">
      <c r="W107" s="7" t="s">
        <v>1464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2082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2474</v>
      </c>
      <c r="E2" s="77" t="str">
        <f>$A$3</f>
        <v>臺東2地區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TAIDONG_2_DISTRICT_GRAPH!$AC$89</f>
        <v>6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2080</v>
      </c>
      <c r="C12" s="64" t="str">
        <f>CONCATENATE(YEAR,":",MONTH,":",WEEK,":",WEEKDAY,":",$B12)</f>
        <v>2016:4:2:7:TAIDONG_2_ZL</v>
      </c>
      <c r="D12" s="64" t="e">
        <f>MATCH($C12,REPORT_DATA_BY_COMP!$A:$A,0)</f>
        <v>#N/A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2085</v>
      </c>
      <c r="C13" s="64" t="str">
        <f>CONCATENATE(YEAR,":",MONTH,":",WEEK,":",WEEKDAY,":",$B13)</f>
        <v>2016:4:2:7:TAIDONG_2_S</v>
      </c>
      <c r="D13" s="64" t="e">
        <f>MATCH($C13,REPORT_DATA_BY_COMP!$A:$A,0)</f>
        <v>#N/A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2016:4:1:7:TAIDONG_2</v>
      </c>
      <c r="D17" s="64">
        <f>MATCH($C17,REPORT_DATA_BY_DISTRICT!$A:$A, 0)</f>
        <v>357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9</v>
      </c>
      <c r="K17" s="10">
        <f>IFERROR(INDEX(REPORT_DATA_BY_DISTRICT!$A:$AH,$D17,MATCH(K$8,REPORT_DATA_BY_DISTRICT!$A$1:$AH$1,0)), "")</f>
        <v>5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12</v>
      </c>
    </row>
    <row r="18" spans="3:19" ht="15" customHeight="1">
      <c r="C18" s="64" t="str">
        <f>CONCATENATE(YEAR,":",MONTH,":2:",WEEKLY_REPORT_DAY,":", $A$1)</f>
        <v>2016:4:2:7:TAIDONG_2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2016:4:3:7:TAIDONG_2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2016:4:4:7:TAIDONG_2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2016:4:5:7:TAIDONG_2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9</v>
      </c>
      <c r="K22" s="17">
        <f t="shared" si="1"/>
        <v>5</v>
      </c>
      <c r="L22" s="49">
        <f t="shared" si="1"/>
        <v>0</v>
      </c>
      <c r="M22" s="17">
        <f t="shared" si="1"/>
        <v>1</v>
      </c>
      <c r="N22" s="52">
        <f t="shared" si="1"/>
        <v>15</v>
      </c>
      <c r="O22" s="17">
        <f t="shared" si="1"/>
        <v>5</v>
      </c>
      <c r="P22" s="17">
        <f t="shared" si="1"/>
        <v>15</v>
      </c>
      <c r="Q22" s="17">
        <f t="shared" si="1"/>
        <v>6</v>
      </c>
      <c r="R22" s="17">
        <f t="shared" si="1"/>
        <v>0</v>
      </c>
      <c r="S22" s="17">
        <f>SUM(S17:S21)</f>
        <v>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2" priority="1">
      <formula>J12=""</formula>
    </cfRule>
    <cfRule type="expression" dxfId="111" priority="2">
      <formula>AND(M$9&lt;&gt;"",M12&gt;=M$9)</formula>
    </cfRule>
    <cfRule type="expression" dxfId="110" priority="3">
      <formula>AND(M$10&lt;&gt;"",M12&lt;M$10)</formula>
    </cfRule>
    <cfRule type="expression" dxfId="10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2016:1:4:7:TAIDONG_2</v>
      </c>
      <c r="AP77" s="27">
        <f t="shared" ref="AP77:AP88" ca="1" si="11">MATCH(AO77,INDIRECT(CONCATENATE($X$93,"$A:$A")),0)</f>
        <v>48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15</v>
      </c>
      <c r="AS77" s="21">
        <f t="shared" ca="1" si="12"/>
        <v>5</v>
      </c>
      <c r="AT77" s="21">
        <f t="shared" ca="1" si="12"/>
        <v>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2016:1:5:7:TAIDONG_2</v>
      </c>
      <c r="AP78" s="27">
        <f t="shared" ca="1" si="11"/>
        <v>80</v>
      </c>
      <c r="AQ78" s="21">
        <f t="shared" ca="1" si="12"/>
        <v>0</v>
      </c>
      <c r="AR78" s="21">
        <f t="shared" ca="1" si="12"/>
        <v>13</v>
      </c>
      <c r="AS78" s="21">
        <f t="shared" ca="1" si="12"/>
        <v>10</v>
      </c>
      <c r="AT78" s="21">
        <f t="shared" ca="1" si="12"/>
        <v>7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2016:2:1:7:TAIDONG_2</v>
      </c>
      <c r="AP79" s="27">
        <f t="shared" ca="1" si="11"/>
        <v>112</v>
      </c>
      <c r="AQ79" s="21">
        <f t="shared" ca="1" si="12"/>
        <v>1</v>
      </c>
      <c r="AR79" s="21">
        <f t="shared" ca="1" si="12"/>
        <v>14</v>
      </c>
      <c r="AS79" s="21">
        <f t="shared" ca="1" si="12"/>
        <v>3</v>
      </c>
      <c r="AT79" s="21">
        <f t="shared" ca="1" si="12"/>
        <v>6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2016:2:2:7:TAIDONG_2</v>
      </c>
      <c r="AP80" s="27">
        <f t="shared" ca="1" si="11"/>
        <v>144</v>
      </c>
      <c r="AQ80" s="21">
        <f t="shared" ca="1" si="12"/>
        <v>0</v>
      </c>
      <c r="AR80" s="21">
        <f t="shared" ca="1" si="12"/>
        <v>16</v>
      </c>
      <c r="AS80" s="21">
        <f t="shared" ca="1" si="12"/>
        <v>2</v>
      </c>
      <c r="AT80" s="21">
        <f t="shared" ca="1" si="12"/>
        <v>8</v>
      </c>
      <c r="AU80" s="21">
        <f t="shared" ca="1" si="12"/>
        <v>3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2016:2:3:7:TAIDONG_2</v>
      </c>
      <c r="AP81" s="27">
        <f t="shared" ca="1" si="11"/>
        <v>176</v>
      </c>
      <c r="AQ81" s="21">
        <f t="shared" ca="1" si="12"/>
        <v>1</v>
      </c>
      <c r="AR81" s="21">
        <f t="shared" ca="1" si="12"/>
        <v>11</v>
      </c>
      <c r="AS81" s="21">
        <f t="shared" ca="1" si="12"/>
        <v>3</v>
      </c>
      <c r="AT81" s="21">
        <f t="shared" ca="1" si="12"/>
        <v>7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2016:2:4:7:TAIDONG_2</v>
      </c>
      <c r="AP82" s="27">
        <f t="shared" ca="1" si="11"/>
        <v>208</v>
      </c>
      <c r="AQ82" s="21">
        <f t="shared" ca="1" si="12"/>
        <v>1</v>
      </c>
      <c r="AR82" s="21">
        <f t="shared" ca="1" si="12"/>
        <v>12</v>
      </c>
      <c r="AS82" s="21">
        <f t="shared" ca="1" si="12"/>
        <v>6</v>
      </c>
      <c r="AT82" s="21">
        <f t="shared" ca="1" si="12"/>
        <v>5</v>
      </c>
      <c r="AU82" s="21">
        <f t="shared" ca="1" si="12"/>
        <v>3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2016:3:1:7:TAIDONG_2</v>
      </c>
      <c r="AP83" s="27">
        <f t="shared" ca="1" si="11"/>
        <v>239</v>
      </c>
      <c r="AQ83" s="21">
        <f t="shared" ca="1" si="12"/>
        <v>0</v>
      </c>
      <c r="AR83" s="21">
        <f t="shared" ca="1" si="12"/>
        <v>12</v>
      </c>
      <c r="AS83" s="21">
        <f t="shared" ca="1" si="12"/>
        <v>12</v>
      </c>
      <c r="AT83" s="21">
        <f t="shared" ca="1" si="12"/>
        <v>6</v>
      </c>
      <c r="AU83" s="21">
        <f t="shared" ca="1" si="12"/>
        <v>4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2016:3:2:7:TAIDONG_2</v>
      </c>
      <c r="AP84" s="27">
        <f t="shared" ca="1" si="11"/>
        <v>269</v>
      </c>
      <c r="AQ84" s="21">
        <f t="shared" ca="1" si="12"/>
        <v>0</v>
      </c>
      <c r="AR84" s="21">
        <f t="shared" ca="1" si="12"/>
        <v>12</v>
      </c>
      <c r="AS84" s="21">
        <f t="shared" ca="1" si="12"/>
        <v>12</v>
      </c>
      <c r="AT84" s="21">
        <f t="shared" ca="1" si="12"/>
        <v>9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2016:3:3:7:TAIDONG_2</v>
      </c>
      <c r="AP85" s="27">
        <f t="shared" ca="1" si="11"/>
        <v>298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2016:3:4:7:TAIDONG_2</v>
      </c>
      <c r="AP86" s="27">
        <f t="shared" ca="1" si="11"/>
        <v>328</v>
      </c>
      <c r="AQ86" s="21">
        <f t="shared" ca="1" si="12"/>
        <v>2</v>
      </c>
      <c r="AR86" s="21">
        <f t="shared" ca="1" si="12"/>
        <v>14</v>
      </c>
      <c r="AS86" s="21">
        <f t="shared" ca="1" si="12"/>
        <v>9</v>
      </c>
      <c r="AT86" s="21">
        <f t="shared" ca="1" si="12"/>
        <v>5</v>
      </c>
      <c r="AU86" s="21">
        <f t="shared" ca="1" si="12"/>
        <v>2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2016:4:1:7:TAIDONG_2</v>
      </c>
      <c r="AP87" s="27">
        <f t="shared" ca="1" si="11"/>
        <v>357</v>
      </c>
      <c r="AQ87" s="21">
        <f t="shared" ca="1" si="12"/>
        <v>1</v>
      </c>
      <c r="AR87" s="21">
        <f t="shared" ca="1" si="12"/>
        <v>15</v>
      </c>
      <c r="AS87" s="21">
        <f t="shared" ca="1" si="12"/>
        <v>5</v>
      </c>
      <c r="AT87" s="21">
        <f t="shared" ca="1" si="12"/>
        <v>6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2016:4:2:7:TAIDONG_2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2082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2072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2477</v>
      </c>
      <c r="E2" s="77" t="str">
        <f>$A$3</f>
        <v>臺東1/3地區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TAIDONG_1_3_DISTRICT_GRAPH!$AC$89</f>
        <v>6</v>
      </c>
      <c r="I5" s="90"/>
      <c r="J5" s="90"/>
      <c r="K5" s="91"/>
      <c r="L5" s="45">
        <f>$M$23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2301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2070</v>
      </c>
      <c r="C12" s="64" t="str">
        <f>CONCATENATE(YEAR,":",MONTH,":",WEEK,":",WEEKDAY,":",$B12)</f>
        <v>2016:4:2:7:TAIDONG_1_E</v>
      </c>
      <c r="D12" s="64" t="e">
        <f>MATCH($C12,REPORT_DATA_BY_COMP!$A:$A,0)</f>
        <v>#N/A</v>
      </c>
      <c r="E12" s="65" t="str">
        <f>SUBSTITUTE(VLOOKUP($B12,COMP_LIST!$A:$AA,5,FALSE),"EL","")</f>
        <v>E. Kirschner / Rauckhorst</v>
      </c>
      <c r="F12" s="4" t="str">
        <f>VLOOKUP($B12,COMP_LIST!$A:$AA,3,FALSE)</f>
        <v>Taidong 1 E</v>
      </c>
      <c r="G12" s="4" t="str">
        <f>VLOOKUP($B12,COMP_LIST!$A:$AA,4,FALSE)</f>
        <v>台東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2089</v>
      </c>
      <c r="C13" s="64" t="str">
        <f>CONCATENATE(YEAR,":",MONTH,":",WEEK,":",WEEKDAY,":",$B13)</f>
        <v>2016:4:2:7:TAIDONG_3_E</v>
      </c>
      <c r="D13" s="64" t="e">
        <f>MATCH($C13,REPORT_DATA_BY_COMP!$A:$A,0)</f>
        <v>#N/A</v>
      </c>
      <c r="E13" s="65" t="str">
        <f>SUBSTITUTE(VLOOKUP($B13,COMP_LIST!$A:$AA,5,FALSE),"EL","")</f>
        <v>E. Rasmussen DL / Butler</v>
      </c>
      <c r="F13" s="4" t="str">
        <f>VLOOKUP($B13,COMP_LIST!$A:$AA,3,FALSE)</f>
        <v>Taidong 3 E</v>
      </c>
      <c r="G13" s="4" t="str">
        <f>VLOOKUP($B13,COMP_LIST!$A:$AA,4,FALSE)</f>
        <v>台東 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2016:4:2:7:TAIDONG_1_S</v>
      </c>
      <c r="D14" s="64" t="e">
        <f>MATCH($C14,REPORT_DATA_BY_COMP!$A:$A,0)</f>
        <v>#N/A</v>
      </c>
      <c r="E14" s="65" t="str">
        <f>SUBSTITUTE(VLOOKUP($B14,COMP_LIST!$A:$AA,5,FALSE),"EL","")</f>
        <v>S. Roberts / Hadley</v>
      </c>
      <c r="F14" s="4" t="str">
        <f>VLOOKUP($B14,COMP_LIST!$A:$AA,3,FALSE)</f>
        <v>Taidong 1 S</v>
      </c>
      <c r="G14" s="4" t="str">
        <f>VLOOKUP($B14,COMP_LIST!$A:$AA,4,FALSE)</f>
        <v>台東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2016:4:1:7:TAIDONG_1_3</v>
      </c>
      <c r="D18" s="64">
        <f>MATCH($C18,REPORT_DATA_BY_DISTRICT!$A:$A, 0)</f>
        <v>356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28</v>
      </c>
      <c r="Q18" s="10">
        <f>IFERROR(INDEX(REPORT_DATA_BY_DISTRICT!$A:$AH,$D18,MATCH(Q$8,REPORT_DATA_BY_DISTRICT!$A$1:$AH$1,0)), "")</f>
        <v>10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20</v>
      </c>
    </row>
    <row r="19" spans="3:19" ht="15" customHeight="1">
      <c r="C19" s="64" t="str">
        <f>CONCATENATE(YEAR,":",MONTH,":2:",WEEKLY_REPORT_DAY,":", $A$1)</f>
        <v>2016:4:2:7:TAIDONG_1_3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2016:4:3:7:TAIDONG_1_3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2016:4:4:7:TAIDONG_1_3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2016:4:5:7:TAIDONG_1_3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8</v>
      </c>
      <c r="K23" s="17">
        <f t="shared" si="1"/>
        <v>3</v>
      </c>
      <c r="L23" s="49">
        <f t="shared" si="1"/>
        <v>0</v>
      </c>
      <c r="M23" s="17">
        <f t="shared" si="1"/>
        <v>2</v>
      </c>
      <c r="N23" s="52">
        <f t="shared" si="1"/>
        <v>12</v>
      </c>
      <c r="O23" s="17">
        <f t="shared" si="1"/>
        <v>12</v>
      </c>
      <c r="P23" s="17">
        <f t="shared" si="1"/>
        <v>28</v>
      </c>
      <c r="Q23" s="17">
        <f t="shared" si="1"/>
        <v>10</v>
      </c>
      <c r="R23" s="17">
        <f t="shared" si="1"/>
        <v>1</v>
      </c>
      <c r="S23" s="17">
        <f>SUM(S18:S22)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8" priority="1">
      <formula>J12=""</formula>
    </cfRule>
    <cfRule type="expression" dxfId="107" priority="2">
      <formula>AND(M$9&lt;&gt;"",M12&gt;=M$9)</formula>
    </cfRule>
    <cfRule type="expression" dxfId="106" priority="3">
      <formula>AND(M$10&lt;&gt;"",M12&lt;M$10)</formula>
    </cfRule>
    <cfRule type="expression" dxfId="10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2016:1:4:7:TAIDONG_1_3</v>
      </c>
      <c r="AP77" s="27">
        <f t="shared" ref="AP77:AP88" ca="1" si="11">MATCH(AO77,INDIRECT(CONCATENATE($X$93,"$A:$A")),0)</f>
        <v>47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9</v>
      </c>
      <c r="AT77" s="21">
        <f t="shared" ca="1" si="12"/>
        <v>8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2016:1:5:7:TAIDONG_1_3</v>
      </c>
      <c r="AP78" s="27">
        <f t="shared" ca="1" si="11"/>
        <v>79</v>
      </c>
      <c r="AQ78" s="21">
        <f t="shared" ca="1" si="12"/>
        <v>0</v>
      </c>
      <c r="AR78" s="21">
        <f t="shared" ca="1" si="12"/>
        <v>21</v>
      </c>
      <c r="AS78" s="21">
        <f t="shared" ca="1" si="12"/>
        <v>5</v>
      </c>
      <c r="AT78" s="21">
        <f t="shared" ca="1" si="12"/>
        <v>11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2016:2:1:7:TAIDONG_1_3</v>
      </c>
      <c r="AP79" s="27">
        <f t="shared" ca="1" si="11"/>
        <v>111</v>
      </c>
      <c r="AQ79" s="21">
        <f t="shared" ca="1" si="12"/>
        <v>0</v>
      </c>
      <c r="AR79" s="21">
        <f t="shared" ca="1" si="12"/>
        <v>16</v>
      </c>
      <c r="AS79" s="21">
        <f t="shared" ca="1" si="12"/>
        <v>2</v>
      </c>
      <c r="AT79" s="21">
        <f t="shared" ca="1" si="12"/>
        <v>5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2</v>
      </c>
      <c r="AD80" s="21">
        <f t="shared" si="5"/>
        <v>0</v>
      </c>
      <c r="AE80" s="27">
        <f t="shared" ca="1" si="6"/>
        <v>39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2016:2:2:7:TAIDONG_1_3</v>
      </c>
      <c r="AP80" s="27">
        <f t="shared" ca="1" si="11"/>
        <v>143</v>
      </c>
      <c r="AQ80" s="21">
        <f t="shared" ca="1" si="12"/>
        <v>0</v>
      </c>
      <c r="AR80" s="21">
        <f t="shared" ca="1" si="12"/>
        <v>14</v>
      </c>
      <c r="AS80" s="21">
        <f t="shared" ca="1" si="12"/>
        <v>6</v>
      </c>
      <c r="AT80" s="21">
        <f t="shared" ca="1" si="12"/>
        <v>11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2016:2:3:7:TAIDONG_1_3</v>
      </c>
      <c r="AP81" s="27">
        <f t="shared" ca="1" si="11"/>
        <v>175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2016:2:4:7:TAIDONG_1_3</v>
      </c>
      <c r="AP82" s="27">
        <f t="shared" ca="1" si="11"/>
        <v>207</v>
      </c>
      <c r="AQ82" s="21">
        <f t="shared" ca="1" si="12"/>
        <v>1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12</v>
      </c>
      <c r="AU82" s="21">
        <f t="shared" ca="1" si="12"/>
        <v>1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2016:3:1:7:TAIDONG_1_3</v>
      </c>
      <c r="AP83" s="27">
        <f t="shared" ca="1" si="11"/>
        <v>238</v>
      </c>
      <c r="AQ83" s="21">
        <f t="shared" ca="1" si="12"/>
        <v>2</v>
      </c>
      <c r="AR83" s="21">
        <f t="shared" ca="1" si="12"/>
        <v>16</v>
      </c>
      <c r="AS83" s="21">
        <f t="shared" ca="1" si="12"/>
        <v>10</v>
      </c>
      <c r="AT83" s="21">
        <f t="shared" ca="1" si="12"/>
        <v>12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2016:3:2:7:TAIDONG_1_3</v>
      </c>
      <c r="AP84" s="27">
        <f t="shared" ca="1" si="11"/>
        <v>268</v>
      </c>
      <c r="AQ84" s="21">
        <f t="shared" ca="1" si="12"/>
        <v>0</v>
      </c>
      <c r="AR84" s="21">
        <f t="shared" ca="1" si="12"/>
        <v>16</v>
      </c>
      <c r="AS84" s="21">
        <f t="shared" ca="1" si="12"/>
        <v>6</v>
      </c>
      <c r="AT84" s="21">
        <f t="shared" ca="1" si="12"/>
        <v>12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2016:3:3:7:TAIDONG_1_3</v>
      </c>
      <c r="AP85" s="27">
        <f t="shared" ca="1" si="11"/>
        <v>297</v>
      </c>
      <c r="AQ85" s="21">
        <f t="shared" ca="1" si="12"/>
        <v>1</v>
      </c>
      <c r="AR85" s="21">
        <f t="shared" ca="1" si="12"/>
        <v>17</v>
      </c>
      <c r="AS85" s="21">
        <f t="shared" ca="1" si="12"/>
        <v>7</v>
      </c>
      <c r="AT85" s="21">
        <f t="shared" ca="1" si="12"/>
        <v>11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2016:3:4:7:TAIDONG_1_3</v>
      </c>
      <c r="AP86" s="27">
        <f t="shared" ca="1" si="11"/>
        <v>327</v>
      </c>
      <c r="AQ86" s="21">
        <f t="shared" ca="1" si="12"/>
        <v>0</v>
      </c>
      <c r="AR86" s="21">
        <f t="shared" ca="1" si="12"/>
        <v>17</v>
      </c>
      <c r="AS86" s="21">
        <f t="shared" ca="1" si="12"/>
        <v>12</v>
      </c>
      <c r="AT86" s="21">
        <f t="shared" ca="1" si="12"/>
        <v>16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2016:4:1:7:TAIDONG_1_3</v>
      </c>
      <c r="AP87" s="27">
        <f t="shared" ca="1" si="11"/>
        <v>356</v>
      </c>
      <c r="AQ87" s="21">
        <f t="shared" ca="1" si="12"/>
        <v>2</v>
      </c>
      <c r="AR87" s="21">
        <f t="shared" ca="1" si="12"/>
        <v>12</v>
      </c>
      <c r="AS87" s="21">
        <f t="shared" ca="1" si="12"/>
        <v>12</v>
      </c>
      <c r="AT87" s="21">
        <f t="shared" ca="1" si="12"/>
        <v>10</v>
      </c>
      <c r="AU87" s="21">
        <f t="shared" ca="1" si="12"/>
        <v>1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2016:4:2:7:TAIDONG_1_3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2072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2214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2480</v>
      </c>
      <c r="E2" s="77" t="str">
        <f>$A$3</f>
        <v>玉里地區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YULI_DISTRICT_GRAPH!$AC$89</f>
        <v>0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2302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2212</v>
      </c>
      <c r="C12" s="64" t="str">
        <f>CONCATENATE(YEAR,":",MONTH,":",WEEK,":",WEEKDAY,":",$B12)</f>
        <v>2016:4:2:7:YULI_E</v>
      </c>
      <c r="D12" s="64" t="e">
        <f>MATCH($C12,REPORT_DATA_BY_COMP!$A:$A,0)</f>
        <v>#N/A</v>
      </c>
      <c r="E12" s="65" t="str">
        <f>SUBSTITUTE(VLOOKUP($B12,COMP_LIST!$A:$AA,5,FALSE),"EL","")</f>
        <v>E. Gwilliam DL / Greenhalgh</v>
      </c>
      <c r="F12" s="4" t="str">
        <f>VLOOKUP($B12,COMP_LIST!$A:$AA,3,FALSE)</f>
        <v>Yuli E</v>
      </c>
      <c r="G12" s="4" t="str">
        <f>VLOOKUP($B12,COMP_LIST!$A:$AA,4,FALSE)</f>
        <v>玉里長老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2217</v>
      </c>
      <c r="C13" s="64" t="str">
        <f>CONCATENATE(YEAR,":",MONTH,":",WEEK,":",WEEKDAY,":",$B13)</f>
        <v>2016:4:2:7:YULI_S</v>
      </c>
      <c r="D13" s="64" t="e">
        <f>MATCH($C13,REPORT_DATA_BY_COMP!$A:$A,0)</f>
        <v>#N/A</v>
      </c>
      <c r="E13" s="65" t="str">
        <f>SUBSTITUTE(VLOOKUP($B13,COMP_LIST!$A:$AA,5,FALSE),"EL","")</f>
        <v>S. Coleman  / Bradley</v>
      </c>
      <c r="F13" s="4" t="str">
        <f>VLOOKUP($B13,COMP_LIST!$A:$AA,3,FALSE)</f>
        <v>Yuli S</v>
      </c>
      <c r="G13" s="4" t="str">
        <f>VLOOKUP($B13,COMP_LIST!$A:$AA,4,FALSE)</f>
        <v>玉里姐妹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2016:4:1:7:YULI</v>
      </c>
      <c r="D17" s="64">
        <f>MATCH($C17,REPORT_DATA_BY_DISTRICT!$A:$A, 0)</f>
        <v>368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2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27</v>
      </c>
    </row>
    <row r="18" spans="3:19" ht="15" customHeight="1">
      <c r="C18" s="64" t="str">
        <f>CONCATENATE(YEAR,":",MONTH,":2:",WEEKLY_REPORT_DAY,":", $A$1)</f>
        <v>2016:4:2:7:YULI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2016:4:3:7:YULI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2016:4:4:7:YULI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2016:4:5:7:YULI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2</v>
      </c>
      <c r="K22" s="17">
        <f t="shared" si="1"/>
        <v>3</v>
      </c>
      <c r="L22" s="49">
        <f t="shared" si="1"/>
        <v>0</v>
      </c>
      <c r="M22" s="17">
        <f t="shared" si="1"/>
        <v>0</v>
      </c>
      <c r="N22" s="52">
        <f t="shared" si="1"/>
        <v>7</v>
      </c>
      <c r="O22" s="17">
        <f t="shared" si="1"/>
        <v>3</v>
      </c>
      <c r="P22" s="17">
        <f t="shared" si="1"/>
        <v>8</v>
      </c>
      <c r="Q22" s="17">
        <f t="shared" si="1"/>
        <v>7</v>
      </c>
      <c r="R22" s="17">
        <f t="shared" si="1"/>
        <v>0</v>
      </c>
      <c r="S22" s="17">
        <f>SUM(S17:S21)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4" priority="6">
      <formula>AND(M$9&lt;&gt;"",M12&gt;=M$9)</formula>
    </cfRule>
  </conditionalFormatting>
  <conditionalFormatting sqref="M12:S12">
    <cfRule type="expression" dxfId="103" priority="5">
      <formula>J12=""</formula>
    </cfRule>
    <cfRule type="expression" dxfId="102" priority="7">
      <formula>AND(M$10&lt;&gt;"",M12&lt;M$10)</formula>
    </cfRule>
    <cfRule type="expression" dxfId="101" priority="8">
      <formula>AND(M$10&lt;&gt;"",M12&gt;=M$10)</formula>
    </cfRule>
  </conditionalFormatting>
  <conditionalFormatting sqref="M12:S13">
    <cfRule type="expression" dxfId="100" priority="9">
      <formula>J12=""</formula>
    </cfRule>
    <cfRule type="expression" dxfId="99" priority="10">
      <formula>AND(M$9&lt;&gt;"",M12&gt;=M$9)</formula>
    </cfRule>
    <cfRule type="expression" dxfId="98" priority="11">
      <formula>AND(M$10&lt;&gt;"",M12&lt;M$10)</formula>
    </cfRule>
    <cfRule type="expression" dxfId="97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2016:1:4:7:YULI</v>
      </c>
      <c r="AP77" s="27">
        <f t="shared" ref="AP77:AP88" ca="1" si="11">MATCH(AO77,INDIRECT(CONCATENATE($X$93,"$A:$A")),0)</f>
        <v>61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3</v>
      </c>
      <c r="AT77" s="21">
        <f t="shared" ca="1" si="12"/>
        <v>11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2016:1:5:7:YULI</v>
      </c>
      <c r="AP78" s="27">
        <f t="shared" ca="1" si="11"/>
        <v>93</v>
      </c>
      <c r="AQ78" s="21">
        <f t="shared" ca="1" si="12"/>
        <v>0</v>
      </c>
      <c r="AR78" s="21">
        <f t="shared" ca="1" si="12"/>
        <v>9</v>
      </c>
      <c r="AS78" s="21">
        <f t="shared" ca="1" si="12"/>
        <v>1</v>
      </c>
      <c r="AT78" s="21">
        <f t="shared" ca="1" si="12"/>
        <v>6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2016:2:1:7:YULI</v>
      </c>
      <c r="AP79" s="27">
        <f t="shared" ca="1" si="11"/>
        <v>125</v>
      </c>
      <c r="AQ79" s="21">
        <f t="shared" ca="1" si="12"/>
        <v>0</v>
      </c>
      <c r="AR79" s="21">
        <f t="shared" ca="1" si="12"/>
        <v>10</v>
      </c>
      <c r="AS79" s="21">
        <f t="shared" ca="1" si="12"/>
        <v>1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2016:2:2:7:YULI</v>
      </c>
      <c r="AP80" s="27">
        <f t="shared" ca="1" si="11"/>
        <v>157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13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2016:2:3:7:YULI</v>
      </c>
      <c r="AP81" s="27">
        <f t="shared" ca="1" si="11"/>
        <v>189</v>
      </c>
      <c r="AQ81" s="21">
        <f t="shared" ca="1" si="12"/>
        <v>0</v>
      </c>
      <c r="AR81" s="21">
        <f t="shared" ca="1" si="12"/>
        <v>10</v>
      </c>
      <c r="AS81" s="21">
        <f t="shared" ca="1" si="12"/>
        <v>2</v>
      </c>
      <c r="AT81" s="21">
        <f t="shared" ca="1" si="12"/>
        <v>10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2016:2:4:7:YULI</v>
      </c>
      <c r="AP82" s="27">
        <f t="shared" ca="1" si="11"/>
        <v>220</v>
      </c>
      <c r="AQ82" s="21">
        <f t="shared" ca="1" si="12"/>
        <v>0</v>
      </c>
      <c r="AR82" s="21">
        <f t="shared" ca="1" si="12"/>
        <v>6</v>
      </c>
      <c r="AS82" s="21">
        <f t="shared" ca="1" si="12"/>
        <v>1</v>
      </c>
      <c r="AT82" s="21">
        <f t="shared" ca="1" si="12"/>
        <v>10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2016:3:1:7:YULI</v>
      </c>
      <c r="AP83" s="27">
        <f t="shared" ca="1" si="11"/>
        <v>251</v>
      </c>
      <c r="AQ83" s="21">
        <f t="shared" ca="1" si="12"/>
        <v>0</v>
      </c>
      <c r="AR83" s="21">
        <f t="shared" ca="1" si="12"/>
        <v>9</v>
      </c>
      <c r="AS83" s="21">
        <f t="shared" ca="1" si="12"/>
        <v>1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2016:3:2:7:YULI</v>
      </c>
      <c r="AP84" s="27">
        <f t="shared" ca="1" si="11"/>
        <v>280</v>
      </c>
      <c r="AQ84" s="21">
        <f t="shared" ca="1" si="12"/>
        <v>0</v>
      </c>
      <c r="AR84" s="21">
        <f t="shared" ca="1" si="12"/>
        <v>8</v>
      </c>
      <c r="AS84" s="21">
        <f t="shared" ca="1" si="12"/>
        <v>0</v>
      </c>
      <c r="AT84" s="21">
        <f t="shared" ca="1" si="12"/>
        <v>9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2016:3:3:7:YULI</v>
      </c>
      <c r="AP85" s="27">
        <f t="shared" ca="1" si="11"/>
        <v>310</v>
      </c>
      <c r="AQ85" s="21">
        <f t="shared" ca="1" si="12"/>
        <v>0</v>
      </c>
      <c r="AR85" s="21">
        <f t="shared" ca="1" si="12"/>
        <v>8</v>
      </c>
      <c r="AS85" s="21">
        <f t="shared" ca="1" si="12"/>
        <v>3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2016:3:4:7:YULI</v>
      </c>
      <c r="AP86" s="27">
        <f t="shared" ca="1" si="11"/>
        <v>339</v>
      </c>
      <c r="AQ86" s="21">
        <f t="shared" ca="1" si="12"/>
        <v>0</v>
      </c>
      <c r="AR86" s="21">
        <f t="shared" ca="1" si="12"/>
        <v>8</v>
      </c>
      <c r="AS86" s="21">
        <f t="shared" ca="1" si="12"/>
        <v>2</v>
      </c>
      <c r="AT86" s="21">
        <f t="shared" ca="1" si="12"/>
        <v>4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2016:4:1:7:YULI</v>
      </c>
      <c r="AP87" s="27">
        <f t="shared" ca="1" si="11"/>
        <v>368</v>
      </c>
      <c r="AQ87" s="21">
        <f t="shared" ca="1" si="12"/>
        <v>0</v>
      </c>
      <c r="AR87" s="21">
        <f t="shared" ca="1" si="12"/>
        <v>7</v>
      </c>
      <c r="AS87" s="21">
        <f t="shared" ca="1" si="12"/>
        <v>3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2016:4:2:7:YULI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2214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0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2016  0</v>
      </c>
    </row>
    <row r="107" spans="23:50" ht="23.25">
      <c r="W107" s="7" t="s">
        <v>1464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7"/>
  <sheetViews>
    <sheetView topLeftCell="E1" zoomScale="115" zoomScaleNormal="115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2303</v>
      </c>
      <c r="E2" s="77" t="str">
        <f>$A$3</f>
        <v>竹南地帶</v>
      </c>
      <c r="F2" s="26" t="s">
        <v>800</v>
      </c>
      <c r="G2" s="79">
        <f>$A$6</f>
        <v>59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2304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ZHUNAN_ZONE_GRAPH!$AC$89</f>
        <v>11</v>
      </c>
      <c r="I5" s="90"/>
      <c r="J5" s="90"/>
      <c r="K5" s="91"/>
      <c r="L5" s="45">
        <f>$M$27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2277</v>
      </c>
      <c r="C12" s="64" t="str">
        <f>CONCATENATE(YEAR,":",MONTH,":",WEEK,":",WEEKDAY,":",$B12)</f>
        <v>2016:4:2:7:ZHUNAN_ZL</v>
      </c>
      <c r="D12" s="64" t="e">
        <f>MATCH($C12,REPORT_DATA_BY_COMP!$A:$A,0)</f>
        <v>#N/A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2147</v>
      </c>
      <c r="C13" s="64" t="str">
        <f>CONCATENATE(YEAR,":",MONTH,":",WEEK,":",WEEKDAY,":",$B13)</f>
        <v>2016:4:2:7:XIANGSHAN_E</v>
      </c>
      <c r="D13" s="64" t="e">
        <f>MATCH($C13,REPORT_DATA_BY_COMP!$A:$A,0)</f>
        <v>#N/A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2273</v>
      </c>
      <c r="C14" s="64" t="str">
        <f>CONCATENATE(YEAR,":",MONTH,":",WEEK,":",WEEKDAY,":",$B14)</f>
        <v>2016:4:2:7:ZHUNAN_S</v>
      </c>
      <c r="D14" s="64" t="e">
        <f>MATCH($C14,REPORT_DATA_BY_COMP!$A:$A,0)</f>
        <v>#N/A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A16" s="1" t="s">
        <v>2308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2122</v>
      </c>
      <c r="C17" s="64" t="str">
        <f>CONCATENATE(YEAR,":",MONTH,":",WEEK,":",WEEKDAY,":",$B17)</f>
        <v>2016:4:2:7:TOUFEN_E</v>
      </c>
      <c r="D17" s="64" t="e">
        <f>MATCH($C17,REPORT_DATA_BY_COMP!$A:$A,0)</f>
        <v>#N/A</v>
      </c>
      <c r="E17" s="65" t="str">
        <f>SUBSTITUTE(VLOOKUP($B17,COMP_LIST!$A:$AA,5,FALSE),"EL","")</f>
        <v>E. Perkins  / Liao</v>
      </c>
      <c r="F17" s="4" t="str">
        <f>VLOOKUP($B17,COMP_LIST!$A:$AA,3,FALSE)</f>
        <v>Toufen E</v>
      </c>
      <c r="G17" s="4" t="str">
        <f>VLOOKUP($B17,COMP_LIST!$A:$AA,4,FALSE)</f>
        <v>頭份長老</v>
      </c>
      <c r="H17" s="10" t="str">
        <f>IFERROR(INDEX(REPORT_DATA_BY_COMP!$A:$AH,$D17,MATCH(H$8,REPORT_DATA_BY_COMP!$A$1:$AH$1,0)), "")</f>
        <v/>
      </c>
      <c r="I17" s="10" t="str">
        <f>IFERROR(INDEX(REPORT_DATA_BY_COMP!$A:$AH,$D17,MATCH(I$8,REPORT_DATA_BY_COMP!$A$1:$AH$1,0)), "")</f>
        <v/>
      </c>
      <c r="J17" s="10" t="str">
        <f>IFERROR(INDEX(REPORT_DATA_BY_COMP!$A:$AH,$D17,MATCH(J$8,REPORT_DATA_BY_COMP!$A$1:$AH$1,0)), "")</f>
        <v/>
      </c>
      <c r="K17" s="10" t="str">
        <f>IFERROR(INDEX(REPORT_DATA_BY_COMP!$A:$AH,$D17,MATCH(K$8,REPORT_DATA_BY_COMP!$A$1:$AH$1,0)), "")</f>
        <v/>
      </c>
      <c r="L17" s="47" t="str">
        <f>IFERROR(INDEX(REPORT_DATA_BY_COMP!$A:$AH,$D17,MATCH(L$8,REPORT_DATA_BY_COMP!$A$1:$AH$1,0)), "")</f>
        <v/>
      </c>
      <c r="M17" s="56" t="str">
        <f>IFERROR(INDEX(REPORT_DATA_BY_COMP!$A:$AH,$D17,MATCH(M$8,REPORT_DATA_BY_COMP!$A$1:$AH$1,0)), "")</f>
        <v/>
      </c>
      <c r="N17" s="50" t="str">
        <f>IFERROR(INDEX(REPORT_DATA_BY_COMP!$A:$AH,$D17,MATCH(N$8,REPORT_DATA_BY_COMP!$A$1:$AH$1,0)), "")</f>
        <v/>
      </c>
      <c r="O17" s="10" t="str">
        <f>IFERROR(INDEX(REPORT_DATA_BY_COMP!$A:$AH,$D17,MATCH(O$8,REPORT_DATA_BY_COMP!$A$1:$AH$1,0)), "")</f>
        <v/>
      </c>
      <c r="P17" s="10" t="str">
        <f>IFERROR(INDEX(REPORT_DATA_BY_COMP!$A:$AH,$D17,MATCH(P$8,REPORT_DATA_BY_COMP!$A$1:$AH$1,0)), "")</f>
        <v/>
      </c>
      <c r="Q17" s="10" t="str">
        <f>IFERROR(INDEX(REPORT_DATA_BY_COMP!$A:$AH,$D17,MATCH(Q$8,REPORT_DATA_BY_COMP!$A$1:$AH$1,0)), "")</f>
        <v/>
      </c>
      <c r="R17" s="10" t="str">
        <f>IFERROR(INDEX(REPORT_DATA_BY_COMP!$A:$AH,$D17,MATCH(R$8,REPORT_DATA_BY_COMP!$A$1:$AH$1,0)), "")</f>
        <v/>
      </c>
      <c r="S17" s="10" t="str">
        <f>IFERROR(INDEX(REPORT_DATA_BY_COMP!$A:$AH,$D17,MATCH(S$8,REPORT_DATA_BY_COMP!$A$1:$AH$1,0)), "")</f>
        <v/>
      </c>
    </row>
    <row r="18" spans="1:19" ht="15" customHeight="1">
      <c r="A18" s="1"/>
      <c r="B18" s="1" t="s">
        <v>2002</v>
      </c>
      <c r="C18" s="64" t="str">
        <f>CONCATENATE(YEAR,":",MONTH,":",WEEK,":",WEEKDAY,":",$B18)</f>
        <v>2016:4:2:7:MIAOLI_E</v>
      </c>
      <c r="D18" s="64" t="e">
        <f>MATCH($C18,REPORT_DATA_BY_COMP!$A:$A,0)</f>
        <v>#N/A</v>
      </c>
      <c r="E18" s="65" t="str">
        <f>SUBSTITUTE(VLOOKUP($B18,COMP_LIST!$A:$AA,5,FALSE),"EL","")</f>
        <v xml:space="preserve">E. Hu DL / Jackson </v>
      </c>
      <c r="F18" s="4" t="str">
        <f>VLOOKUP($B18,COMP_LIST!$A:$AA,3,FALSE)</f>
        <v>Miaoli E</v>
      </c>
      <c r="G18" s="4" t="str">
        <f>VLOOKUP($B18,COMP_LIST!$A:$AA,4,FALSE)</f>
        <v>苗栗長老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 thickBot="1">
      <c r="A19" s="1"/>
      <c r="B19" s="1"/>
      <c r="E19" s="8" t="s">
        <v>813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0</v>
      </c>
      <c r="K19" s="11">
        <f t="shared" si="1"/>
        <v>0</v>
      </c>
      <c r="L19" s="48">
        <f t="shared" si="1"/>
        <v>0</v>
      </c>
      <c r="M19" s="69">
        <f t="shared" si="1"/>
        <v>0</v>
      </c>
      <c r="N19" s="51">
        <f t="shared" si="1"/>
        <v>0</v>
      </c>
      <c r="O19" s="11">
        <f t="shared" si="1"/>
        <v>0</v>
      </c>
      <c r="P19" s="11">
        <f t="shared" si="1"/>
        <v>0</v>
      </c>
      <c r="Q19" s="11">
        <f t="shared" si="1"/>
        <v>0</v>
      </c>
      <c r="R19" s="11">
        <f t="shared" si="1"/>
        <v>0</v>
      </c>
      <c r="S19" s="11">
        <f t="shared" si="1"/>
        <v>0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812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2016:4:1:7:ZHUNAN</v>
      </c>
      <c r="D22" s="64">
        <f>MATCH($C22,REPORT_DATA_BY_ZONE!$A:$A, 0)</f>
        <v>130</v>
      </c>
      <c r="E22" s="19" t="s">
        <v>790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0</v>
      </c>
      <c r="J22" s="10">
        <f>IFERROR(INDEX(REPORT_DATA_BY_ZONE!$A:$AH,$D22,MATCH(J$8,REPORT_DATA_BY_ZONE!$A$1:$AH$1,0)), "")</f>
        <v>12</v>
      </c>
      <c r="K22" s="10">
        <f>IFERROR(INDEX(REPORT_DATA_BY_ZONE!$A:$AH,$D22,MATCH(K$8,REPORT_DATA_BY_ZONE!$A$1:$AH$1,0)), "")</f>
        <v>14</v>
      </c>
      <c r="L22" s="47">
        <f>IFERROR(INDEX(REPORT_DATA_BY_ZONE!$A:$AH,$D22,MATCH(L$8,REPORT_DATA_BY_ZONE!$A$1:$AH$1,0)), "")</f>
        <v>0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32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52</v>
      </c>
      <c r="Q22" s="10">
        <f>IFERROR(INDEX(REPORT_DATA_BY_ZONE!$A:$AH,$D22,MATCH(Q$8,REPORT_DATA_BY_ZONE!$A$1:$AH$1,0)), "")</f>
        <v>21</v>
      </c>
      <c r="R22" s="10">
        <f>IFERROR(INDEX(REPORT_DATA_BY_ZONE!$A:$AH,$D22,MATCH(R$8,REPORT_DATA_BY_ZONE!$A$1:$AH$1,0)), "")</f>
        <v>4</v>
      </c>
      <c r="S22" s="10">
        <f>IFERROR(INDEX(REPORT_DATA_BY_ZONE!$A:$AH,$D22,MATCH(S$8,REPORT_DATA_BY_ZONE!$A$1:$AH$1,0)), "")</f>
        <v>43</v>
      </c>
    </row>
    <row r="23" spans="1:19" ht="15" customHeight="1">
      <c r="C23" s="64" t="str">
        <f>CONCATENATE(YEAR,":",MONTH,":2:",WEEKLY_REPORT_DAY,":", $A$1)</f>
        <v>2016:4:2:7:ZHUNAN</v>
      </c>
      <c r="D23" s="64" t="e">
        <f>MATCH($C23,REPORT_DATA_BY_ZONE!$A:$A, 0)</f>
        <v>#N/A</v>
      </c>
      <c r="E23" s="19" t="s">
        <v>789</v>
      </c>
      <c r="F23" s="13"/>
      <c r="G23" s="13"/>
      <c r="H23" s="10" t="str">
        <f>IFERROR(INDEX(REPORT_DATA_BY_ZONE!$A:$AH,$D23,MATCH(H$8,REPORT_DATA_BY_ZONE!$A$1:$AH$1,0)), "")</f>
        <v/>
      </c>
      <c r="I23" s="10" t="str">
        <f>IFERROR(INDEX(REPORT_DATA_BY_ZONE!$A:$AH,$D23,MATCH(I$8,REPORT_DATA_BY_ZONE!$A$1:$AH$1,0)), "")</f>
        <v/>
      </c>
      <c r="J23" s="10" t="str">
        <f>IFERROR(INDEX(REPORT_DATA_BY_ZONE!$A:$AH,$D23,MATCH(J$8,REPORT_DATA_BY_ZONE!$A$1:$AH$1,0)), "")</f>
        <v/>
      </c>
      <c r="K23" s="10" t="str">
        <f>IFERROR(INDEX(REPORT_DATA_BY_ZONE!$A:$AH,$D23,MATCH(K$8,REPORT_DATA_BY_ZONE!$A$1:$AH$1,0)), "")</f>
        <v/>
      </c>
      <c r="L23" s="47" t="str">
        <f>IFERROR(INDEX(REPORT_DATA_BY_ZONE!$A:$AH,$D23,MATCH(L$8,REPORT_DATA_BY_ZONE!$A$1:$AH$1,0)), "")</f>
        <v/>
      </c>
      <c r="M23" s="10" t="str">
        <f>IFERROR(INDEX(REPORT_DATA_BY_ZONE!$A:$AH,$D23,MATCH(M$8,REPORT_DATA_BY_ZONE!$A$1:$AH$1,0)), "")</f>
        <v/>
      </c>
      <c r="N23" s="50" t="str">
        <f>IFERROR(INDEX(REPORT_DATA_BY_ZONE!$A:$AH,$D23,MATCH(N$8,REPORT_DATA_BY_ZONE!$A$1:$AH$1,0)), "")</f>
        <v/>
      </c>
      <c r="O23" s="10" t="str">
        <f>IFERROR(INDEX(REPORT_DATA_BY_ZONE!$A:$AH,$D23,MATCH(O$8,REPORT_DATA_BY_ZONE!$A$1:$AH$1,0)), "")</f>
        <v/>
      </c>
      <c r="P23" s="10" t="str">
        <f>IFERROR(INDEX(REPORT_DATA_BY_ZONE!$A:$AH,$D23,MATCH(P$8,REPORT_DATA_BY_ZONE!$A$1:$AH$1,0)), "")</f>
        <v/>
      </c>
      <c r="Q23" s="10" t="str">
        <f>IFERROR(INDEX(REPORT_DATA_BY_ZONE!$A:$AH,$D23,MATCH(Q$8,REPORT_DATA_BY_ZONE!$A$1:$AH$1,0)), "")</f>
        <v/>
      </c>
      <c r="R23" s="10" t="str">
        <f>IFERROR(INDEX(REPORT_DATA_BY_ZONE!$A:$AH,$D23,MATCH(R$8,REPORT_DATA_BY_ZONE!$A$1:$AH$1,0)), "")</f>
        <v/>
      </c>
      <c r="S23" s="10" t="str">
        <f>IFERROR(INDEX(REPORT_DATA_BY_ZONE!$A:$AH,$D23,MATCH(S$8,REPORT_DATA_BY_ZONE!$A$1:$AH$1,0)), "")</f>
        <v/>
      </c>
    </row>
    <row r="24" spans="1:19" ht="15" customHeight="1">
      <c r="C24" s="64" t="str">
        <f>CONCATENATE(YEAR,":",MONTH,":3:",WEEKLY_REPORT_DAY,":", $A$1)</f>
        <v>2016:4:3:7:ZHUNAN</v>
      </c>
      <c r="D24" s="64" t="e">
        <f>MATCH($C24,REPORT_DATA_BY_ZONE!$A:$A, 0)</f>
        <v>#N/A</v>
      </c>
      <c r="E24" s="19" t="s">
        <v>791</v>
      </c>
      <c r="F24" s="13"/>
      <c r="G24" s="13"/>
      <c r="H24" s="10" t="str">
        <f>IFERROR(INDEX(REPORT_DATA_BY_ZONE!$A:$AH,$D24,MATCH(H$8,REPORT_DATA_BY_ZONE!$A$1:$AH$1,0)), "")</f>
        <v/>
      </c>
      <c r="I24" s="10" t="str">
        <f>IFERROR(INDEX(REPORT_DATA_BY_ZONE!$A:$AH,$D24,MATCH(I$8,REPORT_DATA_BY_ZONE!$A$1:$AH$1,0)), "")</f>
        <v/>
      </c>
      <c r="J24" s="10" t="str">
        <f>IFERROR(INDEX(REPORT_DATA_BY_ZONE!$A:$AH,$D24,MATCH(J$8,REPORT_DATA_BY_ZONE!$A$1:$AH$1,0)), "")</f>
        <v/>
      </c>
      <c r="K24" s="10" t="str">
        <f>IFERROR(INDEX(REPORT_DATA_BY_ZONE!$A:$AH,$D24,MATCH(K$8,REPORT_DATA_BY_ZONE!$A$1:$AH$1,0)), "")</f>
        <v/>
      </c>
      <c r="L24" s="47" t="str">
        <f>IFERROR(INDEX(REPORT_DATA_BY_ZONE!$A:$AH,$D24,MATCH(L$8,REPORT_DATA_BY_ZONE!$A$1:$AH$1,0)), "")</f>
        <v/>
      </c>
      <c r="M24" s="10" t="str">
        <f>IFERROR(INDEX(REPORT_DATA_BY_ZONE!$A:$AH,$D24,MATCH(M$8,REPORT_DATA_BY_ZONE!$A$1:$AH$1,0)), "")</f>
        <v/>
      </c>
      <c r="N24" s="50" t="str">
        <f>IFERROR(INDEX(REPORT_DATA_BY_ZONE!$A:$AH,$D24,MATCH(N$8,REPORT_DATA_BY_ZONE!$A$1:$AH$1,0)), "")</f>
        <v/>
      </c>
      <c r="O24" s="10" t="str">
        <f>IFERROR(INDEX(REPORT_DATA_BY_ZONE!$A:$AH,$D24,MATCH(O$8,REPORT_DATA_BY_ZONE!$A$1:$AH$1,0)), "")</f>
        <v/>
      </c>
      <c r="P24" s="10" t="str">
        <f>IFERROR(INDEX(REPORT_DATA_BY_ZONE!$A:$AH,$D24,MATCH(P$8,REPORT_DATA_BY_ZONE!$A$1:$AH$1,0)), "")</f>
        <v/>
      </c>
      <c r="Q24" s="10" t="str">
        <f>IFERROR(INDEX(REPORT_DATA_BY_ZONE!$A:$AH,$D24,MATCH(Q$8,REPORT_DATA_BY_ZONE!$A$1:$AH$1,0)), "")</f>
        <v/>
      </c>
      <c r="R24" s="10" t="str">
        <f>IFERROR(INDEX(REPORT_DATA_BY_ZONE!$A:$AH,$D24,MATCH(R$8,REPORT_DATA_BY_ZONE!$A$1:$AH$1,0)), "")</f>
        <v/>
      </c>
      <c r="S24" s="10" t="str">
        <f>IFERROR(INDEX(REPORT_DATA_BY_ZONE!$A:$AH,$D24,MATCH(S$8,REPORT_DATA_BY_ZONE!$A$1:$AH$1,0)), "")</f>
        <v/>
      </c>
    </row>
    <row r="25" spans="1:19" ht="15" customHeight="1">
      <c r="C25" s="64" t="str">
        <f>CONCATENATE(YEAR,":",MONTH,":4:",WEEKLY_REPORT_DAY,":", $A$1)</f>
        <v>2016:4:4:7:ZHUNAN</v>
      </c>
      <c r="D25" s="64" t="e">
        <f>MATCH($C25,REPORT_DATA_BY_ZONE!$A:$A, 0)</f>
        <v>#N/A</v>
      </c>
      <c r="E25" s="19" t="s">
        <v>792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CONCATENATE(YEAR,":",MONTH,":5:",WEEKLY_REPORT_DAY,":", $A$1)</f>
        <v>2016:4:5:7:ZHUNAN</v>
      </c>
      <c r="D26" s="64" t="e">
        <f>MATCH($C26,REPORT_DATA_BY_ZONE!$A:$A, 0)</f>
        <v>#N/A</v>
      </c>
      <c r="E26" s="19" t="s">
        <v>793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813</v>
      </c>
      <c r="F27" s="14"/>
      <c r="G27" s="14"/>
      <c r="H27" s="17">
        <f>SUM(H22:H26)</f>
        <v>0</v>
      </c>
      <c r="I27" s="17">
        <f t="shared" ref="I27:R27" si="2">SUM(I22:I26)</f>
        <v>0</v>
      </c>
      <c r="J27" s="17">
        <f t="shared" si="2"/>
        <v>12</v>
      </c>
      <c r="K27" s="17">
        <f t="shared" si="2"/>
        <v>14</v>
      </c>
      <c r="L27" s="49">
        <f t="shared" si="2"/>
        <v>0</v>
      </c>
      <c r="M27" s="17">
        <f t="shared" si="2"/>
        <v>1</v>
      </c>
      <c r="N27" s="52">
        <f t="shared" si="2"/>
        <v>32</v>
      </c>
      <c r="O27" s="17">
        <f t="shared" si="2"/>
        <v>16</v>
      </c>
      <c r="P27" s="17">
        <f t="shared" si="2"/>
        <v>52</v>
      </c>
      <c r="Q27" s="17">
        <f t="shared" si="2"/>
        <v>21</v>
      </c>
      <c r="R27" s="17">
        <f t="shared" si="2"/>
        <v>4</v>
      </c>
      <c r="S27" s="17">
        <f>SUM(S22:S26)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6" priority="10">
      <formula>AND(M$9&lt;&gt;"",M18&gt;=M$9)</formula>
    </cfRule>
  </conditionalFormatting>
  <conditionalFormatting sqref="M18:S18">
    <cfRule type="expression" dxfId="95" priority="9">
      <formula>J18=""</formula>
    </cfRule>
    <cfRule type="expression" dxfId="94" priority="11">
      <formula>AND(M$10&lt;&gt;"",M18&lt;M$10)</formula>
    </cfRule>
    <cfRule type="expression" dxfId="93" priority="12">
      <formula>AND(M$10&lt;&gt;"",M18&gt;=M$10)</formula>
    </cfRule>
  </conditionalFormatting>
  <conditionalFormatting sqref="M13:S13">
    <cfRule type="expression" dxfId="92" priority="2">
      <formula>AND(M$9&lt;&gt;"",M13&gt;=M$9)</formula>
    </cfRule>
  </conditionalFormatting>
  <conditionalFormatting sqref="M13:S13">
    <cfRule type="expression" dxfId="91" priority="1">
      <formula>J13=""</formula>
    </cfRule>
    <cfRule type="expression" dxfId="90" priority="3">
      <formula>AND(M$10&lt;&gt;"",M13&lt;M$10)</formula>
    </cfRule>
    <cfRule type="expression" dxfId="89" priority="4">
      <formula>AND(M$10&lt;&gt;"",M13&gt;=M$10)</formula>
    </cfRule>
  </conditionalFormatting>
  <conditionalFormatting sqref="M12:S14 M17:S18">
    <cfRule type="expression" dxfId="88" priority="13">
      <formula>J12=""</formula>
    </cfRule>
    <cfRule type="expression" dxfId="87" priority="14">
      <formula>AND(M$9&lt;&gt;"",M12&gt;=M$9)</formula>
    </cfRule>
    <cfRule type="expression" dxfId="86" priority="15">
      <formula>AND(M$10&lt;&gt;"",M12&lt;M$10)</formula>
    </cfRule>
    <cfRule type="expression" dxfId="85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2016:1:4:7:ZHUNAN</v>
      </c>
      <c r="AP77" s="27">
        <f t="shared" ref="AP77:AP88" ca="1" si="12">MATCH(AO77,INDIRECT(CONCATENATE($X$93,"$A:$A")),0)</f>
        <v>23</v>
      </c>
      <c r="AQ77" s="21">
        <f t="shared" ref="AQ77:AU88" ca="1" si="13">INDEX(INDIRECT(CONCATENATE($X$93,"$A:$AG")),$AP77,MATCH(AQ$52,INDIRECT(CONCATENATE($X$93,"$A1:$AG1")),0))</f>
        <v>3</v>
      </c>
      <c r="AR77" s="21">
        <f t="shared" ca="1" si="13"/>
        <v>27</v>
      </c>
      <c r="AS77" s="21">
        <f t="shared" ca="1" si="13"/>
        <v>9</v>
      </c>
      <c r="AT77" s="21">
        <f t="shared" ca="1" si="13"/>
        <v>29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2016:1:5:7:ZHUNAN</v>
      </c>
      <c r="AP78" s="27">
        <f t="shared" ca="1" si="12"/>
        <v>34</v>
      </c>
      <c r="AQ78" s="21">
        <f t="shared" ca="1" si="13"/>
        <v>2</v>
      </c>
      <c r="AR78" s="21">
        <f t="shared" ca="1" si="13"/>
        <v>28</v>
      </c>
      <c r="AS78" s="21">
        <f t="shared" ca="1" si="13"/>
        <v>16</v>
      </c>
      <c r="AT78" s="21">
        <f t="shared" ca="1" si="13"/>
        <v>24</v>
      </c>
      <c r="AU78" s="21">
        <f t="shared" ca="1" si="13"/>
        <v>0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2016:2:1:7:ZHUNAN</v>
      </c>
      <c r="AP79" s="27">
        <f t="shared" ca="1" si="12"/>
        <v>45</v>
      </c>
      <c r="AQ79" s="21">
        <f t="shared" ca="1" si="13"/>
        <v>0</v>
      </c>
      <c r="AR79" s="21">
        <f t="shared" ca="1" si="13"/>
        <v>22</v>
      </c>
      <c r="AS79" s="21">
        <f t="shared" ca="1" si="13"/>
        <v>6</v>
      </c>
      <c r="AT79" s="21">
        <f t="shared" ca="1" si="13"/>
        <v>23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1</v>
      </c>
      <c r="AD80" s="21">
        <f t="shared" si="5"/>
        <v>5</v>
      </c>
      <c r="AE80" s="27">
        <f t="shared" ca="1" si="6"/>
        <v>40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2016:2:2:7:ZHUNAN</v>
      </c>
      <c r="AP80" s="27">
        <f t="shared" ca="1" si="12"/>
        <v>56</v>
      </c>
      <c r="AQ80" s="21">
        <f t="shared" ca="1" si="13"/>
        <v>2</v>
      </c>
      <c r="AR80" s="21">
        <f t="shared" ca="1" si="13"/>
        <v>13</v>
      </c>
      <c r="AS80" s="21">
        <f t="shared" ca="1" si="13"/>
        <v>9</v>
      </c>
      <c r="AT80" s="21">
        <f t="shared" ca="1" si="13"/>
        <v>21</v>
      </c>
      <c r="AU80" s="21">
        <f t="shared" ca="1" si="13"/>
        <v>4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2016:2:3:7:ZHUNAN</v>
      </c>
      <c r="AP81" s="27">
        <f t="shared" ca="1" si="12"/>
        <v>67</v>
      </c>
      <c r="AQ81" s="21">
        <f t="shared" ca="1" si="13"/>
        <v>0</v>
      </c>
      <c r="AR81" s="21">
        <f t="shared" ca="1" si="13"/>
        <v>19</v>
      </c>
      <c r="AS81" s="21">
        <f t="shared" ca="1" si="13"/>
        <v>11</v>
      </c>
      <c r="AT81" s="21">
        <f t="shared" ca="1" si="13"/>
        <v>29</v>
      </c>
      <c r="AU81" s="21">
        <f t="shared" ca="1" si="13"/>
        <v>1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2016:2:4:7:ZHUNAN</v>
      </c>
      <c r="AP82" s="27">
        <f t="shared" ca="1" si="12"/>
        <v>78</v>
      </c>
      <c r="AQ82" s="21">
        <f t="shared" ca="1" si="13"/>
        <v>1</v>
      </c>
      <c r="AR82" s="21">
        <f t="shared" ca="1" si="13"/>
        <v>28</v>
      </c>
      <c r="AS82" s="21">
        <f t="shared" ca="1" si="13"/>
        <v>12</v>
      </c>
      <c r="AT82" s="21">
        <f t="shared" ca="1" si="13"/>
        <v>35</v>
      </c>
      <c r="AU82" s="21">
        <f t="shared" ca="1" si="13"/>
        <v>5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2016:3:1:7:ZHUNAN</v>
      </c>
      <c r="AP83" s="27">
        <f t="shared" ca="1" si="12"/>
        <v>89</v>
      </c>
      <c r="AQ83" s="21">
        <f t="shared" ca="1" si="13"/>
        <v>1</v>
      </c>
      <c r="AR83" s="21">
        <f t="shared" ca="1" si="13"/>
        <v>35</v>
      </c>
      <c r="AS83" s="21">
        <f t="shared" ca="1" si="13"/>
        <v>16</v>
      </c>
      <c r="AT83" s="21">
        <f t="shared" ca="1" si="13"/>
        <v>33</v>
      </c>
      <c r="AU83" s="21">
        <f t="shared" ca="1" si="13"/>
        <v>0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2016:3:2:7:ZHUNAN</v>
      </c>
      <c r="AP84" s="27">
        <f t="shared" ca="1" si="12"/>
        <v>99</v>
      </c>
      <c r="AQ84" s="21">
        <f t="shared" ca="1" si="13"/>
        <v>1</v>
      </c>
      <c r="AR84" s="21">
        <f t="shared" ca="1" si="13"/>
        <v>33</v>
      </c>
      <c r="AS84" s="21">
        <f t="shared" ca="1" si="13"/>
        <v>10</v>
      </c>
      <c r="AT84" s="21">
        <f t="shared" ca="1" si="13"/>
        <v>16</v>
      </c>
      <c r="AU84" s="21">
        <f t="shared" ca="1" si="13"/>
        <v>4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2016:3:3:7:ZHUNAN</v>
      </c>
      <c r="AP85" s="27">
        <f t="shared" ca="1" si="12"/>
        <v>110</v>
      </c>
      <c r="AQ85" s="21">
        <f t="shared" ca="1" si="13"/>
        <v>0</v>
      </c>
      <c r="AR85" s="21">
        <f t="shared" ca="1" si="13"/>
        <v>27</v>
      </c>
      <c r="AS85" s="21">
        <f t="shared" ca="1" si="13"/>
        <v>14</v>
      </c>
      <c r="AT85" s="21">
        <f t="shared" ca="1" si="13"/>
        <v>23</v>
      </c>
      <c r="AU85" s="21">
        <f t="shared" ca="1" si="13"/>
        <v>0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2016:3:4:7:ZHUNAN</v>
      </c>
      <c r="AP86" s="27">
        <f t="shared" ca="1" si="12"/>
        <v>120</v>
      </c>
      <c r="AQ86" s="21">
        <f t="shared" ca="1" si="13"/>
        <v>2</v>
      </c>
      <c r="AR86" s="21">
        <f t="shared" ca="1" si="13"/>
        <v>24</v>
      </c>
      <c r="AS86" s="21">
        <f t="shared" ca="1" si="13"/>
        <v>15</v>
      </c>
      <c r="AT86" s="21">
        <f t="shared" ca="1" si="13"/>
        <v>32</v>
      </c>
      <c r="AU86" s="21">
        <f t="shared" ca="1" si="13"/>
        <v>1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2016:4:1:7:ZHUNAN</v>
      </c>
      <c r="AP87" s="27">
        <f t="shared" ca="1" si="12"/>
        <v>130</v>
      </c>
      <c r="AQ87" s="21">
        <f t="shared" ca="1" si="13"/>
        <v>1</v>
      </c>
      <c r="AR87" s="21">
        <f t="shared" ca="1" si="13"/>
        <v>32</v>
      </c>
      <c r="AS87" s="21">
        <f t="shared" ca="1" si="13"/>
        <v>16</v>
      </c>
      <c r="AT87" s="21">
        <f t="shared" ca="1" si="13"/>
        <v>21</v>
      </c>
      <c r="AU87" s="21">
        <f t="shared" ca="1" si="13"/>
        <v>4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2016:4:2:7:ZHUNAN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2303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2304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59
Actual CDE YTD 年度實際:    11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2016  11</v>
      </c>
    </row>
    <row r="107" spans="23:50" ht="23.25">
      <c r="W107" s="7" t="s">
        <v>1464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2483</v>
      </c>
      <c r="E2" s="77" t="str">
        <f>$A$3</f>
        <v>竹南地區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ZHUNAN_DISTRICT_GRAPH!$AC$89</f>
        <v>5</v>
      </c>
      <c r="I5" s="90"/>
      <c r="J5" s="90"/>
      <c r="K5" s="91"/>
      <c r="L5" s="45">
        <f>$M$23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2277</v>
      </c>
      <c r="C12" s="64" t="str">
        <f>CONCATENATE(YEAR,":",MONTH,":",WEEK,":",WEEKDAY,":",$B12)</f>
        <v>2016:4:2:7:ZHUNAN_ZL</v>
      </c>
      <c r="D12" s="64" t="e">
        <f>MATCH($C12,REPORT_DATA_BY_COMP!$A:$A,0)</f>
        <v>#N/A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2147</v>
      </c>
      <c r="C13" s="64" t="str">
        <f>CONCATENATE(YEAR,":",MONTH,":",WEEK,":",WEEKDAY,":",$B13)</f>
        <v>2016:4:2:7:XIANGSHAN_E</v>
      </c>
      <c r="D13" s="64" t="e">
        <f>MATCH($C13,REPORT_DATA_BY_COMP!$A:$A,0)</f>
        <v>#N/A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2273</v>
      </c>
      <c r="C14" s="64" t="str">
        <f>CONCATENATE(YEAR,":",MONTH,":",WEEK,":",WEEKDAY,":",$B14)</f>
        <v>2016:4:2:7:ZHUNAN_S</v>
      </c>
      <c r="D14" s="64" t="e">
        <f>MATCH($C14,REPORT_DATA_BY_COMP!$A:$A,0)</f>
        <v>#N/A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2016:4:1:7:ZHUNAN</v>
      </c>
      <c r="D18" s="64">
        <f>MATCH($C18,REPORT_DATA_BY_DISTRICT!$A:$A, 0)</f>
        <v>372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9</v>
      </c>
      <c r="K18" s="10">
        <f>IFERROR(INDEX(REPORT_DATA_BY_DISTRICT!$A:$AH,$D18,MATCH(K$8,REPORT_DATA_BY_DISTRICT!$A$1:$AH$1,0)), "")</f>
        <v>11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25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30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4</v>
      </c>
      <c r="S18" s="10">
        <f>IFERROR(INDEX(REPORT_DATA_BY_DISTRICT!$A:$AH,$D18,MATCH(S$8,REPORT_DATA_BY_DISTRICT!$A$1:$AH$1,0)), "")</f>
        <v>30</v>
      </c>
    </row>
    <row r="19" spans="3:19" ht="15" customHeight="1">
      <c r="C19" s="64" t="str">
        <f>CONCATENATE(YEAR,":",MONTH,":2:",WEEKLY_REPORT_DAY,":", $A$1)</f>
        <v>2016:4:2:7:ZHUNAN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2016:4:3:7:ZHUNAN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2016:4:4:7:ZHUNAN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2016:4:5:7:ZHUNAN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9</v>
      </c>
      <c r="K23" s="17">
        <f t="shared" si="1"/>
        <v>11</v>
      </c>
      <c r="L23" s="49">
        <f t="shared" si="1"/>
        <v>0</v>
      </c>
      <c r="M23" s="17">
        <f t="shared" si="1"/>
        <v>0</v>
      </c>
      <c r="N23" s="52">
        <f t="shared" si="1"/>
        <v>25</v>
      </c>
      <c r="O23" s="17">
        <f t="shared" si="1"/>
        <v>9</v>
      </c>
      <c r="P23" s="17">
        <f t="shared" si="1"/>
        <v>30</v>
      </c>
      <c r="Q23" s="17">
        <f t="shared" si="1"/>
        <v>14</v>
      </c>
      <c r="R23" s="17">
        <f t="shared" si="1"/>
        <v>4</v>
      </c>
      <c r="S23" s="17">
        <f>SUM(S18:S22)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4" priority="1">
      <formula>J12=""</formula>
    </cfRule>
    <cfRule type="expression" dxfId="83" priority="2">
      <formula>AND(M$9&lt;&gt;"",M12&gt;=M$9)</formula>
    </cfRule>
    <cfRule type="expression" dxfId="82" priority="3">
      <formula>AND(M$10&lt;&gt;"",M12&lt;M$10)</formula>
    </cfRule>
    <cfRule type="expression" dxfId="8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2016:1:4:7:ZHUNAN</v>
      </c>
      <c r="AP77" s="27">
        <f t="shared" ref="AP77:AP88" ca="1" si="11">MATCH(AO77,INDIRECT(CONCATENATE($X$93,"$A:$A")),0)</f>
        <v>65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6</v>
      </c>
      <c r="AT77" s="21">
        <f t="shared" ca="1" si="12"/>
        <v>23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2016:1:5:7:ZHUNAN</v>
      </c>
      <c r="AP78" s="27">
        <f t="shared" ca="1" si="11"/>
        <v>97</v>
      </c>
      <c r="AQ78" s="21">
        <f t="shared" ca="1" si="12"/>
        <v>1</v>
      </c>
      <c r="AR78" s="21">
        <f t="shared" ca="1" si="12"/>
        <v>15</v>
      </c>
      <c r="AS78" s="21">
        <f t="shared" ca="1" si="12"/>
        <v>7</v>
      </c>
      <c r="AT78" s="21">
        <f t="shared" ca="1" si="12"/>
        <v>16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2016:2:1:7:ZHUNAN</v>
      </c>
      <c r="AP79" s="27">
        <f t="shared" ca="1" si="11"/>
        <v>129</v>
      </c>
      <c r="AQ79" s="21">
        <f t="shared" ca="1" si="12"/>
        <v>0</v>
      </c>
      <c r="AR79" s="21">
        <f t="shared" ca="1" si="12"/>
        <v>14</v>
      </c>
      <c r="AS79" s="21">
        <f t="shared" ca="1" si="12"/>
        <v>2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2016:2:2:7:ZHUNAN</v>
      </c>
      <c r="AP80" s="27">
        <f t="shared" ca="1" si="11"/>
        <v>161</v>
      </c>
      <c r="AQ80" s="21">
        <f t="shared" ca="1" si="12"/>
        <v>1</v>
      </c>
      <c r="AR80" s="21">
        <f t="shared" ca="1" si="12"/>
        <v>5</v>
      </c>
      <c r="AS80" s="21">
        <f t="shared" ca="1" si="12"/>
        <v>3</v>
      </c>
      <c r="AT80" s="21">
        <f t="shared" ca="1" si="12"/>
        <v>13</v>
      </c>
      <c r="AU80" s="21">
        <f t="shared" ca="1" si="12"/>
        <v>3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2016:2:3:7:ZHUNAN</v>
      </c>
      <c r="AP81" s="27">
        <f t="shared" ca="1" si="11"/>
        <v>193</v>
      </c>
      <c r="AQ81" s="21">
        <f t="shared" ca="1" si="12"/>
        <v>0</v>
      </c>
      <c r="AR81" s="21">
        <f t="shared" ca="1" si="12"/>
        <v>9</v>
      </c>
      <c r="AS81" s="21">
        <f t="shared" ca="1" si="12"/>
        <v>3</v>
      </c>
      <c r="AT81" s="21">
        <f t="shared" ca="1" si="12"/>
        <v>18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2016:2:4:7:ZHUNAN</v>
      </c>
      <c r="AP82" s="27">
        <f t="shared" ca="1" si="11"/>
        <v>224</v>
      </c>
      <c r="AQ82" s="21">
        <f t="shared" ca="1" si="12"/>
        <v>1</v>
      </c>
      <c r="AR82" s="21">
        <f t="shared" ca="1" si="12"/>
        <v>16</v>
      </c>
      <c r="AS82" s="21">
        <f t="shared" ca="1" si="12"/>
        <v>8</v>
      </c>
      <c r="AT82" s="21">
        <f t="shared" ca="1" si="12"/>
        <v>17</v>
      </c>
      <c r="AU82" s="21">
        <f t="shared" ca="1" si="12"/>
        <v>5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2016:3:1:7:ZHUNAN</v>
      </c>
      <c r="AP83" s="27">
        <f t="shared" ca="1" si="11"/>
        <v>255</v>
      </c>
      <c r="AQ83" s="21">
        <f t="shared" ca="1" si="12"/>
        <v>1</v>
      </c>
      <c r="AR83" s="21">
        <f t="shared" ca="1" si="12"/>
        <v>21</v>
      </c>
      <c r="AS83" s="21">
        <f t="shared" ca="1" si="12"/>
        <v>8</v>
      </c>
      <c r="AT83" s="21">
        <f t="shared" ca="1" si="12"/>
        <v>25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2016:3:2:7:ZHUNAN</v>
      </c>
      <c r="AP84" s="27">
        <f t="shared" ca="1" si="11"/>
        <v>284</v>
      </c>
      <c r="AQ84" s="21">
        <f t="shared" ca="1" si="12"/>
        <v>1</v>
      </c>
      <c r="AR84" s="21">
        <f t="shared" ca="1" si="12"/>
        <v>22</v>
      </c>
      <c r="AS84" s="21">
        <f t="shared" ca="1" si="12"/>
        <v>7</v>
      </c>
      <c r="AT84" s="21">
        <f t="shared" ca="1" si="12"/>
        <v>8</v>
      </c>
      <c r="AU84" s="21">
        <f t="shared" ca="1" si="12"/>
        <v>3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2016:3:3:7:ZHUNAN</v>
      </c>
      <c r="AP85" s="27">
        <f t="shared" ca="1" si="11"/>
        <v>314</v>
      </c>
      <c r="AQ85" s="21">
        <f t="shared" ca="1" si="12"/>
        <v>0</v>
      </c>
      <c r="AR85" s="21">
        <f t="shared" ca="1" si="12"/>
        <v>21</v>
      </c>
      <c r="AS85" s="21">
        <f t="shared" ca="1" si="12"/>
        <v>9</v>
      </c>
      <c r="AT85" s="21">
        <f t="shared" ca="1" si="12"/>
        <v>17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2016:3:4:7:ZHUNAN</v>
      </c>
      <c r="AP86" s="27">
        <f t="shared" ca="1" si="11"/>
        <v>343</v>
      </c>
      <c r="AQ86" s="21">
        <f t="shared" ca="1" si="12"/>
        <v>0</v>
      </c>
      <c r="AR86" s="21">
        <f t="shared" ca="1" si="12"/>
        <v>19</v>
      </c>
      <c r="AS86" s="21">
        <f t="shared" ca="1" si="12"/>
        <v>9</v>
      </c>
      <c r="AT86" s="21">
        <f t="shared" ca="1" si="12"/>
        <v>25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2016:4:1:7:ZHUNAN</v>
      </c>
      <c r="AP87" s="27">
        <f t="shared" ca="1" si="11"/>
        <v>372</v>
      </c>
      <c r="AQ87" s="21">
        <f t="shared" ca="1" si="12"/>
        <v>0</v>
      </c>
      <c r="AR87" s="21">
        <f t="shared" ca="1" si="12"/>
        <v>25</v>
      </c>
      <c r="AS87" s="21">
        <f t="shared" ca="1" si="12"/>
        <v>9</v>
      </c>
      <c r="AT87" s="21">
        <f t="shared" ca="1" si="12"/>
        <v>14</v>
      </c>
      <c r="AU87" s="21">
        <f t="shared" ca="1" si="12"/>
        <v>4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2016:4:2:7:ZHUNAN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1997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2484</v>
      </c>
      <c r="E2" s="77" t="str">
        <f>$A$3</f>
        <v>頭份/苗栗地區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TOUFEN_MIAOLI_DISTRICT_GRAPH!$AC$89</f>
        <v>8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2308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2122</v>
      </c>
      <c r="C12" s="64" t="str">
        <f>CONCATENATE(YEAR,":",MONTH,":",WEEK,":",WEEKDAY,":",$B12)</f>
        <v>2016:4:2:7:TOUFEN_E</v>
      </c>
      <c r="D12" s="64" t="e">
        <f>MATCH($C12,REPORT_DATA_BY_COMP!$A:$A,0)</f>
        <v>#N/A</v>
      </c>
      <c r="E12" s="65" t="str">
        <f>SUBSTITUTE(VLOOKUP($B12,COMP_LIST!$A:$AA,5,FALSE),"EL","")</f>
        <v>E. Perkins  / Liao</v>
      </c>
      <c r="F12" s="4" t="str">
        <f>VLOOKUP($B12,COMP_LIST!$A:$AA,3,FALSE)</f>
        <v>Toufen E</v>
      </c>
      <c r="G12" s="4" t="str">
        <f>VLOOKUP($B12,COMP_LIST!$A:$AA,4,FALSE)</f>
        <v>頭份長老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2002</v>
      </c>
      <c r="C13" s="64" t="str">
        <f>CONCATENATE(YEAR,":",MONTH,":",WEEK,":",WEEKDAY,":",$B13)</f>
        <v>2016:4:2:7:MIAOLI_E</v>
      </c>
      <c r="D13" s="64" t="e">
        <f>MATCH($C13,REPORT_DATA_BY_COMP!$A:$A,0)</f>
        <v>#N/A</v>
      </c>
      <c r="E13" s="65" t="str">
        <f>SUBSTITUTE(VLOOKUP($B13,COMP_LIST!$A:$AA,5,FALSE),"EL","")</f>
        <v xml:space="preserve">E. Hu DL / Jackson </v>
      </c>
      <c r="F13" s="4" t="str">
        <f>VLOOKUP($B13,COMP_LIST!$A:$AA,3,FALSE)</f>
        <v>Miaoli E</v>
      </c>
      <c r="G13" s="4" t="str">
        <f>VLOOKUP($B13,COMP_LIST!$A:$AA,4,FALSE)</f>
        <v>苗栗長老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2016:4:1:7:TOUFEN_MIAOLI</v>
      </c>
      <c r="D17" s="64">
        <f>MATCH($C17,REPORT_DATA_BY_DISTRICT!$A:$A, 0)</f>
        <v>360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7</v>
      </c>
      <c r="P17" s="10">
        <f>IFERROR(INDEX(REPORT_DATA_BY_DISTRICT!$A:$AH,$D17,MATCH(P$8,REPORT_DATA_BY_DISTRICT!$A$1:$AH$1,0)), "")</f>
        <v>22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2016:4:2:7:TOUFEN_MIAOLI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2016:4:3:7:TOUFEN_MIAOLI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2016:4:4:7:TOUFEN_MIAOLI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2016:4:5:7:TOUFEN_MIAOLI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3</v>
      </c>
      <c r="L22" s="49">
        <f t="shared" si="1"/>
        <v>0</v>
      </c>
      <c r="M22" s="17">
        <f t="shared" si="1"/>
        <v>1</v>
      </c>
      <c r="N22" s="52">
        <f t="shared" si="1"/>
        <v>7</v>
      </c>
      <c r="O22" s="17">
        <f t="shared" si="1"/>
        <v>7</v>
      </c>
      <c r="P22" s="17">
        <f t="shared" si="1"/>
        <v>22</v>
      </c>
      <c r="Q22" s="17">
        <f t="shared" si="1"/>
        <v>7</v>
      </c>
      <c r="R22" s="17">
        <f t="shared" si="1"/>
        <v>0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0" priority="5">
      <formula>J12=""</formula>
    </cfRule>
    <cfRule type="expression" dxfId="79" priority="6">
      <formula>AND(M$9&lt;&gt;"",M12&gt;=M$9)</formula>
    </cfRule>
    <cfRule type="expression" dxfId="78" priority="7">
      <formula>AND(M$10&lt;&gt;"",M12&lt;M$10)</formula>
    </cfRule>
    <cfRule type="expression" dxfId="77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2016:1:4:7:TOUFEN_MIAOLI</v>
      </c>
      <c r="AP77" s="27">
        <f t="shared" ref="AP77:AP88" ca="1" si="11">MATCH(AO77,INDIRECT(CONCATENATE($X$93,"$A:$A")),0)</f>
        <v>52</v>
      </c>
      <c r="AQ77" s="21">
        <f t="shared" ref="AQ77:AU88" ca="1" si="12">INDEX(INDIRECT(CONCATENATE($X$93,"$A:$AG")),$AP77,MATCH(AQ$52,INDIRECT(CONCATENATE($X$93,"$A1:$AG1")),0))</f>
        <v>3</v>
      </c>
      <c r="AR77" s="21">
        <f t="shared" ca="1" si="12"/>
        <v>9</v>
      </c>
      <c r="AS77" s="21">
        <f t="shared" ca="1" si="12"/>
        <v>3</v>
      </c>
      <c r="AT77" s="21">
        <f t="shared" ca="1" si="12"/>
        <v>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2016:1:5:7:TOUFEN_MIAOLI</v>
      </c>
      <c r="AP78" s="27">
        <f t="shared" ca="1" si="11"/>
        <v>84</v>
      </c>
      <c r="AQ78" s="21">
        <f t="shared" ca="1" si="12"/>
        <v>1</v>
      </c>
      <c r="AR78" s="21">
        <f t="shared" ca="1" si="12"/>
        <v>13</v>
      </c>
      <c r="AS78" s="21">
        <f t="shared" ca="1" si="12"/>
        <v>9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2016:2:1:7:TOUFEN_MIAOLI</v>
      </c>
      <c r="AP79" s="27">
        <f t="shared" ca="1" si="11"/>
        <v>116</v>
      </c>
      <c r="AQ79" s="21">
        <f t="shared" ca="1" si="12"/>
        <v>0</v>
      </c>
      <c r="AR79" s="21">
        <f t="shared" ca="1" si="12"/>
        <v>8</v>
      </c>
      <c r="AS79" s="21">
        <f t="shared" ca="1" si="12"/>
        <v>4</v>
      </c>
      <c r="AT79" s="21">
        <f t="shared" ca="1" si="12"/>
        <v>9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2016:2:2:7:TOUFEN_MIAOLI</v>
      </c>
      <c r="AP80" s="27">
        <f t="shared" ca="1" si="11"/>
        <v>148</v>
      </c>
      <c r="AQ80" s="21">
        <f t="shared" ca="1" si="12"/>
        <v>1</v>
      </c>
      <c r="AR80" s="21">
        <f t="shared" ca="1" si="12"/>
        <v>8</v>
      </c>
      <c r="AS80" s="21">
        <f t="shared" ca="1" si="12"/>
        <v>6</v>
      </c>
      <c r="AT80" s="21">
        <f t="shared" ca="1" si="12"/>
        <v>8</v>
      </c>
      <c r="AU80" s="21">
        <f t="shared" ca="1" si="12"/>
        <v>1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2016:2:3:7:TOUFEN_MIAOLI</v>
      </c>
      <c r="AP81" s="27">
        <f t="shared" ca="1" si="11"/>
        <v>180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11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2016:2:4:7:TOUFEN_MIAOLI</v>
      </c>
      <c r="AP82" s="27">
        <f t="shared" ca="1" si="11"/>
        <v>211</v>
      </c>
      <c r="AQ82" s="21">
        <f t="shared" ca="1" si="12"/>
        <v>0</v>
      </c>
      <c r="AR82" s="21">
        <f t="shared" ca="1" si="12"/>
        <v>12</v>
      </c>
      <c r="AS82" s="21">
        <f t="shared" ca="1" si="12"/>
        <v>4</v>
      </c>
      <c r="AT82" s="21">
        <f t="shared" ca="1" si="12"/>
        <v>18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2016:3:1:7:TOUFEN_MIAOLI</v>
      </c>
      <c r="AP83" s="27">
        <f t="shared" ca="1" si="11"/>
        <v>242</v>
      </c>
      <c r="AQ83" s="21">
        <f t="shared" ca="1" si="12"/>
        <v>0</v>
      </c>
      <c r="AR83" s="21">
        <f t="shared" ca="1" si="12"/>
        <v>14</v>
      </c>
      <c r="AS83" s="21">
        <f t="shared" ca="1" si="12"/>
        <v>8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2016:3:2:7:TOUFEN_MIAOLI</v>
      </c>
      <c r="AP84" s="27">
        <f t="shared" ca="1" si="11"/>
        <v>272</v>
      </c>
      <c r="AQ84" s="21">
        <f t="shared" ca="1" si="12"/>
        <v>0</v>
      </c>
      <c r="AR84" s="21">
        <f t="shared" ca="1" si="12"/>
        <v>11</v>
      </c>
      <c r="AS84" s="21">
        <f t="shared" ca="1" si="12"/>
        <v>3</v>
      </c>
      <c r="AT84" s="21">
        <f t="shared" ca="1" si="12"/>
        <v>8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2016:3:3:7:TOUFEN_MIAOLI</v>
      </c>
      <c r="AP85" s="27">
        <f t="shared" ca="1" si="11"/>
        <v>301</v>
      </c>
      <c r="AQ85" s="21">
        <f t="shared" ca="1" si="12"/>
        <v>0</v>
      </c>
      <c r="AR85" s="21">
        <f t="shared" ca="1" si="12"/>
        <v>6</v>
      </c>
      <c r="AS85" s="21">
        <f t="shared" ca="1" si="12"/>
        <v>5</v>
      </c>
      <c r="AT85" s="21">
        <f t="shared" ca="1" si="12"/>
        <v>6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2016:3:4:7:TOUFEN_MIAOLI</v>
      </c>
      <c r="AP86" s="27">
        <f t="shared" ca="1" si="11"/>
        <v>331</v>
      </c>
      <c r="AQ86" s="21">
        <f t="shared" ca="1" si="12"/>
        <v>2</v>
      </c>
      <c r="AR86" s="21">
        <f t="shared" ca="1" si="12"/>
        <v>5</v>
      </c>
      <c r="AS86" s="21">
        <f t="shared" ca="1" si="12"/>
        <v>6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2016:4:1:7:TOUFEN_MIAOLI</v>
      </c>
      <c r="AP87" s="27">
        <f t="shared" ca="1" si="11"/>
        <v>360</v>
      </c>
      <c r="AQ87" s="21">
        <f t="shared" ca="1" si="12"/>
        <v>1</v>
      </c>
      <c r="AR87" s="21">
        <f t="shared" ca="1" si="12"/>
        <v>7</v>
      </c>
      <c r="AS87" s="21">
        <f t="shared" ca="1" si="12"/>
        <v>7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2016:4:2:7:TOUFEN_MIAOLI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2016  8</v>
      </c>
    </row>
    <row r="107" spans="23:50" ht="23.25">
      <c r="W107" s="7" t="s">
        <v>1464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topLeftCell="E1" zoomScale="115" zoomScaleNormal="115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2171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2309</v>
      </c>
      <c r="E2" s="77" t="str">
        <f>$A$3</f>
        <v>新竹地帶</v>
      </c>
      <c r="F2" s="26" t="s">
        <v>800</v>
      </c>
      <c r="G2" s="79">
        <f>$A$6</f>
        <v>59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2310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XINZHU_ZONE_GRAPH!$AC$89</f>
        <v>14</v>
      </c>
      <c r="I5" s="90"/>
      <c r="J5" s="90"/>
      <c r="K5" s="91"/>
      <c r="L5" s="45">
        <f>$M$34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2178</v>
      </c>
      <c r="C12" s="64" t="str">
        <f>CONCATENATE(YEAR,":",MONTH,":",WEEK,":",WEEKDAY,":",$B12)</f>
        <v>2016:4:2:7:XINZHU_3_ZL</v>
      </c>
      <c r="D12" s="64" t="e">
        <f>MATCH($C12,REPORT_DATA_BY_COMP!$A:$A,0)</f>
        <v>#N/A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2169</v>
      </c>
      <c r="C13" s="64" t="str">
        <f>CONCATENATE(YEAR,":",MONTH,":",WEEK,":",WEEKDAY,":",$B13)</f>
        <v>2016:4:2:7:XINZHU_1_E</v>
      </c>
      <c r="D13" s="64" t="e">
        <f>MATCH($C13,REPORT_DATA_BY_COMP!$A:$A,0)</f>
        <v>#N/A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2175</v>
      </c>
      <c r="C14" s="64" t="str">
        <f>CONCATENATE(YEAR,":",MONTH,":",WEEK,":",WEEKDAY,":",$B14)</f>
        <v>2016:4:2:7:XINZHU_1_S</v>
      </c>
      <c r="D14" s="64" t="e">
        <f>MATCH($C14,REPORT_DATA_BY_COMP!$A:$A,0)</f>
        <v>#N/A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2183</v>
      </c>
      <c r="C15" s="64" t="str">
        <f>CONCATENATE(YEAR,":",MONTH,":",WEEK,":",WEEKDAY,":",$B15)</f>
        <v>2016:4:2:7:XINZHU_3_S</v>
      </c>
      <c r="D15" s="64" t="e">
        <f>MATCH($C15,REPORT_DATA_BY_COMP!$A:$A,0)</f>
        <v>#N/A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2312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2264</v>
      </c>
      <c r="C18" s="64" t="str">
        <f>CONCATENATE(YEAR,":",MONTH,":",WEEK,":",WEEKDAY,":",$B18)</f>
        <v>2016:4:2:7:ZHUDONG_E</v>
      </c>
      <c r="D18" s="64" t="e">
        <f>MATCH($C18,REPORT_DATA_BY_COMP!$A:$A,0)</f>
        <v>#N/A</v>
      </c>
      <c r="E18" s="65" t="str">
        <f>SUBSTITUTE(VLOOKUP($B18,COMP_LIST!$A:$AA,5,FALSE),"EL","")</f>
        <v>E. Wadsworth DL / Sumsion</v>
      </c>
      <c r="F18" s="4" t="str">
        <f>VLOOKUP($B18,COMP_LIST!$A:$AA,3,FALSE)</f>
        <v>Zhudong E</v>
      </c>
      <c r="G18" s="4" t="str">
        <f>VLOOKUP($B18,COMP_LIST!$A:$AA,4,FALSE)</f>
        <v>竹東長老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2269</v>
      </c>
      <c r="C19" s="64" t="str">
        <f>CONCATENATE(YEAR,":",MONTH,":",WEEK,":",WEEKDAY,":",$B19)</f>
        <v>2016:4:2:7:ZHUDONG_S</v>
      </c>
      <c r="D19" s="64" t="e">
        <f>MATCH($C19,REPORT_DATA_BY_COMP!$A:$A,0)</f>
        <v>#N/A</v>
      </c>
      <c r="E19" s="65" t="str">
        <f>SUBSTITUTE(VLOOKUP($B19,COMP_LIST!$A:$AA,5,FALSE),"EL","")</f>
        <v>S. Oviatt  / Hsiao</v>
      </c>
      <c r="F19" s="4" t="str">
        <f>VLOOKUP($B19,COMP_LIST!$A:$AA,3,FALSE)</f>
        <v>Zhudong S</v>
      </c>
      <c r="G19" s="4" t="str">
        <f>VLOOKUP($B19,COMP_LIST!$A:$AA,4,FALSE)</f>
        <v>竹東姐妹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2313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2244</v>
      </c>
      <c r="C22" s="64" t="str">
        <f>CONCATENATE(YEAR,":",MONTH,":",WEEK,":",WEEKDAY,":",$B22)</f>
        <v>2016:4:2:7:ZHUBEI_1_S</v>
      </c>
      <c r="D22" s="64" t="e">
        <f>MATCH($C22,REPORT_DATA_BY_COMP!$A:$A,0)</f>
        <v>#N/A</v>
      </c>
      <c r="E22" s="65" t="str">
        <f>SUBSTITUTE(VLOOKUP($B22,COMP_LIST!$A:$AA,5,FALSE),"EL","")</f>
        <v>S. Harvey / Hughes</v>
      </c>
      <c r="F22" s="4" t="str">
        <f>VLOOKUP($B22,COMP_LIST!$A:$AA,3,FALSE)</f>
        <v>Zhubei 1 S</v>
      </c>
      <c r="G22" s="4" t="str">
        <f>VLOOKUP($B22,COMP_LIST!$A:$AA,4,FALSE)</f>
        <v>竹北 1 姐妹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9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2250</v>
      </c>
      <c r="C23" s="64" t="str">
        <f>CONCATENATE(YEAR,":",MONTH,":",WEEK,":",WEEKDAY,":",$B23)</f>
        <v>2016:4:2:7:ZHUBEI_2_E</v>
      </c>
      <c r="D23" s="64" t="e">
        <f>MATCH($C23,REPORT_DATA_BY_COMP!$A:$A,0)</f>
        <v>#N/A</v>
      </c>
      <c r="E23" s="65" t="str">
        <f>SUBSTITUTE(VLOOKUP($B23,COMP_LIST!$A:$AA,5,FALSE),"EL","")</f>
        <v>E. Karlinsey / Hawkes</v>
      </c>
      <c r="F23" s="4" t="str">
        <f>VLOOKUP($B23,COMP_LIST!$A:$AA,3,FALSE)</f>
        <v>Zhubei 2 E</v>
      </c>
      <c r="G23" s="4" t="str">
        <f>VLOOKUP($B23,COMP_LIST!$A:$AA,4,FALSE)</f>
        <v>竹北 2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2255</v>
      </c>
      <c r="C24" s="64" t="str">
        <f>CONCATENATE(YEAR,":",MONTH,":",WEEK,":",WEEKDAY,":",$B24)</f>
        <v>2016:4:2:7:ZHUBEI_2_S</v>
      </c>
      <c r="D24" s="64" t="e">
        <f>MATCH($C24,REPORT_DATA_BY_COMP!$A:$A,0)</f>
        <v>#N/A</v>
      </c>
      <c r="E24" s="65" t="str">
        <f>SUBSTITUTE(VLOOKUP($B24,COMP_LIST!$A:$AA,5,FALSE),"EL","")</f>
        <v>S. Fenlaw  / Toronto</v>
      </c>
      <c r="F24" s="4" t="str">
        <f>VLOOKUP($B24,COMP_LIST!$A:$AA,3,FALSE)</f>
        <v>Zhubei 2 S</v>
      </c>
      <c r="G24" s="4" t="str">
        <f>VLOOKUP($B24,COMP_LIST!$A:$AA,4,FALSE)</f>
        <v>竹北 2 姐妹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2259</v>
      </c>
      <c r="C25" s="64" t="str">
        <f>CONCATENATE(YEAR,":",MONTH,":",WEEK,":",WEEKDAY,":",$B25)</f>
        <v>2016:4:2:7:ZHUBEI_3_E</v>
      </c>
      <c r="D25" s="64" t="e">
        <f>MATCH($C25,REPORT_DATA_BY_COMP!$A:$A,0)</f>
        <v>#N/A</v>
      </c>
      <c r="E25" s="65" t="str">
        <f>SUBSTITUTE(VLOOKUP($B25,COMP_LIST!$A:$AA,5,FALSE),"EL","")</f>
        <v>E. Seely DL / Hsiao</v>
      </c>
      <c r="F25" s="4" t="str">
        <f>VLOOKUP($B25,COMP_LIST!$A:$AA,3,FALSE)</f>
        <v>Zhubei 3 E</v>
      </c>
      <c r="G25" s="4" t="str">
        <f>VLOOKUP($B25,COMP_LIST!$A:$AA,4,FALSE)</f>
        <v>竹北 3 長老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 thickBot="1">
      <c r="A26" s="1"/>
      <c r="B26" s="1"/>
      <c r="E26" s="8" t="s">
        <v>813</v>
      </c>
      <c r="F26" s="9"/>
      <c r="G26" s="9"/>
      <c r="H26" s="11">
        <f t="shared" ref="H26:S26" si="2">SUM(H22:H25)</f>
        <v>0</v>
      </c>
      <c r="I26" s="11">
        <f t="shared" si="2"/>
        <v>0</v>
      </c>
      <c r="J26" s="11">
        <f t="shared" si="2"/>
        <v>0</v>
      </c>
      <c r="K26" s="11">
        <f t="shared" si="2"/>
        <v>0</v>
      </c>
      <c r="L26" s="48">
        <f t="shared" si="2"/>
        <v>0</v>
      </c>
      <c r="M26" s="69">
        <f t="shared" si="2"/>
        <v>0</v>
      </c>
      <c r="N26" s="51">
        <f t="shared" si="2"/>
        <v>0</v>
      </c>
      <c r="O26" s="11">
        <f t="shared" si="2"/>
        <v>0</v>
      </c>
      <c r="P26" s="11">
        <f t="shared" si="2"/>
        <v>0</v>
      </c>
      <c r="Q26" s="11">
        <f t="shared" si="2"/>
        <v>0</v>
      </c>
      <c r="R26" s="11">
        <f t="shared" si="2"/>
        <v>0</v>
      </c>
      <c r="S26" s="11">
        <f t="shared" si="2"/>
        <v>0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812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2016:4:1:7:XINZHU</v>
      </c>
      <c r="D29" s="64">
        <f>MATCH($C29,REPORT_DATA_BY_ZONE!$A:$A, 0)</f>
        <v>129</v>
      </c>
      <c r="E29" s="19" t="s">
        <v>790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6</v>
      </c>
      <c r="J29" s="10">
        <f>IFERROR(INDEX(REPORT_DATA_BY_ZONE!$A:$AH,$D29,MATCH(J$8,REPORT_DATA_BY_ZONE!$A$1:$AH$1,0)), "")</f>
        <v>13</v>
      </c>
      <c r="K29" s="10">
        <f>IFERROR(INDEX(REPORT_DATA_BY_ZONE!$A:$AH,$D29,MATCH(K$8,REPORT_DATA_BY_ZONE!$A$1:$AH$1,0)), "")</f>
        <v>18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52</v>
      </c>
      <c r="O29" s="10">
        <f>IFERROR(INDEX(REPORT_DATA_BY_ZONE!$A:$AH,$D29,MATCH(O$8,REPORT_DATA_BY_ZONE!$A$1:$AH$1,0)), "")</f>
        <v>17</v>
      </c>
      <c r="P29" s="10">
        <f>IFERROR(INDEX(REPORT_DATA_BY_ZONE!$A:$AH,$D29,MATCH(P$8,REPORT_DATA_BY_ZONE!$A$1:$AH$1,0)), "")</f>
        <v>75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84</v>
      </c>
    </row>
    <row r="30" spans="1:19" ht="15" customHeight="1">
      <c r="C30" s="64" t="str">
        <f>CONCATENATE(YEAR,":",MONTH,":2:",WEEKLY_REPORT_DAY,":", $A$1)</f>
        <v>2016:4:2:7:XINZHU</v>
      </c>
      <c r="D30" s="64" t="e">
        <f>MATCH($C30,REPORT_DATA_BY_ZONE!$A:$A, 0)</f>
        <v>#N/A</v>
      </c>
      <c r="E30" s="19" t="s">
        <v>789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CONCATENATE(YEAR,":",MONTH,":3:",WEEKLY_REPORT_DAY,":", $A$1)</f>
        <v>2016:4:3:7:XINZHU</v>
      </c>
      <c r="D31" s="64" t="e">
        <f>MATCH($C31,REPORT_DATA_BY_ZONE!$A:$A, 0)</f>
        <v>#N/A</v>
      </c>
      <c r="E31" s="19" t="s">
        <v>791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CONCATENATE(YEAR,":",MONTH,":4:",WEEKLY_REPORT_DAY,":", $A$1)</f>
        <v>2016:4:4:7:XINZHU</v>
      </c>
      <c r="D32" s="64" t="e">
        <f>MATCH($C32,REPORT_DATA_BY_ZONE!$A:$A, 0)</f>
        <v>#N/A</v>
      </c>
      <c r="E32" s="19" t="s">
        <v>792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CONCATENATE(YEAR,":",MONTH,":5:",WEEKLY_REPORT_DAY,":", $A$1)</f>
        <v>2016:4:5:7:XINZHU</v>
      </c>
      <c r="D33" s="64" t="e">
        <f>MATCH($C33,REPORT_DATA_BY_ZONE!$A:$A, 0)</f>
        <v>#N/A</v>
      </c>
      <c r="E33" s="19" t="s">
        <v>793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813</v>
      </c>
      <c r="F34" s="14"/>
      <c r="G34" s="14"/>
      <c r="H34" s="17">
        <f>SUM(H29:H33)</f>
        <v>1</v>
      </c>
      <c r="I34" s="17">
        <f t="shared" ref="I34:R34" si="3">SUM(I29:I33)</f>
        <v>6</v>
      </c>
      <c r="J34" s="17">
        <f t="shared" si="3"/>
        <v>13</v>
      </c>
      <c r="K34" s="17">
        <f t="shared" si="3"/>
        <v>18</v>
      </c>
      <c r="L34" s="49">
        <f t="shared" si="3"/>
        <v>2</v>
      </c>
      <c r="M34" s="17">
        <f t="shared" si="3"/>
        <v>1</v>
      </c>
      <c r="N34" s="52">
        <f t="shared" si="3"/>
        <v>52</v>
      </c>
      <c r="O34" s="17">
        <f t="shared" si="3"/>
        <v>17</v>
      </c>
      <c r="P34" s="17">
        <f t="shared" si="3"/>
        <v>75</v>
      </c>
      <c r="Q34" s="17">
        <f t="shared" si="3"/>
        <v>45</v>
      </c>
      <c r="R34" s="17">
        <f t="shared" si="3"/>
        <v>3</v>
      </c>
      <c r="S34" s="17">
        <f>SUM(S29:S33)</f>
        <v>84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6" priority="1">
      <formula>J12=""</formula>
    </cfRule>
    <cfRule type="expression" dxfId="75" priority="2">
      <formula>AND(M$9&lt;&gt;"",M12&gt;=M$9)</formula>
    </cfRule>
    <cfRule type="expression" dxfId="74" priority="3">
      <formula>AND(M$10&lt;&gt;"",M12&lt;M$10)</formula>
    </cfRule>
    <cfRule type="expression" dxfId="7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2016:1:4:7:XINZHU</v>
      </c>
      <c r="AP77" s="27">
        <f t="shared" ref="AP77:AP88" ca="1" si="12">MATCH(AO77,INDIRECT(CONCATENATE($X$93,"$A:$A")),0)</f>
        <v>22</v>
      </c>
      <c r="AQ77" s="21">
        <f t="shared" ref="AQ77:AU88" ca="1" si="13">INDEX(INDIRECT(CONCATENATE($X$93,"$A:$AG")),$AP77,MATCH(AQ$52,INDIRECT(CONCATENATE($X$93,"$A1:$AG1")),0))</f>
        <v>3</v>
      </c>
      <c r="AR77" s="21">
        <f t="shared" ca="1" si="13"/>
        <v>49</v>
      </c>
      <c r="AS77" s="21">
        <f t="shared" ca="1" si="13"/>
        <v>12</v>
      </c>
      <c r="AT77" s="21">
        <f t="shared" ca="1" si="13"/>
        <v>36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60</v>
      </c>
      <c r="AX77" s="21">
        <f t="shared" ref="AX77:AX88" si="16">3*$X$97</f>
        <v>30</v>
      </c>
      <c r="AY77" s="21">
        <f t="shared" ref="AY77:AY88" si="17">5*$X$97</f>
        <v>50</v>
      </c>
      <c r="AZ77" s="21">
        <f t="shared" ref="AZ77:AZ88" si="18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2016:1:5:7:XINZHU</v>
      </c>
      <c r="AP78" s="27">
        <f t="shared" ca="1" si="12"/>
        <v>33</v>
      </c>
      <c r="AQ78" s="21">
        <f t="shared" ca="1" si="13"/>
        <v>2</v>
      </c>
      <c r="AR78" s="21">
        <f t="shared" ca="1" si="13"/>
        <v>53</v>
      </c>
      <c r="AS78" s="21">
        <f t="shared" ca="1" si="13"/>
        <v>20</v>
      </c>
      <c r="AT78" s="21">
        <f t="shared" ca="1" si="13"/>
        <v>35</v>
      </c>
      <c r="AU78" s="21">
        <f t="shared" ca="1" si="13"/>
        <v>0</v>
      </c>
      <c r="AV78" s="21">
        <f t="shared" si="14"/>
        <v>3</v>
      </c>
      <c r="AW78" s="21">
        <f t="shared" si="15"/>
        <v>60</v>
      </c>
      <c r="AX78" s="21">
        <f t="shared" si="16"/>
        <v>30</v>
      </c>
      <c r="AY78" s="21">
        <f t="shared" si="17"/>
        <v>50</v>
      </c>
      <c r="AZ78" s="21">
        <f t="shared" si="18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2016:2:1:7:XINZHU</v>
      </c>
      <c r="AP79" s="27">
        <f t="shared" ca="1" si="12"/>
        <v>44</v>
      </c>
      <c r="AQ79" s="21">
        <f t="shared" ca="1" si="13"/>
        <v>0</v>
      </c>
      <c r="AR79" s="21">
        <f t="shared" ca="1" si="13"/>
        <v>51</v>
      </c>
      <c r="AS79" s="21">
        <f t="shared" ca="1" si="13"/>
        <v>12</v>
      </c>
      <c r="AT79" s="21">
        <f t="shared" ca="1" si="13"/>
        <v>51</v>
      </c>
      <c r="AU79" s="21">
        <f t="shared" ca="1" si="13"/>
        <v>0</v>
      </c>
      <c r="AV79" s="21">
        <f t="shared" si="14"/>
        <v>3</v>
      </c>
      <c r="AW79" s="21">
        <f t="shared" si="15"/>
        <v>60</v>
      </c>
      <c r="AX79" s="21">
        <f t="shared" si="16"/>
        <v>30</v>
      </c>
      <c r="AY79" s="21">
        <f t="shared" si="17"/>
        <v>50</v>
      </c>
      <c r="AZ79" s="21">
        <f t="shared" si="18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1</v>
      </c>
      <c r="AD80" s="21">
        <f t="shared" si="5"/>
        <v>5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2016:2:2:7:XINZHU</v>
      </c>
      <c r="AP80" s="27">
        <f t="shared" ca="1" si="12"/>
        <v>55</v>
      </c>
      <c r="AQ80" s="21">
        <f t="shared" ca="1" si="13"/>
        <v>0</v>
      </c>
      <c r="AR80" s="21">
        <f t="shared" ca="1" si="13"/>
        <v>44</v>
      </c>
      <c r="AS80" s="21">
        <f t="shared" ca="1" si="13"/>
        <v>18</v>
      </c>
      <c r="AT80" s="21">
        <f t="shared" ca="1" si="13"/>
        <v>34</v>
      </c>
      <c r="AU80" s="21">
        <f t="shared" ca="1" si="13"/>
        <v>4</v>
      </c>
      <c r="AV80" s="21">
        <f t="shared" si="14"/>
        <v>3</v>
      </c>
      <c r="AW80" s="21">
        <f t="shared" si="15"/>
        <v>60</v>
      </c>
      <c r="AX80" s="21">
        <f t="shared" si="16"/>
        <v>30</v>
      </c>
      <c r="AY80" s="21">
        <f t="shared" si="17"/>
        <v>50</v>
      </c>
      <c r="AZ80" s="21">
        <f t="shared" si="18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2016:2:3:7:XINZHU</v>
      </c>
      <c r="AP81" s="27">
        <f t="shared" ca="1" si="12"/>
        <v>66</v>
      </c>
      <c r="AQ81" s="21">
        <f t="shared" ca="1" si="13"/>
        <v>2</v>
      </c>
      <c r="AR81" s="21">
        <f t="shared" ca="1" si="13"/>
        <v>46</v>
      </c>
      <c r="AS81" s="21">
        <f t="shared" ca="1" si="13"/>
        <v>20</v>
      </c>
      <c r="AT81" s="21">
        <f t="shared" ca="1" si="13"/>
        <v>46</v>
      </c>
      <c r="AU81" s="21">
        <f t="shared" ca="1" si="13"/>
        <v>1</v>
      </c>
      <c r="AV81" s="21">
        <f t="shared" si="14"/>
        <v>3</v>
      </c>
      <c r="AW81" s="21">
        <f t="shared" si="15"/>
        <v>60</v>
      </c>
      <c r="AX81" s="21">
        <f t="shared" si="16"/>
        <v>30</v>
      </c>
      <c r="AY81" s="21">
        <f t="shared" si="17"/>
        <v>50</v>
      </c>
      <c r="AZ81" s="21">
        <f t="shared" si="18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2016:2:4:7:XINZHU</v>
      </c>
      <c r="AP82" s="27">
        <f t="shared" ca="1" si="12"/>
        <v>77</v>
      </c>
      <c r="AQ82" s="21">
        <f t="shared" ca="1" si="13"/>
        <v>3</v>
      </c>
      <c r="AR82" s="21">
        <f t="shared" ca="1" si="13"/>
        <v>32</v>
      </c>
      <c r="AS82" s="21">
        <f t="shared" ca="1" si="13"/>
        <v>16</v>
      </c>
      <c r="AT82" s="21">
        <f t="shared" ca="1" si="13"/>
        <v>50</v>
      </c>
      <c r="AU82" s="21">
        <f t="shared" ca="1" si="13"/>
        <v>2</v>
      </c>
      <c r="AV82" s="21">
        <f t="shared" si="14"/>
        <v>3</v>
      </c>
      <c r="AW82" s="21">
        <f t="shared" si="15"/>
        <v>60</v>
      </c>
      <c r="AX82" s="21">
        <f t="shared" si="16"/>
        <v>30</v>
      </c>
      <c r="AY82" s="21">
        <f t="shared" si="17"/>
        <v>50</v>
      </c>
      <c r="AZ82" s="21">
        <f t="shared" si="18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2016:3:1:7:XINZHU</v>
      </c>
      <c r="AP83" s="27">
        <f t="shared" ca="1" si="12"/>
        <v>88</v>
      </c>
      <c r="AQ83" s="21">
        <f t="shared" ca="1" si="13"/>
        <v>0</v>
      </c>
      <c r="AR83" s="21">
        <f t="shared" ca="1" si="13"/>
        <v>31</v>
      </c>
      <c r="AS83" s="21">
        <f t="shared" ca="1" si="13"/>
        <v>20</v>
      </c>
      <c r="AT83" s="21">
        <f t="shared" ca="1" si="13"/>
        <v>45</v>
      </c>
      <c r="AU83" s="21">
        <f t="shared" ca="1" si="13"/>
        <v>1</v>
      </c>
      <c r="AV83" s="21">
        <f t="shared" si="14"/>
        <v>3</v>
      </c>
      <c r="AW83" s="21">
        <f t="shared" si="15"/>
        <v>60</v>
      </c>
      <c r="AX83" s="21">
        <f t="shared" si="16"/>
        <v>30</v>
      </c>
      <c r="AY83" s="21">
        <f t="shared" si="17"/>
        <v>50</v>
      </c>
      <c r="AZ83" s="21">
        <f t="shared" si="18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2016:3:2:7:XINZHU</v>
      </c>
      <c r="AP84" s="27">
        <f t="shared" ca="1" si="12"/>
        <v>98</v>
      </c>
      <c r="AQ84" s="21">
        <f t="shared" ca="1" si="13"/>
        <v>1</v>
      </c>
      <c r="AR84" s="21">
        <f t="shared" ca="1" si="13"/>
        <v>30</v>
      </c>
      <c r="AS84" s="21">
        <f t="shared" ca="1" si="13"/>
        <v>14</v>
      </c>
      <c r="AT84" s="21">
        <f t="shared" ca="1" si="13"/>
        <v>30</v>
      </c>
      <c r="AU84" s="21">
        <f t="shared" ca="1" si="13"/>
        <v>0</v>
      </c>
      <c r="AV84" s="21">
        <f t="shared" si="14"/>
        <v>3</v>
      </c>
      <c r="AW84" s="21">
        <f t="shared" si="15"/>
        <v>60</v>
      </c>
      <c r="AX84" s="21">
        <f t="shared" si="16"/>
        <v>30</v>
      </c>
      <c r="AY84" s="21">
        <f t="shared" si="17"/>
        <v>50</v>
      </c>
      <c r="AZ84" s="21">
        <f t="shared" si="18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2016:3:3:7:XINZHU</v>
      </c>
      <c r="AP85" s="27">
        <f t="shared" ca="1" si="12"/>
        <v>109</v>
      </c>
      <c r="AQ85" s="21">
        <f t="shared" ca="1" si="13"/>
        <v>0</v>
      </c>
      <c r="AR85" s="21">
        <f t="shared" ca="1" si="13"/>
        <v>35</v>
      </c>
      <c r="AS85" s="21">
        <f t="shared" ca="1" si="13"/>
        <v>25</v>
      </c>
      <c r="AT85" s="21">
        <f t="shared" ca="1" si="13"/>
        <v>53</v>
      </c>
      <c r="AU85" s="21">
        <f t="shared" ca="1" si="13"/>
        <v>2</v>
      </c>
      <c r="AV85" s="21">
        <f t="shared" si="14"/>
        <v>3</v>
      </c>
      <c r="AW85" s="21">
        <f t="shared" si="15"/>
        <v>60</v>
      </c>
      <c r="AX85" s="21">
        <f t="shared" si="16"/>
        <v>30</v>
      </c>
      <c r="AY85" s="21">
        <f t="shared" si="17"/>
        <v>50</v>
      </c>
      <c r="AZ85" s="21">
        <f t="shared" si="18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2016:3:4:7:XINZHU</v>
      </c>
      <c r="AP86" s="27">
        <f t="shared" ca="1" si="12"/>
        <v>119</v>
      </c>
      <c r="AQ86" s="21">
        <f t="shared" ca="1" si="13"/>
        <v>1</v>
      </c>
      <c r="AR86" s="21">
        <f t="shared" ca="1" si="13"/>
        <v>45</v>
      </c>
      <c r="AS86" s="21">
        <f t="shared" ca="1" si="13"/>
        <v>29</v>
      </c>
      <c r="AT86" s="21">
        <f t="shared" ca="1" si="13"/>
        <v>62</v>
      </c>
      <c r="AU86" s="21">
        <f t="shared" ca="1" si="13"/>
        <v>4</v>
      </c>
      <c r="AV86" s="21">
        <f t="shared" si="14"/>
        <v>3</v>
      </c>
      <c r="AW86" s="21">
        <f t="shared" si="15"/>
        <v>60</v>
      </c>
      <c r="AX86" s="21">
        <f t="shared" si="16"/>
        <v>30</v>
      </c>
      <c r="AY86" s="21">
        <f t="shared" si="17"/>
        <v>50</v>
      </c>
      <c r="AZ86" s="21">
        <f t="shared" si="18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2016:4:1:7:XINZHU</v>
      </c>
      <c r="AP87" s="27">
        <f t="shared" ca="1" si="12"/>
        <v>129</v>
      </c>
      <c r="AQ87" s="21">
        <f t="shared" ca="1" si="13"/>
        <v>1</v>
      </c>
      <c r="AR87" s="21">
        <f t="shared" ca="1" si="13"/>
        <v>52</v>
      </c>
      <c r="AS87" s="21">
        <f t="shared" ca="1" si="13"/>
        <v>17</v>
      </c>
      <c r="AT87" s="21">
        <f t="shared" ca="1" si="13"/>
        <v>45</v>
      </c>
      <c r="AU87" s="21">
        <f t="shared" ca="1" si="13"/>
        <v>3</v>
      </c>
      <c r="AV87" s="21">
        <f t="shared" si="14"/>
        <v>3</v>
      </c>
      <c r="AW87" s="21">
        <f t="shared" si="15"/>
        <v>60</v>
      </c>
      <c r="AX87" s="21">
        <f t="shared" si="16"/>
        <v>30</v>
      </c>
      <c r="AY87" s="21">
        <f t="shared" si="17"/>
        <v>50</v>
      </c>
      <c r="AZ87" s="21">
        <f t="shared" si="18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2016:4:2:7:XINZHU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60</v>
      </c>
      <c r="AX88" s="21">
        <f t="shared" si="16"/>
        <v>30</v>
      </c>
      <c r="AY88" s="21">
        <f t="shared" si="17"/>
        <v>50</v>
      </c>
      <c r="AZ88" s="21">
        <f t="shared" si="18"/>
        <v>10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2310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12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59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2171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2486</v>
      </c>
      <c r="E2" s="77" t="str">
        <f>$A$3</f>
        <v>新竹地區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XINZHU_DISTRICT_GRAPH!$AC$89</f>
        <v>4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2178</v>
      </c>
      <c r="C12" s="64" t="str">
        <f>CONCATENATE(YEAR,":",MONTH,":",WEEK,":",WEEKDAY,":",$B12)</f>
        <v>2016:4:2:7:XINZHU_3_ZL</v>
      </c>
      <c r="D12" s="64" t="e">
        <f>MATCH($C12,REPORT_DATA_BY_COMP!$A:$A,0)</f>
        <v>#N/A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2169</v>
      </c>
      <c r="C13" s="64" t="str">
        <f>CONCATENATE(YEAR,":",MONTH,":",WEEK,":",WEEKDAY,":",$B13)</f>
        <v>2016:4:2:7:XINZHU_1_E</v>
      </c>
      <c r="D13" s="64" t="e">
        <f>MATCH($C13,REPORT_DATA_BY_COMP!$A:$A,0)</f>
        <v>#N/A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2175</v>
      </c>
      <c r="C14" s="64" t="str">
        <f>CONCATENATE(YEAR,":",MONTH,":",WEEK,":",WEEKDAY,":",$B14)</f>
        <v>2016:4:2:7:XINZHU_1_S</v>
      </c>
      <c r="D14" s="64" t="e">
        <f>MATCH($C14,REPORT_DATA_BY_COMP!$A:$A,0)</f>
        <v>#N/A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2183</v>
      </c>
      <c r="C15" s="64" t="str">
        <f>CONCATENATE(YEAR,":",MONTH,":",WEEK,":",WEEKDAY,":",$B15)</f>
        <v>2016:4:2:7:XINZHU_3_S</v>
      </c>
      <c r="D15" s="64" t="e">
        <f>MATCH($C15,REPORT_DATA_BY_COMP!$A:$A,0)</f>
        <v>#N/A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2016:4:1:7:XINZHU</v>
      </c>
      <c r="D19" s="64">
        <f>MATCH($C19,REPORT_DATA_BY_DISTRICT!$A:$A, 0)</f>
        <v>364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2016:4:2:7:XINZHU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2016:4:3:7:XINZHU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2016:4:4:7:XINZHU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2016:4:5:7:XINZHU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0</v>
      </c>
      <c r="M24" s="17">
        <f t="shared" si="1"/>
        <v>1</v>
      </c>
      <c r="N24" s="52">
        <f t="shared" si="1"/>
        <v>26</v>
      </c>
      <c r="O24" s="17">
        <f t="shared" si="1"/>
        <v>12</v>
      </c>
      <c r="P24" s="17">
        <f t="shared" si="1"/>
        <v>29</v>
      </c>
      <c r="Q24" s="17">
        <f t="shared" si="1"/>
        <v>21</v>
      </c>
      <c r="R24" s="17">
        <f t="shared" si="1"/>
        <v>3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2" priority="1">
      <formula>J12=""</formula>
    </cfRule>
    <cfRule type="expression" dxfId="71" priority="2">
      <formula>AND(M$9&lt;&gt;"",M12&gt;=M$9)</formula>
    </cfRule>
    <cfRule type="expression" dxfId="70" priority="3">
      <formula>AND(M$10&lt;&gt;"",M12&lt;M$10)</formula>
    </cfRule>
    <cfRule type="expression" dxfId="6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2016:1:4:7:XINZHU</v>
      </c>
      <c r="AP77" s="27">
        <f t="shared" ref="AP77:AP88" ca="1" si="11">MATCH(AO77,INDIRECT(CONCATENATE($X$93,"$A:$A")),0)</f>
        <v>57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28</v>
      </c>
      <c r="AS77" s="21">
        <f t="shared" ca="1" si="12"/>
        <v>6</v>
      </c>
      <c r="AT77" s="21">
        <f t="shared" ca="1" si="12"/>
        <v>17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2016:1:5:7:XINZHU</v>
      </c>
      <c r="AP78" s="27">
        <f t="shared" ca="1" si="11"/>
        <v>89</v>
      </c>
      <c r="AQ78" s="21">
        <f t="shared" ca="1" si="12"/>
        <v>1</v>
      </c>
      <c r="AR78" s="21">
        <f t="shared" ca="1" si="12"/>
        <v>29</v>
      </c>
      <c r="AS78" s="21">
        <f t="shared" ca="1" si="12"/>
        <v>12</v>
      </c>
      <c r="AT78" s="21">
        <f t="shared" ca="1" si="12"/>
        <v>21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2016:2:1:7:XINZHU</v>
      </c>
      <c r="AP79" s="27">
        <f t="shared" ca="1" si="11"/>
        <v>121</v>
      </c>
      <c r="AQ79" s="21">
        <f t="shared" ca="1" si="12"/>
        <v>0</v>
      </c>
      <c r="AR79" s="21">
        <f t="shared" ca="1" si="12"/>
        <v>25</v>
      </c>
      <c r="AS79" s="21">
        <f t="shared" ca="1" si="12"/>
        <v>6</v>
      </c>
      <c r="AT79" s="21">
        <f t="shared" ca="1" si="12"/>
        <v>32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43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2016:2:2:7:XINZHU</v>
      </c>
      <c r="AP80" s="27">
        <f t="shared" ca="1" si="11"/>
        <v>153</v>
      </c>
      <c r="AQ80" s="21">
        <f t="shared" ca="1" si="12"/>
        <v>0</v>
      </c>
      <c r="AR80" s="21">
        <f t="shared" ca="1" si="12"/>
        <v>20</v>
      </c>
      <c r="AS80" s="21">
        <f t="shared" ca="1" si="12"/>
        <v>9</v>
      </c>
      <c r="AT80" s="21">
        <f t="shared" ca="1" si="12"/>
        <v>20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2016:2:3:7:XINZHU</v>
      </c>
      <c r="AP81" s="27">
        <f t="shared" ca="1" si="11"/>
        <v>185</v>
      </c>
      <c r="AQ81" s="21">
        <f t="shared" ca="1" si="12"/>
        <v>1</v>
      </c>
      <c r="AR81" s="21">
        <f t="shared" ca="1" si="12"/>
        <v>24</v>
      </c>
      <c r="AS81" s="21">
        <f t="shared" ca="1" si="12"/>
        <v>10</v>
      </c>
      <c r="AT81" s="21">
        <f t="shared" ca="1" si="12"/>
        <v>25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2016:2:4:7:XINZHU</v>
      </c>
      <c r="AP82" s="27">
        <f t="shared" ca="1" si="11"/>
        <v>216</v>
      </c>
      <c r="AQ82" s="21">
        <f t="shared" ca="1" si="12"/>
        <v>0</v>
      </c>
      <c r="AR82" s="21">
        <f t="shared" ca="1" si="12"/>
        <v>19</v>
      </c>
      <c r="AS82" s="21">
        <f t="shared" ca="1" si="12"/>
        <v>3</v>
      </c>
      <c r="AT82" s="21">
        <f t="shared" ca="1" si="12"/>
        <v>25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2016:3:1:7:XINZHU</v>
      </c>
      <c r="AP83" s="27">
        <f t="shared" ca="1" si="11"/>
        <v>247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26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2016:3:2:7:XINZHU</v>
      </c>
      <c r="AP84" s="27">
        <f t="shared" ca="1" si="11"/>
        <v>276</v>
      </c>
      <c r="AQ84" s="21">
        <f t="shared" ca="1" si="12"/>
        <v>1</v>
      </c>
      <c r="AR84" s="21">
        <f t="shared" ca="1" si="12"/>
        <v>18</v>
      </c>
      <c r="AS84" s="21">
        <f t="shared" ca="1" si="12"/>
        <v>11</v>
      </c>
      <c r="AT84" s="21">
        <f t="shared" ca="1" si="12"/>
        <v>16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2016:3:3:7:XINZHU</v>
      </c>
      <c r="AP85" s="27">
        <f t="shared" ca="1" si="11"/>
        <v>306</v>
      </c>
      <c r="AQ85" s="21">
        <f t="shared" ca="1" si="12"/>
        <v>0</v>
      </c>
      <c r="AR85" s="21">
        <f t="shared" ca="1" si="12"/>
        <v>19</v>
      </c>
      <c r="AS85" s="21">
        <f t="shared" ca="1" si="12"/>
        <v>7</v>
      </c>
      <c r="AT85" s="21">
        <f t="shared" ca="1" si="12"/>
        <v>27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2016:3:4:7:XINZHU</v>
      </c>
      <c r="AP86" s="27">
        <f t="shared" ca="1" si="11"/>
        <v>335</v>
      </c>
      <c r="AQ86" s="21">
        <f t="shared" ca="1" si="12"/>
        <v>0</v>
      </c>
      <c r="AR86" s="21">
        <f t="shared" ca="1" si="12"/>
        <v>25</v>
      </c>
      <c r="AS86" s="21">
        <f t="shared" ca="1" si="12"/>
        <v>14</v>
      </c>
      <c r="AT86" s="21">
        <f t="shared" ca="1" si="12"/>
        <v>39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2016:4:1:7:XINZHU</v>
      </c>
      <c r="AP87" s="27">
        <f t="shared" ca="1" si="11"/>
        <v>364</v>
      </c>
      <c r="AQ87" s="21">
        <f t="shared" ca="1" si="12"/>
        <v>1</v>
      </c>
      <c r="AR87" s="21">
        <f t="shared" ca="1" si="12"/>
        <v>26</v>
      </c>
      <c r="AS87" s="21">
        <f t="shared" ca="1" si="12"/>
        <v>12</v>
      </c>
      <c r="AT87" s="21">
        <f t="shared" ca="1" si="12"/>
        <v>21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2016:4:2:7:XINZHU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2171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2487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2266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2488</v>
      </c>
      <c r="E2" s="77" t="str">
        <f>$A$3</f>
        <v>竹東地區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ZHUDONG_DISTRICT_GRAPH!$AC$89</f>
        <v>2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2312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2264</v>
      </c>
      <c r="C12" s="64" t="str">
        <f>CONCATENATE(YEAR,":",MONTH,":",WEEK,":",WEEKDAY,":",$B12)</f>
        <v>2016:4:2:7:ZHUDONG_E</v>
      </c>
      <c r="D12" s="64" t="e">
        <f>MATCH($C12,REPORT_DATA_BY_COMP!$A:$A,0)</f>
        <v>#N/A</v>
      </c>
      <c r="E12" s="65" t="str">
        <f>SUBSTITUTE(VLOOKUP($B12,COMP_LIST!$A:$AA,5,FALSE),"EL","")</f>
        <v>E. Wadsworth DL / Sumsion</v>
      </c>
      <c r="F12" s="4" t="str">
        <f>VLOOKUP($B12,COMP_LIST!$A:$AA,3,FALSE)</f>
        <v>Zhudong E</v>
      </c>
      <c r="G12" s="4" t="str">
        <f>VLOOKUP($B12,COMP_LIST!$A:$AA,4,FALSE)</f>
        <v>竹東長老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2269</v>
      </c>
      <c r="C13" s="64" t="str">
        <f>CONCATENATE(YEAR,":",MONTH,":",WEEK,":",WEEKDAY,":",$B13)</f>
        <v>2016:4:2:7:ZHUDONG_S</v>
      </c>
      <c r="D13" s="64" t="e">
        <f>MATCH($C13,REPORT_DATA_BY_COMP!$A:$A,0)</f>
        <v>#N/A</v>
      </c>
      <c r="E13" s="65" t="str">
        <f>SUBSTITUTE(VLOOKUP($B13,COMP_LIST!$A:$AA,5,FALSE),"EL","")</f>
        <v>S. Oviatt  / Hsiao</v>
      </c>
      <c r="F13" s="4" t="str">
        <f>VLOOKUP($B13,COMP_LIST!$A:$AA,3,FALSE)</f>
        <v>Zhudong S</v>
      </c>
      <c r="G13" s="4" t="str">
        <f>VLOOKUP($B13,COMP_LIST!$A:$AA,4,FALSE)</f>
        <v>竹東姐妹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2016:4:1:7:ZHUDONG</v>
      </c>
      <c r="D17" s="64">
        <f>MATCH($C17,REPORT_DATA_BY_DISTRICT!$A:$A, 0)</f>
        <v>371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2016:4:2:7:ZHUDONG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2016:4:3:7:ZHUDONG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2016:4:4:7:ZHUDONG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2016:4:5:7:ZHUDONG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5</v>
      </c>
      <c r="K22" s="17">
        <f t="shared" si="1"/>
        <v>3</v>
      </c>
      <c r="L22" s="49">
        <f t="shared" si="1"/>
        <v>0</v>
      </c>
      <c r="M22" s="17">
        <f t="shared" si="1"/>
        <v>0</v>
      </c>
      <c r="N22" s="52">
        <f t="shared" si="1"/>
        <v>9</v>
      </c>
      <c r="O22" s="17">
        <f t="shared" si="1"/>
        <v>2</v>
      </c>
      <c r="P22" s="17">
        <f t="shared" si="1"/>
        <v>16</v>
      </c>
      <c r="Q22" s="17">
        <f t="shared" si="1"/>
        <v>5</v>
      </c>
      <c r="R22" s="17">
        <f t="shared" si="1"/>
        <v>0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8" priority="6">
      <formula>J12=""</formula>
    </cfRule>
    <cfRule type="expression" dxfId="67" priority="7">
      <formula>AND(M$9&lt;&gt;"",M12&gt;=M$9)</formula>
    </cfRule>
    <cfRule type="expression" dxfId="66" priority="8">
      <formula>AND(M$10&lt;&gt;"",M12&lt;M$10)</formula>
    </cfRule>
    <cfRule type="expression" dxfId="65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2016:1:4:7:ZHUDONG</v>
      </c>
      <c r="AP77" s="27">
        <f t="shared" ref="AP77:AP88" ca="1" si="11">MATCH(AO77,INDIRECT(CONCATENATE($X$93,"$A:$A")),0)</f>
        <v>64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9</v>
      </c>
      <c r="AS77" s="21">
        <f t="shared" ca="1" si="12"/>
        <v>2</v>
      </c>
      <c r="AT77" s="21">
        <f t="shared" ca="1" si="12"/>
        <v>3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2016:1:5:7:ZHUDONG</v>
      </c>
      <c r="AP78" s="27">
        <f t="shared" ca="1" si="11"/>
        <v>96</v>
      </c>
      <c r="AQ78" s="21">
        <f t="shared" ca="1" si="12"/>
        <v>0</v>
      </c>
      <c r="AR78" s="21">
        <f t="shared" ca="1" si="12"/>
        <v>9</v>
      </c>
      <c r="AS78" s="21">
        <f t="shared" ca="1" si="12"/>
        <v>3</v>
      </c>
      <c r="AT78" s="21">
        <f t="shared" ca="1" si="12"/>
        <v>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2016:2:1:7:ZHUDONG</v>
      </c>
      <c r="AP79" s="27">
        <f t="shared" ca="1" si="11"/>
        <v>128</v>
      </c>
      <c r="AQ79" s="21">
        <f t="shared" ca="1" si="12"/>
        <v>0</v>
      </c>
      <c r="AR79" s="21">
        <f t="shared" ca="1" si="12"/>
        <v>8</v>
      </c>
      <c r="AS79" s="21">
        <f t="shared" ca="1" si="12"/>
        <v>3</v>
      </c>
      <c r="AT79" s="21">
        <f t="shared" ca="1" si="12"/>
        <v>4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2016:2:2:7:ZHUDONG</v>
      </c>
      <c r="AP80" s="27">
        <f t="shared" ca="1" si="11"/>
        <v>160</v>
      </c>
      <c r="AQ80" s="21">
        <f t="shared" ca="1" si="12"/>
        <v>0</v>
      </c>
      <c r="AR80" s="21">
        <f t="shared" ca="1" si="12"/>
        <v>7</v>
      </c>
      <c r="AS80" s="21">
        <f t="shared" ca="1" si="12"/>
        <v>3</v>
      </c>
      <c r="AT80" s="21">
        <f t="shared" ca="1" si="12"/>
        <v>3</v>
      </c>
      <c r="AU80" s="21">
        <f t="shared" ca="1" si="12"/>
        <v>2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2016:2:3:7:ZHUDONG</v>
      </c>
      <c r="AP81" s="27">
        <f t="shared" ca="1" si="11"/>
        <v>192</v>
      </c>
      <c r="AQ81" s="21">
        <f t="shared" ca="1" si="12"/>
        <v>1</v>
      </c>
      <c r="AR81" s="21">
        <f t="shared" ca="1" si="12"/>
        <v>7</v>
      </c>
      <c r="AS81" s="21">
        <f t="shared" ca="1" si="12"/>
        <v>2</v>
      </c>
      <c r="AT81" s="21">
        <f t="shared" ca="1" si="12"/>
        <v>4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2016:2:4:7:ZHUDONG</v>
      </c>
      <c r="AP82" s="27">
        <f t="shared" ca="1" si="11"/>
        <v>223</v>
      </c>
      <c r="AQ82" s="21">
        <f t="shared" ca="1" si="12"/>
        <v>0</v>
      </c>
      <c r="AR82" s="21">
        <f t="shared" ca="1" si="12"/>
        <v>4</v>
      </c>
      <c r="AS82" s="21">
        <f t="shared" ca="1" si="12"/>
        <v>5</v>
      </c>
      <c r="AT82" s="21">
        <f t="shared" ca="1" si="12"/>
        <v>8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2016:3:1:7:ZHUDONG</v>
      </c>
      <c r="AP83" s="27">
        <f t="shared" ca="1" si="11"/>
        <v>254</v>
      </c>
      <c r="AQ83" s="21">
        <f t="shared" ca="1" si="12"/>
        <v>0</v>
      </c>
      <c r="AR83" s="21">
        <f t="shared" ca="1" si="12"/>
        <v>5</v>
      </c>
      <c r="AS83" s="21">
        <f t="shared" ca="1" si="12"/>
        <v>5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2016:3:2:7:ZHUDONG</v>
      </c>
      <c r="AP84" s="27">
        <f t="shared" ca="1" si="11"/>
        <v>283</v>
      </c>
      <c r="AQ84" s="21">
        <f t="shared" ca="1" si="12"/>
        <v>0</v>
      </c>
      <c r="AR84" s="21">
        <f t="shared" ca="1" si="12"/>
        <v>6</v>
      </c>
      <c r="AS84" s="21">
        <f t="shared" ca="1" si="12"/>
        <v>0</v>
      </c>
      <c r="AT84" s="21">
        <f t="shared" ca="1" si="12"/>
        <v>4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2016:3:3:7:ZHUDONG</v>
      </c>
      <c r="AP85" s="27">
        <f t="shared" ca="1" si="11"/>
        <v>313</v>
      </c>
      <c r="AQ85" s="21">
        <f t="shared" ca="1" si="12"/>
        <v>0</v>
      </c>
      <c r="AR85" s="21">
        <f t="shared" ca="1" si="12"/>
        <v>6</v>
      </c>
      <c r="AS85" s="21">
        <f t="shared" ca="1" si="12"/>
        <v>10</v>
      </c>
      <c r="AT85" s="21">
        <f t="shared" ca="1" si="12"/>
        <v>8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2016:3:4:7:ZHUDONG</v>
      </c>
      <c r="AP86" s="27">
        <f t="shared" ca="1" si="11"/>
        <v>342</v>
      </c>
      <c r="AQ86" s="21">
        <f t="shared" ca="1" si="12"/>
        <v>0</v>
      </c>
      <c r="AR86" s="21">
        <f t="shared" ca="1" si="12"/>
        <v>12</v>
      </c>
      <c r="AS86" s="21">
        <f t="shared" ca="1" si="12"/>
        <v>7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2016:4:1:7:ZHUDONG</v>
      </c>
      <c r="AP87" s="27">
        <f t="shared" ca="1" si="11"/>
        <v>371</v>
      </c>
      <c r="AQ87" s="21">
        <f t="shared" ca="1" si="12"/>
        <v>0</v>
      </c>
      <c r="AR87" s="21">
        <f t="shared" ca="1" si="12"/>
        <v>9</v>
      </c>
      <c r="AS87" s="21">
        <f t="shared" ca="1" si="12"/>
        <v>2</v>
      </c>
      <c r="AT87" s="21">
        <f t="shared" ca="1" si="12"/>
        <v>5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2016:4:2:7:ZHUDONG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2266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2246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2490</v>
      </c>
      <c r="E2" s="77" t="str">
        <f>$A$3</f>
        <v>竹北地區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ZHUBEI_DISTRICT_GRAPH!$AC$89</f>
        <v>7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2313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2244</v>
      </c>
      <c r="C12" s="64" t="str">
        <f>CONCATENATE(YEAR,":",MONTH,":",WEEK,":",WEEKDAY,":",$B12)</f>
        <v>2016:4:2:7:ZHUBEI_1_S</v>
      </c>
      <c r="D12" s="64" t="e">
        <f>MATCH($C12,REPORT_DATA_BY_COMP!$A:$A,0)</f>
        <v>#N/A</v>
      </c>
      <c r="E12" s="65" t="str">
        <f>SUBSTITUTE(VLOOKUP($B12,COMP_LIST!$A:$AA,5,FALSE),"EL","")</f>
        <v>S. Harvey / Hughes</v>
      </c>
      <c r="F12" s="4" t="str">
        <f>VLOOKUP($B12,COMP_LIST!$A:$AA,3,FALSE)</f>
        <v>Zhubei 1 S</v>
      </c>
      <c r="G12" s="4" t="str">
        <f>VLOOKUP($B12,COMP_LIST!$A:$AA,4,FALSE)</f>
        <v>竹北 1 姐妹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2250</v>
      </c>
      <c r="C13" s="64" t="str">
        <f>CONCATENATE(YEAR,":",MONTH,":",WEEK,":",WEEKDAY,":",$B13)</f>
        <v>2016:4:2:7:ZHUBEI_2_E</v>
      </c>
      <c r="D13" s="64" t="e">
        <f>MATCH($C13,REPORT_DATA_BY_COMP!$A:$A,0)</f>
        <v>#N/A</v>
      </c>
      <c r="E13" s="65" t="str">
        <f>SUBSTITUTE(VLOOKUP($B13,COMP_LIST!$A:$AA,5,FALSE),"EL","")</f>
        <v>E. Karlinsey / Hawkes</v>
      </c>
      <c r="F13" s="4" t="str">
        <f>VLOOKUP($B13,COMP_LIST!$A:$AA,3,FALSE)</f>
        <v>Zhubei 2 E</v>
      </c>
      <c r="G13" s="4" t="str">
        <f>VLOOKUP($B13,COMP_LIST!$A:$AA,4,FALSE)</f>
        <v>竹北 2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2255</v>
      </c>
      <c r="C14" s="64" t="str">
        <f>CONCATENATE(YEAR,":",MONTH,":",WEEK,":",WEEKDAY,":",$B14)</f>
        <v>2016:4:2:7:ZHUBEI_2_S</v>
      </c>
      <c r="D14" s="64" t="e">
        <f>MATCH($C14,REPORT_DATA_BY_COMP!$A:$A,0)</f>
        <v>#N/A</v>
      </c>
      <c r="E14" s="65" t="str">
        <f>SUBSTITUTE(VLOOKUP($B14,COMP_LIST!$A:$AA,5,FALSE),"EL","")</f>
        <v>S. Fenlaw  / Toronto</v>
      </c>
      <c r="F14" s="4" t="str">
        <f>VLOOKUP($B14,COMP_LIST!$A:$AA,3,FALSE)</f>
        <v>Zhubei 2 S</v>
      </c>
      <c r="G14" s="4" t="str">
        <f>VLOOKUP($B14,COMP_LIST!$A:$AA,4,FALSE)</f>
        <v>竹北 2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2259</v>
      </c>
      <c r="C15" s="64" t="str">
        <f>CONCATENATE(YEAR,":",MONTH,":",WEEK,":",WEEKDAY,":",$B15)</f>
        <v>2016:4:2:7:ZHUBEI_3_E</v>
      </c>
      <c r="D15" s="64" t="e">
        <f>MATCH($C15,REPORT_DATA_BY_COMP!$A:$A,0)</f>
        <v>#N/A</v>
      </c>
      <c r="E15" s="65" t="str">
        <f>SUBSTITUTE(VLOOKUP($B15,COMP_LIST!$A:$AA,5,FALSE),"EL","")</f>
        <v>E. Seely DL / Hsiao</v>
      </c>
      <c r="F15" s="4" t="str">
        <f>VLOOKUP($B15,COMP_LIST!$A:$AA,3,FALSE)</f>
        <v>Zhubei 3 E</v>
      </c>
      <c r="G15" s="4" t="str">
        <f>VLOOKUP($B15,COMP_LIST!$A:$AA,4,FALSE)</f>
        <v>竹北 3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2016:4:1:7:ZHUBEI</v>
      </c>
      <c r="D19" s="64">
        <f>MATCH($C19,REPORT_DATA_BY_DISTRICT!$A:$A, 0)</f>
        <v>370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2016:4:2:7:ZHUBEI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2016:4:3:7:ZHUBEI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2016:4:4:7:ZHUBEI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2016:4:5:7:ZHUBEI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3</v>
      </c>
      <c r="K24" s="17">
        <f t="shared" si="1"/>
        <v>7</v>
      </c>
      <c r="L24" s="49">
        <f t="shared" si="1"/>
        <v>2</v>
      </c>
      <c r="M24" s="17">
        <f t="shared" si="1"/>
        <v>0</v>
      </c>
      <c r="N24" s="52">
        <f t="shared" si="1"/>
        <v>17</v>
      </c>
      <c r="O24" s="17">
        <f t="shared" si="1"/>
        <v>3</v>
      </c>
      <c r="P24" s="17">
        <f t="shared" si="1"/>
        <v>30</v>
      </c>
      <c r="Q24" s="17">
        <f t="shared" si="1"/>
        <v>19</v>
      </c>
      <c r="R24" s="17">
        <f t="shared" si="1"/>
        <v>0</v>
      </c>
      <c r="S24" s="17">
        <f>SUM(S19:S23)</f>
        <v>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4" priority="2">
      <formula>J12=""</formula>
    </cfRule>
    <cfRule type="expression" dxfId="63" priority="3">
      <formula>AND(M$10&lt;&gt;"",M12&lt;M$10)</formula>
    </cfRule>
    <cfRule type="expression" dxfId="62" priority="4">
      <formula>AND(M$10&lt;&gt;"",M12&gt;=M$10)</formula>
    </cfRule>
    <cfRule type="expression" dxfId="61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2016:1:4:7:ZHUBEI</v>
      </c>
      <c r="AP77" s="27">
        <f t="shared" ref="AP77:AP88" ca="1" si="11">MATCH(AO77,INDIRECT(CONCATENATE($X$93,"$A:$A")),0)</f>
        <v>63</v>
      </c>
      <c r="AQ77" s="21">
        <f t="shared" ref="AQ77:AU88" ca="1" si="12">INDEX(INDIRECT(CONCATENATE($X$93,"$A:$AG")),$AP77,MATCH(AQ$52,INDIRECT(CONCATENATE($X$93,"$A1:$AG1")),0))</f>
        <v>2</v>
      </c>
      <c r="AR77" s="21">
        <f t="shared" ca="1" si="12"/>
        <v>12</v>
      </c>
      <c r="AS77" s="21">
        <f t="shared" ca="1" si="12"/>
        <v>4</v>
      </c>
      <c r="AT77" s="21">
        <f t="shared" ca="1" si="12"/>
        <v>16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2016:1:5:7:ZHUBEI</v>
      </c>
      <c r="AP78" s="27">
        <f t="shared" ca="1" si="11"/>
        <v>95</v>
      </c>
      <c r="AQ78" s="21">
        <f t="shared" ca="1" si="12"/>
        <v>1</v>
      </c>
      <c r="AR78" s="21">
        <f t="shared" ca="1" si="12"/>
        <v>15</v>
      </c>
      <c r="AS78" s="21">
        <f t="shared" ca="1" si="12"/>
        <v>5</v>
      </c>
      <c r="AT78" s="21">
        <f t="shared" ca="1" si="12"/>
        <v>11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2016:2:1:7:ZHUBEI</v>
      </c>
      <c r="AP79" s="27">
        <f t="shared" ca="1" si="11"/>
        <v>127</v>
      </c>
      <c r="AQ79" s="21">
        <f t="shared" ca="1" si="12"/>
        <v>0</v>
      </c>
      <c r="AR79" s="21">
        <f t="shared" ca="1" si="12"/>
        <v>18</v>
      </c>
      <c r="AS79" s="21">
        <f t="shared" ca="1" si="12"/>
        <v>3</v>
      </c>
      <c r="AT79" s="21">
        <f t="shared" ca="1" si="12"/>
        <v>15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2016:2:2:7:ZHUBEI</v>
      </c>
      <c r="AP80" s="27">
        <f t="shared" ca="1" si="11"/>
        <v>159</v>
      </c>
      <c r="AQ80" s="21">
        <f t="shared" ca="1" si="12"/>
        <v>0</v>
      </c>
      <c r="AR80" s="21">
        <f t="shared" ca="1" si="12"/>
        <v>17</v>
      </c>
      <c r="AS80" s="21">
        <f t="shared" ca="1" si="12"/>
        <v>6</v>
      </c>
      <c r="AT80" s="21">
        <f t="shared" ca="1" si="12"/>
        <v>11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2016:2:3:7:ZHUBEI</v>
      </c>
      <c r="AP81" s="27">
        <f t="shared" ca="1" si="11"/>
        <v>191</v>
      </c>
      <c r="AQ81" s="21">
        <f t="shared" ca="1" si="12"/>
        <v>0</v>
      </c>
      <c r="AR81" s="21">
        <f t="shared" ca="1" si="12"/>
        <v>15</v>
      </c>
      <c r="AS81" s="21">
        <f t="shared" ca="1" si="12"/>
        <v>8</v>
      </c>
      <c r="AT81" s="21">
        <f t="shared" ca="1" si="12"/>
        <v>17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2016:2:4:7:ZHUBEI</v>
      </c>
      <c r="AP82" s="27">
        <f t="shared" ca="1" si="11"/>
        <v>222</v>
      </c>
      <c r="AQ82" s="21">
        <f t="shared" ca="1" si="12"/>
        <v>3</v>
      </c>
      <c r="AR82" s="21">
        <f t="shared" ca="1" si="12"/>
        <v>9</v>
      </c>
      <c r="AS82" s="21">
        <f t="shared" ca="1" si="12"/>
        <v>8</v>
      </c>
      <c r="AT82" s="21">
        <f t="shared" ca="1" si="12"/>
        <v>17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2016:3:1:7:ZHUBEI</v>
      </c>
      <c r="AP83" s="27">
        <f t="shared" ca="1" si="11"/>
        <v>253</v>
      </c>
      <c r="AQ83" s="21">
        <f t="shared" ca="1" si="12"/>
        <v>0</v>
      </c>
      <c r="AR83" s="21">
        <f t="shared" ca="1" si="12"/>
        <v>6</v>
      </c>
      <c r="AS83" s="21">
        <f t="shared" ca="1" si="12"/>
        <v>7</v>
      </c>
      <c r="AT83" s="21">
        <f t="shared" ca="1" si="12"/>
        <v>11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2016:3:2:7:ZHUBEI</v>
      </c>
      <c r="AP84" s="27">
        <f t="shared" ca="1" si="11"/>
        <v>282</v>
      </c>
      <c r="AQ84" s="21">
        <f t="shared" ca="1" si="12"/>
        <v>0</v>
      </c>
      <c r="AR84" s="21">
        <f t="shared" ca="1" si="12"/>
        <v>6</v>
      </c>
      <c r="AS84" s="21">
        <f t="shared" ca="1" si="12"/>
        <v>3</v>
      </c>
      <c r="AT84" s="21">
        <f t="shared" ca="1" si="12"/>
        <v>10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2016:3:3:7:ZHUBEI</v>
      </c>
      <c r="AP85" s="27">
        <f t="shared" ca="1" si="11"/>
        <v>312</v>
      </c>
      <c r="AQ85" s="21">
        <f t="shared" ca="1" si="12"/>
        <v>0</v>
      </c>
      <c r="AR85" s="21">
        <f t="shared" ca="1" si="12"/>
        <v>10</v>
      </c>
      <c r="AS85" s="21">
        <f t="shared" ca="1" si="12"/>
        <v>8</v>
      </c>
      <c r="AT85" s="21">
        <f t="shared" ca="1" si="12"/>
        <v>18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2016:3:4:7:ZHUBEI</v>
      </c>
      <c r="AP86" s="27">
        <f t="shared" ca="1" si="11"/>
        <v>341</v>
      </c>
      <c r="AQ86" s="21">
        <f t="shared" ca="1" si="12"/>
        <v>1</v>
      </c>
      <c r="AR86" s="21">
        <f t="shared" ca="1" si="12"/>
        <v>8</v>
      </c>
      <c r="AS86" s="21">
        <f t="shared" ca="1" si="12"/>
        <v>8</v>
      </c>
      <c r="AT86" s="21">
        <f t="shared" ca="1" si="12"/>
        <v>16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2016:4:1:7:ZHUBEI</v>
      </c>
      <c r="AP87" s="27">
        <f t="shared" ca="1" si="11"/>
        <v>370</v>
      </c>
      <c r="AQ87" s="21">
        <f t="shared" ca="1" si="12"/>
        <v>0</v>
      </c>
      <c r="AR87" s="21">
        <f t="shared" ca="1" si="12"/>
        <v>17</v>
      </c>
      <c r="AS87" s="21">
        <f t="shared" ca="1" si="12"/>
        <v>3</v>
      </c>
      <c r="AT87" s="21">
        <f t="shared" ca="1" si="12"/>
        <v>19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2016:4:2:7:ZHUBEI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2016  7</v>
      </c>
    </row>
    <row r="107" spans="23:50" ht="23.25">
      <c r="W107" s="7" t="s">
        <v>1464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6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1880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2314</v>
      </c>
      <c r="E2" s="77" t="str">
        <f>$A$3</f>
        <v>中臺北地帶</v>
      </c>
      <c r="F2" s="26" t="s">
        <v>800</v>
      </c>
      <c r="G2" s="79">
        <f>$A$6</f>
        <v>89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2315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42470</v>
      </c>
      <c r="F4" s="23" t="s">
        <v>798</v>
      </c>
      <c r="G4" s="24"/>
      <c r="H4" s="86">
        <f>ROUND($G$2/12*MONTH,0)</f>
        <v>30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CENTRAL_ZONE_GRAPH!$AC$89</f>
        <v>14</v>
      </c>
      <c r="I5" s="90"/>
      <c r="J5" s="90"/>
      <c r="K5" s="91"/>
      <c r="L5" s="45">
        <f>$M$36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89</v>
      </c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2016:4:2:7:JINHUA_ZL</v>
      </c>
      <c r="D12" s="64" t="e">
        <f>MATCH($C12,REPORT_DATA_BY_COMP!$A:$A,0)</f>
        <v>#N/A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1971</v>
      </c>
      <c r="C13" s="64" t="str">
        <f>CONCATENATE(YEAR,":",MONTH,":",WEEK,":",WEEKDAY,":",$B13)</f>
        <v>2016:4:2:7:JINHUA_S</v>
      </c>
      <c r="D13" s="64" t="e">
        <f>MATCH($C13,REPORT_DATA_BY_COMP!$A:$A,0)</f>
        <v>#N/A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2127</v>
      </c>
      <c r="C14" s="64" t="str">
        <f>CONCATENATE(YEAR,":",MONTH,":",WEEK,":",WEEKDAY,":",$B14)</f>
        <v>2016:4:2:7:TOUR_S</v>
      </c>
      <c r="D14" s="64" t="e">
        <f>MATCH($C14,REPORT_DATA_BY_COMP!$A:$A,0)</f>
        <v>#N/A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2027</v>
      </c>
      <c r="C15" s="64" t="str">
        <f>CONCATENATE(YEAR,":",MONTH,":",WEEK,":",WEEKDAY,":",$B15)</f>
        <v>2016:4:2:7:OFFICE_E</v>
      </c>
      <c r="D15" s="64" t="e">
        <f>MATCH($C15,REPORT_DATA_BY_COMP!$A:$A,0)</f>
        <v>#N/A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2319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1878</v>
      </c>
      <c r="C18" s="64" t="str">
        <f>CONCATENATE(YEAR,":",MONTH,":",WEEK,":",WEEKDAY,":",$B18)</f>
        <v>2016:4:2:7:ASSISTANTS</v>
      </c>
      <c r="D18" s="64" t="e">
        <f>MATCH($C18,REPORT_DATA_BY_COMP!$A:$A,0)</f>
        <v>#N/A</v>
      </c>
      <c r="E18" s="65" t="str">
        <f>SUBSTITUTE(VLOOKUP($B18,COMP_LIST!$A:$AA,5,FALSE),"EL","")</f>
        <v>E. Roe / Johnson AP</v>
      </c>
      <c r="F18" s="4" t="str">
        <f>VLOOKUP($B18,COMP_LIST!$A:$AA,3,FALSE)</f>
        <v>Assistants</v>
      </c>
      <c r="G18" s="4" t="str">
        <f>VLOOKUP($B18,COMP_LIST!$A:$AA,4,FALSE)</f>
        <v>助理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2138</v>
      </c>
      <c r="C19" s="64" t="str">
        <f>CONCATENATE(YEAR,":",MONTH,":",WEEK,":",WEEKDAY,":",$B19)</f>
        <v>2016:4:2:7:WANDA_E</v>
      </c>
      <c r="D19" s="64" t="e">
        <f>MATCH($C19,REPORT_DATA_BY_COMP!$A:$A,0)</f>
        <v>#N/A</v>
      </c>
      <c r="E19" s="65" t="str">
        <f>SUBSTITUTE(VLOOKUP($B19,COMP_LIST!$A:$AA,5,FALSE),"EL","")</f>
        <v>E. Taylor DL / Holloway</v>
      </c>
      <c r="F19" s="4" t="str">
        <f>VLOOKUP($B19,COMP_LIST!$A:$AA,3,FALSE)</f>
        <v>Wanda E</v>
      </c>
      <c r="G19" s="4" t="str">
        <f>VLOOKUP($B19,COMP_LIST!$A:$AA,4,FALSE)</f>
        <v>萬大長老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2142</v>
      </c>
      <c r="C20" s="64" t="str">
        <f>CONCATENATE(YEAR,":",MONTH,":",WEEK,":",WEEKDAY,":",$B20)</f>
        <v>2016:4:2:7:WANDA_S</v>
      </c>
      <c r="D20" s="64" t="e">
        <f>MATCH($C20,REPORT_DATA_BY_COMP!$A:$A,0)</f>
        <v>#N/A</v>
      </c>
      <c r="E20" s="65" t="str">
        <f>SUBSTITUTE(VLOOKUP($B20,COMP_LIST!$A:$AA,5,FALSE),"EL","")</f>
        <v>S. Knapp / Scharman</v>
      </c>
      <c r="F20" s="4" t="str">
        <f>VLOOKUP($B20,COMP_LIST!$A:$AA,3,FALSE)</f>
        <v>Wanda S</v>
      </c>
      <c r="G20" s="4" t="str">
        <f>VLOOKUP($B20,COMP_LIST!$A:$AA,4,FALSE)</f>
        <v>萬大姐妹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2151</v>
      </c>
      <c r="C21" s="64" t="str">
        <f>CONCATENATE(YEAR,":",MONTH,":",WEEK,":",WEEKDAY,":",$B21)</f>
        <v>2016:4:2:7:XINAN_S</v>
      </c>
      <c r="D21" s="64" t="e">
        <f>MATCH($C21,REPORT_DATA_BY_COMP!$A:$A,0)</f>
        <v>#N/A</v>
      </c>
      <c r="E21" s="65" t="str">
        <f>SUBSTITUTE(VLOOKUP($B21,COMP_LIST!$A:$AA,5,FALSE),"EL","")</f>
        <v>S. Sylvester / Erickson</v>
      </c>
      <c r="F21" s="4" t="str">
        <f>VLOOKUP($B21,COMP_LIST!$A:$AA,3,FALSE)</f>
        <v>Xinan S</v>
      </c>
      <c r="G21" s="4" t="str">
        <f>VLOOKUP($B21,COMP_LIST!$A:$AA,4,FALSE)</f>
        <v>信安姐妹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/>
      <c r="E22" s="8" t="s">
        <v>813</v>
      </c>
      <c r="F22" s="9"/>
      <c r="G22" s="9"/>
      <c r="H22" s="11">
        <f t="shared" ref="H22:R22" si="1">SUM(H18:H21)</f>
        <v>0</v>
      </c>
      <c r="I22" s="11">
        <f t="shared" si="1"/>
        <v>0</v>
      </c>
      <c r="J22" s="11">
        <f t="shared" si="1"/>
        <v>0</v>
      </c>
      <c r="K22" s="11">
        <f t="shared" si="1"/>
        <v>0</v>
      </c>
      <c r="L22" s="48">
        <f t="shared" si="1"/>
        <v>0</v>
      </c>
      <c r="M22" s="71">
        <f t="shared" si="1"/>
        <v>0</v>
      </c>
      <c r="N22" s="51">
        <f t="shared" si="1"/>
        <v>0</v>
      </c>
      <c r="O22" s="11">
        <f t="shared" si="1"/>
        <v>0</v>
      </c>
      <c r="P22" s="11">
        <f t="shared" si="1"/>
        <v>0</v>
      </c>
      <c r="Q22" s="11">
        <f t="shared" si="1"/>
        <v>0</v>
      </c>
      <c r="R22" s="11">
        <f t="shared" si="1"/>
        <v>0</v>
      </c>
      <c r="S22" s="11">
        <f>SUM(S18:S21)</f>
        <v>0</v>
      </c>
    </row>
    <row r="23" spans="1:19" ht="15" customHeight="1">
      <c r="A23" s="1" t="s">
        <v>2320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2032</v>
      </c>
      <c r="C24" s="64" t="str">
        <f>CONCATENATE(YEAR,":",MONTH,":",WEEK,":",WEEKDAY,":",$B24)</f>
        <v>2016:4:2:7:SANCHONG_E</v>
      </c>
      <c r="D24" s="64" t="e">
        <f>MATCH($C24,REPORT_DATA_BY_COMP!$A:$A,0)</f>
        <v>#N/A</v>
      </c>
      <c r="E24" s="65" t="str">
        <f>SUBSTITUTE(VLOOKUP($B24,COMP_LIST!$A:$AA,5,FALSE),"EL","")</f>
        <v>E. Luther DL / Smith</v>
      </c>
      <c r="F24" s="4" t="str">
        <f>VLOOKUP($B24,COMP_LIST!$A:$AA,3,FALSE)</f>
        <v>Sanchong E</v>
      </c>
      <c r="G24" s="4" t="str">
        <f>VLOOKUP($B24,COMP_LIST!$A:$AA,4,FALSE)</f>
        <v>三重長老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9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2036</v>
      </c>
      <c r="C25" s="64" t="str">
        <f>CONCATENATE(YEAR,":",MONTH,":",WEEK,":",WEEKDAY,":",$B25)</f>
        <v>2016:4:2:7:SANCHONG_S</v>
      </c>
      <c r="D25" s="64" t="e">
        <f>MATCH($C25,REPORT_DATA_BY_COMP!$A:$A,0)</f>
        <v>#N/A</v>
      </c>
      <c r="E25" s="65" t="str">
        <f>SUBSTITUTE(VLOOKUP($B25,COMP_LIST!$A:$AA,5,FALSE),"EL","")</f>
        <v>E. Haacke / Wong</v>
      </c>
      <c r="F25" s="4" t="str">
        <f>VLOOKUP($B25,COMP_LIST!$A:$AA,3,FALSE)</f>
        <v>Sanchong S</v>
      </c>
      <c r="G25" s="4" t="str">
        <f>VLOOKUP($B25,COMP_LIST!$A:$AA,4,FALSE)</f>
        <v>三重姐妹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1989</v>
      </c>
      <c r="C26" s="64" t="str">
        <f>CONCATENATE(YEAR,":",MONTH,":",WEEK,":",WEEKDAY,":",$B26)</f>
        <v>2016:4:2:7:LUZHOU_A_E</v>
      </c>
      <c r="D26" s="64" t="e">
        <f>MATCH($C26,REPORT_DATA_BY_COMP!$A:$A,0)</f>
        <v>#N/A</v>
      </c>
      <c r="E26" s="65" t="str">
        <f>SUBSTITUTE(VLOOKUP($B26,COMP_LIST!$A:$AA,5,FALSE),"EL","")</f>
        <v>E. Loke / McPherson</v>
      </c>
      <c r="F26" s="4" t="str">
        <f>VLOOKUP($B26,COMP_LIST!$A:$AA,3,FALSE)</f>
        <v>Luzhou A E</v>
      </c>
      <c r="G26" s="4" t="str">
        <f>VLOOKUP($B26,COMP_LIST!$A:$AA,4,FALSE)</f>
        <v>蘆洲 A 長老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>
      <c r="A27" s="1"/>
      <c r="B27" s="1" t="s">
        <v>1995</v>
      </c>
      <c r="C27" s="64" t="str">
        <f>CONCATENATE(YEAR,":",MONTH,":",WEEK,":",WEEKDAY,":",$B27)</f>
        <v>2016:4:2:7:LUZHOU_B_E</v>
      </c>
      <c r="D27" s="64" t="e">
        <f>MATCH($C27,REPORT_DATA_BY_COMP!$A:$A,0)</f>
        <v>#N/A</v>
      </c>
      <c r="E27" s="65" t="str">
        <f>SUBSTITUTE(VLOOKUP($B27,COMP_LIST!$A:$AA,5,FALSE),"EL","")</f>
        <v>E. Anderton  / Simonson</v>
      </c>
      <c r="F27" s="4" t="str">
        <f>VLOOKUP($B27,COMP_LIST!$A:$AA,3,FALSE)</f>
        <v>Luzhou B E</v>
      </c>
      <c r="G27" s="4" t="str">
        <f>VLOOKUP($B27,COMP_LIST!$A:$AA,4,FALSE)</f>
        <v>蘆洲 B 長老</v>
      </c>
      <c r="H27" s="10" t="str">
        <f>IFERROR(INDEX(REPORT_DATA_BY_COMP!$A:$AH,$D27,MATCH(H$8,REPORT_DATA_BY_COMP!$A$1:$AH$1,0)), "")</f>
        <v/>
      </c>
      <c r="I27" s="10" t="str">
        <f>IFERROR(INDEX(REPORT_DATA_BY_COMP!$A:$AH,$D27,MATCH(I$8,REPORT_DATA_BY_COMP!$A$1:$AH$1,0)), "")</f>
        <v/>
      </c>
      <c r="J27" s="10" t="str">
        <f>IFERROR(INDEX(REPORT_DATA_BY_COMP!$A:$AH,$D27,MATCH(J$8,REPORT_DATA_BY_COMP!$A$1:$AH$1,0)), "")</f>
        <v/>
      </c>
      <c r="K27" s="10" t="str">
        <f>IFERROR(INDEX(REPORT_DATA_BY_COMP!$A:$AH,$D27,MATCH(K$8,REPORT_DATA_BY_COMP!$A$1:$AH$1,0)), "")</f>
        <v/>
      </c>
      <c r="L27" s="47" t="str">
        <f>IFERROR(INDEX(REPORT_DATA_BY_COMP!$A:$AH,$D27,MATCH(L$8,REPORT_DATA_BY_COMP!$A$1:$AH$1,0)), "")</f>
        <v/>
      </c>
      <c r="M27" s="56" t="str">
        <f>IFERROR(INDEX(REPORT_DATA_BY_COMP!$A:$AH,$D27,MATCH(M$8,REPORT_DATA_BY_COMP!$A$1:$AH$1,0)), "")</f>
        <v/>
      </c>
      <c r="N27" s="50" t="str">
        <f>IFERROR(INDEX(REPORT_DATA_BY_COMP!$A:$AH,$D27,MATCH(N$8,REPORT_DATA_BY_COMP!$A$1:$AH$1,0)), "")</f>
        <v/>
      </c>
      <c r="O27" s="10" t="str">
        <f>IFERROR(INDEX(REPORT_DATA_BY_COMP!$A:$AH,$D27,MATCH(O$8,REPORT_DATA_BY_COMP!$A$1:$AH$1,0)), "")</f>
        <v/>
      </c>
      <c r="P27" s="10" t="str">
        <f>IFERROR(INDEX(REPORT_DATA_BY_COMP!$A:$AH,$D27,MATCH(P$8,REPORT_DATA_BY_COMP!$A$1:$AH$1,0)), "")</f>
        <v/>
      </c>
      <c r="Q27" s="10" t="str">
        <f>IFERROR(INDEX(REPORT_DATA_BY_COMP!$A:$AH,$D27,MATCH(Q$8,REPORT_DATA_BY_COMP!$A$1:$AH$1,0)), "")</f>
        <v/>
      </c>
      <c r="R27" s="10" t="str">
        <f>IFERROR(INDEX(REPORT_DATA_BY_COMP!$A:$AH,$D27,MATCH(R$8,REPORT_DATA_BY_COMP!$A$1:$AH$1,0)), "")</f>
        <v/>
      </c>
      <c r="S27" s="10" t="str">
        <f>IFERROR(INDEX(REPORT_DATA_BY_COMP!$A:$AH,$D27,MATCH(S$8,REPORT_DATA_BY_COMP!$A$1:$AH$1,0)), "")</f>
        <v/>
      </c>
    </row>
    <row r="28" spans="1:19" ht="15" customHeight="1" thickBot="1">
      <c r="A28" s="1"/>
      <c r="B28" s="1"/>
      <c r="E28" s="8" t="s">
        <v>813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0</v>
      </c>
      <c r="K28" s="11">
        <f t="shared" si="2"/>
        <v>0</v>
      </c>
      <c r="L28" s="48">
        <f t="shared" si="2"/>
        <v>0</v>
      </c>
      <c r="M28" s="69">
        <f t="shared" si="2"/>
        <v>0</v>
      </c>
      <c r="N28" s="51">
        <f t="shared" si="2"/>
        <v>0</v>
      </c>
      <c r="O28" s="11">
        <f t="shared" si="2"/>
        <v>0</v>
      </c>
      <c r="P28" s="11">
        <f t="shared" si="2"/>
        <v>0</v>
      </c>
      <c r="Q28" s="11">
        <f t="shared" si="2"/>
        <v>0</v>
      </c>
      <c r="R28" s="11">
        <f t="shared" si="2"/>
        <v>0</v>
      </c>
      <c r="S28" s="11">
        <f t="shared" si="2"/>
        <v>0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812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2016:4:1:7:CENTRAL</v>
      </c>
      <c r="D31" s="64">
        <f>MATCH($C31,REPORT_DATA_BY_ZONE!$A:$A, 0)</f>
        <v>121</v>
      </c>
      <c r="E31" s="19" t="s">
        <v>790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5</v>
      </c>
      <c r="J31" s="10">
        <f>IFERROR(INDEX(REPORT_DATA_BY_ZONE!$A:$AH,$D31,MATCH(J$8,REPORT_DATA_BY_ZONE!$A$1:$AH$1,0)), "")</f>
        <v>23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0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55</v>
      </c>
      <c r="O31" s="10">
        <f>IFERROR(INDEX(REPORT_DATA_BY_ZONE!$A:$AH,$D31,MATCH(O$8,REPORT_DATA_BY_ZONE!$A$1:$AH$1,0)), "")</f>
        <v>22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52</v>
      </c>
      <c r="R31" s="10">
        <f>IFERROR(INDEX(REPORT_DATA_BY_ZONE!$A:$AH,$D31,MATCH(R$8,REPORT_DATA_BY_ZONE!$A$1:$AH$1,0)), "")</f>
        <v>9</v>
      </c>
      <c r="S31" s="10">
        <f>IFERROR(INDEX(REPORT_DATA_BY_ZONE!$A:$AH,$D31,MATCH(S$8,REPORT_DATA_BY_ZONE!$A$1:$AH$1,0)), "")</f>
        <v>128</v>
      </c>
    </row>
    <row r="32" spans="1:19" ht="15" customHeight="1">
      <c r="C32" s="64" t="str">
        <f>CONCATENATE(YEAR,":",MONTH,":2:",WEEKLY_REPORT_DAY,":", $A$1)</f>
        <v>2016:4:2:7:CENTRAL</v>
      </c>
      <c r="D32" s="64" t="e">
        <f>MATCH($C32,REPORT_DATA_BY_ZONE!$A:$A, 0)</f>
        <v>#N/A</v>
      </c>
      <c r="E32" s="19" t="s">
        <v>789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CONCATENATE(YEAR,":",MONTH,":3:",WEEKLY_REPORT_DAY,":", $A$1)</f>
        <v>2016:4:3:7:CENTRAL</v>
      </c>
      <c r="D33" s="64" t="e">
        <f>MATCH($C33,REPORT_DATA_BY_ZONE!$A:$A, 0)</f>
        <v>#N/A</v>
      </c>
      <c r="E33" s="19" t="s">
        <v>791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CONCATENATE(YEAR,":",MONTH,":4:",WEEKLY_REPORT_DAY,":", $A$1)</f>
        <v>2016:4:4:7:CENTRAL</v>
      </c>
      <c r="D34" s="64" t="e">
        <f>MATCH($C34,REPORT_DATA_BY_ZONE!$A:$A, 0)</f>
        <v>#N/A</v>
      </c>
      <c r="E34" s="19" t="s">
        <v>792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C35" s="64" t="str">
        <f>CONCATENATE(YEAR,":",MONTH,":5:",WEEKLY_REPORT_DAY,":", $A$1)</f>
        <v>2016:4:5:7:CENTRAL</v>
      </c>
      <c r="D35" s="64" t="e">
        <f>MATCH($C35,REPORT_DATA_BY_ZONE!$A:$A, 0)</f>
        <v>#N/A</v>
      </c>
      <c r="E35" s="19" t="s">
        <v>793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813</v>
      </c>
      <c r="F36" s="14"/>
      <c r="G36" s="14"/>
      <c r="H36" s="17">
        <f>SUM(H31:H35)</f>
        <v>0</v>
      </c>
      <c r="I36" s="17">
        <f t="shared" ref="I36:R36" si="3">SUM(I31:I35)</f>
        <v>5</v>
      </c>
      <c r="J36" s="17">
        <f t="shared" si="3"/>
        <v>23</v>
      </c>
      <c r="K36" s="17">
        <f t="shared" si="3"/>
        <v>22</v>
      </c>
      <c r="L36" s="49">
        <f t="shared" si="3"/>
        <v>0</v>
      </c>
      <c r="M36" s="17">
        <f t="shared" si="3"/>
        <v>0</v>
      </c>
      <c r="N36" s="52">
        <f t="shared" si="3"/>
        <v>55</v>
      </c>
      <c r="O36" s="17">
        <f t="shared" si="3"/>
        <v>22</v>
      </c>
      <c r="P36" s="17">
        <f t="shared" si="3"/>
        <v>87</v>
      </c>
      <c r="Q36" s="17">
        <f t="shared" si="3"/>
        <v>52</v>
      </c>
      <c r="R36" s="17">
        <f t="shared" si="3"/>
        <v>9</v>
      </c>
      <c r="S36" s="17">
        <f>SUM(S31:S35)</f>
        <v>128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60" priority="1">
      <formula>J12=""</formula>
    </cfRule>
    <cfRule type="expression" dxfId="59" priority="2">
      <formula>AND(M$9&lt;&gt;"",M12&gt;=M$9)</formula>
    </cfRule>
    <cfRule type="expression" dxfId="58" priority="3">
      <formula>AND(M$10&lt;&gt;"",M12&lt;M$10)</formula>
    </cfRule>
    <cfRule type="expression" dxfId="5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2016:1:4:7:CENTRAL</v>
      </c>
      <c r="AP77" s="27">
        <f t="shared" ref="AP77:AP88" ca="1" si="12">MATCH(AO77,INDIRECT(CONCATENATE($X$93,"$A:$A")),0)</f>
        <v>13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47</v>
      </c>
      <c r="AS77" s="21">
        <f t="shared" ca="1" si="13"/>
        <v>8</v>
      </c>
      <c r="AT77" s="21">
        <f t="shared" ca="1" si="13"/>
        <v>40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72</v>
      </c>
      <c r="AX77" s="21">
        <f t="shared" ref="AX77:AX88" si="16">3*$X$97</f>
        <v>36</v>
      </c>
      <c r="AY77" s="21">
        <f t="shared" ref="AY77:AY88" si="17">5*$X$97</f>
        <v>60</v>
      </c>
      <c r="AZ77" s="21">
        <f t="shared" ref="AZ77:AZ88" si="18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2016:1:5:7:CENTRAL</v>
      </c>
      <c r="AP78" s="27">
        <f t="shared" ca="1" si="12"/>
        <v>24</v>
      </c>
      <c r="AQ78" s="21">
        <f t="shared" ca="1" si="13"/>
        <v>4</v>
      </c>
      <c r="AR78" s="21">
        <f t="shared" ca="1" si="13"/>
        <v>42</v>
      </c>
      <c r="AS78" s="21">
        <f t="shared" ca="1" si="13"/>
        <v>9</v>
      </c>
      <c r="AT78" s="21">
        <f t="shared" ca="1" si="13"/>
        <v>38</v>
      </c>
      <c r="AU78" s="21">
        <f t="shared" ca="1" si="13"/>
        <v>0</v>
      </c>
      <c r="AV78" s="21">
        <f t="shared" si="14"/>
        <v>3</v>
      </c>
      <c r="AW78" s="21">
        <f t="shared" si="15"/>
        <v>72</v>
      </c>
      <c r="AX78" s="21">
        <f t="shared" si="16"/>
        <v>36</v>
      </c>
      <c r="AY78" s="21">
        <f t="shared" si="17"/>
        <v>60</v>
      </c>
      <c r="AZ78" s="21">
        <f t="shared" si="18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2016:2:1:7:CENTRAL</v>
      </c>
      <c r="AP79" s="27">
        <f t="shared" ca="1" si="12"/>
        <v>35</v>
      </c>
      <c r="AQ79" s="21">
        <f t="shared" ca="1" si="13"/>
        <v>0</v>
      </c>
      <c r="AR79" s="21">
        <f t="shared" ca="1" si="13"/>
        <v>51</v>
      </c>
      <c r="AS79" s="21">
        <f t="shared" ca="1" si="13"/>
        <v>14</v>
      </c>
      <c r="AT79" s="21">
        <f t="shared" ca="1" si="13"/>
        <v>64</v>
      </c>
      <c r="AU79" s="21">
        <f t="shared" ca="1" si="13"/>
        <v>2</v>
      </c>
      <c r="AV79" s="21">
        <f t="shared" si="14"/>
        <v>3</v>
      </c>
      <c r="AW79" s="21">
        <f t="shared" si="15"/>
        <v>72</v>
      </c>
      <c r="AX79" s="21">
        <f t="shared" si="16"/>
        <v>36</v>
      </c>
      <c r="AY79" s="21">
        <f t="shared" si="17"/>
        <v>60</v>
      </c>
      <c r="AZ79" s="21">
        <f t="shared" si="18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0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2016:2:2:7:CENTRAL</v>
      </c>
      <c r="AP80" s="27">
        <f t="shared" ca="1" si="12"/>
        <v>46</v>
      </c>
      <c r="AQ80" s="21">
        <f t="shared" ca="1" si="13"/>
        <v>0</v>
      </c>
      <c r="AR80" s="21">
        <f t="shared" ca="1" si="13"/>
        <v>61</v>
      </c>
      <c r="AS80" s="21">
        <f t="shared" ca="1" si="13"/>
        <v>16</v>
      </c>
      <c r="AT80" s="21">
        <f t="shared" ca="1" si="13"/>
        <v>56</v>
      </c>
      <c r="AU80" s="21">
        <f t="shared" ca="1" si="13"/>
        <v>5</v>
      </c>
      <c r="AV80" s="21">
        <f t="shared" si="14"/>
        <v>3</v>
      </c>
      <c r="AW80" s="21">
        <f t="shared" si="15"/>
        <v>72</v>
      </c>
      <c r="AX80" s="21">
        <f t="shared" si="16"/>
        <v>36</v>
      </c>
      <c r="AY80" s="21">
        <f t="shared" si="17"/>
        <v>60</v>
      </c>
      <c r="AZ80" s="21">
        <f t="shared" si="18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2016:2:3:7:CENTRAL</v>
      </c>
      <c r="AP81" s="27">
        <f t="shared" ca="1" si="12"/>
        <v>57</v>
      </c>
      <c r="AQ81" s="21">
        <f t="shared" ca="1" si="13"/>
        <v>1</v>
      </c>
      <c r="AR81" s="21">
        <f t="shared" ca="1" si="13"/>
        <v>65</v>
      </c>
      <c r="AS81" s="21">
        <f t="shared" ca="1" si="13"/>
        <v>20</v>
      </c>
      <c r="AT81" s="21">
        <f t="shared" ca="1" si="13"/>
        <v>55</v>
      </c>
      <c r="AU81" s="21">
        <f t="shared" ca="1" si="13"/>
        <v>6</v>
      </c>
      <c r="AV81" s="21">
        <f t="shared" si="14"/>
        <v>3</v>
      </c>
      <c r="AW81" s="21">
        <f t="shared" si="15"/>
        <v>72</v>
      </c>
      <c r="AX81" s="21">
        <f t="shared" si="16"/>
        <v>36</v>
      </c>
      <c r="AY81" s="21">
        <f t="shared" si="17"/>
        <v>60</v>
      </c>
      <c r="AZ81" s="21">
        <f t="shared" si="18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2016:2:4:7:CENTRAL</v>
      </c>
      <c r="AP82" s="27">
        <f t="shared" ca="1" si="12"/>
        <v>68</v>
      </c>
      <c r="AQ82" s="21">
        <f t="shared" ca="1" si="13"/>
        <v>1</v>
      </c>
      <c r="AR82" s="21">
        <f t="shared" ca="1" si="13"/>
        <v>63</v>
      </c>
      <c r="AS82" s="21">
        <f t="shared" ca="1" si="13"/>
        <v>24</v>
      </c>
      <c r="AT82" s="21">
        <f t="shared" ca="1" si="13"/>
        <v>45</v>
      </c>
      <c r="AU82" s="21">
        <f t="shared" ca="1" si="13"/>
        <v>5</v>
      </c>
      <c r="AV82" s="21">
        <f t="shared" si="14"/>
        <v>3</v>
      </c>
      <c r="AW82" s="21">
        <f t="shared" si="15"/>
        <v>72</v>
      </c>
      <c r="AX82" s="21">
        <f t="shared" si="16"/>
        <v>36</v>
      </c>
      <c r="AY82" s="21">
        <f t="shared" si="17"/>
        <v>60</v>
      </c>
      <c r="AZ82" s="21">
        <f t="shared" si="18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2016:3:1:7:CENTRAL</v>
      </c>
      <c r="AP83" s="27">
        <f t="shared" ca="1" si="12"/>
        <v>79</v>
      </c>
      <c r="AQ83" s="21">
        <f t="shared" ca="1" si="13"/>
        <v>0</v>
      </c>
      <c r="AR83" s="21">
        <f t="shared" ca="1" si="13"/>
        <v>58</v>
      </c>
      <c r="AS83" s="21">
        <f t="shared" ca="1" si="13"/>
        <v>30</v>
      </c>
      <c r="AT83" s="21">
        <f t="shared" ca="1" si="13"/>
        <v>45</v>
      </c>
      <c r="AU83" s="21">
        <f t="shared" ca="1" si="13"/>
        <v>6</v>
      </c>
      <c r="AV83" s="21">
        <f t="shared" si="14"/>
        <v>3</v>
      </c>
      <c r="AW83" s="21">
        <f t="shared" si="15"/>
        <v>72</v>
      </c>
      <c r="AX83" s="21">
        <f t="shared" si="16"/>
        <v>36</v>
      </c>
      <c r="AY83" s="21">
        <f t="shared" si="17"/>
        <v>60</v>
      </c>
      <c r="AZ83" s="21">
        <f t="shared" si="18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2016:3:2:7:CENTRAL</v>
      </c>
      <c r="AP84" s="27">
        <f t="shared" ca="1" si="12"/>
        <v>90</v>
      </c>
      <c r="AQ84" s="21">
        <f t="shared" ca="1" si="13"/>
        <v>1</v>
      </c>
      <c r="AR84" s="21">
        <f t="shared" ca="1" si="13"/>
        <v>78</v>
      </c>
      <c r="AS84" s="21">
        <f t="shared" ca="1" si="13"/>
        <v>21</v>
      </c>
      <c r="AT84" s="21">
        <f t="shared" ca="1" si="13"/>
        <v>71</v>
      </c>
      <c r="AU84" s="21">
        <f t="shared" ca="1" si="13"/>
        <v>4</v>
      </c>
      <c r="AV84" s="21">
        <f t="shared" si="14"/>
        <v>3</v>
      </c>
      <c r="AW84" s="21">
        <f t="shared" si="15"/>
        <v>72</v>
      </c>
      <c r="AX84" s="21">
        <f t="shared" si="16"/>
        <v>36</v>
      </c>
      <c r="AY84" s="21">
        <f t="shared" si="17"/>
        <v>60</v>
      </c>
      <c r="AZ84" s="21">
        <f t="shared" si="18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2016:3:3:7:CENTRAL</v>
      </c>
      <c r="AP85" s="27">
        <f t="shared" ca="1" si="12"/>
        <v>100</v>
      </c>
      <c r="AQ85" s="21">
        <f t="shared" ca="1" si="13"/>
        <v>2</v>
      </c>
      <c r="AR85" s="21">
        <f t="shared" ca="1" si="13"/>
        <v>75</v>
      </c>
      <c r="AS85" s="21">
        <f t="shared" ca="1" si="13"/>
        <v>23</v>
      </c>
      <c r="AT85" s="21">
        <f t="shared" ca="1" si="13"/>
        <v>64</v>
      </c>
      <c r="AU85" s="21">
        <f t="shared" ca="1" si="13"/>
        <v>7</v>
      </c>
      <c r="AV85" s="21">
        <f t="shared" si="14"/>
        <v>3</v>
      </c>
      <c r="AW85" s="21">
        <f t="shared" si="15"/>
        <v>72</v>
      </c>
      <c r="AX85" s="21">
        <f t="shared" si="16"/>
        <v>36</v>
      </c>
      <c r="AY85" s="21">
        <f t="shared" si="17"/>
        <v>60</v>
      </c>
      <c r="AZ85" s="21">
        <f t="shared" si="18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2016:3:4:7:CENTRAL</v>
      </c>
      <c r="AP86" s="27">
        <f t="shared" ca="1" si="12"/>
        <v>111</v>
      </c>
      <c r="AQ86" s="21">
        <f t="shared" ca="1" si="13"/>
        <v>1</v>
      </c>
      <c r="AR86" s="21">
        <f t="shared" ca="1" si="13"/>
        <v>69</v>
      </c>
      <c r="AS86" s="21">
        <f t="shared" ca="1" si="13"/>
        <v>28</v>
      </c>
      <c r="AT86" s="21">
        <f t="shared" ca="1" si="13"/>
        <v>65</v>
      </c>
      <c r="AU86" s="21">
        <f t="shared" ca="1" si="13"/>
        <v>4</v>
      </c>
      <c r="AV86" s="21">
        <f t="shared" si="14"/>
        <v>3</v>
      </c>
      <c r="AW86" s="21">
        <f t="shared" si="15"/>
        <v>72</v>
      </c>
      <c r="AX86" s="21">
        <f t="shared" si="16"/>
        <v>36</v>
      </c>
      <c r="AY86" s="21">
        <f t="shared" si="17"/>
        <v>60</v>
      </c>
      <c r="AZ86" s="21">
        <f t="shared" si="18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2016:4:1:7:CENTRAL</v>
      </c>
      <c r="AP87" s="27">
        <f t="shared" ca="1" si="12"/>
        <v>121</v>
      </c>
      <c r="AQ87" s="21">
        <f t="shared" ca="1" si="13"/>
        <v>0</v>
      </c>
      <c r="AR87" s="21">
        <f t="shared" ca="1" si="13"/>
        <v>55</v>
      </c>
      <c r="AS87" s="21">
        <f t="shared" ca="1" si="13"/>
        <v>22</v>
      </c>
      <c r="AT87" s="21">
        <f t="shared" ca="1" si="13"/>
        <v>52</v>
      </c>
      <c r="AU87" s="21">
        <f t="shared" ca="1" si="13"/>
        <v>9</v>
      </c>
      <c r="AV87" s="21">
        <f t="shared" si="14"/>
        <v>3</v>
      </c>
      <c r="AW87" s="21">
        <f t="shared" si="15"/>
        <v>72</v>
      </c>
      <c r="AX87" s="21">
        <f t="shared" si="16"/>
        <v>36</v>
      </c>
      <c r="AY87" s="21">
        <f t="shared" si="17"/>
        <v>60</v>
      </c>
      <c r="AZ87" s="21">
        <f t="shared" si="18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2016:4:2:7:CENTRAL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72</v>
      </c>
      <c r="AX88" s="21">
        <f t="shared" si="16"/>
        <v>36</v>
      </c>
      <c r="AY88" s="21">
        <f t="shared" si="17"/>
        <v>60</v>
      </c>
      <c r="AZ88" s="21">
        <f t="shared" si="18"/>
        <v>12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0</v>
      </c>
      <c r="AK89" s="7">
        <f t="shared" ca="1" si="21"/>
        <v>1</v>
      </c>
      <c r="AN89" s="27"/>
    </row>
    <row r="90" spans="23:52">
      <c r="W90" s="7" t="s">
        <v>1469</v>
      </c>
      <c r="X90" s="2" t="s">
        <v>1880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2314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2444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9</v>
      </c>
      <c r="AN100" s="27"/>
    </row>
    <row r="101" spans="23:50">
      <c r="W101" s="7" t="s">
        <v>443</v>
      </c>
      <c r="X101" s="7">
        <f ca="1">SUM($AF$89:$AH$89)</f>
        <v>9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89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1973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2492</v>
      </c>
      <c r="E2" s="77" t="str">
        <f>$A$3</f>
        <v>金華地區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JINHUA_DISTRICT_GRAPH!$AC$89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2016:4:2:7:JINHUA_ZL</v>
      </c>
      <c r="D12" s="64" t="e">
        <f>MATCH($C12,REPORT_DATA_BY_COMP!$A:$A,0)</f>
        <v>#N/A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1971</v>
      </c>
      <c r="C13" s="64" t="str">
        <f>CONCATENATE(YEAR,":",MONTH,":",WEEK,":",WEEKDAY,":",$B13)</f>
        <v>2016:4:2:7:JINHUA_S</v>
      </c>
      <c r="D13" s="64" t="e">
        <f>MATCH($C13,REPORT_DATA_BY_COMP!$A:$A,0)</f>
        <v>#N/A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2127</v>
      </c>
      <c r="C14" s="64" t="str">
        <f>CONCATENATE(YEAR,":",MONTH,":",WEEK,":",WEEKDAY,":",$B14)</f>
        <v>2016:4:2:7:TOUR_S</v>
      </c>
      <c r="D14" s="64" t="e">
        <f>MATCH($C14,REPORT_DATA_BY_COMP!$A:$A,0)</f>
        <v>#N/A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2027</v>
      </c>
      <c r="C15" s="64" t="str">
        <f>CONCATENATE(YEAR,":",MONTH,":",WEEK,":",WEEKDAY,":",$B15)</f>
        <v>2016:4:2:7:OFFICE_E</v>
      </c>
      <c r="D15" s="64" t="e">
        <f>MATCH($C15,REPORT_DATA_BY_COMP!$A:$A,0)</f>
        <v>#N/A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2016:4:1:7:JINHUA</v>
      </c>
      <c r="D19" s="64">
        <f>MATCH($C19,REPORT_DATA_BY_DISTRICT!$A:$A, 0)</f>
        <v>351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44</v>
      </c>
    </row>
    <row r="20" spans="3:19" ht="15" customHeight="1">
      <c r="C20" s="64" t="str">
        <f>CONCATENATE(YEAR,":",MONTH,":2:",WEEKLY_REPORT_DAY,":", $A$1)</f>
        <v>2016:4:2:7:JINHUA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2016:4:3:7:JINHUA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2016:4:4:7:JINHUA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2016:4:5:7:JINHUA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19</v>
      </c>
      <c r="O24" s="17">
        <f t="shared" si="1"/>
        <v>5</v>
      </c>
      <c r="P24" s="17">
        <f t="shared" si="1"/>
        <v>23</v>
      </c>
      <c r="Q24" s="17">
        <f t="shared" si="1"/>
        <v>15</v>
      </c>
      <c r="R24" s="17">
        <f t="shared" si="1"/>
        <v>1</v>
      </c>
      <c r="S24" s="17">
        <f>SUM(S19:S23)</f>
        <v>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6" priority="1">
      <formula>J12=""</formula>
    </cfRule>
    <cfRule type="expression" dxfId="55" priority="2">
      <formula>AND(M$9&lt;&gt;"",M12&gt;=M$9)</formula>
    </cfRule>
    <cfRule type="expression" dxfId="54" priority="3">
      <formula>AND(M$10&lt;&gt;"",M12&lt;M$10)</formula>
    </cfRule>
    <cfRule type="expression" dxfId="5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2016:1:4:7:JINHUA</v>
      </c>
      <c r="AP77" s="27">
        <f t="shared" ref="AP77:AP88" ca="1" si="11">MATCH(AO77,INDIRECT(CONCATENATE($X$93,"$A:$A")),0)</f>
        <v>41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17</v>
      </c>
      <c r="AS77" s="21">
        <f t="shared" ca="1" si="12"/>
        <v>3</v>
      </c>
      <c r="AT77" s="21">
        <f t="shared" ca="1" si="12"/>
        <v>15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2016:1:5:7:JINHUA</v>
      </c>
      <c r="AP78" s="27">
        <f t="shared" ca="1" si="11"/>
        <v>73</v>
      </c>
      <c r="AQ78" s="21">
        <f t="shared" ca="1" si="12"/>
        <v>1</v>
      </c>
      <c r="AR78" s="21">
        <f t="shared" ca="1" si="12"/>
        <v>18</v>
      </c>
      <c r="AS78" s="21">
        <f t="shared" ca="1" si="12"/>
        <v>2</v>
      </c>
      <c r="AT78" s="21">
        <f t="shared" ca="1" si="12"/>
        <v>10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2016:2:1:7:JINHUA</v>
      </c>
      <c r="AP79" s="27">
        <f t="shared" ca="1" si="11"/>
        <v>105</v>
      </c>
      <c r="AQ79" s="21">
        <f t="shared" ca="1" si="12"/>
        <v>0</v>
      </c>
      <c r="AR79" s="21">
        <f t="shared" ca="1" si="12"/>
        <v>19</v>
      </c>
      <c r="AS79" s="21">
        <f t="shared" ca="1" si="12"/>
        <v>4</v>
      </c>
      <c r="AT79" s="21">
        <f t="shared" ca="1" si="12"/>
        <v>14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2016:2:2:7:JINHUA</v>
      </c>
      <c r="AP80" s="27">
        <f t="shared" ca="1" si="11"/>
        <v>137</v>
      </c>
      <c r="AQ80" s="21">
        <f t="shared" ca="1" si="12"/>
        <v>0</v>
      </c>
      <c r="AR80" s="21">
        <f t="shared" ca="1" si="12"/>
        <v>21</v>
      </c>
      <c r="AS80" s="21">
        <f t="shared" ca="1" si="12"/>
        <v>5</v>
      </c>
      <c r="AT80" s="21">
        <f t="shared" ca="1" si="12"/>
        <v>18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2016:2:3:7:JINHUA</v>
      </c>
      <c r="AP81" s="27">
        <f t="shared" ca="1" si="11"/>
        <v>169</v>
      </c>
      <c r="AQ81" s="21">
        <f t="shared" ca="1" si="12"/>
        <v>1</v>
      </c>
      <c r="AR81" s="21">
        <f t="shared" ca="1" si="12"/>
        <v>24</v>
      </c>
      <c r="AS81" s="21">
        <f t="shared" ca="1" si="12"/>
        <v>13</v>
      </c>
      <c r="AT81" s="21">
        <f t="shared" ca="1" si="12"/>
        <v>16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2016:2:4:7:JINHUA</v>
      </c>
      <c r="AP82" s="27">
        <f t="shared" ca="1" si="11"/>
        <v>201</v>
      </c>
      <c r="AQ82" s="21">
        <f t="shared" ca="1" si="12"/>
        <v>0</v>
      </c>
      <c r="AR82" s="21">
        <f t="shared" ca="1" si="12"/>
        <v>20</v>
      </c>
      <c r="AS82" s="21">
        <f t="shared" ca="1" si="12"/>
        <v>5</v>
      </c>
      <c r="AT82" s="21">
        <f t="shared" ca="1" si="12"/>
        <v>8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2016:3:1:7:JINHUA</v>
      </c>
      <c r="AP83" s="27">
        <f t="shared" ca="1" si="11"/>
        <v>232</v>
      </c>
      <c r="AQ83" s="21">
        <f t="shared" ca="1" si="12"/>
        <v>0</v>
      </c>
      <c r="AR83" s="21">
        <f t="shared" ca="1" si="12"/>
        <v>18</v>
      </c>
      <c r="AS83" s="21">
        <f t="shared" ca="1" si="12"/>
        <v>6</v>
      </c>
      <c r="AT83" s="21">
        <f t="shared" ca="1" si="12"/>
        <v>17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2016:3:2:7:JINHUA</v>
      </c>
      <c r="AP84" s="27">
        <f t="shared" ca="1" si="11"/>
        <v>263</v>
      </c>
      <c r="AQ84" s="21">
        <f t="shared" ca="1" si="12"/>
        <v>1</v>
      </c>
      <c r="AR84" s="21">
        <f t="shared" ca="1" si="12"/>
        <v>19</v>
      </c>
      <c r="AS84" s="21">
        <f t="shared" ca="1" si="12"/>
        <v>7</v>
      </c>
      <c r="AT84" s="21">
        <f t="shared" ca="1" si="12"/>
        <v>28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2016:3:3:7:JINHUA</v>
      </c>
      <c r="AP85" s="27">
        <f t="shared" ca="1" si="11"/>
        <v>292</v>
      </c>
      <c r="AQ85" s="21">
        <f t="shared" ca="1" si="12"/>
        <v>1</v>
      </c>
      <c r="AR85" s="21">
        <f t="shared" ca="1" si="12"/>
        <v>14</v>
      </c>
      <c r="AS85" s="21">
        <f t="shared" ca="1" si="12"/>
        <v>2</v>
      </c>
      <c r="AT85" s="21">
        <f t="shared" ca="1" si="12"/>
        <v>20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2016:3:4:7:JINHUA</v>
      </c>
      <c r="AP86" s="27">
        <f t="shared" ca="1" si="11"/>
        <v>322</v>
      </c>
      <c r="AQ86" s="21">
        <f t="shared" ca="1" si="12"/>
        <v>0</v>
      </c>
      <c r="AR86" s="21">
        <f t="shared" ca="1" si="12"/>
        <v>20</v>
      </c>
      <c r="AS86" s="21">
        <f t="shared" ca="1" si="12"/>
        <v>4</v>
      </c>
      <c r="AT86" s="21">
        <f t="shared" ca="1" si="12"/>
        <v>22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2016:4:1:7:JINHUA</v>
      </c>
      <c r="AP87" s="27">
        <f t="shared" ca="1" si="11"/>
        <v>351</v>
      </c>
      <c r="AQ87" s="21">
        <f t="shared" ca="1" si="12"/>
        <v>0</v>
      </c>
      <c r="AR87" s="21">
        <f t="shared" ca="1" si="12"/>
        <v>19</v>
      </c>
      <c r="AS87" s="21">
        <f t="shared" ca="1" si="12"/>
        <v>5</v>
      </c>
      <c r="AT87" s="21">
        <f t="shared" ca="1" si="12"/>
        <v>15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2016:4:2:7:JINHUA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0</v>
      </c>
      <c r="AK89" s="7">
        <f t="shared" ca="1" si="20"/>
        <v>1</v>
      </c>
      <c r="AN89" s="27"/>
    </row>
    <row r="90" spans="23:52">
      <c r="W90" s="7" t="s">
        <v>1469</v>
      </c>
      <c r="X90" s="2" t="s">
        <v>1973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2493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1879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2494</v>
      </c>
      <c r="E2" s="77" t="str">
        <f>$A$3</f>
        <v>信安地區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XINAN_DISTRICT_GRAPH!$AC$89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2319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1878</v>
      </c>
      <c r="C12" s="64" t="str">
        <f>CONCATENATE(YEAR,":",MONTH,":",WEEK,":",WEEKDAY,":",$B12)</f>
        <v>2016:4:2:7:ASSISTANTS</v>
      </c>
      <c r="D12" s="64" t="e">
        <f>MATCH($C12,REPORT_DATA_BY_COMP!$A:$A,0)</f>
        <v>#N/A</v>
      </c>
      <c r="E12" s="65" t="str">
        <f>SUBSTITUTE(VLOOKUP($B12,COMP_LIST!$A:$AA,5,FALSE),"EL","")</f>
        <v>E. Roe / Johnson AP</v>
      </c>
      <c r="F12" s="4" t="str">
        <f>VLOOKUP($B12,COMP_LIST!$A:$AA,3,FALSE)</f>
        <v>Assistants</v>
      </c>
      <c r="G12" s="4" t="str">
        <f>VLOOKUP($B12,COMP_LIST!$A:$AA,4,FALSE)</f>
        <v>助理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2016:4:2:7:WANDA_E</v>
      </c>
      <c r="D13" s="64" t="e">
        <f>MATCH($C13,REPORT_DATA_BY_COMP!$A:$A,0)</f>
        <v>#N/A</v>
      </c>
      <c r="E13" s="65" t="str">
        <f>SUBSTITUTE(VLOOKUP($B13,COMP_LIST!$A:$AA,5,FALSE),"EL","")</f>
        <v>E. Taylor DL / Holloway</v>
      </c>
      <c r="F13" s="4" t="str">
        <f>VLOOKUP($B13,COMP_LIST!$A:$AA,3,FALSE)</f>
        <v>Wanda E</v>
      </c>
      <c r="G13" s="4" t="str">
        <f>VLOOKUP($B13,COMP_LIST!$A:$AA,4,FALSE)</f>
        <v>萬大長老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2142</v>
      </c>
      <c r="C14" s="64" t="str">
        <f>CONCATENATE(YEAR,":",MONTH,":",WEEK,":",WEEKDAY,":",$B14)</f>
        <v>2016:4:2:7:WANDA_S</v>
      </c>
      <c r="D14" s="64" t="e">
        <f>MATCH($C14,REPORT_DATA_BY_COMP!$A:$A,0)</f>
        <v>#N/A</v>
      </c>
      <c r="E14" s="65" t="str">
        <f>SUBSTITUTE(VLOOKUP($B14,COMP_LIST!$A:$AA,5,FALSE),"EL","")</f>
        <v>S. Knapp / Scharman</v>
      </c>
      <c r="F14" s="4" t="str">
        <f>VLOOKUP($B14,COMP_LIST!$A:$AA,3,FALSE)</f>
        <v>Wanda S</v>
      </c>
      <c r="G14" s="4" t="str">
        <f>VLOOKUP($B14,COMP_LIST!$A:$AA,4,FALSE)</f>
        <v>萬大姐妹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2151</v>
      </c>
      <c r="C15" s="64" t="str">
        <f>CONCATENATE(YEAR,":",MONTH,":",WEEK,":",WEEKDAY,":",$B15)</f>
        <v>2016:4:2:7:XINAN_S</v>
      </c>
      <c r="D15" s="64" t="e">
        <f>MATCH($C15,REPORT_DATA_BY_COMP!$A:$A,0)</f>
        <v>#N/A</v>
      </c>
      <c r="E15" s="65" t="str">
        <f>SUBSTITUTE(VLOOKUP($B15,COMP_LIST!$A:$AA,5,FALSE),"EL","")</f>
        <v>S. Sylvester / Erickson</v>
      </c>
      <c r="F15" s="4" t="str">
        <f>VLOOKUP($B15,COMP_LIST!$A:$AA,3,FALSE)</f>
        <v>Xinan S</v>
      </c>
      <c r="G15" s="4" t="str">
        <f>VLOOKUP($B15,COMP_LIST!$A:$AA,4,FALSE)</f>
        <v>信安姐妹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2016:4:1:7:XINAN</v>
      </c>
      <c r="D19" s="64">
        <f>MATCH($C19,REPORT_DATA_BY_DISTRICT!$A:$A, 0)</f>
        <v>362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8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2016:4:2:7:XINAN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2016:4:3:7:XINAN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2016:4:4:7:XINAN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7</v>
      </c>
      <c r="K24" s="17">
        <f t="shared" si="1"/>
        <v>9</v>
      </c>
      <c r="L24" s="49">
        <f t="shared" si="1"/>
        <v>0</v>
      </c>
      <c r="M24" s="17">
        <f t="shared" si="1"/>
        <v>0</v>
      </c>
      <c r="N24" s="52">
        <f t="shared" si="1"/>
        <v>12</v>
      </c>
      <c r="O24" s="17">
        <f t="shared" si="1"/>
        <v>12</v>
      </c>
      <c r="P24" s="17">
        <f t="shared" si="1"/>
        <v>30</v>
      </c>
      <c r="Q24" s="17">
        <f t="shared" si="1"/>
        <v>13</v>
      </c>
      <c r="R24" s="17">
        <f t="shared" si="1"/>
        <v>8</v>
      </c>
      <c r="S24" s="17">
        <f>SUM(S19:S23)</f>
        <v>36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2" priority="2">
      <formula>J12=""</formula>
    </cfRule>
    <cfRule type="expression" dxfId="51" priority="3">
      <formula>AND(M$9&lt;&gt;"",M12&gt;=M$9)</formula>
    </cfRule>
    <cfRule type="expression" dxfId="50" priority="4">
      <formula>AND(M$10&lt;&gt;"",M12&lt;M$10)</formula>
    </cfRule>
    <cfRule type="expression" dxfId="49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2016:1:4:7:XINAN</v>
      </c>
      <c r="AP77" s="27">
        <f t="shared" ref="AP77:AP88" ca="1" si="11">MATCH(AO77,INDIRECT(CONCATENATE($X$93,"$A:$A")),0)</f>
        <v>55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35</v>
      </c>
      <c r="AS77" s="21">
        <f t="shared" ca="1" si="12"/>
        <v>6</v>
      </c>
      <c r="AT77" s="21">
        <f t="shared" ca="1" si="12"/>
        <v>24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2016:1:5:7:XINAN</v>
      </c>
      <c r="AP78" s="27">
        <f t="shared" ca="1" si="11"/>
        <v>87</v>
      </c>
      <c r="AQ78" s="21">
        <f t="shared" ca="1" si="12"/>
        <v>1</v>
      </c>
      <c r="AR78" s="21">
        <f t="shared" ca="1" si="12"/>
        <v>28</v>
      </c>
      <c r="AS78" s="21">
        <f t="shared" ca="1" si="12"/>
        <v>5</v>
      </c>
      <c r="AT78" s="21">
        <f t="shared" ca="1" si="12"/>
        <v>21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2016:2:1:7:XINAN</v>
      </c>
      <c r="AP79" s="27">
        <f t="shared" ca="1" si="11"/>
        <v>119</v>
      </c>
      <c r="AQ79" s="21">
        <f t="shared" ca="1" si="12"/>
        <v>0</v>
      </c>
      <c r="AR79" s="21">
        <f t="shared" ca="1" si="12"/>
        <v>41</v>
      </c>
      <c r="AS79" s="21">
        <f t="shared" ca="1" si="12"/>
        <v>4</v>
      </c>
      <c r="AT79" s="21">
        <f t="shared" ca="1" si="12"/>
        <v>31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2016:2:2:7:XINAN</v>
      </c>
      <c r="AP80" s="27">
        <f t="shared" ca="1" si="11"/>
        <v>151</v>
      </c>
      <c r="AQ80" s="21">
        <f t="shared" ca="1" si="12"/>
        <v>0</v>
      </c>
      <c r="AR80" s="21">
        <f t="shared" ca="1" si="12"/>
        <v>41</v>
      </c>
      <c r="AS80" s="21">
        <f t="shared" ca="1" si="12"/>
        <v>11</v>
      </c>
      <c r="AT80" s="21">
        <f t="shared" ca="1" si="12"/>
        <v>26</v>
      </c>
      <c r="AU80" s="21">
        <f t="shared" ca="1" si="12"/>
        <v>6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2016:2:3:7:XINAN</v>
      </c>
      <c r="AP81" s="27">
        <f t="shared" ca="1" si="11"/>
        <v>183</v>
      </c>
      <c r="AQ81" s="21">
        <f t="shared" ca="1" si="12"/>
        <v>0</v>
      </c>
      <c r="AR81" s="21">
        <f t="shared" ca="1" si="12"/>
        <v>50</v>
      </c>
      <c r="AS81" s="21">
        <f t="shared" ca="1" si="12"/>
        <v>13</v>
      </c>
      <c r="AT81" s="21">
        <f t="shared" ca="1" si="12"/>
        <v>22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2016:2:4:7:XINAN</v>
      </c>
      <c r="AP82" s="27">
        <f t="shared" ca="1" si="11"/>
        <v>214</v>
      </c>
      <c r="AQ82" s="21">
        <f t="shared" ca="1" si="12"/>
        <v>1</v>
      </c>
      <c r="AR82" s="21">
        <f t="shared" ca="1" si="12"/>
        <v>48</v>
      </c>
      <c r="AS82" s="21">
        <f t="shared" ca="1" si="12"/>
        <v>18</v>
      </c>
      <c r="AT82" s="21">
        <f t="shared" ca="1" si="12"/>
        <v>23</v>
      </c>
      <c r="AU82" s="21">
        <f t="shared" ca="1" si="12"/>
        <v>3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2016:3:1:7:XINAN</v>
      </c>
      <c r="AP83" s="27">
        <f t="shared" ca="1" si="11"/>
        <v>245</v>
      </c>
      <c r="AQ83" s="21">
        <f t="shared" ca="1" si="12"/>
        <v>0</v>
      </c>
      <c r="AR83" s="21">
        <f t="shared" ca="1" si="12"/>
        <v>48</v>
      </c>
      <c r="AS83" s="21">
        <f t="shared" ca="1" si="12"/>
        <v>17</v>
      </c>
      <c r="AT83" s="21">
        <f t="shared" ca="1" si="12"/>
        <v>27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2016:3:2:7:XINAN</v>
      </c>
      <c r="AP84" s="27">
        <f t="shared" ca="1" si="11"/>
        <v>274</v>
      </c>
      <c r="AQ84" s="21">
        <f t="shared" ca="1" si="12"/>
        <v>0</v>
      </c>
      <c r="AR84" s="21">
        <f t="shared" ca="1" si="12"/>
        <v>41</v>
      </c>
      <c r="AS84" s="21">
        <f t="shared" ca="1" si="12"/>
        <v>12</v>
      </c>
      <c r="AT84" s="21">
        <f t="shared" ca="1" si="12"/>
        <v>26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2016:3:3:7:XINAN</v>
      </c>
      <c r="AP85" s="27">
        <f t="shared" ca="1" si="11"/>
        <v>304</v>
      </c>
      <c r="AQ85" s="21">
        <f t="shared" ca="1" si="12"/>
        <v>1</v>
      </c>
      <c r="AR85" s="21">
        <f t="shared" ca="1" si="12"/>
        <v>36</v>
      </c>
      <c r="AS85" s="21">
        <f t="shared" ca="1" si="12"/>
        <v>14</v>
      </c>
      <c r="AT85" s="21">
        <f t="shared" ca="1" si="12"/>
        <v>28</v>
      </c>
      <c r="AU85" s="21">
        <f t="shared" ca="1" si="12"/>
        <v>6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2016:3:4:7:XINAN</v>
      </c>
      <c r="AP86" s="27">
        <f t="shared" ca="1" si="11"/>
        <v>333</v>
      </c>
      <c r="AQ86" s="21">
        <f t="shared" ca="1" si="12"/>
        <v>1</v>
      </c>
      <c r="AR86" s="21">
        <f t="shared" ca="1" si="12"/>
        <v>26</v>
      </c>
      <c r="AS86" s="21">
        <f t="shared" ca="1" si="12"/>
        <v>11</v>
      </c>
      <c r="AT86" s="21">
        <f t="shared" ca="1" si="12"/>
        <v>23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2016:4:1:7:XINAN</v>
      </c>
      <c r="AP87" s="27">
        <f t="shared" ca="1" si="11"/>
        <v>362</v>
      </c>
      <c r="AQ87" s="21">
        <f t="shared" ca="1" si="12"/>
        <v>0</v>
      </c>
      <c r="AR87" s="21">
        <f t="shared" ca="1" si="12"/>
        <v>12</v>
      </c>
      <c r="AS87" s="21">
        <f t="shared" ca="1" si="12"/>
        <v>12</v>
      </c>
      <c r="AT87" s="21">
        <f t="shared" ca="1" si="12"/>
        <v>13</v>
      </c>
      <c r="AU87" s="21">
        <f t="shared" ca="1" si="12"/>
        <v>8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2016:4:2:7:XINAN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1879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1991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2497</v>
      </c>
      <c r="E2" s="77" t="str">
        <f>$A$3</f>
        <v>三重地區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SANCHONG_DISTRICT_GRAPH!$AC$89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2320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2032</v>
      </c>
      <c r="C12" s="64" t="str">
        <f>CONCATENATE(YEAR,":",MONTH,":",WEEK,":",WEEKDAY,":",$B12)</f>
        <v>2016:4:2:7:SANCHONG_E</v>
      </c>
      <c r="D12" s="64" t="e">
        <f>MATCH($C12,REPORT_DATA_BY_COMP!$A:$A,0)</f>
        <v>#N/A</v>
      </c>
      <c r="E12" s="65" t="str">
        <f>SUBSTITUTE(VLOOKUP($B12,COMP_LIST!$A:$AA,5,FALSE),"EL","")</f>
        <v>E. Luther DL / Smith</v>
      </c>
      <c r="F12" s="4" t="str">
        <f>VLOOKUP($B12,COMP_LIST!$A:$AA,3,FALSE)</f>
        <v>Sanchong E</v>
      </c>
      <c r="G12" s="4" t="str">
        <f>VLOOKUP($B12,COMP_LIST!$A:$AA,4,FALSE)</f>
        <v>三重長老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2036</v>
      </c>
      <c r="C13" s="64" t="str">
        <f>CONCATENATE(YEAR,":",MONTH,":",WEEK,":",WEEKDAY,":",$B13)</f>
        <v>2016:4:2:7:SANCHONG_S</v>
      </c>
      <c r="D13" s="64" t="e">
        <f>MATCH($C13,REPORT_DATA_BY_COMP!$A:$A,0)</f>
        <v>#N/A</v>
      </c>
      <c r="E13" s="65" t="str">
        <f>SUBSTITUTE(VLOOKUP($B13,COMP_LIST!$A:$AA,5,FALSE),"EL","")</f>
        <v>E. Haacke / Wong</v>
      </c>
      <c r="F13" s="4" t="str">
        <f>VLOOKUP($B13,COMP_LIST!$A:$AA,3,FALSE)</f>
        <v>Sanchong S</v>
      </c>
      <c r="G13" s="4" t="str">
        <f>VLOOKUP($B13,COMP_LIST!$A:$AA,4,FALSE)</f>
        <v>三重姐妹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1989</v>
      </c>
      <c r="C14" s="64" t="str">
        <f>CONCATENATE(YEAR,":",MONTH,":",WEEK,":",WEEKDAY,":",$B14)</f>
        <v>2016:4:2:7:LUZHOU_A_E</v>
      </c>
      <c r="D14" s="64" t="e">
        <f>MATCH($C14,REPORT_DATA_BY_COMP!$A:$A,0)</f>
        <v>#N/A</v>
      </c>
      <c r="E14" s="65" t="str">
        <f>SUBSTITUTE(VLOOKUP($B14,COMP_LIST!$A:$AA,5,FALSE),"EL","")</f>
        <v>E. Loke / McPherson</v>
      </c>
      <c r="F14" s="4" t="str">
        <f>VLOOKUP($B14,COMP_LIST!$A:$AA,3,FALSE)</f>
        <v>Luzhou A E</v>
      </c>
      <c r="G14" s="4" t="str">
        <f>VLOOKUP($B14,COMP_LIST!$A:$AA,4,FALSE)</f>
        <v>蘆洲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1995</v>
      </c>
      <c r="C15" s="64" t="str">
        <f>CONCATENATE(YEAR,":",MONTH,":",WEEK,":",WEEKDAY,":",$B15)</f>
        <v>2016:4:2:7:LUZHOU_B_E</v>
      </c>
      <c r="D15" s="64" t="e">
        <f>MATCH($C15,REPORT_DATA_BY_COMP!$A:$A,0)</f>
        <v>#N/A</v>
      </c>
      <c r="E15" s="65" t="str">
        <f>SUBSTITUTE(VLOOKUP($B15,COMP_LIST!$A:$AA,5,FALSE),"EL","")</f>
        <v>E. Anderton  / Simonson</v>
      </c>
      <c r="F15" s="4" t="str">
        <f>VLOOKUP($B15,COMP_LIST!$A:$AA,3,FALSE)</f>
        <v>Luzhou B E</v>
      </c>
      <c r="G15" s="4" t="str">
        <f>VLOOKUP($B15,COMP_LIST!$A:$AA,4,FALSE)</f>
        <v>蘆洲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2016:4:1:7:SANCHONG</v>
      </c>
      <c r="D19" s="64">
        <f>MATCH($C19,REPORT_DATA_BY_DISTRICT!$A:$A, 0)</f>
        <v>352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48</v>
      </c>
    </row>
    <row r="20" spans="3:19" ht="15" customHeight="1">
      <c r="C20" s="64" t="str">
        <f>CONCATENATE(YEAR,":",MONTH,":2:",WEEKLY_REPORT_DAY,":", $A$1)</f>
        <v>2016:4:2:7:SANCHONG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2016:4:3:7:SANCHONG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2016:4:4:7:SANCHONG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2016:4:5:7:SANCHONG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10</v>
      </c>
      <c r="K24" s="17">
        <f t="shared" si="1"/>
        <v>6</v>
      </c>
      <c r="L24" s="49">
        <f t="shared" si="1"/>
        <v>0</v>
      </c>
      <c r="M24" s="17">
        <f t="shared" si="1"/>
        <v>0</v>
      </c>
      <c r="N24" s="52">
        <f t="shared" si="1"/>
        <v>24</v>
      </c>
      <c r="O24" s="17">
        <f t="shared" si="1"/>
        <v>5</v>
      </c>
      <c r="P24" s="17">
        <f t="shared" si="1"/>
        <v>34</v>
      </c>
      <c r="Q24" s="17">
        <f t="shared" si="1"/>
        <v>24</v>
      </c>
      <c r="R24" s="17">
        <f t="shared" si="1"/>
        <v>0</v>
      </c>
      <c r="S24" s="17">
        <f>SUM(S19:S23)</f>
        <v>48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8" priority="1">
      <formula>J12=""</formula>
    </cfRule>
    <cfRule type="expression" dxfId="47" priority="2">
      <formula>AND(M$9&lt;&gt;"",M12&gt;=M$9)</formula>
    </cfRule>
    <cfRule type="expression" dxfId="46" priority="3">
      <formula>AND(M$10&lt;&gt;"",M12&lt;M$10)</formula>
    </cfRule>
    <cfRule type="expression" dxfId="4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2016:1:4:7:SANCHONG</v>
      </c>
      <c r="AP77" s="27">
        <f t="shared" ref="AP77:AP88" ca="1" si="11">MATCH(AO77,INDIRECT(CONCATENATE($X$93,"$A:$A")),0)</f>
        <v>43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13</v>
      </c>
      <c r="AS77" s="21">
        <f t="shared" ca="1" si="12"/>
        <v>4</v>
      </c>
      <c r="AT77" s="21">
        <f t="shared" ca="1" si="12"/>
        <v>10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2016:1:5:7:SANCHONG</v>
      </c>
      <c r="AP78" s="27">
        <f t="shared" ca="1" si="11"/>
        <v>75</v>
      </c>
      <c r="AQ78" s="21">
        <f t="shared" ca="1" si="12"/>
        <v>2</v>
      </c>
      <c r="AR78" s="21">
        <f t="shared" ca="1" si="12"/>
        <v>11</v>
      </c>
      <c r="AS78" s="21">
        <f t="shared" ca="1" si="12"/>
        <v>5</v>
      </c>
      <c r="AT78" s="21">
        <f t="shared" ca="1" si="12"/>
        <v>14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2016:2:1:7:SANCHONG</v>
      </c>
      <c r="AP79" s="27">
        <f t="shared" ca="1" si="11"/>
        <v>107</v>
      </c>
      <c r="AQ79" s="21">
        <f t="shared" ca="1" si="12"/>
        <v>0</v>
      </c>
      <c r="AR79" s="21">
        <f t="shared" ca="1" si="12"/>
        <v>16</v>
      </c>
      <c r="AS79" s="21">
        <f t="shared" ca="1" si="12"/>
        <v>7</v>
      </c>
      <c r="AT79" s="21">
        <f t="shared" ca="1" si="12"/>
        <v>26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2016:2:2:7:SANCHONG</v>
      </c>
      <c r="AP80" s="27">
        <f t="shared" ca="1" si="11"/>
        <v>139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19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2016:2:3:7:SANCHONG</v>
      </c>
      <c r="AP81" s="27">
        <f t="shared" ca="1" si="11"/>
        <v>171</v>
      </c>
      <c r="AQ81" s="21">
        <f t="shared" ca="1" si="12"/>
        <v>0</v>
      </c>
      <c r="AR81" s="21">
        <f t="shared" ca="1" si="12"/>
        <v>19</v>
      </c>
      <c r="AS81" s="21">
        <f t="shared" ca="1" si="12"/>
        <v>3</v>
      </c>
      <c r="AT81" s="21">
        <f t="shared" ca="1" si="12"/>
        <v>25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2016:2:4:7:SANCHONG</v>
      </c>
      <c r="AP82" s="27">
        <f t="shared" ca="1" si="11"/>
        <v>203</v>
      </c>
      <c r="AQ82" s="21">
        <f t="shared" ca="1" si="12"/>
        <v>0</v>
      </c>
      <c r="AR82" s="21">
        <f t="shared" ca="1" si="12"/>
        <v>20</v>
      </c>
      <c r="AS82" s="21">
        <f t="shared" ca="1" si="12"/>
        <v>8</v>
      </c>
      <c r="AT82" s="21">
        <f t="shared" ca="1" si="12"/>
        <v>16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2016:3:1:7:SANCHONG</v>
      </c>
      <c r="AP83" s="27">
        <f t="shared" ca="1" si="11"/>
        <v>234</v>
      </c>
      <c r="AQ83" s="21">
        <f t="shared" ca="1" si="12"/>
        <v>0</v>
      </c>
      <c r="AR83" s="21">
        <f t="shared" ca="1" si="12"/>
        <v>19</v>
      </c>
      <c r="AS83" s="21">
        <f t="shared" ca="1" si="12"/>
        <v>13</v>
      </c>
      <c r="AT83" s="21">
        <f t="shared" ca="1" si="12"/>
        <v>9</v>
      </c>
      <c r="AU83" s="21">
        <f t="shared" ca="1" si="12"/>
        <v>4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2016:3:2:7:SANCHONG</v>
      </c>
      <c r="AP84" s="27">
        <f t="shared" ca="1" si="11"/>
        <v>264</v>
      </c>
      <c r="AQ84" s="21">
        <f t="shared" ca="1" si="12"/>
        <v>0</v>
      </c>
      <c r="AR84" s="21">
        <f t="shared" ca="1" si="12"/>
        <v>18</v>
      </c>
      <c r="AS84" s="21">
        <f t="shared" ca="1" si="12"/>
        <v>2</v>
      </c>
      <c r="AT84" s="21">
        <f t="shared" ca="1" si="12"/>
        <v>17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2016:3:3:7:SANCHONG</v>
      </c>
      <c r="AP85" s="27">
        <f t="shared" ca="1" si="11"/>
        <v>293</v>
      </c>
      <c r="AQ85" s="21">
        <f t="shared" ca="1" si="12"/>
        <v>0</v>
      </c>
      <c r="AR85" s="21">
        <f t="shared" ca="1" si="12"/>
        <v>25</v>
      </c>
      <c r="AS85" s="21">
        <f t="shared" ca="1" si="12"/>
        <v>7</v>
      </c>
      <c r="AT85" s="21">
        <f t="shared" ca="1" si="12"/>
        <v>16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2016:3:4:7:SANCHONG</v>
      </c>
      <c r="AP86" s="27">
        <f t="shared" ca="1" si="11"/>
        <v>323</v>
      </c>
      <c r="AQ86" s="21">
        <f t="shared" ca="1" si="12"/>
        <v>0</v>
      </c>
      <c r="AR86" s="21">
        <f t="shared" ca="1" si="12"/>
        <v>23</v>
      </c>
      <c r="AS86" s="21">
        <f t="shared" ca="1" si="12"/>
        <v>13</v>
      </c>
      <c r="AT86" s="21">
        <f t="shared" ca="1" si="12"/>
        <v>20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2016:4:1:7:SANCHONG</v>
      </c>
      <c r="AP87" s="27">
        <f t="shared" ca="1" si="11"/>
        <v>352</v>
      </c>
      <c r="AQ87" s="21">
        <f t="shared" ca="1" si="12"/>
        <v>0</v>
      </c>
      <c r="AR87" s="21">
        <f t="shared" ca="1" si="12"/>
        <v>24</v>
      </c>
      <c r="AS87" s="21">
        <f t="shared" ca="1" si="12"/>
        <v>5</v>
      </c>
      <c r="AT87" s="21">
        <f t="shared" ca="1" si="12"/>
        <v>24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2016:4:2:7:SANCHONG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1902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2321</v>
      </c>
      <c r="E2" s="77" t="str">
        <f>$A$3</f>
        <v>北臺北地帶</v>
      </c>
      <c r="F2" s="26" t="s">
        <v>800</v>
      </c>
      <c r="G2" s="79">
        <f>$A$6</f>
        <v>60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2322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42470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NORTH_ZONE_GRAPH!$AC$89</f>
        <v>4</v>
      </c>
      <c r="I5" s="90"/>
      <c r="J5" s="90"/>
      <c r="K5" s="91"/>
      <c r="L5" s="45">
        <f>$M$30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60</v>
      </c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2048</v>
      </c>
      <c r="C12" s="64" t="str">
        <f>CONCATENATE(YEAR,":",MONTH,":",WEEK,":",WEEKDAY,":",$B12)</f>
        <v>2016:4:2:7:SHILIN_ZL</v>
      </c>
      <c r="D12" s="64" t="e">
        <f>MATCH($C12,REPORT_DATA_BY_COMP!$A:$A,0)</f>
        <v>#N/A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2114</v>
      </c>
      <c r="C13" s="64" t="str">
        <f>CONCATENATE(YEAR,":",MONTH,":",WEEK,":",WEEKDAY,":",$B13)</f>
        <v>2016:4:2:7:TIANMU_A_E</v>
      </c>
      <c r="D13" s="64" t="e">
        <f>MATCH($C13,REPORT_DATA_BY_COMP!$A:$A,0)</f>
        <v>#N/A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2119</v>
      </c>
      <c r="C14" s="64" t="str">
        <f>CONCATENATE(YEAR,":",MONTH,":",WEEK,":",WEEKDAY,":",$B14)</f>
        <v>2016:4:2:7:TIANMU_B_E</v>
      </c>
      <c r="D14" s="64" t="e">
        <f>MATCH($C14,REPORT_DATA_BY_COMP!$A:$A,0)</f>
        <v>#N/A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2053</v>
      </c>
      <c r="C15" s="64" t="str">
        <f>CONCATENATE(YEAR,":",MONTH,":",WEEK,":",WEEKDAY,":",$B15)</f>
        <v>2016:4:2:7:SHILIN_S</v>
      </c>
      <c r="D15" s="64" t="e">
        <f>MATCH($C15,REPORT_DATA_BY_COMP!$A:$A,0)</f>
        <v>#N/A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2325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1900</v>
      </c>
      <c r="C18" s="64" t="str">
        <f>CONCATENATE(YEAR,":",MONTH,":",WEEK,":",WEEKDAY,":",$B18)</f>
        <v>2016:4:2:7:BEITOU_E</v>
      </c>
      <c r="D18" s="64" t="e">
        <f>MATCH($C18,REPORT_DATA_BY_COMP!$A:$A,0)</f>
        <v>#N/A</v>
      </c>
      <c r="E18" s="65" t="str">
        <f>SUBSTITUTE(VLOOKUP($B18,COMP_LIST!$A:$AA,5,FALSE),"EL","")</f>
        <v xml:space="preserve">E. Dixon DL / Facer </v>
      </c>
      <c r="F18" s="4" t="str">
        <f>VLOOKUP($B18,COMP_LIST!$A:$AA,3,FALSE)</f>
        <v>Beitou E</v>
      </c>
      <c r="G18" s="4" t="str">
        <f>VLOOKUP($B18,COMP_LIST!$A:$AA,4,FALSE)</f>
        <v>北投長老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2016:4:2:7:BEITOU_S</v>
      </c>
      <c r="D19" s="64" t="e">
        <f>MATCH($C19,REPORT_DATA_BY_COMP!$A:$A,0)</f>
        <v>#N/A</v>
      </c>
      <c r="E19" s="65" t="str">
        <f>SUBSTITUTE(VLOOKUP($B19,COMP_LIST!$A:$AA,5,FALSE),"EL","")</f>
        <v>S. Juarez / Maxwell STL</v>
      </c>
      <c r="F19" s="4" t="str">
        <f>VLOOKUP($B19,COMP_LIST!$A:$AA,3,FALSE)</f>
        <v>Beitou S</v>
      </c>
      <c r="G19" s="4" t="str">
        <f>VLOOKUP($B19,COMP_LIST!$A:$AA,4,FALSE)</f>
        <v>北頭姐妹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1913</v>
      </c>
      <c r="C20" s="64" t="str">
        <f>CONCATENATE(YEAR,":",MONTH,":",WEEK,":",WEEKDAY,":",$B20)</f>
        <v>2016:4:2:7:DANSHUI_A_E</v>
      </c>
      <c r="D20" s="64" t="e">
        <f>MATCH($C20,REPORT_DATA_BY_COMP!$A:$A,0)</f>
        <v>#N/A</v>
      </c>
      <c r="E20" s="65" t="str">
        <f>SUBSTITUTE(VLOOKUP($B20,COMP_LIST!$A:$AA,5,FALSE),"EL","")</f>
        <v xml:space="preserve">E. Francis / Byers </v>
      </c>
      <c r="F20" s="4" t="str">
        <f>VLOOKUP($B20,COMP_LIST!$A:$AA,3,FALSE)</f>
        <v>Danshui A E</v>
      </c>
      <c r="G20" s="4" t="str">
        <f>VLOOKUP($B20,COMP_LIST!$A:$AA,4,FALSE)</f>
        <v>淡水 A 長老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1918</v>
      </c>
      <c r="C21" s="64" t="str">
        <f>CONCATENATE(YEAR,":",MONTH,":",WEEK,":",WEEKDAY,":",$B21)</f>
        <v>2016:4:2:7:DANSHUI_B_E</v>
      </c>
      <c r="D21" s="64" t="e">
        <f>MATCH($C21,REPORT_DATA_BY_COMP!$A:$A,0)</f>
        <v>#N/A</v>
      </c>
      <c r="E21" s="65" t="str">
        <f>SUBSTITUTE(VLOOKUP($B21,COMP_LIST!$A:$AA,5,FALSE),"EL","")</f>
        <v>E. Gray / Peterson</v>
      </c>
      <c r="F21" s="4" t="str">
        <f>VLOOKUP($B21,COMP_LIST!$A:$AA,3,FALSE)</f>
        <v>Danshui B E</v>
      </c>
      <c r="G21" s="4" t="str">
        <f>VLOOKUP($B21,COMP_LIST!$A:$AA,4,FALSE)</f>
        <v>淡水 B 長老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 thickBot="1">
      <c r="A22" s="1"/>
      <c r="B22" s="1"/>
      <c r="E22" s="8" t="s">
        <v>813</v>
      </c>
      <c r="F22" s="9"/>
      <c r="G22" s="9"/>
      <c r="H22" s="11">
        <f>SUM(H18:H21)</f>
        <v>0</v>
      </c>
      <c r="I22" s="11">
        <f t="shared" ref="I22:S22" si="1">SUM(I18:I21)</f>
        <v>0</v>
      </c>
      <c r="J22" s="11">
        <f t="shared" si="1"/>
        <v>0</v>
      </c>
      <c r="K22" s="11">
        <f t="shared" si="1"/>
        <v>0</v>
      </c>
      <c r="L22" s="48">
        <f t="shared" si="1"/>
        <v>0</v>
      </c>
      <c r="M22" s="58">
        <f t="shared" si="1"/>
        <v>0</v>
      </c>
      <c r="N22" s="51">
        <f t="shared" si="1"/>
        <v>0</v>
      </c>
      <c r="O22" s="11">
        <f t="shared" si="1"/>
        <v>0</v>
      </c>
      <c r="P22" s="11">
        <f t="shared" si="1"/>
        <v>0</v>
      </c>
      <c r="Q22" s="11">
        <f t="shared" si="1"/>
        <v>0</v>
      </c>
      <c r="R22" s="11">
        <f t="shared" si="1"/>
        <v>0</v>
      </c>
      <c r="S22" s="11">
        <f t="shared" si="1"/>
        <v>0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812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2016:4:1:7:NORTH</v>
      </c>
      <c r="D25" s="64">
        <f>MATCH($C25,REPORT_DATA_BY_ZONE!$A:$A, 0)</f>
        <v>124</v>
      </c>
      <c r="E25" s="19" t="s">
        <v>790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7</v>
      </c>
      <c r="K25" s="10">
        <f>IFERROR(INDEX(REPORT_DATA_BY_ZONE!$A:$AH,$D25,MATCH(K$8,REPORT_DATA_BY_ZONE!$A$1:$AH$1,0)), "")</f>
        <v>23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17</v>
      </c>
      <c r="P25" s="10">
        <f>IFERROR(INDEX(REPORT_DATA_BY_ZONE!$A:$AH,$D25,MATCH(P$8,REPORT_DATA_BY_ZONE!$A$1:$AH$1,0)), "")</f>
        <v>70</v>
      </c>
      <c r="Q25" s="10">
        <f>IFERROR(INDEX(REPORT_DATA_BY_ZONE!$A:$AH,$D25,MATCH(Q$8,REPORT_DATA_BY_ZONE!$A$1:$AH$1,0)), "")</f>
        <v>35</v>
      </c>
      <c r="R25" s="10">
        <f>IFERROR(INDEX(REPORT_DATA_BY_ZONE!$A:$AH,$D25,MATCH(R$8,REPORT_DATA_BY_ZONE!$A$1:$AH$1,0)), "")</f>
        <v>10</v>
      </c>
      <c r="S25" s="10">
        <f>IFERROR(INDEX(REPORT_DATA_BY_ZONE!$A:$AH,$D25,MATCH(S$8,REPORT_DATA_BY_ZONE!$A$1:$AH$1,0)), "")</f>
        <v>92</v>
      </c>
    </row>
    <row r="26" spans="1:19" ht="15" customHeight="1">
      <c r="C26" s="64" t="str">
        <f>CONCATENATE(YEAR,":",MONTH,":2:",WEEKLY_REPORT_DAY,":", $A$1)</f>
        <v>2016:4:2:7:NORTH</v>
      </c>
      <c r="D26" s="64" t="e">
        <f>MATCH($C26,REPORT_DATA_BY_ZONE!$A:$A, 0)</f>
        <v>#N/A</v>
      </c>
      <c r="E26" s="19" t="s">
        <v>789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CONCATENATE(YEAR,":",MONTH,":3:",WEEKLY_REPORT_DAY,":", $A$1)</f>
        <v>2016:4:3:7:NORTH</v>
      </c>
      <c r="D27" s="64" t="e">
        <f>MATCH($C27,REPORT_DATA_BY_ZONE!$A:$A, 0)</f>
        <v>#N/A</v>
      </c>
      <c r="E27" s="19" t="s">
        <v>791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C28" s="64" t="str">
        <f>CONCATENATE(YEAR,":",MONTH,":4:",WEEKLY_REPORT_DAY,":", $A$1)</f>
        <v>2016:4:4:7:NORTH</v>
      </c>
      <c r="D28" s="64" t="e">
        <f>MATCH($C28,REPORT_DATA_BY_ZONE!$A:$A, 0)</f>
        <v>#N/A</v>
      </c>
      <c r="E28" s="19" t="s">
        <v>792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CONCATENATE(YEAR,":",MONTH,":5:",WEEKLY_REPORT_DAY,":", $A$1)</f>
        <v>2016:4:5:7:NORTH</v>
      </c>
      <c r="D29" s="64" t="e">
        <f>MATCH($C29,REPORT_DATA_BY_ZONE!$A:$A, 0)</f>
        <v>#N/A</v>
      </c>
      <c r="E29" s="19" t="s">
        <v>793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813</v>
      </c>
      <c r="F30" s="14"/>
      <c r="G30" s="14"/>
      <c r="H30" s="17">
        <f>SUM(H25:H29)</f>
        <v>0</v>
      </c>
      <c r="I30" s="17">
        <f t="shared" ref="I30:R30" si="2">SUM(I25:I29)</f>
        <v>2</v>
      </c>
      <c r="J30" s="17">
        <f t="shared" si="2"/>
        <v>7</v>
      </c>
      <c r="K30" s="17">
        <f t="shared" si="2"/>
        <v>23</v>
      </c>
      <c r="L30" s="49">
        <f t="shared" si="2"/>
        <v>0</v>
      </c>
      <c r="M30" s="17">
        <f t="shared" si="2"/>
        <v>0</v>
      </c>
      <c r="N30" s="52">
        <f t="shared" si="2"/>
        <v>45</v>
      </c>
      <c r="O30" s="17">
        <f t="shared" si="2"/>
        <v>17</v>
      </c>
      <c r="P30" s="17">
        <f t="shared" si="2"/>
        <v>70</v>
      </c>
      <c r="Q30" s="17">
        <f t="shared" si="2"/>
        <v>35</v>
      </c>
      <c r="R30" s="17">
        <f t="shared" si="2"/>
        <v>10</v>
      </c>
      <c r="S30" s="17">
        <f>SUM(S25:S29)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4" priority="1">
      <formula>J12=""</formula>
    </cfRule>
    <cfRule type="expression" dxfId="43" priority="2">
      <formula>AND(M$9&lt;&gt;"",M12&gt;=M$9)</formula>
    </cfRule>
    <cfRule type="expression" dxfId="42" priority="3">
      <formula>AND(M$10&lt;&gt;"",M12&lt;M$10)</formula>
    </cfRule>
    <cfRule type="expression" dxfId="4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2016:1:4:7:NORTH</v>
      </c>
      <c r="AP77" s="27">
        <f t="shared" ref="AP77:AP88" ca="1" si="12">MATCH(AO77,INDIRECT(CONCATENATE($X$93,"$A:$A")),0)</f>
        <v>16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31</v>
      </c>
      <c r="AS77" s="21">
        <f t="shared" ca="1" si="13"/>
        <v>9</v>
      </c>
      <c r="AT77" s="21">
        <f t="shared" ca="1" si="13"/>
        <v>34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48</v>
      </c>
      <c r="AX77" s="21">
        <f t="shared" ref="AX77:AX88" si="16">3*$X$97</f>
        <v>24</v>
      </c>
      <c r="AY77" s="21">
        <f t="shared" ref="AY77:AY88" si="17">5*$X$97</f>
        <v>40</v>
      </c>
      <c r="AZ77" s="21">
        <f t="shared" ref="AZ77:AZ88" si="18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2016:1:5:7:NORTH</v>
      </c>
      <c r="AP78" s="27">
        <f t="shared" ca="1" si="12"/>
        <v>27</v>
      </c>
      <c r="AQ78" s="21">
        <f t="shared" ca="1" si="13"/>
        <v>0</v>
      </c>
      <c r="AR78" s="21">
        <f t="shared" ca="1" si="13"/>
        <v>25</v>
      </c>
      <c r="AS78" s="21">
        <f t="shared" ca="1" si="13"/>
        <v>5</v>
      </c>
      <c r="AT78" s="21">
        <f t="shared" ca="1" si="13"/>
        <v>27</v>
      </c>
      <c r="AU78" s="21">
        <f t="shared" ca="1" si="13"/>
        <v>0</v>
      </c>
      <c r="AV78" s="21">
        <f t="shared" si="14"/>
        <v>2</v>
      </c>
      <c r="AW78" s="21">
        <f t="shared" si="15"/>
        <v>48</v>
      </c>
      <c r="AX78" s="21">
        <f t="shared" si="16"/>
        <v>24</v>
      </c>
      <c r="AY78" s="21">
        <f t="shared" si="17"/>
        <v>40</v>
      </c>
      <c r="AZ78" s="21">
        <f t="shared" si="18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2016:2:1:7:NORTH</v>
      </c>
      <c r="AP79" s="27">
        <f t="shared" ca="1" si="12"/>
        <v>38</v>
      </c>
      <c r="AQ79" s="21">
        <f t="shared" ca="1" si="13"/>
        <v>0</v>
      </c>
      <c r="AR79" s="21">
        <f t="shared" ca="1" si="13"/>
        <v>31</v>
      </c>
      <c r="AS79" s="21">
        <f t="shared" ca="1" si="13"/>
        <v>5</v>
      </c>
      <c r="AT79" s="21">
        <f t="shared" ca="1" si="13"/>
        <v>21</v>
      </c>
      <c r="AU79" s="21">
        <f t="shared" ca="1" si="13"/>
        <v>2</v>
      </c>
      <c r="AV79" s="21">
        <f t="shared" si="14"/>
        <v>2</v>
      </c>
      <c r="AW79" s="21">
        <f t="shared" si="15"/>
        <v>48</v>
      </c>
      <c r="AX79" s="21">
        <f t="shared" si="16"/>
        <v>24</v>
      </c>
      <c r="AY79" s="21">
        <f t="shared" si="17"/>
        <v>40</v>
      </c>
      <c r="AZ79" s="21">
        <f t="shared" si="18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0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2016:2:2:7:NORTH</v>
      </c>
      <c r="AP80" s="27">
        <f t="shared" ca="1" si="12"/>
        <v>49</v>
      </c>
      <c r="AQ80" s="21">
        <f t="shared" ca="1" si="13"/>
        <v>0</v>
      </c>
      <c r="AR80" s="21">
        <f t="shared" ca="1" si="13"/>
        <v>28</v>
      </c>
      <c r="AS80" s="21">
        <f t="shared" ca="1" si="13"/>
        <v>13</v>
      </c>
      <c r="AT80" s="21">
        <f t="shared" ca="1" si="13"/>
        <v>30</v>
      </c>
      <c r="AU80" s="21">
        <f t="shared" ca="1" si="13"/>
        <v>5</v>
      </c>
      <c r="AV80" s="21">
        <f t="shared" si="14"/>
        <v>2</v>
      </c>
      <c r="AW80" s="21">
        <f t="shared" si="15"/>
        <v>48</v>
      </c>
      <c r="AX80" s="21">
        <f t="shared" si="16"/>
        <v>24</v>
      </c>
      <c r="AY80" s="21">
        <f t="shared" si="17"/>
        <v>40</v>
      </c>
      <c r="AZ80" s="21">
        <f t="shared" si="18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2016:2:3:7:NORTH</v>
      </c>
      <c r="AP81" s="27">
        <f t="shared" ca="1" si="12"/>
        <v>60</v>
      </c>
      <c r="AQ81" s="21">
        <f t="shared" ca="1" si="13"/>
        <v>0</v>
      </c>
      <c r="AR81" s="21">
        <f t="shared" ca="1" si="13"/>
        <v>28</v>
      </c>
      <c r="AS81" s="21">
        <f t="shared" ca="1" si="13"/>
        <v>10</v>
      </c>
      <c r="AT81" s="21">
        <f t="shared" ca="1" si="13"/>
        <v>37</v>
      </c>
      <c r="AU81" s="21">
        <f t="shared" ca="1" si="13"/>
        <v>0</v>
      </c>
      <c r="AV81" s="21">
        <f t="shared" si="14"/>
        <v>2</v>
      </c>
      <c r="AW81" s="21">
        <f t="shared" si="15"/>
        <v>48</v>
      </c>
      <c r="AX81" s="21">
        <f t="shared" si="16"/>
        <v>24</v>
      </c>
      <c r="AY81" s="21">
        <f t="shared" si="17"/>
        <v>40</v>
      </c>
      <c r="AZ81" s="21">
        <f t="shared" si="18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2016:2:4:7:NORTH</v>
      </c>
      <c r="AP82" s="27">
        <f t="shared" ca="1" si="12"/>
        <v>71</v>
      </c>
      <c r="AQ82" s="21">
        <f t="shared" ca="1" si="13"/>
        <v>1</v>
      </c>
      <c r="AR82" s="21">
        <f t="shared" ca="1" si="13"/>
        <v>21</v>
      </c>
      <c r="AS82" s="21">
        <f t="shared" ca="1" si="13"/>
        <v>14</v>
      </c>
      <c r="AT82" s="21">
        <f t="shared" ca="1" si="13"/>
        <v>24</v>
      </c>
      <c r="AU82" s="21">
        <f t="shared" ca="1" si="13"/>
        <v>1</v>
      </c>
      <c r="AV82" s="21">
        <f t="shared" si="14"/>
        <v>2</v>
      </c>
      <c r="AW82" s="21">
        <f t="shared" si="15"/>
        <v>48</v>
      </c>
      <c r="AX82" s="21">
        <f t="shared" si="16"/>
        <v>24</v>
      </c>
      <c r="AY82" s="21">
        <f t="shared" si="17"/>
        <v>40</v>
      </c>
      <c r="AZ82" s="21">
        <f t="shared" si="18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2016:3:1:7:NORTH</v>
      </c>
      <c r="AP83" s="27">
        <f t="shared" ca="1" si="12"/>
        <v>82</v>
      </c>
      <c r="AQ83" s="21">
        <f t="shared" ca="1" si="13"/>
        <v>0</v>
      </c>
      <c r="AR83" s="21">
        <f t="shared" ca="1" si="13"/>
        <v>20</v>
      </c>
      <c r="AS83" s="21">
        <f t="shared" ca="1" si="13"/>
        <v>13</v>
      </c>
      <c r="AT83" s="21">
        <f t="shared" ca="1" si="13"/>
        <v>33</v>
      </c>
      <c r="AU83" s="21">
        <f t="shared" ca="1" si="13"/>
        <v>5</v>
      </c>
      <c r="AV83" s="21">
        <f t="shared" si="14"/>
        <v>2</v>
      </c>
      <c r="AW83" s="21">
        <f t="shared" si="15"/>
        <v>48</v>
      </c>
      <c r="AX83" s="21">
        <f t="shared" si="16"/>
        <v>24</v>
      </c>
      <c r="AY83" s="21">
        <f t="shared" si="17"/>
        <v>40</v>
      </c>
      <c r="AZ83" s="21">
        <f t="shared" si="18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2016:3:2:7:NORTH</v>
      </c>
      <c r="AP84" s="27">
        <f t="shared" ca="1" si="12"/>
        <v>93</v>
      </c>
      <c r="AQ84" s="21">
        <f t="shared" ca="1" si="13"/>
        <v>0</v>
      </c>
      <c r="AR84" s="21">
        <f t="shared" ca="1" si="13"/>
        <v>31</v>
      </c>
      <c r="AS84" s="21">
        <f t="shared" ca="1" si="13"/>
        <v>18</v>
      </c>
      <c r="AT84" s="21">
        <f t="shared" ca="1" si="13"/>
        <v>43</v>
      </c>
      <c r="AU84" s="21">
        <f t="shared" ca="1" si="13"/>
        <v>4</v>
      </c>
      <c r="AV84" s="21">
        <f t="shared" si="14"/>
        <v>2</v>
      </c>
      <c r="AW84" s="21">
        <f t="shared" si="15"/>
        <v>48</v>
      </c>
      <c r="AX84" s="21">
        <f t="shared" si="16"/>
        <v>24</v>
      </c>
      <c r="AY84" s="21">
        <f t="shared" si="17"/>
        <v>40</v>
      </c>
      <c r="AZ84" s="21">
        <f t="shared" si="18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2016:3:3:7:NORTH</v>
      </c>
      <c r="AP85" s="27">
        <f t="shared" ca="1" si="12"/>
        <v>103</v>
      </c>
      <c r="AQ85" s="21">
        <f t="shared" ca="1" si="13"/>
        <v>0</v>
      </c>
      <c r="AR85" s="21">
        <f t="shared" ca="1" si="13"/>
        <v>43</v>
      </c>
      <c r="AS85" s="21">
        <f t="shared" ca="1" si="13"/>
        <v>22</v>
      </c>
      <c r="AT85" s="21">
        <f t="shared" ca="1" si="13"/>
        <v>48</v>
      </c>
      <c r="AU85" s="21">
        <f t="shared" ca="1" si="13"/>
        <v>3</v>
      </c>
      <c r="AV85" s="21">
        <f t="shared" si="14"/>
        <v>2</v>
      </c>
      <c r="AW85" s="21">
        <f t="shared" si="15"/>
        <v>48</v>
      </c>
      <c r="AX85" s="21">
        <f t="shared" si="16"/>
        <v>24</v>
      </c>
      <c r="AY85" s="21">
        <f t="shared" si="17"/>
        <v>40</v>
      </c>
      <c r="AZ85" s="21">
        <f t="shared" si="18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2016:3:4:7:NORTH</v>
      </c>
      <c r="AP86" s="27">
        <f t="shared" ca="1" si="12"/>
        <v>114</v>
      </c>
      <c r="AQ86" s="21">
        <f t="shared" ca="1" si="13"/>
        <v>1</v>
      </c>
      <c r="AR86" s="21">
        <f t="shared" ca="1" si="13"/>
        <v>52</v>
      </c>
      <c r="AS86" s="21">
        <f t="shared" ca="1" si="13"/>
        <v>19</v>
      </c>
      <c r="AT86" s="21">
        <f t="shared" ca="1" si="13"/>
        <v>43</v>
      </c>
      <c r="AU86" s="21">
        <f t="shared" ca="1" si="13"/>
        <v>5</v>
      </c>
      <c r="AV86" s="21">
        <f t="shared" si="14"/>
        <v>2</v>
      </c>
      <c r="AW86" s="21">
        <f t="shared" si="15"/>
        <v>48</v>
      </c>
      <c r="AX86" s="21">
        <f t="shared" si="16"/>
        <v>24</v>
      </c>
      <c r="AY86" s="21">
        <f t="shared" si="17"/>
        <v>40</v>
      </c>
      <c r="AZ86" s="21">
        <f t="shared" si="18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2016:4:1:7:NORTH</v>
      </c>
      <c r="AP87" s="27">
        <f t="shared" ca="1" si="12"/>
        <v>124</v>
      </c>
      <c r="AQ87" s="21">
        <f t="shared" ca="1" si="13"/>
        <v>0</v>
      </c>
      <c r="AR87" s="21">
        <f t="shared" ca="1" si="13"/>
        <v>45</v>
      </c>
      <c r="AS87" s="21">
        <f t="shared" ca="1" si="13"/>
        <v>17</v>
      </c>
      <c r="AT87" s="21">
        <f t="shared" ca="1" si="13"/>
        <v>35</v>
      </c>
      <c r="AU87" s="21">
        <f t="shared" ca="1" si="13"/>
        <v>10</v>
      </c>
      <c r="AV87" s="21">
        <f t="shared" si="14"/>
        <v>2</v>
      </c>
      <c r="AW87" s="21">
        <f t="shared" si="15"/>
        <v>48</v>
      </c>
      <c r="AX87" s="21">
        <f t="shared" si="16"/>
        <v>24</v>
      </c>
      <c r="AY87" s="21">
        <f t="shared" si="17"/>
        <v>40</v>
      </c>
      <c r="AZ87" s="21">
        <f t="shared" si="18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2016:4:2:7:NORTH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48</v>
      </c>
      <c r="AX88" s="21">
        <f t="shared" si="16"/>
        <v>24</v>
      </c>
      <c r="AY88" s="21">
        <f t="shared" si="17"/>
        <v>40</v>
      </c>
      <c r="AZ88" s="21">
        <f t="shared" si="18"/>
        <v>8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1902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2321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2445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5</v>
      </c>
      <c r="AN100" s="27"/>
    </row>
    <row r="101" spans="23:50">
      <c r="W101" s="7" t="s">
        <v>443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60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2050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2499</v>
      </c>
      <c r="E2" s="77" t="str">
        <f>$A$3</f>
        <v>士林地區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SHILIN_DISTRICT_GRAPH!$AC$89</f>
        <v>1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2048</v>
      </c>
      <c r="C12" s="64" t="str">
        <f>CONCATENATE(YEAR,":",MONTH,":",WEEK,":",WEEKDAY,":",$B12)</f>
        <v>2016:4:2:7:SHILIN_ZL</v>
      </c>
      <c r="D12" s="64" t="e">
        <f>MATCH($C12,REPORT_DATA_BY_COMP!$A:$A,0)</f>
        <v>#N/A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2114</v>
      </c>
      <c r="C13" s="64" t="str">
        <f>CONCATENATE(YEAR,":",MONTH,":",WEEK,":",WEEKDAY,":",$B13)</f>
        <v>2016:4:2:7:TIANMU_A_E</v>
      </c>
      <c r="D13" s="64" t="e">
        <f>MATCH($C13,REPORT_DATA_BY_COMP!$A:$A,0)</f>
        <v>#N/A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2119</v>
      </c>
      <c r="C14" s="64" t="str">
        <f>CONCATENATE(YEAR,":",MONTH,":",WEEK,":",WEEKDAY,":",$B14)</f>
        <v>2016:4:2:7:TIANMU_B_E</v>
      </c>
      <c r="D14" s="64" t="e">
        <f>MATCH($C14,REPORT_DATA_BY_COMP!$A:$A,0)</f>
        <v>#N/A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2053</v>
      </c>
      <c r="C15" s="64" t="str">
        <f>CONCATENATE(YEAR,":",MONTH,":",WEEK,":",WEEKDAY,":",$B15)</f>
        <v>2016:4:2:7:SHILIN_S</v>
      </c>
      <c r="D15" s="64" t="e">
        <f>MATCH($C15,REPORT_DATA_BY_COMP!$A:$A,0)</f>
        <v>#N/A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2016:4:1:7:SHILIN</v>
      </c>
      <c r="D19" s="64">
        <f>MATCH($C19,REPORT_DATA_BY_DISTRICT!$A:$A, 0)</f>
        <v>353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38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53</v>
      </c>
    </row>
    <row r="20" spans="3:19" ht="15" customHeight="1">
      <c r="C20" s="64" t="str">
        <f>CONCATENATE(YEAR,":",MONTH,":2:",WEEKLY_REPORT_DAY,":", $A$1)</f>
        <v>2016:4:2:7:SHILIN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2016:4:3:7:SHILIN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2016:4:4:7:SHILIN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2016:4:5:7:SHILIN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4</v>
      </c>
      <c r="K24" s="17">
        <f t="shared" si="1"/>
        <v>14</v>
      </c>
      <c r="L24" s="49">
        <f t="shared" si="1"/>
        <v>0</v>
      </c>
      <c r="M24" s="17">
        <f t="shared" si="1"/>
        <v>0</v>
      </c>
      <c r="N24" s="52">
        <f t="shared" si="1"/>
        <v>27</v>
      </c>
      <c r="O24" s="17">
        <f t="shared" si="1"/>
        <v>11</v>
      </c>
      <c r="P24" s="17">
        <f t="shared" si="1"/>
        <v>38</v>
      </c>
      <c r="Q24" s="17">
        <f t="shared" si="1"/>
        <v>22</v>
      </c>
      <c r="R24" s="17">
        <f t="shared" si="1"/>
        <v>5</v>
      </c>
      <c r="S24" s="17">
        <f>SUM(S19:S23)</f>
        <v>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0" priority="1">
      <formula>J12=""</formula>
    </cfRule>
    <cfRule type="expression" dxfId="39" priority="2">
      <formula>AND(M$9&lt;&gt;"",M12&gt;=M$9)</formula>
    </cfRule>
    <cfRule type="expression" dxfId="38" priority="3">
      <formula>AND(M$10&lt;&gt;"",M12&lt;M$10)</formula>
    </cfRule>
    <cfRule type="expression" dxfId="3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2016:1:4:7:SHILIN</v>
      </c>
      <c r="AP77" s="27">
        <f t="shared" ref="AP77:AP88" ca="1" si="11">MATCH(AO77,INDIRECT(CONCATENATE($X$93,"$A:$A")),0)</f>
        <v>44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11</v>
      </c>
      <c r="AS77" s="21">
        <f t="shared" ca="1" si="12"/>
        <v>2</v>
      </c>
      <c r="AT77" s="21">
        <f t="shared" ca="1" si="12"/>
        <v>15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2016:1:5:7:SHILIN</v>
      </c>
      <c r="AP78" s="27">
        <f t="shared" ca="1" si="11"/>
        <v>76</v>
      </c>
      <c r="AQ78" s="21">
        <f t="shared" ca="1" si="12"/>
        <v>0</v>
      </c>
      <c r="AR78" s="21">
        <f t="shared" ca="1" si="12"/>
        <v>4</v>
      </c>
      <c r="AS78" s="21">
        <f t="shared" ca="1" si="12"/>
        <v>1</v>
      </c>
      <c r="AT78" s="21">
        <f t="shared" ca="1" si="12"/>
        <v>7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2016:2:1:7:SHILIN</v>
      </c>
      <c r="AP79" s="27">
        <f t="shared" ca="1" si="11"/>
        <v>108</v>
      </c>
      <c r="AQ79" s="21">
        <f t="shared" ca="1" si="12"/>
        <v>0</v>
      </c>
      <c r="AR79" s="21">
        <f t="shared" ca="1" si="12"/>
        <v>6</v>
      </c>
      <c r="AS79" s="21">
        <f t="shared" ca="1" si="12"/>
        <v>1</v>
      </c>
      <c r="AT79" s="21">
        <f t="shared" ca="1" si="12"/>
        <v>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2016:2:2:7:SHILIN</v>
      </c>
      <c r="AP80" s="27">
        <f t="shared" ca="1" si="11"/>
        <v>140</v>
      </c>
      <c r="AQ80" s="21">
        <f t="shared" ca="1" si="12"/>
        <v>0</v>
      </c>
      <c r="AR80" s="21">
        <f t="shared" ca="1" si="12"/>
        <v>6</v>
      </c>
      <c r="AS80" s="21">
        <f t="shared" ca="1" si="12"/>
        <v>4</v>
      </c>
      <c r="AT80" s="21">
        <f t="shared" ca="1" si="12"/>
        <v>15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2016:2:3:7:SHILIN</v>
      </c>
      <c r="AP81" s="27">
        <f t="shared" ca="1" si="11"/>
        <v>172</v>
      </c>
      <c r="AQ81" s="21">
        <f t="shared" ca="1" si="12"/>
        <v>0</v>
      </c>
      <c r="AR81" s="21">
        <f t="shared" ca="1" si="12"/>
        <v>10</v>
      </c>
      <c r="AS81" s="21">
        <f t="shared" ca="1" si="12"/>
        <v>1</v>
      </c>
      <c r="AT81" s="21">
        <f t="shared" ca="1" si="12"/>
        <v>15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2016:2:4:7:SHILIN</v>
      </c>
      <c r="AP82" s="27">
        <f t="shared" ca="1" si="11"/>
        <v>204</v>
      </c>
      <c r="AQ82" s="21">
        <f t="shared" ca="1" si="12"/>
        <v>0</v>
      </c>
      <c r="AR82" s="21">
        <f t="shared" ca="1" si="12"/>
        <v>6</v>
      </c>
      <c r="AS82" s="21">
        <f t="shared" ca="1" si="12"/>
        <v>1</v>
      </c>
      <c r="AT82" s="21">
        <f t="shared" ca="1" si="12"/>
        <v>6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2016:3:1:7:SHILIN</v>
      </c>
      <c r="AP83" s="27">
        <f t="shared" ca="1" si="11"/>
        <v>235</v>
      </c>
      <c r="AQ83" s="21">
        <f t="shared" ca="1" si="12"/>
        <v>0</v>
      </c>
      <c r="AR83" s="21">
        <f t="shared" ca="1" si="12"/>
        <v>5</v>
      </c>
      <c r="AS83" s="21">
        <f t="shared" ca="1" si="12"/>
        <v>3</v>
      </c>
      <c r="AT83" s="21">
        <f t="shared" ca="1" si="12"/>
        <v>16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2016:3:2:7:SHILIN</v>
      </c>
      <c r="AP84" s="27">
        <f t="shared" ca="1" si="11"/>
        <v>265</v>
      </c>
      <c r="AQ84" s="21">
        <f t="shared" ca="1" si="12"/>
        <v>0</v>
      </c>
      <c r="AR84" s="21">
        <f t="shared" ca="1" si="12"/>
        <v>12</v>
      </c>
      <c r="AS84" s="21">
        <f t="shared" ca="1" si="12"/>
        <v>10</v>
      </c>
      <c r="AT84" s="21">
        <f t="shared" ca="1" si="12"/>
        <v>25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2016:3:3:7:SHILIN</v>
      </c>
      <c r="AP85" s="27">
        <f t="shared" ca="1" si="11"/>
        <v>294</v>
      </c>
      <c r="AQ85" s="21">
        <f t="shared" ca="1" si="12"/>
        <v>0</v>
      </c>
      <c r="AR85" s="21">
        <f t="shared" ca="1" si="12"/>
        <v>20</v>
      </c>
      <c r="AS85" s="21">
        <f t="shared" ca="1" si="12"/>
        <v>14</v>
      </c>
      <c r="AT85" s="21">
        <f t="shared" ca="1" si="12"/>
        <v>29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2016:3:4:7:SHILIN</v>
      </c>
      <c r="AP86" s="27">
        <f t="shared" ca="1" si="11"/>
        <v>324</v>
      </c>
      <c r="AQ86" s="21">
        <f t="shared" ca="1" si="12"/>
        <v>0</v>
      </c>
      <c r="AR86" s="21">
        <f t="shared" ca="1" si="12"/>
        <v>29</v>
      </c>
      <c r="AS86" s="21">
        <f t="shared" ca="1" si="12"/>
        <v>9</v>
      </c>
      <c r="AT86" s="21">
        <f t="shared" ca="1" si="12"/>
        <v>23</v>
      </c>
      <c r="AU86" s="21">
        <f t="shared" ca="1" si="12"/>
        <v>4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2016:4:1:7:SHILIN</v>
      </c>
      <c r="AP87" s="27">
        <f t="shared" ca="1" si="11"/>
        <v>353</v>
      </c>
      <c r="AQ87" s="21">
        <f t="shared" ca="1" si="12"/>
        <v>0</v>
      </c>
      <c r="AR87" s="21">
        <f t="shared" ca="1" si="12"/>
        <v>27</v>
      </c>
      <c r="AS87" s="21">
        <f t="shared" ca="1" si="12"/>
        <v>11</v>
      </c>
      <c r="AT87" s="21">
        <f t="shared" ca="1" si="12"/>
        <v>22</v>
      </c>
      <c r="AU87" s="21">
        <f t="shared" ca="1" si="12"/>
        <v>5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2016:4:2:7:SHILIN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2050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</v>
      </c>
    </row>
    <row r="107" spans="23:50" ht="23.25">
      <c r="W107" s="7" t="s">
        <v>1464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1901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2501</v>
      </c>
      <c r="E2" s="77" t="str">
        <f>$A$3</f>
        <v>北投地區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42470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BEITOU_DISTRICT_GRAPH!$AC$89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2325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1900</v>
      </c>
      <c r="C12" s="64" t="str">
        <f>CONCATENATE(YEAR,":",MONTH,":",WEEK,":",WEEKDAY,":",$B12)</f>
        <v>2016:4:2:7:BEITOU_E</v>
      </c>
      <c r="D12" s="64" t="e">
        <f>MATCH($C12,REPORT_DATA_BY_COMP!$A:$A,0)</f>
        <v>#N/A</v>
      </c>
      <c r="E12" s="65" t="str">
        <f>SUBSTITUTE(VLOOKUP($B12,COMP_LIST!$A:$AA,5,FALSE),"EL","")</f>
        <v xml:space="preserve">E. Dixon DL / Facer </v>
      </c>
      <c r="F12" s="4" t="str">
        <f>VLOOKUP($B12,COMP_LIST!$A:$AA,3,FALSE)</f>
        <v>Beitou E</v>
      </c>
      <c r="G12" s="4" t="str">
        <f>VLOOKUP($B12,COMP_LIST!$A:$AA,4,FALSE)</f>
        <v>北投長老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2016:4:2:7:BEITOU_S</v>
      </c>
      <c r="D13" s="64" t="e">
        <f>MATCH($C13,REPORT_DATA_BY_COMP!$A:$A,0)</f>
        <v>#N/A</v>
      </c>
      <c r="E13" s="65" t="str">
        <f>SUBSTITUTE(VLOOKUP($B13,COMP_LIST!$A:$AA,5,FALSE),"EL","")</f>
        <v>S. Juarez / Maxwell STL</v>
      </c>
      <c r="F13" s="4" t="str">
        <f>VLOOKUP($B13,COMP_LIST!$A:$AA,3,FALSE)</f>
        <v>Beitou S</v>
      </c>
      <c r="G13" s="4" t="str">
        <f>VLOOKUP($B13,COMP_LIST!$A:$AA,4,FALSE)</f>
        <v>北頭姐妹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1913</v>
      </c>
      <c r="C14" s="64" t="str">
        <f>CONCATENATE(YEAR,":",MONTH,":",WEEK,":",WEEKDAY,":",$B14)</f>
        <v>2016:4:2:7:DANSHUI_A_E</v>
      </c>
      <c r="D14" s="64" t="e">
        <f>MATCH($C14,REPORT_DATA_BY_COMP!$A:$A,0)</f>
        <v>#N/A</v>
      </c>
      <c r="E14" s="65" t="str">
        <f>SUBSTITUTE(VLOOKUP($B14,COMP_LIST!$A:$AA,5,FALSE),"EL","")</f>
        <v xml:space="preserve">E. Francis / Byers </v>
      </c>
      <c r="F14" s="4" t="str">
        <f>VLOOKUP($B14,COMP_LIST!$A:$AA,3,FALSE)</f>
        <v>Danshui A E</v>
      </c>
      <c r="G14" s="4" t="str">
        <f>VLOOKUP($B14,COMP_LIST!$A:$AA,4,FALSE)</f>
        <v>淡水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1918</v>
      </c>
      <c r="C15" s="64" t="str">
        <f>CONCATENATE(YEAR,":",MONTH,":",WEEK,":",WEEKDAY,":",$B15)</f>
        <v>2016:4:2:7:DANSHUI_B_E</v>
      </c>
      <c r="D15" s="64" t="e">
        <f>MATCH($C15,REPORT_DATA_BY_COMP!$A:$A,0)</f>
        <v>#N/A</v>
      </c>
      <c r="E15" s="65" t="str">
        <f>SUBSTITUTE(VLOOKUP($B15,COMP_LIST!$A:$AA,5,FALSE),"EL","")</f>
        <v>E. Gray / Peterson</v>
      </c>
      <c r="F15" s="4" t="str">
        <f>VLOOKUP($B15,COMP_LIST!$A:$AA,3,FALSE)</f>
        <v>Danshui B E</v>
      </c>
      <c r="G15" s="4" t="str">
        <f>VLOOKUP($B15,COMP_LIST!$A:$AA,4,FALSE)</f>
        <v>淡水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2016:4:1:7:BEITOU</v>
      </c>
      <c r="D19" s="64">
        <f>MATCH($C19,REPORT_DATA_BY_DISTRICT!$A:$A, 0)</f>
        <v>346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39</v>
      </c>
    </row>
    <row r="20" spans="3:19" ht="15" customHeight="1">
      <c r="C20" s="64" t="str">
        <f>CONCATENATE(YEAR,":",MONTH,":2:",WEEKLY_REPORT_DAY,":", $A$1)</f>
        <v>2016:4:2:7:BEITOU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2016:4:3:7:BEITOU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2016:4:4:7:BEITOU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2016:4:5:7:BEITOU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3</v>
      </c>
      <c r="K24" s="17">
        <f t="shared" si="1"/>
        <v>9</v>
      </c>
      <c r="L24" s="49">
        <f t="shared" si="1"/>
        <v>0</v>
      </c>
      <c r="M24" s="17">
        <f t="shared" si="1"/>
        <v>0</v>
      </c>
      <c r="N24" s="52">
        <f t="shared" si="1"/>
        <v>18</v>
      </c>
      <c r="O24" s="17">
        <f t="shared" si="1"/>
        <v>6</v>
      </c>
      <c r="P24" s="17">
        <f t="shared" si="1"/>
        <v>32</v>
      </c>
      <c r="Q24" s="17">
        <f t="shared" si="1"/>
        <v>13</v>
      </c>
      <c r="R24" s="17">
        <f t="shared" si="1"/>
        <v>5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6" priority="10">
      <formula>J12=""</formula>
    </cfRule>
    <cfRule type="expression" dxfId="35" priority="11">
      <formula>AND(M$9&lt;&gt;"",M12&gt;=M$9)</formula>
    </cfRule>
    <cfRule type="expression" dxfId="34" priority="12">
      <formula>AND(M$10&lt;&gt;"",M12&lt;M$10)</formula>
    </cfRule>
    <cfRule type="expression" dxfId="33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2016:1:4:7:BEITOU</v>
      </c>
      <c r="AP77" s="27">
        <f t="shared" ref="AP77:AP88" ca="1" si="11">MATCH(AO77,INDIRECT(CONCATENATE($X$93,"$A:$A")),0)</f>
        <v>36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7</v>
      </c>
      <c r="AT77" s="21">
        <f t="shared" ca="1" si="12"/>
        <v>19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2016:1:5:7:BEITOU</v>
      </c>
      <c r="AP78" s="27">
        <f t="shared" ca="1" si="11"/>
        <v>68</v>
      </c>
      <c r="AQ78" s="21">
        <f t="shared" ca="1" si="12"/>
        <v>0</v>
      </c>
      <c r="AR78" s="21">
        <f t="shared" ca="1" si="12"/>
        <v>21</v>
      </c>
      <c r="AS78" s="21">
        <f t="shared" ca="1" si="12"/>
        <v>4</v>
      </c>
      <c r="AT78" s="21">
        <f t="shared" ca="1" si="12"/>
        <v>20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2016:2:1:7:BEITOU</v>
      </c>
      <c r="AP79" s="27">
        <f t="shared" ca="1" si="11"/>
        <v>100</v>
      </c>
      <c r="AQ79" s="21">
        <f t="shared" ca="1" si="12"/>
        <v>0</v>
      </c>
      <c r="AR79" s="21">
        <f t="shared" ca="1" si="12"/>
        <v>25</v>
      </c>
      <c r="AS79" s="21">
        <f t="shared" ca="1" si="12"/>
        <v>4</v>
      </c>
      <c r="AT79" s="21">
        <f t="shared" ca="1" si="12"/>
        <v>16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2016:2:2:7:BEITOU</v>
      </c>
      <c r="AP80" s="27">
        <f t="shared" ca="1" si="11"/>
        <v>132</v>
      </c>
      <c r="AQ80" s="21">
        <f t="shared" ca="1" si="12"/>
        <v>0</v>
      </c>
      <c r="AR80" s="21">
        <f t="shared" ca="1" si="12"/>
        <v>22</v>
      </c>
      <c r="AS80" s="21">
        <f t="shared" ca="1" si="12"/>
        <v>9</v>
      </c>
      <c r="AT80" s="21">
        <f t="shared" ca="1" si="12"/>
        <v>15</v>
      </c>
      <c r="AU80" s="21">
        <f t="shared" ca="1" si="12"/>
        <v>4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2016:2:3:7:BEITOU</v>
      </c>
      <c r="AP81" s="27">
        <f t="shared" ca="1" si="11"/>
        <v>164</v>
      </c>
      <c r="AQ81" s="21">
        <f t="shared" ca="1" si="12"/>
        <v>0</v>
      </c>
      <c r="AR81" s="21">
        <f t="shared" ca="1" si="12"/>
        <v>18</v>
      </c>
      <c r="AS81" s="21">
        <f t="shared" ca="1" si="12"/>
        <v>9</v>
      </c>
      <c r="AT81" s="21">
        <f t="shared" ca="1" si="12"/>
        <v>22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2016:2:4:7:BEITOU</v>
      </c>
      <c r="AP82" s="27">
        <f t="shared" ca="1" si="11"/>
        <v>196</v>
      </c>
      <c r="AQ82" s="21">
        <f t="shared" ca="1" si="12"/>
        <v>1</v>
      </c>
      <c r="AR82" s="21">
        <f t="shared" ca="1" si="12"/>
        <v>15</v>
      </c>
      <c r="AS82" s="21">
        <f t="shared" ca="1" si="12"/>
        <v>13</v>
      </c>
      <c r="AT82" s="21">
        <f t="shared" ca="1" si="12"/>
        <v>18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2016:3:1:7:BEITOU</v>
      </c>
      <c r="AP83" s="27">
        <f t="shared" ca="1" si="11"/>
        <v>227</v>
      </c>
      <c r="AQ83" s="21">
        <f t="shared" ca="1" si="12"/>
        <v>0</v>
      </c>
      <c r="AR83" s="21">
        <f t="shared" ca="1" si="12"/>
        <v>15</v>
      </c>
      <c r="AS83" s="21">
        <f t="shared" ca="1" si="12"/>
        <v>10</v>
      </c>
      <c r="AT83" s="21">
        <f t="shared" ca="1" si="12"/>
        <v>17</v>
      </c>
      <c r="AU83" s="21">
        <f t="shared" ca="1" si="12"/>
        <v>4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2016:3:2:7:BEITOU</v>
      </c>
      <c r="AP84" s="27">
        <f t="shared" ca="1" si="11"/>
        <v>258</v>
      </c>
      <c r="AQ84" s="21">
        <f t="shared" ca="1" si="12"/>
        <v>0</v>
      </c>
      <c r="AR84" s="21">
        <f t="shared" ca="1" si="12"/>
        <v>19</v>
      </c>
      <c r="AS84" s="21">
        <f t="shared" ca="1" si="12"/>
        <v>8</v>
      </c>
      <c r="AT84" s="21">
        <f t="shared" ca="1" si="12"/>
        <v>18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2016:3:3:7:BEITOU</v>
      </c>
      <c r="AP85" s="27">
        <f t="shared" ca="1" si="11"/>
        <v>287</v>
      </c>
      <c r="AQ85" s="21">
        <f t="shared" ca="1" si="12"/>
        <v>0</v>
      </c>
      <c r="AR85" s="21">
        <f t="shared" ca="1" si="12"/>
        <v>23</v>
      </c>
      <c r="AS85" s="21">
        <f t="shared" ca="1" si="12"/>
        <v>8</v>
      </c>
      <c r="AT85" s="21">
        <f t="shared" ca="1" si="12"/>
        <v>19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2016:3:4:7:BEITOU</v>
      </c>
      <c r="AP86" s="27">
        <f t="shared" ca="1" si="11"/>
        <v>317</v>
      </c>
      <c r="AQ86" s="21">
        <f t="shared" ca="1" si="12"/>
        <v>1</v>
      </c>
      <c r="AR86" s="21">
        <f t="shared" ca="1" si="12"/>
        <v>23</v>
      </c>
      <c r="AS86" s="21">
        <f t="shared" ca="1" si="12"/>
        <v>10</v>
      </c>
      <c r="AT86" s="21">
        <f t="shared" ca="1" si="12"/>
        <v>20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2016:4:1:7:BEITOU</v>
      </c>
      <c r="AP87" s="27">
        <f t="shared" ca="1" si="11"/>
        <v>346</v>
      </c>
      <c r="AQ87" s="21">
        <f t="shared" ca="1" si="12"/>
        <v>0</v>
      </c>
      <c r="AR87" s="21">
        <f t="shared" ca="1" si="12"/>
        <v>18</v>
      </c>
      <c r="AS87" s="21">
        <f t="shared" ca="1" si="12"/>
        <v>6</v>
      </c>
      <c r="AT87" s="21">
        <f t="shared" ca="1" si="12"/>
        <v>13</v>
      </c>
      <c r="AU87" s="21">
        <f t="shared" ca="1" si="12"/>
        <v>5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2016:4:2:7:BEITOU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1901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1874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2326</v>
      </c>
      <c r="E2" s="77" t="str">
        <f>$A$3</f>
        <v>南臺北地帶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2327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42470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SOUTH_ZONE_GRAPH!$AC$89</f>
        <v>14</v>
      </c>
      <c r="I5" s="90"/>
      <c r="J5" s="90"/>
      <c r="K5" s="91"/>
      <c r="L5" s="45">
        <f>$M$35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1963</v>
      </c>
      <c r="C12" s="64" t="str">
        <f>CONCATENATE(YEAR,":",MONTH,":",WEEK,":",WEEKDAY,":",$B12)</f>
        <v>2016:4:2:7:JINGXIN_ZL</v>
      </c>
      <c r="D12" s="64" t="e">
        <f>MATCH($C12,REPORT_DATA_BY_COMP!$A:$A,0)</f>
        <v>#N/A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2016:4:2:7:JINGXIN_S</v>
      </c>
      <c r="D13" s="64" t="e">
        <f>MATCH($C13,REPORT_DATA_BY_COMP!$A:$A,0)</f>
        <v>#N/A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2006</v>
      </c>
      <c r="C14" s="64" t="str">
        <f>CONCATENATE(YEAR,":",MONTH,":",WEEK,":",WEEKDAY,":",$B14)</f>
        <v>2016:4:2:7:MUZHA_E</v>
      </c>
      <c r="D14" s="64" t="e">
        <f>MATCH($C14,REPORT_DATA_BY_COMP!$A:$A,0)</f>
        <v>#N/A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2011</v>
      </c>
      <c r="C15" s="64" t="str">
        <f>CONCATENATE(YEAR,":",MONTH,":",WEEK,":",WEEKDAY,":",$B15)</f>
        <v>2016:4:2:7:MUZHA_S</v>
      </c>
      <c r="D15" s="64" t="e">
        <f>MATCH($C15,REPORT_DATA_BY_COMP!$A:$A,0)</f>
        <v>#N/A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2331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2158</v>
      </c>
      <c r="C18" s="64" t="str">
        <f>CONCATENATE(YEAR,":",MONTH,":",WEEK,":",WEEKDAY,":",$B18)</f>
        <v>2016:4:2:7:XINDIAN_E</v>
      </c>
      <c r="D18" s="64" t="e">
        <f>MATCH($C18,REPORT_DATA_BY_COMP!$A:$A,0)</f>
        <v>#N/A</v>
      </c>
      <c r="E18" s="65" t="str">
        <f>SUBSTITUTE(VLOOKUP($B18,COMP_LIST!$A:$AA,5,FALSE),"EL","")</f>
        <v>E. Stevenson DL / Mertz</v>
      </c>
      <c r="F18" s="4" t="str">
        <f>VLOOKUP($B18,COMP_LIST!$A:$AA,3,FALSE)</f>
        <v>Xindian E</v>
      </c>
      <c r="G18" s="4" t="str">
        <f>VLOOKUP($B18,COMP_LIST!$A:$AA,4,FALSE)</f>
        <v>新店長老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1871</v>
      </c>
      <c r="C19" s="64" t="str">
        <f>CONCATENATE(YEAR,":",MONTH,":",WEEK,":",WEEKDAY,":",$B19)</f>
        <v>2016:4:2:7:ANKANG_E</v>
      </c>
      <c r="D19" s="64" t="e">
        <f>MATCH($C19,REPORT_DATA_BY_COMP!$A:$A,0)</f>
        <v>#N/A</v>
      </c>
      <c r="E19" s="65" t="str">
        <f>SUBSTITUTE(VLOOKUP($B19,COMP_LIST!$A:$AA,5,FALSE),"EL","")</f>
        <v xml:space="preserve">E. Merrell / Griffin </v>
      </c>
      <c r="F19" s="4" t="str">
        <f>VLOOKUP($B19,COMP_LIST!$A:$AA,3,FALSE)</f>
        <v>Ankang E</v>
      </c>
      <c r="G19" s="4" t="str">
        <f>VLOOKUP($B19,COMP_LIST!$A:$AA,4,FALSE)</f>
        <v>安康長老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2162</v>
      </c>
      <c r="C20" s="64" t="str">
        <f>CONCATENATE(YEAR,":",MONTH,":",WEEK,":",WEEKDAY,":",$B20)</f>
        <v>2016:4:2:7:XINDIAN_S</v>
      </c>
      <c r="D20" s="64" t="e">
        <f>MATCH($C20,REPORT_DATA_BY_COMP!$A:$A,0)</f>
        <v>#N/A</v>
      </c>
      <c r="E20" s="65" t="str">
        <f>SUBSTITUTE(VLOOKUP($B20,COMP_LIST!$A:$AA,5,FALSE),"EL","")</f>
        <v>S. Nau  / Huang</v>
      </c>
      <c r="F20" s="4" t="str">
        <f>VLOOKUP($B20,COMP_LIST!$A:$AA,3,FALSE)</f>
        <v>Xindian S</v>
      </c>
      <c r="G20" s="4" t="str">
        <f>VLOOKUP($B20,COMP_LIST!$A:$AA,4,FALSE)</f>
        <v>新店姐妹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/>
      <c r="E21" s="8" t="s">
        <v>813</v>
      </c>
      <c r="F21" s="9"/>
      <c r="G21" s="9"/>
      <c r="H21" s="11">
        <f>SUM(H18:H20)</f>
        <v>0</v>
      </c>
      <c r="I21" s="11">
        <f t="shared" ref="I21:S21" si="1">SUM(I18:I20)</f>
        <v>0</v>
      </c>
      <c r="J21" s="11">
        <f t="shared" si="1"/>
        <v>0</v>
      </c>
      <c r="K21" s="11">
        <f t="shared" si="1"/>
        <v>0</v>
      </c>
      <c r="L21" s="11">
        <f t="shared" si="1"/>
        <v>0</v>
      </c>
      <c r="M21" s="57">
        <f t="shared" si="1"/>
        <v>0</v>
      </c>
      <c r="N21" s="11">
        <f t="shared" si="1"/>
        <v>0</v>
      </c>
      <c r="O21" s="11">
        <f t="shared" si="1"/>
        <v>0</v>
      </c>
      <c r="P21" s="11">
        <f t="shared" si="1"/>
        <v>0</v>
      </c>
      <c r="Q21" s="11">
        <f t="shared" si="1"/>
        <v>0</v>
      </c>
      <c r="R21" s="11">
        <f t="shared" si="1"/>
        <v>0</v>
      </c>
      <c r="S21" s="11">
        <f t="shared" si="1"/>
        <v>0</v>
      </c>
    </row>
    <row r="22" spans="1:19" ht="15" customHeight="1">
      <c r="A22" s="1" t="s">
        <v>2332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2221</v>
      </c>
      <c r="C23" s="64" t="str">
        <f>CONCATENATE(YEAR,":",MONTH,":",WEEK,":",WEEKDAY,":",$B23)</f>
        <v>2016:4:2:7:ZHONGHE_1_E</v>
      </c>
      <c r="D23" s="64" t="e">
        <f>MATCH($C23,REPORT_DATA_BY_COMP!$A:$A,0)</f>
        <v>#N/A</v>
      </c>
      <c r="E23" s="65" t="str">
        <f>SUBSTITUTE(VLOOKUP($B23,COMP_LIST!$A:$AA,5,FALSE),"EL","")</f>
        <v>E. Anderson / Van de Merwe</v>
      </c>
      <c r="F23" s="4" t="str">
        <f>VLOOKUP($B23,COMP_LIST!$A:$AA,3,FALSE)</f>
        <v>Zhonghe 1 E</v>
      </c>
      <c r="G23" s="4" t="str">
        <f>VLOOKUP($B23,COMP_LIST!$A:$AA,4,FALSE)</f>
        <v>中和 1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9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2226</v>
      </c>
      <c r="C24" s="64" t="str">
        <f>CONCATENATE(YEAR,":",MONTH,":",WEEK,":",WEEKDAY,":",$B24)</f>
        <v>2016:4:2:7:ZHONGHE_2_E</v>
      </c>
      <c r="D24" s="64" t="e">
        <f>MATCH($C24,REPORT_DATA_BY_COMP!$A:$A,0)</f>
        <v>#N/A</v>
      </c>
      <c r="E24" s="65" t="str">
        <f>SUBSTITUTE(VLOOKUP($B24,COMP_LIST!$A:$AA,5,FALSE),"EL","")</f>
        <v>E. Hamilton DL / Rushton</v>
      </c>
      <c r="F24" s="4" t="str">
        <f>VLOOKUP($B24,COMP_LIST!$A:$AA,3,FALSE)</f>
        <v>Zhonghe 2 E</v>
      </c>
      <c r="G24" s="4" t="str">
        <f>VLOOKUP($B24,COMP_LIST!$A:$AA,4,FALSE)</f>
        <v>中和 2 長老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2230</v>
      </c>
      <c r="C25" s="64" t="str">
        <f>CONCATENATE(YEAR,":",MONTH,":",WEEK,":",WEEKDAY,":",$B25)</f>
        <v>2016:4:2:7:ZHONGHE_2_S</v>
      </c>
      <c r="D25" s="64" t="e">
        <f>MATCH($C25,REPORT_DATA_BY_COMP!$A:$A,0)</f>
        <v>#N/A</v>
      </c>
      <c r="E25" s="65" t="str">
        <f>SUBSTITUTE(VLOOKUP($B25,COMP_LIST!$A:$AA,5,FALSE),"EL","")</f>
        <v>S. Westover  / Goo</v>
      </c>
      <c r="F25" s="4" t="str">
        <f>VLOOKUP($B25,COMP_LIST!$A:$AA,3,FALSE)</f>
        <v>Zhonghe 2 S</v>
      </c>
      <c r="G25" s="4" t="str">
        <f>VLOOKUP($B25,COMP_LIST!$A:$AA,4,FALSE)</f>
        <v>中和 2 姐妹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2206</v>
      </c>
      <c r="C26" s="64" t="str">
        <f>CONCATENATE(YEAR,":",MONTH,":",WEEK,":",WEEKDAY,":",$B26)</f>
        <v>2016:4:2:7:YONGHE_S</v>
      </c>
      <c r="D26" s="64" t="e">
        <f>MATCH($C26,REPORT_DATA_BY_COMP!$A:$A,0)</f>
        <v>#N/A</v>
      </c>
      <c r="E26" s="65" t="str">
        <f>SUBSTITUTE(VLOOKUP($B26,COMP_LIST!$A:$AA,5,FALSE),"EL","")</f>
        <v>S. Meyers STL / Beeston STL</v>
      </c>
      <c r="F26" s="4" t="str">
        <f>VLOOKUP($B26,COMP_LIST!$A:$AA,3,FALSE)</f>
        <v>Yonghe S</v>
      </c>
      <c r="G26" s="4" t="str">
        <f>VLOOKUP($B26,COMP_LIST!$A:$AA,4,FALSE)</f>
        <v>永和姐妹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 thickBot="1">
      <c r="A27" s="1"/>
      <c r="B27" s="1"/>
      <c r="E27" s="8" t="s">
        <v>813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0</v>
      </c>
      <c r="K27" s="11">
        <f t="shared" si="2"/>
        <v>0</v>
      </c>
      <c r="L27" s="48">
        <f t="shared" si="2"/>
        <v>0</v>
      </c>
      <c r="M27" s="69">
        <f t="shared" si="2"/>
        <v>0</v>
      </c>
      <c r="N27" s="51">
        <f t="shared" si="2"/>
        <v>0</v>
      </c>
      <c r="O27" s="11">
        <f t="shared" si="2"/>
        <v>0</v>
      </c>
      <c r="P27" s="11">
        <f t="shared" si="2"/>
        <v>0</v>
      </c>
      <c r="Q27" s="11">
        <f t="shared" si="2"/>
        <v>0</v>
      </c>
      <c r="R27" s="11">
        <f t="shared" si="2"/>
        <v>0</v>
      </c>
      <c r="S27" s="11">
        <f t="shared" si="2"/>
        <v>0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2016:4:1:7:SOUTH</v>
      </c>
      <c r="D30" s="64">
        <f>MATCH($C30,REPORT_DATA_BY_ZONE!$A:$A, 0)</f>
        <v>125</v>
      </c>
      <c r="E30" s="19" t="s">
        <v>790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30</v>
      </c>
      <c r="L30" s="47">
        <f>IFERROR(INDEX(REPORT_DATA_BY_ZONE!$A:$AH,$D30,MATCH(L$8,REPORT_DATA_BY_ZONE!$A$1:$AH$1,0)), "")</f>
        <v>1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61</v>
      </c>
      <c r="O30" s="10">
        <f>IFERROR(INDEX(REPORT_DATA_BY_ZONE!$A:$AH,$D30,MATCH(O$8,REPORT_DATA_BY_ZONE!$A$1:$AH$1,0)), "")</f>
        <v>21</v>
      </c>
      <c r="P30" s="10">
        <f>IFERROR(INDEX(REPORT_DATA_BY_ZONE!$A:$AH,$D30,MATCH(P$8,REPORT_DATA_BY_ZONE!$A$1:$AH$1,0)), "")</f>
        <v>79</v>
      </c>
      <c r="Q30" s="10">
        <f>IFERROR(INDEX(REPORT_DATA_BY_ZONE!$A:$AH,$D30,MATCH(Q$8,REPORT_DATA_BY_ZONE!$A$1:$AH$1,0)), "")</f>
        <v>65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2016:4:2:7:SOUTH</v>
      </c>
      <c r="D31" s="64" t="e">
        <f>MATCH($C31,REPORT_DATA_BY_ZONE!$A:$A, 0)</f>
        <v>#N/A</v>
      </c>
      <c r="E31" s="19" t="s">
        <v>789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CONCATENATE(YEAR,":",MONTH,":3:",WEEKLY_REPORT_DAY,":", $A$1)</f>
        <v>2016:4:3:7:SOUTH</v>
      </c>
      <c r="D32" s="64" t="e">
        <f>MATCH($C32,REPORT_DATA_BY_ZONE!$A:$A, 0)</f>
        <v>#N/A</v>
      </c>
      <c r="E32" s="19" t="s">
        <v>791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CONCATENATE(YEAR,":",MONTH,":4:",WEEKLY_REPORT_DAY,":", $A$1)</f>
        <v>2016:4:4:7:SOUTH</v>
      </c>
      <c r="D33" s="64" t="e">
        <f>MATCH($C33,REPORT_DATA_BY_ZONE!$A:$A, 0)</f>
        <v>#N/A</v>
      </c>
      <c r="E33" s="19" t="s">
        <v>792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CONCATENATE(YEAR,":",MONTH,":5:",WEEKLY_REPORT_DAY,":", $A$1)</f>
        <v>2016:4:5:7:SOUTH</v>
      </c>
      <c r="D34" s="64" t="e">
        <f>MATCH($C34,REPORT_DATA_BY_ZONE!$A:$A, 0)</f>
        <v>#N/A</v>
      </c>
      <c r="E34" s="19" t="s">
        <v>793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813</v>
      </c>
      <c r="F35" s="14"/>
      <c r="G35" s="14"/>
      <c r="H35" s="17">
        <f>SUM(H30:H34)</f>
        <v>0</v>
      </c>
      <c r="I35" s="17">
        <f t="shared" ref="I35:R35" si="3">SUM(I30:I34)</f>
        <v>1</v>
      </c>
      <c r="J35" s="17">
        <f t="shared" si="3"/>
        <v>15</v>
      </c>
      <c r="K35" s="17">
        <f t="shared" si="3"/>
        <v>30</v>
      </c>
      <c r="L35" s="49">
        <f t="shared" si="3"/>
        <v>1</v>
      </c>
      <c r="M35" s="17">
        <f t="shared" si="3"/>
        <v>1</v>
      </c>
      <c r="N35" s="52">
        <f t="shared" si="3"/>
        <v>61</v>
      </c>
      <c r="O35" s="17">
        <f t="shared" si="3"/>
        <v>21</v>
      </c>
      <c r="P35" s="17">
        <f t="shared" si="3"/>
        <v>79</v>
      </c>
      <c r="Q35" s="17">
        <f t="shared" si="3"/>
        <v>65</v>
      </c>
      <c r="R35" s="17">
        <f t="shared" si="3"/>
        <v>4</v>
      </c>
      <c r="S35" s="17">
        <f>SUM(S30:S34)</f>
        <v>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2" priority="1">
      <formula>J12=""</formula>
    </cfRule>
    <cfRule type="expression" dxfId="31" priority="2">
      <formula>AND(M$9&lt;&gt;"",M12&gt;=M$9)</formula>
    </cfRule>
    <cfRule type="expression" dxfId="30" priority="3">
      <formula>AND(M$10&lt;&gt;"",M12&lt;M$10)</formula>
    </cfRule>
    <cfRule type="expression" dxfId="2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2016:1:4:7:SOUTH</v>
      </c>
      <c r="AP77" s="27">
        <f t="shared" ref="AP77:AP88" ca="1" si="12">MATCH(AO77,INDIRECT(CONCATENATE($X$93,"$A:$A")),0)</f>
        <v>18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77</v>
      </c>
      <c r="AS77" s="21">
        <f t="shared" ca="1" si="13"/>
        <v>22</v>
      </c>
      <c r="AT77" s="21">
        <f t="shared" ca="1" si="13"/>
        <v>65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66</v>
      </c>
      <c r="AX77" s="21">
        <f t="shared" ref="AX77:AX88" si="16">3*$X$97</f>
        <v>33</v>
      </c>
      <c r="AY77" s="21">
        <f t="shared" ref="AY77:AY88" si="17">5*$X$97</f>
        <v>55</v>
      </c>
      <c r="AZ77" s="21">
        <f t="shared" ref="AZ77:AZ88" si="18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2016:1:5:7:SOUTH</v>
      </c>
      <c r="AP78" s="27">
        <f t="shared" ca="1" si="12"/>
        <v>29</v>
      </c>
      <c r="AQ78" s="21">
        <f t="shared" ca="1" si="13"/>
        <v>1</v>
      </c>
      <c r="AR78" s="21">
        <f t="shared" ca="1" si="13"/>
        <v>72</v>
      </c>
      <c r="AS78" s="21">
        <f t="shared" ca="1" si="13"/>
        <v>29</v>
      </c>
      <c r="AT78" s="21">
        <f t="shared" ca="1" si="13"/>
        <v>77</v>
      </c>
      <c r="AU78" s="21">
        <f t="shared" ca="1" si="13"/>
        <v>0</v>
      </c>
      <c r="AV78" s="21">
        <f t="shared" si="14"/>
        <v>3</v>
      </c>
      <c r="AW78" s="21">
        <f t="shared" si="15"/>
        <v>66</v>
      </c>
      <c r="AX78" s="21">
        <f t="shared" si="16"/>
        <v>33</v>
      </c>
      <c r="AY78" s="21">
        <f t="shared" si="17"/>
        <v>55</v>
      </c>
      <c r="AZ78" s="21">
        <f t="shared" si="18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2016:2:1:7:SOUTH</v>
      </c>
      <c r="AP79" s="27">
        <f t="shared" ca="1" si="12"/>
        <v>40</v>
      </c>
      <c r="AQ79" s="21">
        <f t="shared" ca="1" si="13"/>
        <v>0</v>
      </c>
      <c r="AR79" s="21">
        <f t="shared" ca="1" si="13"/>
        <v>81</v>
      </c>
      <c r="AS79" s="21">
        <f t="shared" ca="1" si="13"/>
        <v>17</v>
      </c>
      <c r="AT79" s="21">
        <f t="shared" ca="1" si="13"/>
        <v>71</v>
      </c>
      <c r="AU79" s="21">
        <f t="shared" ca="1" si="13"/>
        <v>0</v>
      </c>
      <c r="AV79" s="21">
        <f t="shared" si="14"/>
        <v>3</v>
      </c>
      <c r="AW79" s="21">
        <f t="shared" si="15"/>
        <v>66</v>
      </c>
      <c r="AX79" s="21">
        <f t="shared" si="16"/>
        <v>33</v>
      </c>
      <c r="AY79" s="21">
        <f t="shared" si="17"/>
        <v>55</v>
      </c>
      <c r="AZ79" s="21">
        <f t="shared" si="18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1</v>
      </c>
      <c r="AD80" s="21">
        <f t="shared" si="5"/>
        <v>10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2016:2:2:7:SOUTH</v>
      </c>
      <c r="AP80" s="27">
        <f t="shared" ca="1" si="12"/>
        <v>51</v>
      </c>
      <c r="AQ80" s="21">
        <f t="shared" ca="1" si="13"/>
        <v>0</v>
      </c>
      <c r="AR80" s="21">
        <f t="shared" ca="1" si="13"/>
        <v>80</v>
      </c>
      <c r="AS80" s="21">
        <f t="shared" ca="1" si="13"/>
        <v>34</v>
      </c>
      <c r="AT80" s="21">
        <f t="shared" ca="1" si="13"/>
        <v>75</v>
      </c>
      <c r="AU80" s="21">
        <f t="shared" ca="1" si="13"/>
        <v>2</v>
      </c>
      <c r="AV80" s="21">
        <f t="shared" si="14"/>
        <v>3</v>
      </c>
      <c r="AW80" s="21">
        <f t="shared" si="15"/>
        <v>66</v>
      </c>
      <c r="AX80" s="21">
        <f t="shared" si="16"/>
        <v>33</v>
      </c>
      <c r="AY80" s="21">
        <f t="shared" si="17"/>
        <v>55</v>
      </c>
      <c r="AZ80" s="21">
        <f t="shared" si="18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2016:2:3:7:SOUTH</v>
      </c>
      <c r="AP81" s="27">
        <f t="shared" ca="1" si="12"/>
        <v>62</v>
      </c>
      <c r="AQ81" s="21">
        <f t="shared" ca="1" si="13"/>
        <v>2</v>
      </c>
      <c r="AR81" s="21">
        <f t="shared" ca="1" si="13"/>
        <v>74</v>
      </c>
      <c r="AS81" s="21">
        <f t="shared" ca="1" si="13"/>
        <v>34</v>
      </c>
      <c r="AT81" s="21">
        <f t="shared" ca="1" si="13"/>
        <v>62</v>
      </c>
      <c r="AU81" s="21">
        <f t="shared" ca="1" si="13"/>
        <v>5</v>
      </c>
      <c r="AV81" s="21">
        <f t="shared" si="14"/>
        <v>3</v>
      </c>
      <c r="AW81" s="21">
        <f t="shared" si="15"/>
        <v>66</v>
      </c>
      <c r="AX81" s="21">
        <f t="shared" si="16"/>
        <v>33</v>
      </c>
      <c r="AY81" s="21">
        <f t="shared" si="17"/>
        <v>55</v>
      </c>
      <c r="AZ81" s="21">
        <f t="shared" si="18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2016:2:4:7:SOUTH</v>
      </c>
      <c r="AP82" s="27">
        <f t="shared" ca="1" si="12"/>
        <v>73</v>
      </c>
      <c r="AQ82" s="21">
        <f t="shared" ca="1" si="13"/>
        <v>3</v>
      </c>
      <c r="AR82" s="21">
        <f t="shared" ca="1" si="13"/>
        <v>74</v>
      </c>
      <c r="AS82" s="21">
        <f t="shared" ca="1" si="13"/>
        <v>36</v>
      </c>
      <c r="AT82" s="21">
        <f t="shared" ca="1" si="13"/>
        <v>67</v>
      </c>
      <c r="AU82" s="21">
        <f t="shared" ca="1" si="13"/>
        <v>9</v>
      </c>
      <c r="AV82" s="21">
        <f t="shared" si="14"/>
        <v>3</v>
      </c>
      <c r="AW82" s="21">
        <f t="shared" si="15"/>
        <v>66</v>
      </c>
      <c r="AX82" s="21">
        <f t="shared" si="16"/>
        <v>33</v>
      </c>
      <c r="AY82" s="21">
        <f t="shared" si="17"/>
        <v>55</v>
      </c>
      <c r="AZ82" s="21">
        <f t="shared" si="18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2016:3:1:7:SOUTH</v>
      </c>
      <c r="AP83" s="27">
        <f t="shared" ca="1" si="12"/>
        <v>84</v>
      </c>
      <c r="AQ83" s="21">
        <f t="shared" ca="1" si="13"/>
        <v>3</v>
      </c>
      <c r="AR83" s="21">
        <f t="shared" ca="1" si="13"/>
        <v>68</v>
      </c>
      <c r="AS83" s="21">
        <f t="shared" ca="1" si="13"/>
        <v>35</v>
      </c>
      <c r="AT83" s="21">
        <f t="shared" ca="1" si="13"/>
        <v>64</v>
      </c>
      <c r="AU83" s="21">
        <f t="shared" ca="1" si="13"/>
        <v>5</v>
      </c>
      <c r="AV83" s="21">
        <f t="shared" si="14"/>
        <v>3</v>
      </c>
      <c r="AW83" s="21">
        <f t="shared" si="15"/>
        <v>66</v>
      </c>
      <c r="AX83" s="21">
        <f t="shared" si="16"/>
        <v>33</v>
      </c>
      <c r="AY83" s="21">
        <f t="shared" si="17"/>
        <v>55</v>
      </c>
      <c r="AZ83" s="21">
        <f t="shared" si="18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2016:3:2:7:SOUTH</v>
      </c>
      <c r="AP84" s="27">
        <f t="shared" ca="1" si="12"/>
        <v>94</v>
      </c>
      <c r="AQ84" s="21">
        <f t="shared" ca="1" si="13"/>
        <v>0</v>
      </c>
      <c r="AR84" s="21">
        <f t="shared" ca="1" si="13"/>
        <v>63</v>
      </c>
      <c r="AS84" s="21">
        <f t="shared" ca="1" si="13"/>
        <v>31</v>
      </c>
      <c r="AT84" s="21">
        <f t="shared" ca="1" si="13"/>
        <v>56</v>
      </c>
      <c r="AU84" s="21">
        <f t="shared" ca="1" si="13"/>
        <v>5</v>
      </c>
      <c r="AV84" s="21">
        <f t="shared" si="14"/>
        <v>3</v>
      </c>
      <c r="AW84" s="21">
        <f t="shared" si="15"/>
        <v>66</v>
      </c>
      <c r="AX84" s="21">
        <f t="shared" si="16"/>
        <v>33</v>
      </c>
      <c r="AY84" s="21">
        <f t="shared" si="17"/>
        <v>55</v>
      </c>
      <c r="AZ84" s="21">
        <f t="shared" si="18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2016:3:3:7:SOUTH</v>
      </c>
      <c r="AP85" s="27">
        <f t="shared" ca="1" si="12"/>
        <v>104</v>
      </c>
      <c r="AQ85" s="21">
        <f t="shared" ca="1" si="13"/>
        <v>0</v>
      </c>
      <c r="AR85" s="21">
        <f t="shared" ca="1" si="13"/>
        <v>61</v>
      </c>
      <c r="AS85" s="21">
        <f t="shared" ca="1" si="13"/>
        <v>21</v>
      </c>
      <c r="AT85" s="21">
        <f t="shared" ca="1" si="13"/>
        <v>59</v>
      </c>
      <c r="AU85" s="21">
        <f t="shared" ca="1" si="13"/>
        <v>3</v>
      </c>
      <c r="AV85" s="21">
        <f t="shared" si="14"/>
        <v>3</v>
      </c>
      <c r="AW85" s="21">
        <f t="shared" si="15"/>
        <v>66</v>
      </c>
      <c r="AX85" s="21">
        <f t="shared" si="16"/>
        <v>33</v>
      </c>
      <c r="AY85" s="21">
        <f t="shared" si="17"/>
        <v>55</v>
      </c>
      <c r="AZ85" s="21">
        <f t="shared" si="18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2016:3:4:7:SOUTH</v>
      </c>
      <c r="AP86" s="27">
        <f t="shared" ca="1" si="12"/>
        <v>115</v>
      </c>
      <c r="AQ86" s="21">
        <f t="shared" ca="1" si="13"/>
        <v>3</v>
      </c>
      <c r="AR86" s="21">
        <f t="shared" ca="1" si="13"/>
        <v>62</v>
      </c>
      <c r="AS86" s="21">
        <f t="shared" ca="1" si="13"/>
        <v>28</v>
      </c>
      <c r="AT86" s="21">
        <f t="shared" ca="1" si="13"/>
        <v>36</v>
      </c>
      <c r="AU86" s="21">
        <f t="shared" ca="1" si="13"/>
        <v>6</v>
      </c>
      <c r="AV86" s="21">
        <f t="shared" si="14"/>
        <v>3</v>
      </c>
      <c r="AW86" s="21">
        <f t="shared" si="15"/>
        <v>66</v>
      </c>
      <c r="AX86" s="21">
        <f t="shared" si="16"/>
        <v>33</v>
      </c>
      <c r="AY86" s="21">
        <f t="shared" si="17"/>
        <v>55</v>
      </c>
      <c r="AZ86" s="21">
        <f t="shared" si="18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2016:4:1:7:SOUTH</v>
      </c>
      <c r="AP87" s="27">
        <f t="shared" ca="1" si="12"/>
        <v>125</v>
      </c>
      <c r="AQ87" s="21">
        <f t="shared" ca="1" si="13"/>
        <v>1</v>
      </c>
      <c r="AR87" s="21">
        <f t="shared" ca="1" si="13"/>
        <v>61</v>
      </c>
      <c r="AS87" s="21">
        <f t="shared" ca="1" si="13"/>
        <v>21</v>
      </c>
      <c r="AT87" s="21">
        <f t="shared" ca="1" si="13"/>
        <v>65</v>
      </c>
      <c r="AU87" s="21">
        <f t="shared" ca="1" si="13"/>
        <v>4</v>
      </c>
      <c r="AV87" s="21">
        <f t="shared" si="14"/>
        <v>3</v>
      </c>
      <c r="AW87" s="21">
        <f t="shared" si="15"/>
        <v>66</v>
      </c>
      <c r="AX87" s="21">
        <f t="shared" si="16"/>
        <v>33</v>
      </c>
      <c r="AY87" s="21">
        <f t="shared" si="17"/>
        <v>55</v>
      </c>
      <c r="AZ87" s="21">
        <f t="shared" si="18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2016:4:2:7:SOUTH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66</v>
      </c>
      <c r="AX88" s="21">
        <f t="shared" si="16"/>
        <v>33</v>
      </c>
      <c r="AY88" s="21">
        <f t="shared" si="17"/>
        <v>55</v>
      </c>
      <c r="AZ88" s="21">
        <f t="shared" si="18"/>
        <v>11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1874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2326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10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14</v>
      </c>
      <c r="AN100" s="27"/>
    </row>
    <row r="101" spans="23:50">
      <c r="W101" s="7" t="s">
        <v>443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26%</v>
      </c>
      <c r="Y102" s="30">
        <f ca="1">IFERROR(X101/SUM(X100:X101),"0")</f>
        <v>0.26315789473684209</v>
      </c>
      <c r="Z102" s="7" t="str">
        <f ca="1">TEXT(Y102,"00%")</f>
        <v>26%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120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1965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2503</v>
      </c>
      <c r="E2" s="77" t="str">
        <f>$A$3</f>
        <v>景新地區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42470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JINGXIN_DISTRICT_GRAPH!$AC$89</f>
        <v>15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1963</v>
      </c>
      <c r="C12" s="64" t="str">
        <f>CONCATENATE(YEAR,":",MONTH,":",WEEK,":",WEEKDAY,":",$B12)</f>
        <v>2016:4:2:7:JINGXIN_ZL</v>
      </c>
      <c r="D12" s="64" t="e">
        <f>MATCH($C12,REPORT_DATA_BY_COMP!$A:$A,0)</f>
        <v>#N/A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2016:4:2:7:JINGXIN_S</v>
      </c>
      <c r="D13" s="64" t="e">
        <f>MATCH($C13,REPORT_DATA_BY_COMP!$A:$A,0)</f>
        <v>#N/A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2006</v>
      </c>
      <c r="C14" s="64" t="str">
        <f>CONCATENATE(YEAR,":",MONTH,":",WEEK,":",WEEKDAY,":",$B14)</f>
        <v>2016:4:2:7:MUZHA_E</v>
      </c>
      <c r="D14" s="64" t="e">
        <f>MATCH($C14,REPORT_DATA_BY_COMP!$A:$A,0)</f>
        <v>#N/A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2011</v>
      </c>
      <c r="C15" s="64" t="str">
        <f>CONCATENATE(YEAR,":",MONTH,":",WEEK,":",WEEKDAY,":",$B15)</f>
        <v>2016:4:2:7:MUZHA_S</v>
      </c>
      <c r="D15" s="64" t="e">
        <f>MATCH($C15,REPORT_DATA_BY_COMP!$A:$A,0)</f>
        <v>#N/A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2016:4:1:7:JINGXIN</v>
      </c>
      <c r="D19" s="64">
        <f>MATCH($C19,REPORT_DATA_BY_DISTRICT!$A:$A, 0)</f>
        <v>350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29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CONCATENATE(YEAR,":",MONTH,":2:",WEEKLY_REPORT_DAY,":", $A$1)</f>
        <v>2016:4:2:7:JINGXIN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2016:4:3:7:JINGXIN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2016:4:4:7:JINGXIN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2016:4:5:7:JINGXIN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16</v>
      </c>
      <c r="L24" s="49">
        <f t="shared" si="1"/>
        <v>0</v>
      </c>
      <c r="M24" s="17">
        <f t="shared" si="1"/>
        <v>0</v>
      </c>
      <c r="N24" s="52">
        <f t="shared" si="1"/>
        <v>26</v>
      </c>
      <c r="O24" s="17">
        <f t="shared" si="1"/>
        <v>7</v>
      </c>
      <c r="P24" s="17">
        <f t="shared" si="1"/>
        <v>32</v>
      </c>
      <c r="Q24" s="17">
        <f t="shared" si="1"/>
        <v>29</v>
      </c>
      <c r="R24" s="17">
        <f t="shared" si="1"/>
        <v>1</v>
      </c>
      <c r="S24" s="17">
        <f>SUM(S19:S23)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8" priority="1">
      <formula>J12=""</formula>
    </cfRule>
    <cfRule type="expression" dxfId="27" priority="2">
      <formula>AND(M$9&lt;&gt;"",M12&gt;=M$9)</formula>
    </cfRule>
    <cfRule type="expression" dxfId="26" priority="3">
      <formula>AND(M$10&lt;&gt;"",M12&lt;M$10)</formula>
    </cfRule>
    <cfRule type="expression" dxfId="2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2016:1:4:7:JINGXIN</v>
      </c>
      <c r="AP77" s="27">
        <f t="shared" ref="AP77:AP88" ca="1" si="11">MATCH(AO77,INDIRECT(CONCATENATE($X$93,"$A:$A")),0)</f>
        <v>40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32</v>
      </c>
      <c r="AS77" s="21">
        <f t="shared" ca="1" si="12"/>
        <v>8</v>
      </c>
      <c r="AT77" s="21">
        <f t="shared" ca="1" si="12"/>
        <v>31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2016:1:5:7:JINGXIN</v>
      </c>
      <c r="AP78" s="27">
        <f t="shared" ca="1" si="11"/>
        <v>72</v>
      </c>
      <c r="AQ78" s="21">
        <f t="shared" ca="1" si="12"/>
        <v>0</v>
      </c>
      <c r="AR78" s="21">
        <f t="shared" ca="1" si="12"/>
        <v>26</v>
      </c>
      <c r="AS78" s="21">
        <f t="shared" ca="1" si="12"/>
        <v>13</v>
      </c>
      <c r="AT78" s="21">
        <f t="shared" ca="1" si="12"/>
        <v>37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2016:2:1:7:JINGXIN</v>
      </c>
      <c r="AP79" s="27">
        <f t="shared" ca="1" si="11"/>
        <v>104</v>
      </c>
      <c r="AQ79" s="21">
        <f t="shared" ca="1" si="12"/>
        <v>0</v>
      </c>
      <c r="AR79" s="21">
        <f t="shared" ca="1" si="12"/>
        <v>31</v>
      </c>
      <c r="AS79" s="21">
        <f t="shared" ca="1" si="12"/>
        <v>8</v>
      </c>
      <c r="AT79" s="21">
        <f t="shared" ca="1" si="12"/>
        <v>39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2016:2:2:7:JINGXIN</v>
      </c>
      <c r="AP80" s="27">
        <f t="shared" ca="1" si="11"/>
        <v>136</v>
      </c>
      <c r="AQ80" s="21">
        <f t="shared" ca="1" si="12"/>
        <v>0</v>
      </c>
      <c r="AR80" s="21">
        <f t="shared" ca="1" si="12"/>
        <v>28</v>
      </c>
      <c r="AS80" s="21">
        <f t="shared" ca="1" si="12"/>
        <v>14</v>
      </c>
      <c r="AT80" s="21">
        <f t="shared" ca="1" si="12"/>
        <v>22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2016:2:3:7:JINGXIN</v>
      </c>
      <c r="AP81" s="27">
        <f t="shared" ca="1" si="11"/>
        <v>168</v>
      </c>
      <c r="AQ81" s="21">
        <f t="shared" ca="1" si="12"/>
        <v>1</v>
      </c>
      <c r="AR81" s="21">
        <f t="shared" ca="1" si="12"/>
        <v>28</v>
      </c>
      <c r="AS81" s="21">
        <f t="shared" ca="1" si="12"/>
        <v>12</v>
      </c>
      <c r="AT81" s="21">
        <f t="shared" ca="1" si="12"/>
        <v>27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2016:2:4:7:JINGXIN</v>
      </c>
      <c r="AP82" s="27">
        <f t="shared" ca="1" si="11"/>
        <v>200</v>
      </c>
      <c r="AQ82" s="21">
        <f t="shared" ca="1" si="12"/>
        <v>2</v>
      </c>
      <c r="AR82" s="21">
        <f t="shared" ca="1" si="12"/>
        <v>25</v>
      </c>
      <c r="AS82" s="21">
        <f t="shared" ca="1" si="12"/>
        <v>9</v>
      </c>
      <c r="AT82" s="21">
        <f t="shared" ca="1" si="12"/>
        <v>27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2016:3:1:7:JINGXIN</v>
      </c>
      <c r="AP83" s="27">
        <f t="shared" ca="1" si="11"/>
        <v>231</v>
      </c>
      <c r="AQ83" s="21">
        <f t="shared" ca="1" si="12"/>
        <v>2</v>
      </c>
      <c r="AR83" s="21">
        <f t="shared" ca="1" si="12"/>
        <v>20</v>
      </c>
      <c r="AS83" s="21">
        <f t="shared" ca="1" si="12"/>
        <v>12</v>
      </c>
      <c r="AT83" s="21">
        <f t="shared" ca="1" si="12"/>
        <v>20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2016:3:2:7:JINGXIN</v>
      </c>
      <c r="AP84" s="27">
        <f t="shared" ca="1" si="11"/>
        <v>262</v>
      </c>
      <c r="AQ84" s="21">
        <f t="shared" ca="1" si="12"/>
        <v>0</v>
      </c>
      <c r="AR84" s="21">
        <f t="shared" ca="1" si="12"/>
        <v>20</v>
      </c>
      <c r="AS84" s="21">
        <f t="shared" ca="1" si="12"/>
        <v>11</v>
      </c>
      <c r="AT84" s="21">
        <f t="shared" ca="1" si="12"/>
        <v>26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2016:3:3:7:JINGXIN</v>
      </c>
      <c r="AP85" s="27">
        <f t="shared" ca="1" si="11"/>
        <v>291</v>
      </c>
      <c r="AQ85" s="21">
        <f t="shared" ca="1" si="12"/>
        <v>0</v>
      </c>
      <c r="AR85" s="21">
        <f t="shared" ca="1" si="12"/>
        <v>26</v>
      </c>
      <c r="AS85" s="21">
        <f t="shared" ca="1" si="12"/>
        <v>8</v>
      </c>
      <c r="AT85" s="21">
        <f t="shared" ca="1" si="12"/>
        <v>28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2016:3:4:7:JINGXIN</v>
      </c>
      <c r="AP86" s="27">
        <f t="shared" ca="1" si="11"/>
        <v>321</v>
      </c>
      <c r="AQ86" s="21">
        <f t="shared" ca="1" si="12"/>
        <v>2</v>
      </c>
      <c r="AR86" s="21">
        <f t="shared" ca="1" si="12"/>
        <v>23</v>
      </c>
      <c r="AS86" s="21">
        <f t="shared" ca="1" si="12"/>
        <v>10</v>
      </c>
      <c r="AT86" s="21">
        <f t="shared" ca="1" si="12"/>
        <v>14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2016:4:1:7:JINGXIN</v>
      </c>
      <c r="AP87" s="27">
        <f t="shared" ca="1" si="11"/>
        <v>350</v>
      </c>
      <c r="AQ87" s="21">
        <f t="shared" ca="1" si="12"/>
        <v>0</v>
      </c>
      <c r="AR87" s="21">
        <f t="shared" ca="1" si="12"/>
        <v>26</v>
      </c>
      <c r="AS87" s="21">
        <f t="shared" ca="1" si="12"/>
        <v>7</v>
      </c>
      <c r="AT87" s="21">
        <f t="shared" ca="1" si="12"/>
        <v>29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2016:4:2:7:JINGXIN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2016  15</v>
      </c>
    </row>
    <row r="107" spans="23:50" ht="23.25">
      <c r="W107" s="7" t="s">
        <v>1464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2505</v>
      </c>
      <c r="E2" s="77" t="str">
        <f>$A$3</f>
        <v>新店地區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42470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XINDIAN_DISTRICT_GRAPH!$AC$89</f>
        <v>3</v>
      </c>
      <c r="I5" s="90"/>
      <c r="J5" s="90"/>
      <c r="K5" s="91"/>
      <c r="L5" s="45">
        <f>$M$23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2331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2158</v>
      </c>
      <c r="C12" s="64" t="str">
        <f>CONCATENATE(YEAR,":",MONTH,":",WEEK,":",WEEKDAY,":",$B12)</f>
        <v>2016:4:2:7:XINDIAN_E</v>
      </c>
      <c r="D12" s="64" t="e">
        <f>MATCH($C12,REPORT_DATA_BY_COMP!$A:$A,0)</f>
        <v>#N/A</v>
      </c>
      <c r="E12" s="65" t="str">
        <f>SUBSTITUTE(VLOOKUP($B12,COMP_LIST!$A:$AA,5,FALSE),"EL","")</f>
        <v>E. Stevenson DL / Mertz</v>
      </c>
      <c r="F12" s="4" t="str">
        <f>VLOOKUP($B12,COMP_LIST!$A:$AA,3,FALSE)</f>
        <v>Xindian E</v>
      </c>
      <c r="G12" s="4" t="str">
        <f>VLOOKUP($B12,COMP_LIST!$A:$AA,4,FALSE)</f>
        <v>新店長老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1871</v>
      </c>
      <c r="C13" s="64" t="str">
        <f>CONCATENATE(YEAR,":",MONTH,":",WEEK,":",WEEKDAY,":",$B13)</f>
        <v>2016:4:2:7:ANKANG_E</v>
      </c>
      <c r="D13" s="64" t="e">
        <f>MATCH($C13,REPORT_DATA_BY_COMP!$A:$A,0)</f>
        <v>#N/A</v>
      </c>
      <c r="E13" s="65" t="str">
        <f>SUBSTITUTE(VLOOKUP($B13,COMP_LIST!$A:$AA,5,FALSE),"EL","")</f>
        <v xml:space="preserve">E. Merrell / Griffin </v>
      </c>
      <c r="F13" s="4" t="str">
        <f>VLOOKUP($B13,COMP_LIST!$A:$AA,3,FALSE)</f>
        <v>Ankang E</v>
      </c>
      <c r="G13" s="4" t="str">
        <f>VLOOKUP($B13,COMP_LIST!$A:$AA,4,FALSE)</f>
        <v>安康長老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2162</v>
      </c>
      <c r="C14" s="64" t="str">
        <f>CONCATENATE(YEAR,":",MONTH,":",WEEK,":",WEEKDAY,":",$B14)</f>
        <v>2016:4:2:7:XINDIAN_S</v>
      </c>
      <c r="D14" s="64" t="e">
        <f>MATCH($C14,REPORT_DATA_BY_COMP!$A:$A,0)</f>
        <v>#N/A</v>
      </c>
      <c r="E14" s="65" t="str">
        <f>SUBSTITUTE(VLOOKUP($B14,COMP_LIST!$A:$AA,5,FALSE),"EL","")</f>
        <v>S. Nau  / Huang</v>
      </c>
      <c r="F14" s="4" t="str">
        <f>VLOOKUP($B14,COMP_LIST!$A:$AA,3,FALSE)</f>
        <v>Xindian S</v>
      </c>
      <c r="G14" s="4" t="str">
        <f>VLOOKUP($B14,COMP_LIST!$A:$AA,4,FALSE)</f>
        <v>新店姐妹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2016:4:1:7:XINDIAN</v>
      </c>
      <c r="D18" s="64">
        <f>MATCH($C18,REPORT_DATA_BY_DISTRICT!$A:$A, 0)</f>
        <v>363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18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2016:4:2:7:XINDIAN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2016:4:3:7:XINDIAN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2016:4:4:7:XINDIAN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2016:4:5:7:XINDIAN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5</v>
      </c>
      <c r="K23" s="17">
        <f t="shared" si="1"/>
        <v>5</v>
      </c>
      <c r="L23" s="49">
        <f t="shared" si="1"/>
        <v>0</v>
      </c>
      <c r="M23" s="17">
        <f t="shared" si="1"/>
        <v>0</v>
      </c>
      <c r="N23" s="52">
        <f t="shared" si="1"/>
        <v>12</v>
      </c>
      <c r="O23" s="17">
        <f t="shared" si="1"/>
        <v>3</v>
      </c>
      <c r="P23" s="17">
        <f t="shared" si="1"/>
        <v>18</v>
      </c>
      <c r="Q23" s="17">
        <f t="shared" si="1"/>
        <v>14</v>
      </c>
      <c r="R23" s="17">
        <f t="shared" si="1"/>
        <v>1</v>
      </c>
      <c r="S23" s="17">
        <f>SUM(S18:S22)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4" priority="1">
      <formula>J12=""</formula>
    </cfRule>
    <cfRule type="expression" dxfId="23" priority="2">
      <formula>AND(M$9&lt;&gt;"",M12&gt;=M$9)</formula>
    </cfRule>
    <cfRule type="expression" dxfId="22" priority="3">
      <formula>AND(M$10&lt;&gt;"",M12&lt;M$10)</formula>
    </cfRule>
    <cfRule type="expression" dxfId="2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2016:1:4:7:XINDIAN</v>
      </c>
      <c r="AP77" s="27">
        <f t="shared" ref="AP77:AP88" ca="1" si="11">MATCH(AO77,INDIRECT(CONCATENATE($X$93,"$A:$A")),0)</f>
        <v>56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6</v>
      </c>
      <c r="AT77" s="21">
        <f t="shared" ca="1" si="12"/>
        <v>10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2016:1:5:7:XINDIAN</v>
      </c>
      <c r="AP78" s="27">
        <f t="shared" ca="1" si="11"/>
        <v>88</v>
      </c>
      <c r="AQ78" s="21">
        <f t="shared" ca="1" si="12"/>
        <v>0</v>
      </c>
      <c r="AR78" s="21">
        <f t="shared" ca="1" si="12"/>
        <v>13</v>
      </c>
      <c r="AS78" s="21">
        <f t="shared" ca="1" si="12"/>
        <v>7</v>
      </c>
      <c r="AT78" s="21">
        <f t="shared" ca="1" si="12"/>
        <v>19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2016:2:1:7:XINDIAN</v>
      </c>
      <c r="AP79" s="27">
        <f t="shared" ca="1" si="11"/>
        <v>120</v>
      </c>
      <c r="AQ79" s="21">
        <f t="shared" ca="1" si="12"/>
        <v>0</v>
      </c>
      <c r="AR79" s="21">
        <f t="shared" ca="1" si="12"/>
        <v>16</v>
      </c>
      <c r="AS79" s="21">
        <f t="shared" ca="1" si="12"/>
        <v>7</v>
      </c>
      <c r="AT79" s="21">
        <f t="shared" ca="1" si="12"/>
        <v>16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2016:2:2:7:XINDIAN</v>
      </c>
      <c r="AP80" s="27">
        <f t="shared" ca="1" si="11"/>
        <v>152</v>
      </c>
      <c r="AQ80" s="21">
        <f t="shared" ca="1" si="12"/>
        <v>0</v>
      </c>
      <c r="AR80" s="21">
        <f t="shared" ca="1" si="12"/>
        <v>20</v>
      </c>
      <c r="AS80" s="21">
        <f t="shared" ca="1" si="12"/>
        <v>7</v>
      </c>
      <c r="AT80" s="21">
        <f t="shared" ca="1" si="12"/>
        <v>23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2016:2:3:7:XINDIAN</v>
      </c>
      <c r="AP81" s="27">
        <f t="shared" ca="1" si="11"/>
        <v>184</v>
      </c>
      <c r="AQ81" s="21">
        <f t="shared" ca="1" si="12"/>
        <v>1</v>
      </c>
      <c r="AR81" s="21">
        <f t="shared" ca="1" si="12"/>
        <v>19</v>
      </c>
      <c r="AS81" s="21">
        <f t="shared" ca="1" si="12"/>
        <v>11</v>
      </c>
      <c r="AT81" s="21">
        <f t="shared" ca="1" si="12"/>
        <v>16</v>
      </c>
      <c r="AU81" s="21">
        <f t="shared" ca="1" si="12"/>
        <v>2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2016:2:4:7:XINDIAN</v>
      </c>
      <c r="AP82" s="27">
        <f t="shared" ca="1" si="11"/>
        <v>215</v>
      </c>
      <c r="AQ82" s="21">
        <f t="shared" ca="1" si="12"/>
        <v>1</v>
      </c>
      <c r="AR82" s="21">
        <f t="shared" ca="1" si="12"/>
        <v>16</v>
      </c>
      <c r="AS82" s="21">
        <f t="shared" ca="1" si="12"/>
        <v>11</v>
      </c>
      <c r="AT82" s="21">
        <f t="shared" ca="1" si="12"/>
        <v>11</v>
      </c>
      <c r="AU82" s="21">
        <f t="shared" ca="1" si="12"/>
        <v>3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2016:3:1:7:XINDIAN</v>
      </c>
      <c r="AP83" s="27">
        <f t="shared" ca="1" si="11"/>
        <v>246</v>
      </c>
      <c r="AQ83" s="21">
        <f t="shared" ca="1" si="12"/>
        <v>0</v>
      </c>
      <c r="AR83" s="21">
        <f t="shared" ca="1" si="12"/>
        <v>14</v>
      </c>
      <c r="AS83" s="21">
        <f t="shared" ca="1" si="12"/>
        <v>10</v>
      </c>
      <c r="AT83" s="21">
        <f t="shared" ca="1" si="12"/>
        <v>18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2016:3:2:7:XINDIAN</v>
      </c>
      <c r="AP84" s="27">
        <f t="shared" ca="1" si="11"/>
        <v>275</v>
      </c>
      <c r="AQ84" s="21">
        <f t="shared" ca="1" si="12"/>
        <v>0</v>
      </c>
      <c r="AR84" s="21">
        <f t="shared" ca="1" si="12"/>
        <v>12</v>
      </c>
      <c r="AS84" s="21">
        <f t="shared" ca="1" si="12"/>
        <v>10</v>
      </c>
      <c r="AT84" s="21">
        <f t="shared" ca="1" si="12"/>
        <v>15</v>
      </c>
      <c r="AU84" s="21">
        <f t="shared" ca="1" si="12"/>
        <v>2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2016:3:3:7:XINDIAN</v>
      </c>
      <c r="AP85" s="27">
        <f t="shared" ca="1" si="11"/>
        <v>305</v>
      </c>
      <c r="AQ85" s="21">
        <f t="shared" ca="1" si="12"/>
        <v>0</v>
      </c>
      <c r="AR85" s="21">
        <f t="shared" ca="1" si="12"/>
        <v>10</v>
      </c>
      <c r="AS85" s="21">
        <f t="shared" ca="1" si="12"/>
        <v>3</v>
      </c>
      <c r="AT85" s="21">
        <f t="shared" ca="1" si="12"/>
        <v>9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2016:3:4:7:XINDIAN</v>
      </c>
      <c r="AP86" s="27">
        <f t="shared" ca="1" si="11"/>
        <v>334</v>
      </c>
      <c r="AQ86" s="21">
        <f t="shared" ca="1" si="12"/>
        <v>1</v>
      </c>
      <c r="AR86" s="21">
        <f t="shared" ca="1" si="12"/>
        <v>14</v>
      </c>
      <c r="AS86" s="21">
        <f t="shared" ca="1" si="12"/>
        <v>7</v>
      </c>
      <c r="AT86" s="21">
        <f t="shared" ca="1" si="12"/>
        <v>7</v>
      </c>
      <c r="AU86" s="21">
        <f t="shared" ca="1" si="12"/>
        <v>4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2016:4:1:7:XINDIAN</v>
      </c>
      <c r="AP87" s="27">
        <f t="shared" ca="1" si="11"/>
        <v>363</v>
      </c>
      <c r="AQ87" s="21">
        <f t="shared" ca="1" si="12"/>
        <v>0</v>
      </c>
      <c r="AR87" s="21">
        <f t="shared" ca="1" si="12"/>
        <v>12</v>
      </c>
      <c r="AS87" s="21">
        <f t="shared" ca="1" si="12"/>
        <v>3</v>
      </c>
      <c r="AT87" s="21">
        <f t="shared" ca="1" si="12"/>
        <v>14</v>
      </c>
      <c r="AU87" s="21">
        <f t="shared" ca="1" si="12"/>
        <v>1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2016:4:2:7:XINDIAN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2506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2016  3</v>
      </c>
    </row>
    <row r="107" spans="23:50" ht="23.25">
      <c r="W107" s="7" t="s">
        <v>1464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2507</v>
      </c>
      <c r="E2" s="77" t="str">
        <f>$A$3</f>
        <v>雙和地區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42470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SHUANGHE_DISTRICT_GRAPH!$AC$89</f>
        <v>4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2332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2221</v>
      </c>
      <c r="C12" s="64" t="str">
        <f>CONCATENATE(YEAR,":",MONTH,":",WEEK,":",WEEKDAY,":",$B12)</f>
        <v>2016:4:2:7:ZHONGHE_1_E</v>
      </c>
      <c r="D12" s="64" t="e">
        <f>MATCH($C12,REPORT_DATA_BY_COMP!$A:$A,0)</f>
        <v>#N/A</v>
      </c>
      <c r="E12" s="65" t="str">
        <f>SUBSTITUTE(VLOOKUP($B12,COMP_LIST!$A:$AA,5,FALSE),"EL","")</f>
        <v>E. Anderson / Van de Merwe</v>
      </c>
      <c r="F12" s="4" t="str">
        <f>VLOOKUP($B12,COMP_LIST!$A:$AA,3,FALSE)</f>
        <v>Zhonghe 1 E</v>
      </c>
      <c r="G12" s="4" t="str">
        <f>VLOOKUP($B12,COMP_LIST!$A:$AA,4,FALSE)</f>
        <v>中和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2226</v>
      </c>
      <c r="C13" s="64" t="str">
        <f>CONCATENATE(YEAR,":",MONTH,":",WEEK,":",WEEKDAY,":",$B13)</f>
        <v>2016:4:2:7:ZHONGHE_2_E</v>
      </c>
      <c r="D13" s="64" t="e">
        <f>MATCH($C13,REPORT_DATA_BY_COMP!$A:$A,0)</f>
        <v>#N/A</v>
      </c>
      <c r="E13" s="65" t="str">
        <f>SUBSTITUTE(VLOOKUP($B13,COMP_LIST!$A:$AA,5,FALSE),"EL","")</f>
        <v>E. Hamilton DL / Rushton</v>
      </c>
      <c r="F13" s="4" t="str">
        <f>VLOOKUP($B13,COMP_LIST!$A:$AA,3,FALSE)</f>
        <v>Zhonghe 2 E</v>
      </c>
      <c r="G13" s="4" t="str">
        <f>VLOOKUP($B13,COMP_LIST!$A:$AA,4,FALSE)</f>
        <v>中和 2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2230</v>
      </c>
      <c r="C14" s="64" t="str">
        <f>CONCATENATE(YEAR,":",MONTH,":",WEEK,":",WEEKDAY,":",$B14)</f>
        <v>2016:4:2:7:ZHONGHE_2_S</v>
      </c>
      <c r="D14" s="64" t="e">
        <f>MATCH($C14,REPORT_DATA_BY_COMP!$A:$A,0)</f>
        <v>#N/A</v>
      </c>
      <c r="E14" s="65" t="str">
        <f>SUBSTITUTE(VLOOKUP($B14,COMP_LIST!$A:$AA,5,FALSE),"EL","")</f>
        <v>S. Westover  / Goo</v>
      </c>
      <c r="F14" s="4" t="str">
        <f>VLOOKUP($B14,COMP_LIST!$A:$AA,3,FALSE)</f>
        <v>Zhonghe 2 S</v>
      </c>
      <c r="G14" s="4" t="str">
        <f>VLOOKUP($B14,COMP_LIST!$A:$AA,4,FALSE)</f>
        <v>中和 2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2206</v>
      </c>
      <c r="C15" s="64" t="str">
        <f>CONCATENATE(YEAR,":",MONTH,":",WEEK,":",WEEKDAY,":",$B15)</f>
        <v>2016:4:2:7:YONGHE_S</v>
      </c>
      <c r="D15" s="64" t="e">
        <f>MATCH($C15,REPORT_DATA_BY_COMP!$A:$A,0)</f>
        <v>#N/A</v>
      </c>
      <c r="E15" s="65" t="str">
        <f>SUBSTITUTE(VLOOKUP($B15,COMP_LIST!$A:$AA,5,FALSE),"EL","")</f>
        <v>S. Meyers STL / Beeston STL</v>
      </c>
      <c r="F15" s="4" t="str">
        <f>VLOOKUP($B15,COMP_LIST!$A:$AA,3,FALSE)</f>
        <v>Yonghe S</v>
      </c>
      <c r="G15" s="4" t="str">
        <f>VLOOKUP($B15,COMP_LIST!$A:$AA,4,FALSE)</f>
        <v>永和姐妹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2016:4:1:7:SHUANGHE</v>
      </c>
      <c r="D19" s="64">
        <f>MATCH($C19,REPORT_DATA_BY_DISTRICT!$A:$A, 0)</f>
        <v>354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2016:4:2:7:SHUANGHE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2016:4:3:7:SHUANGHE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2016:4:4:7:SHUANGHE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2016:4:5:7:SHUANGHE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9</v>
      </c>
      <c r="L24" s="49">
        <f t="shared" si="1"/>
        <v>1</v>
      </c>
      <c r="M24" s="17">
        <f t="shared" si="1"/>
        <v>1</v>
      </c>
      <c r="N24" s="52">
        <f t="shared" si="1"/>
        <v>23</v>
      </c>
      <c r="O24" s="17">
        <f t="shared" si="1"/>
        <v>11</v>
      </c>
      <c r="P24" s="17">
        <f t="shared" si="1"/>
        <v>29</v>
      </c>
      <c r="Q24" s="17">
        <f t="shared" si="1"/>
        <v>22</v>
      </c>
      <c r="R24" s="17">
        <f t="shared" si="1"/>
        <v>2</v>
      </c>
      <c r="S24" s="17">
        <f>SUM(S19:S23)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0" priority="1">
      <formula>J12=""</formula>
    </cfRule>
    <cfRule type="expression" dxfId="19" priority="2">
      <formula>AND(M$9&lt;&gt;"",M12&gt;=M$9)</formula>
    </cfRule>
    <cfRule type="expression" dxfId="18" priority="3">
      <formula>AND(M$10&lt;&gt;"",M12&lt;M$10)</formula>
    </cfRule>
    <cfRule type="expression" dxfId="1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2016:1:4:7:SHUANGHE</v>
      </c>
      <c r="AP77" s="27">
        <f t="shared" ref="AP77:AP88" ca="1" si="11">MATCH(AO77,INDIRECT(CONCATENATE($X$93,"$A:$A")),0)</f>
        <v>45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35</v>
      </c>
      <c r="AS77" s="21">
        <f t="shared" ca="1" si="12"/>
        <v>8</v>
      </c>
      <c r="AT77" s="21">
        <f t="shared" ca="1" si="12"/>
        <v>24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2016:1:5:7:SHUANGHE</v>
      </c>
      <c r="AP78" s="27">
        <f t="shared" ca="1" si="11"/>
        <v>77</v>
      </c>
      <c r="AQ78" s="21">
        <f t="shared" ca="1" si="12"/>
        <v>1</v>
      </c>
      <c r="AR78" s="21">
        <f t="shared" ca="1" si="12"/>
        <v>33</v>
      </c>
      <c r="AS78" s="21">
        <f t="shared" ca="1" si="12"/>
        <v>9</v>
      </c>
      <c r="AT78" s="21">
        <f t="shared" ca="1" si="12"/>
        <v>21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2016:2:1:7:SHUANGHE</v>
      </c>
      <c r="AP79" s="27">
        <f t="shared" ca="1" si="11"/>
        <v>109</v>
      </c>
      <c r="AQ79" s="21">
        <f t="shared" ca="1" si="12"/>
        <v>0</v>
      </c>
      <c r="AR79" s="21">
        <f t="shared" ca="1" si="12"/>
        <v>34</v>
      </c>
      <c r="AS79" s="21">
        <f t="shared" ca="1" si="12"/>
        <v>2</v>
      </c>
      <c r="AT79" s="21">
        <f t="shared" ca="1" si="12"/>
        <v>16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2016:2:2:7:SHUANGHE</v>
      </c>
      <c r="AP80" s="27">
        <f t="shared" ca="1" si="11"/>
        <v>141</v>
      </c>
      <c r="AQ80" s="21">
        <f t="shared" ca="1" si="12"/>
        <v>0</v>
      </c>
      <c r="AR80" s="21">
        <f t="shared" ca="1" si="12"/>
        <v>32</v>
      </c>
      <c r="AS80" s="21">
        <f t="shared" ca="1" si="12"/>
        <v>13</v>
      </c>
      <c r="AT80" s="21">
        <f t="shared" ca="1" si="12"/>
        <v>30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2016:2:3:7:SHUANGHE</v>
      </c>
      <c r="AP81" s="27">
        <f t="shared" ca="1" si="11"/>
        <v>173</v>
      </c>
      <c r="AQ81" s="21">
        <f t="shared" ca="1" si="12"/>
        <v>0</v>
      </c>
      <c r="AR81" s="21">
        <f t="shared" ca="1" si="12"/>
        <v>27</v>
      </c>
      <c r="AS81" s="21">
        <f t="shared" ca="1" si="12"/>
        <v>11</v>
      </c>
      <c r="AT81" s="21">
        <f t="shared" ca="1" si="12"/>
        <v>19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2016:2:4:7:SHUANGHE</v>
      </c>
      <c r="AP82" s="27">
        <f t="shared" ca="1" si="11"/>
        <v>205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16</v>
      </c>
      <c r="AT82" s="21">
        <f t="shared" ca="1" si="12"/>
        <v>29</v>
      </c>
      <c r="AU82" s="21">
        <f t="shared" ca="1" si="12"/>
        <v>6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2016:3:1:7:SHUANGHE</v>
      </c>
      <c r="AP83" s="27">
        <f t="shared" ca="1" si="11"/>
        <v>236</v>
      </c>
      <c r="AQ83" s="21">
        <f t="shared" ca="1" si="12"/>
        <v>1</v>
      </c>
      <c r="AR83" s="21">
        <f t="shared" ca="1" si="12"/>
        <v>34</v>
      </c>
      <c r="AS83" s="21">
        <f t="shared" ca="1" si="12"/>
        <v>13</v>
      </c>
      <c r="AT83" s="21">
        <f t="shared" ca="1" si="12"/>
        <v>26</v>
      </c>
      <c r="AU83" s="21">
        <f t="shared" ca="1" si="12"/>
        <v>5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2016:3:2:7:SHUANGHE</v>
      </c>
      <c r="AP84" s="27">
        <f t="shared" ca="1" si="11"/>
        <v>266</v>
      </c>
      <c r="AQ84" s="21">
        <f t="shared" ca="1" si="12"/>
        <v>0</v>
      </c>
      <c r="AR84" s="21">
        <f t="shared" ca="1" si="12"/>
        <v>31</v>
      </c>
      <c r="AS84" s="21">
        <f t="shared" ca="1" si="12"/>
        <v>10</v>
      </c>
      <c r="AT84" s="21">
        <f t="shared" ca="1" si="12"/>
        <v>15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2016:3:3:7:SHUANGHE</v>
      </c>
      <c r="AP85" s="27">
        <f t="shared" ca="1" si="11"/>
        <v>295</v>
      </c>
      <c r="AQ85" s="21">
        <f t="shared" ca="1" si="12"/>
        <v>0</v>
      </c>
      <c r="AR85" s="21">
        <f t="shared" ca="1" si="12"/>
        <v>25</v>
      </c>
      <c r="AS85" s="21">
        <f t="shared" ca="1" si="12"/>
        <v>10</v>
      </c>
      <c r="AT85" s="21">
        <f t="shared" ca="1" si="12"/>
        <v>22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2016:3:4:7:SHUANGHE</v>
      </c>
      <c r="AP86" s="27">
        <f t="shared" ca="1" si="11"/>
        <v>325</v>
      </c>
      <c r="AQ86" s="21">
        <f t="shared" ca="1" si="12"/>
        <v>0</v>
      </c>
      <c r="AR86" s="21">
        <f t="shared" ca="1" si="12"/>
        <v>25</v>
      </c>
      <c r="AS86" s="21">
        <f t="shared" ca="1" si="12"/>
        <v>11</v>
      </c>
      <c r="AT86" s="21">
        <f t="shared" ca="1" si="12"/>
        <v>15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2016:4:1:7:SHUANGHE</v>
      </c>
      <c r="AP87" s="27">
        <f t="shared" ca="1" si="11"/>
        <v>354</v>
      </c>
      <c r="AQ87" s="21">
        <f t="shared" ca="1" si="12"/>
        <v>1</v>
      </c>
      <c r="AR87" s="21">
        <f t="shared" ca="1" si="12"/>
        <v>23</v>
      </c>
      <c r="AS87" s="21">
        <f t="shared" ca="1" si="12"/>
        <v>11</v>
      </c>
      <c r="AT87" s="21">
        <f t="shared" ca="1" si="12"/>
        <v>22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2016:4:2:7:SHUANGHE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2208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1896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2333</v>
      </c>
      <c r="E2" s="77" t="str">
        <f>$A$3</f>
        <v>西臺北地帶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2334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42470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WEST_ZONE_GRAPH!$AC$89</f>
        <v>14</v>
      </c>
      <c r="I5" s="90"/>
      <c r="J5" s="90"/>
      <c r="K5" s="91"/>
      <c r="L5" s="45">
        <f>$M$33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2130</v>
      </c>
      <c r="C12" s="64" t="str">
        <f>CONCATENATE(YEAR,":",MONTH,":",WEEK,":",WEEKDAY,":",$B12)</f>
        <v>2016:4:2:7:TUCHENG_ZL</v>
      </c>
      <c r="D12" s="64">
        <f>MATCH($C12,REPORT_DATA_BY_COMP!$A:$A,0)</f>
        <v>1176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2134</v>
      </c>
      <c r="C13" s="64" t="str">
        <f>CONCATENATE(YEAR,":",MONTH,":",WEEK,":",WEEKDAY,":",$B13)</f>
        <v>2016:4:2:7:TUCHENG_S</v>
      </c>
      <c r="D13" s="64" t="e">
        <f>MATCH($C13,REPORT_DATA_BY_COMP!$A:$A,0)</f>
        <v>#N/A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2016:4:2:7:SANXIA_A_E</v>
      </c>
      <c r="D14" s="64" t="e">
        <f>MATCH($C14,REPORT_DATA_BY_COMP!$A:$A,0)</f>
        <v>#N/A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2045</v>
      </c>
      <c r="C15" s="64" t="str">
        <f>CONCATENATE(YEAR,":",MONTH,":",WEEK,":",WEEKDAY,":",$B15)</f>
        <v>2016:4:2:7:SANXIA_B_E</v>
      </c>
      <c r="D15" s="64" t="e">
        <f>MATCH($C15,REPORT_DATA_BY_COMP!$A:$A,0)</f>
        <v>#N/A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2</v>
      </c>
      <c r="L16" s="48">
        <f t="shared" si="0"/>
        <v>0</v>
      </c>
      <c r="M16" s="57">
        <f t="shared" si="0"/>
        <v>0</v>
      </c>
      <c r="N16" s="51">
        <f t="shared" si="0"/>
        <v>9</v>
      </c>
      <c r="O16" s="11">
        <f t="shared" si="0"/>
        <v>4</v>
      </c>
      <c r="P16" s="11">
        <f t="shared" si="0"/>
        <v>13</v>
      </c>
      <c r="Q16" s="11">
        <f t="shared" si="0"/>
        <v>8</v>
      </c>
      <c r="R16" s="11">
        <f t="shared" si="0"/>
        <v>1</v>
      </c>
      <c r="S16" s="11">
        <f t="shared" si="0"/>
        <v>14</v>
      </c>
    </row>
    <row r="17" spans="1:19" ht="15" customHeight="1">
      <c r="A17" s="1" t="s">
        <v>2338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1907</v>
      </c>
      <c r="C18" s="64" t="str">
        <f>CONCATENATE(YEAR,":",MONTH,":",WEEK,":",WEEKDAY,":",$B18)</f>
        <v>2016:4:2:7:DANFENG_E</v>
      </c>
      <c r="D18" s="64" t="e">
        <f>MATCH($C18,REPORT_DATA_BY_COMP!$A:$A,0)</f>
        <v>#N/A</v>
      </c>
      <c r="E18" s="65" t="str">
        <f>SUBSTITUTE(VLOOKUP($B18,COMP_LIST!$A:$AA,5,FALSE),"EL","")</f>
        <v xml:space="preserve">E. Lin DL / Okeson </v>
      </c>
      <c r="F18" s="4" t="str">
        <f>VLOOKUP($B18,COMP_LIST!$A:$AA,3,FALSE)</f>
        <v>Danfeng E</v>
      </c>
      <c r="G18" s="4" t="str">
        <f>VLOOKUP($B18,COMP_LIST!$A:$AA,4,FALSE)</f>
        <v>丹鳳長老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2057</v>
      </c>
      <c r="C19" s="64" t="str">
        <f>CONCATENATE(YEAR,":",MONTH,":",WEEK,":",WEEKDAY,":",$B19)</f>
        <v>2016:4:2:7:SIYUAN_E</v>
      </c>
      <c r="D19" s="64" t="e">
        <f>MATCH($C19,REPORT_DATA_BY_COMP!$A:$A,0)</f>
        <v>#N/A</v>
      </c>
      <c r="E19" s="65" t="str">
        <f>SUBSTITUTE(VLOOKUP($B19,COMP_LIST!$A:$AA,5,FALSE),"EL","")</f>
        <v>E. Tang / Petermann</v>
      </c>
      <c r="F19" s="4" t="str">
        <f>VLOOKUP($B19,COMP_LIST!$A:$AA,3,FALSE)</f>
        <v>Siyuan E</v>
      </c>
      <c r="G19" s="4" t="str">
        <f>VLOOKUP($B19,COMP_LIST!$A:$AA,4,FALSE)</f>
        <v>思源長老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813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2339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2155</v>
      </c>
      <c r="C22" s="64" t="str">
        <f>CONCATENATE(YEAR,":",MONTH,":",WEEK,":",WEEKDAY,":",$B22)</f>
        <v>2016:4:2:7:XINBAN_E</v>
      </c>
      <c r="D22" s="64" t="e">
        <f>MATCH($C22,REPORT_DATA_BY_COMP!$A:$A,0)</f>
        <v>#N/A</v>
      </c>
      <c r="E22" s="65" t="str">
        <f>SUBSTITUTE(VLOOKUP($B22,COMP_LIST!$A:$AA,5,FALSE),"EL","")</f>
        <v>E. Robinson / Robbins</v>
      </c>
      <c r="F22" s="4" t="str">
        <f>VLOOKUP($B22,COMP_LIST!$A:$AA,3,FALSE)</f>
        <v>Xinban E</v>
      </c>
      <c r="G22" s="4" t="str">
        <f>VLOOKUP($B22,COMP_LIST!$A:$AA,4,FALSE)</f>
        <v>新板長老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9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2165</v>
      </c>
      <c r="C23" s="64" t="str">
        <f>CONCATENATE(YEAR,":",MONTH,":",WEEK,":",WEEKDAY,":",$B23)</f>
        <v>2016:4:2:7:XINPU_E</v>
      </c>
      <c r="D23" s="64" t="e">
        <f>MATCH($C23,REPORT_DATA_BY_COMP!$A:$A,0)</f>
        <v>#N/A</v>
      </c>
      <c r="E23" s="65" t="str">
        <f>SUBSTITUTE(VLOOKUP($B23,COMP_LIST!$A:$AA,5,FALSE),"EL","")</f>
        <v>E. Clawson DL / Landes</v>
      </c>
      <c r="F23" s="4" t="str">
        <f>VLOOKUP($B23,COMP_LIST!$A:$AA,3,FALSE)</f>
        <v>Xinpu E</v>
      </c>
      <c r="G23" s="4" t="str">
        <f>VLOOKUP($B23,COMP_LIST!$A:$AA,4,FALSE)</f>
        <v>新埔長老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1893</v>
      </c>
      <c r="C24" s="64" t="str">
        <f>CONCATENATE(YEAR,":",MONTH,":",WEEK,":",WEEKDAY,":",$B24)</f>
        <v>2016:4:2:7:BANQIAO_S</v>
      </c>
      <c r="D24" s="64" t="e">
        <f>MATCH($C24,REPORT_DATA_BY_COMP!$A:$A,0)</f>
        <v>#N/A</v>
      </c>
      <c r="E24" s="65" t="str">
        <f>SUBSTITUTE(VLOOKUP($B24,COMP_LIST!$A:$AA,5,FALSE),"EL","")</f>
        <v>S. Hendricks  / Li</v>
      </c>
      <c r="F24" s="4" t="str">
        <f>VLOOKUP($B24,COMP_LIST!$A:$AA,3,FALSE)</f>
        <v>Banqiao S</v>
      </c>
      <c r="G24" s="4" t="str">
        <f>VLOOKUP($B24,COMP_LIST!$A:$AA,4,FALSE)</f>
        <v>板橋姐妹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 thickBot="1">
      <c r="A25" s="1"/>
      <c r="B25" s="1"/>
      <c r="E25" s="8" t="s">
        <v>813</v>
      </c>
      <c r="F25" s="9"/>
      <c r="G25" s="9"/>
      <c r="H25" s="11">
        <f t="shared" ref="H25:S25" si="2">SUM(H22:H24)</f>
        <v>0</v>
      </c>
      <c r="I25" s="11">
        <f t="shared" si="2"/>
        <v>0</v>
      </c>
      <c r="J25" s="11">
        <f t="shared" si="2"/>
        <v>0</v>
      </c>
      <c r="K25" s="11">
        <f t="shared" si="2"/>
        <v>0</v>
      </c>
      <c r="L25" s="48">
        <f t="shared" si="2"/>
        <v>0</v>
      </c>
      <c r="M25" s="69">
        <f t="shared" si="2"/>
        <v>0</v>
      </c>
      <c r="N25" s="51">
        <f t="shared" si="2"/>
        <v>0</v>
      </c>
      <c r="O25" s="11">
        <f t="shared" si="2"/>
        <v>0</v>
      </c>
      <c r="P25" s="11">
        <f t="shared" si="2"/>
        <v>0</v>
      </c>
      <c r="Q25" s="11">
        <f t="shared" si="2"/>
        <v>0</v>
      </c>
      <c r="R25" s="11">
        <f t="shared" si="2"/>
        <v>0</v>
      </c>
      <c r="S25" s="11">
        <f t="shared" si="2"/>
        <v>0</v>
      </c>
    </row>
    <row r="26" spans="1:19" ht="15" customHeight="1" thickTop="1">
      <c r="E26" s="31"/>
      <c r="F26" s="22"/>
      <c r="G26" s="22"/>
      <c r="H26" s="22"/>
      <c r="I26" s="22"/>
      <c r="J26" s="22"/>
      <c r="K26" s="22"/>
      <c r="L26" s="22"/>
      <c r="M26" s="70"/>
      <c r="N26" s="22"/>
      <c r="O26" s="22"/>
      <c r="P26" s="22"/>
      <c r="Q26" s="22"/>
      <c r="R26" s="22"/>
      <c r="S26" s="22"/>
    </row>
    <row r="27" spans="1:19" ht="15" customHeight="1">
      <c r="E27" s="12" t="s">
        <v>812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" customHeight="1">
      <c r="C28" s="64" t="str">
        <f>CONCATENATE(YEAR,":",MONTH,":1:",WEEKLY_REPORT_DAY,":", $A$1)</f>
        <v>2016:4:1:7:WEST</v>
      </c>
      <c r="D28" s="64">
        <f>MATCH($C28,REPORT_DATA_BY_ZONE!$A:$A, 0)</f>
        <v>128</v>
      </c>
      <c r="E28" s="19" t="s">
        <v>790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3</v>
      </c>
      <c r="J28" s="10">
        <f>IFERROR(INDEX(REPORT_DATA_BY_ZONE!$A:$AH,$D28,MATCH(J$8,REPORT_DATA_BY_ZONE!$A$1:$AH$1,0)), "")</f>
        <v>16</v>
      </c>
      <c r="K28" s="10">
        <f>IFERROR(INDEX(REPORT_DATA_BY_ZONE!$A:$AH,$D28,MATCH(K$8,REPORT_DATA_BY_ZONE!$A$1:$AH$1,0)), "")</f>
        <v>21</v>
      </c>
      <c r="L28" s="47">
        <f>IFERROR(INDEX(REPORT_DATA_BY_ZONE!$A:$AH,$D28,MATCH(L$8,REPORT_DATA_BY_ZONE!$A$1:$AH$1,0)), "")</f>
        <v>0</v>
      </c>
      <c r="M28" s="10">
        <f>IFERROR(INDEX(REPORT_DATA_BY_ZONE!$A:$AH,$D28,MATCH(M$8,REPORT_DATA_BY_ZONE!$A$1:$AH$1,0)), "")</f>
        <v>2</v>
      </c>
      <c r="N28" s="50">
        <f>IFERROR(INDEX(REPORT_DATA_BY_ZONE!$A:$AH,$D28,MATCH(N$8,REPORT_DATA_BY_ZONE!$A$1:$AH$1,0)), "")</f>
        <v>51</v>
      </c>
      <c r="O28" s="10">
        <f>IFERROR(INDEX(REPORT_DATA_BY_ZONE!$A:$AH,$D28,MATCH(O$8,REPORT_DATA_BY_ZONE!$A$1:$AH$1,0)), "")</f>
        <v>15</v>
      </c>
      <c r="P28" s="10">
        <f>IFERROR(INDEX(REPORT_DATA_BY_ZONE!$A:$AH,$D28,MATCH(P$8,REPORT_DATA_BY_ZONE!$A$1:$AH$1,0)), "")</f>
        <v>62</v>
      </c>
      <c r="Q28" s="10">
        <f>IFERROR(INDEX(REPORT_DATA_BY_ZONE!$A:$AH,$D28,MATCH(Q$8,REPORT_DATA_BY_ZONE!$A$1:$AH$1,0)), "")</f>
        <v>53</v>
      </c>
      <c r="R28" s="10">
        <f>IFERROR(INDEX(REPORT_DATA_BY_ZONE!$A:$AH,$D28,MATCH(R$8,REPORT_DATA_BY_ZONE!$A$1:$AH$1,0)), "")</f>
        <v>5</v>
      </c>
      <c r="S28" s="10">
        <f>IFERROR(INDEX(REPORT_DATA_BY_ZONE!$A:$AH,$D28,MATCH(S$8,REPORT_DATA_BY_ZONE!$A$1:$AH$1,0)), "")</f>
        <v>84</v>
      </c>
    </row>
    <row r="29" spans="1:19" ht="15" customHeight="1">
      <c r="C29" s="64" t="str">
        <f>CONCATENATE(YEAR,":",MONTH,":2:",WEEKLY_REPORT_DAY,":", $A$1)</f>
        <v>2016:4:2:7:WEST</v>
      </c>
      <c r="D29" s="64">
        <f>MATCH($C29,REPORT_DATA_BY_ZONE!$A:$A, 0)</f>
        <v>132</v>
      </c>
      <c r="E29" s="19" t="s">
        <v>789</v>
      </c>
      <c r="F29" s="13"/>
      <c r="G29" s="13"/>
      <c r="H29" s="10">
        <f>IFERROR(INDEX(REPORT_DATA_BY_ZONE!$A:$AH,$D29,MATCH(H$8,REPORT_DATA_BY_ZONE!$A$1:$AH$1,0)), "")</f>
        <v>0</v>
      </c>
      <c r="I29" s="10">
        <f>IFERROR(INDEX(REPORT_DATA_BY_ZONE!$A:$AH,$D29,MATCH(I$8,REPORT_DATA_BY_ZONE!$A$1:$AH$1,0)), "")</f>
        <v>0</v>
      </c>
      <c r="J29" s="10">
        <f>IFERROR(INDEX(REPORT_DATA_BY_ZONE!$A:$AH,$D29,MATCH(J$8,REPORT_DATA_BY_ZONE!$A$1:$AH$1,0)), "")</f>
        <v>4</v>
      </c>
      <c r="K29" s="10">
        <f>IFERROR(INDEX(REPORT_DATA_BY_ZONE!$A:$AH,$D29,MATCH(K$8,REPORT_DATA_BY_ZONE!$A$1:$AH$1,0)), "")</f>
        <v>2</v>
      </c>
      <c r="L29" s="47">
        <f>IFERROR(INDEX(REPORT_DATA_BY_ZONE!$A:$AH,$D29,MATCH(L$8,REPORT_DATA_BY_ZONE!$A$1:$AH$1,0)), "")</f>
        <v>0</v>
      </c>
      <c r="M29" s="10">
        <f>IFERROR(INDEX(REPORT_DATA_BY_ZONE!$A:$AH,$D29,MATCH(M$8,REPORT_DATA_BY_ZONE!$A$1:$AH$1,0)), "")</f>
        <v>0</v>
      </c>
      <c r="N29" s="50">
        <f>IFERROR(INDEX(REPORT_DATA_BY_ZONE!$A:$AH,$D29,MATCH(N$8,REPORT_DATA_BY_ZONE!$A$1:$AH$1,0)), "")</f>
        <v>9</v>
      </c>
      <c r="O29" s="10">
        <f>IFERROR(INDEX(REPORT_DATA_BY_ZONE!$A:$AH,$D29,MATCH(O$8,REPORT_DATA_BY_ZONE!$A$1:$AH$1,0)), "")</f>
        <v>4</v>
      </c>
      <c r="P29" s="10">
        <f>IFERROR(INDEX(REPORT_DATA_BY_ZONE!$A:$AH,$D29,MATCH(P$8,REPORT_DATA_BY_ZONE!$A$1:$AH$1,0)), "")</f>
        <v>13</v>
      </c>
      <c r="Q29" s="10">
        <f>IFERROR(INDEX(REPORT_DATA_BY_ZONE!$A:$AH,$D29,MATCH(Q$8,REPORT_DATA_BY_ZONE!$A$1:$AH$1,0)), "")</f>
        <v>8</v>
      </c>
      <c r="R29" s="10">
        <f>IFERROR(INDEX(REPORT_DATA_BY_ZONE!$A:$AH,$D29,MATCH(R$8,REPORT_DATA_BY_ZONE!$A$1:$AH$1,0)), "")</f>
        <v>1</v>
      </c>
      <c r="S29" s="10">
        <f>IFERROR(INDEX(REPORT_DATA_BY_ZONE!$A:$AH,$D29,MATCH(S$8,REPORT_DATA_BY_ZONE!$A$1:$AH$1,0)), "")</f>
        <v>14</v>
      </c>
    </row>
    <row r="30" spans="1:19" ht="15" customHeight="1">
      <c r="C30" s="64" t="str">
        <f>CONCATENATE(YEAR,":",MONTH,":3:",WEEKLY_REPORT_DAY,":", $A$1)</f>
        <v>2016:4:3:7:WEST</v>
      </c>
      <c r="D30" s="64" t="e">
        <f>MATCH($C30,REPORT_DATA_BY_ZONE!$A:$A, 0)</f>
        <v>#N/A</v>
      </c>
      <c r="E30" s="19" t="s">
        <v>791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CONCATENATE(YEAR,":",MONTH,":4:",WEEKLY_REPORT_DAY,":", $A$1)</f>
        <v>2016:4:4:7:WEST</v>
      </c>
      <c r="D31" s="64" t="e">
        <f>MATCH($C31,REPORT_DATA_BY_ZONE!$A:$A, 0)</f>
        <v>#N/A</v>
      </c>
      <c r="E31" s="19" t="s">
        <v>792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CONCATENATE(YEAR,":",MONTH,":5:",WEEKLY_REPORT_DAY,":", $A$1)</f>
        <v>2016:4:5:7:WEST</v>
      </c>
      <c r="D32" s="64" t="e">
        <f>MATCH($C32,REPORT_DATA_BY_ZONE!$A:$A, 0)</f>
        <v>#N/A</v>
      </c>
      <c r="E32" s="19" t="s">
        <v>793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5:19" ht="15" customHeight="1">
      <c r="E33" s="16" t="s">
        <v>813</v>
      </c>
      <c r="F33" s="14"/>
      <c r="G33" s="14"/>
      <c r="H33" s="17">
        <f>SUM(H28:H32)</f>
        <v>0</v>
      </c>
      <c r="I33" s="17">
        <f t="shared" ref="I33:R33" si="3">SUM(I28:I32)</f>
        <v>3</v>
      </c>
      <c r="J33" s="17">
        <f t="shared" si="3"/>
        <v>20</v>
      </c>
      <c r="K33" s="17">
        <f t="shared" si="3"/>
        <v>23</v>
      </c>
      <c r="L33" s="49">
        <f t="shared" si="3"/>
        <v>0</v>
      </c>
      <c r="M33" s="17">
        <f t="shared" si="3"/>
        <v>2</v>
      </c>
      <c r="N33" s="52">
        <f t="shared" si="3"/>
        <v>60</v>
      </c>
      <c r="O33" s="17">
        <f t="shared" si="3"/>
        <v>19</v>
      </c>
      <c r="P33" s="17">
        <f t="shared" si="3"/>
        <v>75</v>
      </c>
      <c r="Q33" s="17">
        <f t="shared" si="3"/>
        <v>61</v>
      </c>
      <c r="R33" s="17">
        <f t="shared" si="3"/>
        <v>6</v>
      </c>
      <c r="S33" s="17">
        <f>SUM(S28:S32)</f>
        <v>98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">
    <cfRule type="expression" dxfId="16" priority="13">
      <formula>J12=""</formula>
    </cfRule>
    <cfRule type="expression" dxfId="15" priority="14">
      <formula>AND(M$9&lt;&gt;"",M12&gt;=M$9)</formula>
    </cfRule>
    <cfRule type="expression" dxfId="14" priority="15">
      <formula>AND(M$10&lt;&gt;"",M12&lt;M$10)</formula>
    </cfRule>
    <cfRule type="expression" dxfId="13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42393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2016:1:4:7:WEST</v>
      </c>
      <c r="AP77" s="27">
        <f t="shared" ref="AP77:AP88" ca="1" si="12">MATCH(AO77,INDIRECT(CONCATENATE($X$93,"$A:$A")),0)</f>
        <v>21</v>
      </c>
      <c r="AQ77" s="21">
        <f t="shared" ref="AQ77:AU88" ca="1" si="13">INDEX(INDIRECT(CONCATENATE($X$93,"$A:$AG")),$AP77,MATCH(AQ$52,INDIRECT(CONCATENATE($X$93,"$A1:$AG1")),0))</f>
        <v>2</v>
      </c>
      <c r="AR77" s="21">
        <f t="shared" ca="1" si="13"/>
        <v>52</v>
      </c>
      <c r="AS77" s="21">
        <f t="shared" ca="1" si="13"/>
        <v>16</v>
      </c>
      <c r="AT77" s="21">
        <f t="shared" ca="1" si="13"/>
        <v>46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54</v>
      </c>
      <c r="AX77" s="21">
        <f t="shared" ref="AX77:AX88" si="16">3*$X$97</f>
        <v>27</v>
      </c>
      <c r="AY77" s="21">
        <f t="shared" ref="AY77:AY88" si="17">5*$X$97</f>
        <v>45</v>
      </c>
      <c r="AZ77" s="21">
        <f t="shared" ref="AZ77:AZ88" si="18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42400</v>
      </c>
      <c r="AN78" s="27">
        <f t="shared" ref="AN78:AN88" si="19">INT((DAY($AM78)-1)/7)+1</f>
        <v>5</v>
      </c>
      <c r="AO78" s="28" t="str">
        <f t="shared" si="11"/>
        <v>2016:1:5:7:WEST</v>
      </c>
      <c r="AP78" s="27">
        <f t="shared" ca="1" si="12"/>
        <v>32</v>
      </c>
      <c r="AQ78" s="21">
        <f t="shared" ca="1" si="13"/>
        <v>3</v>
      </c>
      <c r="AR78" s="21">
        <f t="shared" ca="1" si="13"/>
        <v>58</v>
      </c>
      <c r="AS78" s="21">
        <f t="shared" ca="1" si="13"/>
        <v>17</v>
      </c>
      <c r="AT78" s="21">
        <f t="shared" ca="1" si="13"/>
        <v>50</v>
      </c>
      <c r="AU78" s="21">
        <f t="shared" ca="1" si="13"/>
        <v>0</v>
      </c>
      <c r="AV78" s="21">
        <f t="shared" si="14"/>
        <v>2</v>
      </c>
      <c r="AW78" s="21">
        <f t="shared" si="15"/>
        <v>54</v>
      </c>
      <c r="AX78" s="21">
        <f t="shared" si="16"/>
        <v>27</v>
      </c>
      <c r="AY78" s="21">
        <f t="shared" si="17"/>
        <v>45</v>
      </c>
      <c r="AZ78" s="21">
        <f t="shared" si="18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42407</v>
      </c>
      <c r="AN79" s="27">
        <f t="shared" si="19"/>
        <v>1</v>
      </c>
      <c r="AO79" s="28" t="str">
        <f t="shared" si="11"/>
        <v>2016:2:1:7:WEST</v>
      </c>
      <c r="AP79" s="27">
        <f t="shared" ca="1" si="12"/>
        <v>43</v>
      </c>
      <c r="AQ79" s="21">
        <f t="shared" ca="1" si="13"/>
        <v>0</v>
      </c>
      <c r="AR79" s="21">
        <f t="shared" ca="1" si="13"/>
        <v>58</v>
      </c>
      <c r="AS79" s="21">
        <f t="shared" ca="1" si="13"/>
        <v>13</v>
      </c>
      <c r="AT79" s="21">
        <f t="shared" ca="1" si="13"/>
        <v>43</v>
      </c>
      <c r="AU79" s="21">
        <f t="shared" ca="1" si="13"/>
        <v>1</v>
      </c>
      <c r="AV79" s="21">
        <f t="shared" si="14"/>
        <v>2</v>
      </c>
      <c r="AW79" s="21">
        <f t="shared" si="15"/>
        <v>54</v>
      </c>
      <c r="AX79" s="21">
        <f t="shared" si="16"/>
        <v>27</v>
      </c>
      <c r="AY79" s="21">
        <f t="shared" si="17"/>
        <v>45</v>
      </c>
      <c r="AZ79" s="21">
        <f t="shared" si="18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2</v>
      </c>
      <c r="AD80" s="21">
        <f t="shared" si="5"/>
        <v>7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42414</v>
      </c>
      <c r="AN80" s="27">
        <f t="shared" si="19"/>
        <v>2</v>
      </c>
      <c r="AO80" s="28" t="str">
        <f t="shared" si="11"/>
        <v>2016:2:2:7:WEST</v>
      </c>
      <c r="AP80" s="27">
        <f t="shared" ca="1" si="12"/>
        <v>54</v>
      </c>
      <c r="AQ80" s="21">
        <f t="shared" ca="1" si="13"/>
        <v>0</v>
      </c>
      <c r="AR80" s="21">
        <f t="shared" ca="1" si="13"/>
        <v>58</v>
      </c>
      <c r="AS80" s="21">
        <f t="shared" ca="1" si="13"/>
        <v>24</v>
      </c>
      <c r="AT80" s="21">
        <f t="shared" ca="1" si="13"/>
        <v>33</v>
      </c>
      <c r="AU80" s="21">
        <f t="shared" ca="1" si="13"/>
        <v>3</v>
      </c>
      <c r="AV80" s="21">
        <f t="shared" si="14"/>
        <v>2</v>
      </c>
      <c r="AW80" s="21">
        <f t="shared" si="15"/>
        <v>54</v>
      </c>
      <c r="AX80" s="21">
        <f t="shared" si="16"/>
        <v>27</v>
      </c>
      <c r="AY80" s="21">
        <f t="shared" si="17"/>
        <v>45</v>
      </c>
      <c r="AZ80" s="21">
        <f t="shared" si="18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42421</v>
      </c>
      <c r="AN81" s="27">
        <f t="shared" si="19"/>
        <v>3</v>
      </c>
      <c r="AO81" s="28" t="str">
        <f t="shared" si="11"/>
        <v>2016:2:3:7:WEST</v>
      </c>
      <c r="AP81" s="27">
        <f t="shared" ca="1" si="12"/>
        <v>65</v>
      </c>
      <c r="AQ81" s="21">
        <f t="shared" ca="1" si="13"/>
        <v>2</v>
      </c>
      <c r="AR81" s="21">
        <f t="shared" ca="1" si="13"/>
        <v>68</v>
      </c>
      <c r="AS81" s="21">
        <f t="shared" ca="1" si="13"/>
        <v>27</v>
      </c>
      <c r="AT81" s="21">
        <f t="shared" ca="1" si="13"/>
        <v>57</v>
      </c>
      <c r="AU81" s="21">
        <f t="shared" ca="1" si="13"/>
        <v>8</v>
      </c>
      <c r="AV81" s="21">
        <f t="shared" si="14"/>
        <v>2</v>
      </c>
      <c r="AW81" s="21">
        <f t="shared" si="15"/>
        <v>54</v>
      </c>
      <c r="AX81" s="21">
        <f t="shared" si="16"/>
        <v>27</v>
      </c>
      <c r="AY81" s="21">
        <f t="shared" si="17"/>
        <v>45</v>
      </c>
      <c r="AZ81" s="21">
        <f t="shared" si="18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42428</v>
      </c>
      <c r="AN82" s="27">
        <f t="shared" si="19"/>
        <v>4</v>
      </c>
      <c r="AO82" s="28" t="str">
        <f t="shared" si="11"/>
        <v>2016:2:4:7:WEST</v>
      </c>
      <c r="AP82" s="27">
        <f t="shared" ca="1" si="12"/>
        <v>76</v>
      </c>
      <c r="AQ82" s="21">
        <f t="shared" ca="1" si="13"/>
        <v>1</v>
      </c>
      <c r="AR82" s="21">
        <f t="shared" ca="1" si="13"/>
        <v>60</v>
      </c>
      <c r="AS82" s="21">
        <f t="shared" ca="1" si="13"/>
        <v>23</v>
      </c>
      <c r="AT82" s="21">
        <f t="shared" ca="1" si="13"/>
        <v>38</v>
      </c>
      <c r="AU82" s="21">
        <f t="shared" ca="1" si="13"/>
        <v>8</v>
      </c>
      <c r="AV82" s="21">
        <f t="shared" si="14"/>
        <v>2</v>
      </c>
      <c r="AW82" s="21">
        <f t="shared" si="15"/>
        <v>54</v>
      </c>
      <c r="AX82" s="21">
        <f t="shared" si="16"/>
        <v>27</v>
      </c>
      <c r="AY82" s="21">
        <f t="shared" si="17"/>
        <v>45</v>
      </c>
      <c r="AZ82" s="21">
        <f t="shared" si="18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42435</v>
      </c>
      <c r="AN83" s="27">
        <f t="shared" si="19"/>
        <v>1</v>
      </c>
      <c r="AO83" s="28" t="str">
        <f t="shared" si="11"/>
        <v>2016:3:1:7:WEST</v>
      </c>
      <c r="AP83" s="27">
        <f t="shared" ca="1" si="12"/>
        <v>87</v>
      </c>
      <c r="AQ83" s="21">
        <f t="shared" ca="1" si="13"/>
        <v>0</v>
      </c>
      <c r="AR83" s="21">
        <f t="shared" ca="1" si="13"/>
        <v>57</v>
      </c>
      <c r="AS83" s="21">
        <f t="shared" ca="1" si="13"/>
        <v>15</v>
      </c>
      <c r="AT83" s="21">
        <f t="shared" ca="1" si="13"/>
        <v>41</v>
      </c>
      <c r="AU83" s="21">
        <f t="shared" ca="1" si="13"/>
        <v>6</v>
      </c>
      <c r="AV83" s="21">
        <f t="shared" si="14"/>
        <v>2</v>
      </c>
      <c r="AW83" s="21">
        <f t="shared" si="15"/>
        <v>54</v>
      </c>
      <c r="AX83" s="21">
        <f t="shared" si="16"/>
        <v>27</v>
      </c>
      <c r="AY83" s="21">
        <f t="shared" si="17"/>
        <v>45</v>
      </c>
      <c r="AZ83" s="21">
        <f t="shared" si="18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42442</v>
      </c>
      <c r="AN84" s="27">
        <f t="shared" si="19"/>
        <v>2</v>
      </c>
      <c r="AO84" s="28" t="str">
        <f t="shared" si="11"/>
        <v>2016:3:2:7:WEST</v>
      </c>
      <c r="AP84" s="27">
        <f t="shared" ca="1" si="12"/>
        <v>97</v>
      </c>
      <c r="AQ84" s="21">
        <f t="shared" ca="1" si="13"/>
        <v>1</v>
      </c>
      <c r="AR84" s="21">
        <f t="shared" ca="1" si="13"/>
        <v>43</v>
      </c>
      <c r="AS84" s="21">
        <f t="shared" ca="1" si="13"/>
        <v>16</v>
      </c>
      <c r="AT84" s="21">
        <f t="shared" ca="1" si="13"/>
        <v>43</v>
      </c>
      <c r="AU84" s="21">
        <f t="shared" ca="1" si="13"/>
        <v>5</v>
      </c>
      <c r="AV84" s="21">
        <f t="shared" si="14"/>
        <v>2</v>
      </c>
      <c r="AW84" s="21">
        <f t="shared" si="15"/>
        <v>54</v>
      </c>
      <c r="AX84" s="21">
        <f t="shared" si="16"/>
        <v>27</v>
      </c>
      <c r="AY84" s="21">
        <f t="shared" si="17"/>
        <v>45</v>
      </c>
      <c r="AZ84" s="21">
        <f t="shared" si="18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42449</v>
      </c>
      <c r="AN85" s="27">
        <f t="shared" si="19"/>
        <v>3</v>
      </c>
      <c r="AO85" s="28" t="str">
        <f t="shared" si="11"/>
        <v>2016:3:3:7:WEST</v>
      </c>
      <c r="AP85" s="27">
        <f t="shared" ca="1" si="12"/>
        <v>108</v>
      </c>
      <c r="AQ85" s="21">
        <f t="shared" ca="1" si="13"/>
        <v>0</v>
      </c>
      <c r="AR85" s="21">
        <f t="shared" ca="1" si="13"/>
        <v>54</v>
      </c>
      <c r="AS85" s="21">
        <f t="shared" ca="1" si="13"/>
        <v>26</v>
      </c>
      <c r="AT85" s="21">
        <f t="shared" ca="1" si="13"/>
        <v>57</v>
      </c>
      <c r="AU85" s="21">
        <f t="shared" ca="1" si="13"/>
        <v>5</v>
      </c>
      <c r="AV85" s="21">
        <f t="shared" si="14"/>
        <v>2</v>
      </c>
      <c r="AW85" s="21">
        <f t="shared" si="15"/>
        <v>54</v>
      </c>
      <c r="AX85" s="21">
        <f t="shared" si="16"/>
        <v>27</v>
      </c>
      <c r="AY85" s="21">
        <f t="shared" si="17"/>
        <v>45</v>
      </c>
      <c r="AZ85" s="21">
        <f t="shared" si="18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42456</v>
      </c>
      <c r="AN86" s="27">
        <f t="shared" si="19"/>
        <v>4</v>
      </c>
      <c r="AO86" s="28" t="str">
        <f t="shared" si="11"/>
        <v>2016:3:4:7:WEST</v>
      </c>
      <c r="AP86" s="27">
        <f t="shared" ca="1" si="12"/>
        <v>118</v>
      </c>
      <c r="AQ86" s="21">
        <f t="shared" ca="1" si="13"/>
        <v>0</v>
      </c>
      <c r="AR86" s="21">
        <f t="shared" ca="1" si="13"/>
        <v>54</v>
      </c>
      <c r="AS86" s="21">
        <f t="shared" ca="1" si="13"/>
        <v>23</v>
      </c>
      <c r="AT86" s="21">
        <f t="shared" ca="1" si="13"/>
        <v>43</v>
      </c>
      <c r="AU86" s="21">
        <f t="shared" ca="1" si="13"/>
        <v>7</v>
      </c>
      <c r="AV86" s="21">
        <f t="shared" si="14"/>
        <v>2</v>
      </c>
      <c r="AW86" s="21">
        <f t="shared" si="15"/>
        <v>54</v>
      </c>
      <c r="AX86" s="21">
        <f t="shared" si="16"/>
        <v>27</v>
      </c>
      <c r="AY86" s="21">
        <f t="shared" si="17"/>
        <v>45</v>
      </c>
      <c r="AZ86" s="21">
        <f t="shared" si="18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42463</v>
      </c>
      <c r="AN87" s="27">
        <f t="shared" si="19"/>
        <v>1</v>
      </c>
      <c r="AO87" s="28" t="str">
        <f t="shared" si="11"/>
        <v>2016:4:1:7:WEST</v>
      </c>
      <c r="AP87" s="27">
        <f t="shared" ca="1" si="12"/>
        <v>128</v>
      </c>
      <c r="AQ87" s="21">
        <f t="shared" ca="1" si="13"/>
        <v>2</v>
      </c>
      <c r="AR87" s="21">
        <f t="shared" ca="1" si="13"/>
        <v>51</v>
      </c>
      <c r="AS87" s="21">
        <f t="shared" ca="1" si="13"/>
        <v>15</v>
      </c>
      <c r="AT87" s="21">
        <f t="shared" ca="1" si="13"/>
        <v>53</v>
      </c>
      <c r="AU87" s="21">
        <f t="shared" ca="1" si="13"/>
        <v>5</v>
      </c>
      <c r="AV87" s="21">
        <f t="shared" si="14"/>
        <v>2</v>
      </c>
      <c r="AW87" s="21">
        <f t="shared" si="15"/>
        <v>54</v>
      </c>
      <c r="AX87" s="21">
        <f t="shared" si="16"/>
        <v>27</v>
      </c>
      <c r="AY87" s="21">
        <f t="shared" si="17"/>
        <v>45</v>
      </c>
      <c r="AZ87" s="21">
        <f t="shared" si="18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42470</v>
      </c>
      <c r="AN88" s="27">
        <f t="shared" si="19"/>
        <v>2</v>
      </c>
      <c r="AO88" s="28" t="str">
        <f t="shared" si="11"/>
        <v>2016:4:2:7:WEST</v>
      </c>
      <c r="AP88" s="27">
        <f t="shared" ca="1" si="12"/>
        <v>132</v>
      </c>
      <c r="AQ88" s="21">
        <f t="shared" ca="1" si="13"/>
        <v>0</v>
      </c>
      <c r="AR88" s="21">
        <f t="shared" ca="1" si="13"/>
        <v>9</v>
      </c>
      <c r="AS88" s="21">
        <f t="shared" ca="1" si="13"/>
        <v>4</v>
      </c>
      <c r="AT88" s="21">
        <f t="shared" ca="1" si="13"/>
        <v>8</v>
      </c>
      <c r="AU88" s="21">
        <f t="shared" ca="1" si="13"/>
        <v>1</v>
      </c>
      <c r="AV88" s="21">
        <f t="shared" si="14"/>
        <v>2</v>
      </c>
      <c r="AW88" s="21">
        <f t="shared" si="15"/>
        <v>54</v>
      </c>
      <c r="AX88" s="21">
        <f t="shared" si="16"/>
        <v>27</v>
      </c>
      <c r="AY88" s="21">
        <f t="shared" si="17"/>
        <v>45</v>
      </c>
      <c r="AZ88" s="21">
        <f t="shared" si="18"/>
        <v>9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1469</v>
      </c>
      <c r="X90" s="2" t="s">
        <v>1896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2447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11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27%</v>
      </c>
      <c r="Y102" s="30">
        <f ca="1">IFERROR(X101/SUM(X100:X101),"0")</f>
        <v>0.26666666666666666</v>
      </c>
      <c r="Z102" s="7" t="str">
        <f ca="1">TEXT(Y102,"00%")</f>
        <v>27%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85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2041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2509</v>
      </c>
      <c r="E2" s="77" t="str">
        <f>$A$3</f>
        <v>土城地區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42470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TUCHENG_DISTRICT_GRAPH!$AC$89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2130</v>
      </c>
      <c r="C12" s="64" t="str">
        <f>CONCATENATE(YEAR,":",MONTH,":",WEEK,":",WEEKDAY,":",$B12)</f>
        <v>2016:4:2:7:TUCHENG_ZL</v>
      </c>
      <c r="D12" s="64">
        <f>MATCH($C12,REPORT_DATA_BY_COMP!$A:$A,0)</f>
        <v>1176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2134</v>
      </c>
      <c r="C13" s="64" t="str">
        <f>CONCATENATE(YEAR,":",MONTH,":",WEEK,":",WEEKDAY,":",$B13)</f>
        <v>2016:4:2:7:TUCHENG_S</v>
      </c>
      <c r="D13" s="64" t="e">
        <f>MATCH($C13,REPORT_DATA_BY_COMP!$A:$A,0)</f>
        <v>#N/A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2016:4:2:7:SANXIA_A_E</v>
      </c>
      <c r="D14" s="64" t="e">
        <f>MATCH($C14,REPORT_DATA_BY_COMP!$A:$A,0)</f>
        <v>#N/A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2045</v>
      </c>
      <c r="C15" s="64" t="str">
        <f>CONCATENATE(YEAR,":",MONTH,":",WEEK,":",WEEKDAY,":",$B15)</f>
        <v>2016:4:2:7:SANXIA_B_E</v>
      </c>
      <c r="D15" s="64" t="e">
        <f>MATCH($C15,REPORT_DATA_BY_COMP!$A:$A,0)</f>
        <v>#N/A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2</v>
      </c>
      <c r="L16" s="48">
        <f t="shared" si="0"/>
        <v>0</v>
      </c>
      <c r="M16" s="57">
        <f t="shared" si="0"/>
        <v>0</v>
      </c>
      <c r="N16" s="51">
        <f t="shared" si="0"/>
        <v>9</v>
      </c>
      <c r="O16" s="11">
        <f t="shared" si="0"/>
        <v>4</v>
      </c>
      <c r="P16" s="11">
        <f t="shared" si="0"/>
        <v>13</v>
      </c>
      <c r="Q16" s="11">
        <f t="shared" si="0"/>
        <v>8</v>
      </c>
      <c r="R16" s="11">
        <f t="shared" si="0"/>
        <v>1</v>
      </c>
      <c r="S16" s="11">
        <f t="shared" si="0"/>
        <v>14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2016:4:1:7:TUCHENG</v>
      </c>
      <c r="D19" s="64">
        <f>MATCH($C19,REPORT_DATA_BY_DISTRICT!$A:$A, 0)</f>
        <v>361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31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33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2016:4:2:7:TUCHENG</v>
      </c>
      <c r="D20" s="64">
        <f>MATCH($C20,REPORT_DATA_BY_DISTRICT!$A:$A, 0)</f>
        <v>374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13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14</v>
      </c>
    </row>
    <row r="21" spans="3:19" ht="15" customHeight="1">
      <c r="C21" s="64" t="str">
        <f>CONCATENATE(YEAR,":",MONTH,":3:",WEEKLY_REPORT_DAY,":", $A$1)</f>
        <v>2016:4:3:7:TUCHENG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2016:4:4:7:TUCHENG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2016:4:5:7:TUCHENG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14</v>
      </c>
      <c r="K24" s="17">
        <f t="shared" si="1"/>
        <v>17</v>
      </c>
      <c r="L24" s="49">
        <f t="shared" si="1"/>
        <v>0</v>
      </c>
      <c r="M24" s="17">
        <f t="shared" si="1"/>
        <v>0</v>
      </c>
      <c r="N24" s="52">
        <f t="shared" si="1"/>
        <v>40</v>
      </c>
      <c r="O24" s="17">
        <f t="shared" si="1"/>
        <v>14</v>
      </c>
      <c r="P24" s="17">
        <f t="shared" si="1"/>
        <v>46</v>
      </c>
      <c r="Q24" s="17">
        <f t="shared" si="1"/>
        <v>30</v>
      </c>
      <c r="R24" s="17">
        <f t="shared" si="1"/>
        <v>5</v>
      </c>
      <c r="S24" s="17">
        <f>SUM(S19:S23)</f>
        <v>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2" priority="1">
      <formula>J12=""</formula>
    </cfRule>
    <cfRule type="expression" dxfId="11" priority="2">
      <formula>AND(M$9&lt;&gt;"",M12&gt;=M$9)</formula>
    </cfRule>
    <cfRule type="expression" dxfId="10" priority="3">
      <formula>AND(M$10&lt;&gt;"",M12&lt;M$10)</formula>
    </cfRule>
    <cfRule type="expression" dxfId="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B61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2016:1:4:7:TUCHENG</v>
      </c>
      <c r="AP77" s="27">
        <f t="shared" ref="AP77:AP88" ca="1" si="11">MATCH(AO77,INDIRECT(CONCATENATE($X$93,"$A:$A")),0)</f>
        <v>53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22</v>
      </c>
      <c r="AS77" s="21">
        <f t="shared" ca="1" si="12"/>
        <v>8</v>
      </c>
      <c r="AT77" s="21">
        <f t="shared" ca="1" si="12"/>
        <v>29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2016:1:5:7:TUCHENG</v>
      </c>
      <c r="AP78" s="27">
        <f t="shared" ca="1" si="11"/>
        <v>85</v>
      </c>
      <c r="AQ78" s="21">
        <f t="shared" ca="1" si="12"/>
        <v>1</v>
      </c>
      <c r="AR78" s="21">
        <f t="shared" ca="1" si="12"/>
        <v>24</v>
      </c>
      <c r="AS78" s="21">
        <f t="shared" ca="1" si="12"/>
        <v>6</v>
      </c>
      <c r="AT78" s="21">
        <f t="shared" ca="1" si="12"/>
        <v>32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2016:2:1:7:TUCHENG</v>
      </c>
      <c r="AP79" s="27">
        <f t="shared" ca="1" si="11"/>
        <v>117</v>
      </c>
      <c r="AQ79" s="21">
        <f t="shared" ca="1" si="12"/>
        <v>0</v>
      </c>
      <c r="AR79" s="21">
        <f t="shared" ca="1" si="12"/>
        <v>22</v>
      </c>
      <c r="AS79" s="21">
        <f t="shared" ca="1" si="12"/>
        <v>6</v>
      </c>
      <c r="AT79" s="21">
        <f t="shared" ca="1" si="12"/>
        <v>28</v>
      </c>
      <c r="AU79" s="21">
        <f t="shared" ca="1" si="12"/>
        <v>1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2016:2:2:7:TUCHENG</v>
      </c>
      <c r="AP80" s="27">
        <f t="shared" ca="1" si="11"/>
        <v>149</v>
      </c>
      <c r="AQ80" s="21">
        <f t="shared" ca="1" si="12"/>
        <v>0</v>
      </c>
      <c r="AR80" s="21">
        <f t="shared" ca="1" si="12"/>
        <v>24</v>
      </c>
      <c r="AS80" s="21">
        <f t="shared" ca="1" si="12"/>
        <v>13</v>
      </c>
      <c r="AT80" s="21">
        <f t="shared" ca="1" si="12"/>
        <v>17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2016:2:3:7:TUCHENG</v>
      </c>
      <c r="AP81" s="27">
        <f t="shared" ca="1" si="11"/>
        <v>181</v>
      </c>
      <c r="AQ81" s="21">
        <f t="shared" ca="1" si="12"/>
        <v>1</v>
      </c>
      <c r="AR81" s="21">
        <f t="shared" ca="1" si="12"/>
        <v>31</v>
      </c>
      <c r="AS81" s="21">
        <f t="shared" ca="1" si="12"/>
        <v>13</v>
      </c>
      <c r="AT81" s="21">
        <f t="shared" ca="1" si="12"/>
        <v>33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2016:2:4:7:TUCHENG</v>
      </c>
      <c r="AP82" s="27">
        <f t="shared" ca="1" si="11"/>
        <v>212</v>
      </c>
      <c r="AQ82" s="21">
        <f t="shared" ca="1" si="12"/>
        <v>0</v>
      </c>
      <c r="AR82" s="21">
        <f t="shared" ca="1" si="12"/>
        <v>26</v>
      </c>
      <c r="AS82" s="21">
        <f t="shared" ca="1" si="12"/>
        <v>7</v>
      </c>
      <c r="AT82" s="21">
        <f t="shared" ca="1" si="12"/>
        <v>20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2016:3:1:7:TUCHENG</v>
      </c>
      <c r="AP83" s="27">
        <f t="shared" ca="1" si="11"/>
        <v>243</v>
      </c>
      <c r="AQ83" s="21">
        <f t="shared" ca="1" si="12"/>
        <v>0</v>
      </c>
      <c r="AR83" s="21">
        <f t="shared" ca="1" si="12"/>
        <v>24</v>
      </c>
      <c r="AS83" s="21">
        <f t="shared" ca="1" si="12"/>
        <v>8</v>
      </c>
      <c r="AT83" s="21">
        <f t="shared" ca="1" si="12"/>
        <v>21</v>
      </c>
      <c r="AU83" s="21">
        <f t="shared" ca="1" si="12"/>
        <v>3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2016:3:2:7:TUCHENG</v>
      </c>
      <c r="AP84" s="27">
        <f t="shared" ca="1" si="11"/>
        <v>273</v>
      </c>
      <c r="AQ84" s="21">
        <f t="shared" ca="1" si="12"/>
        <v>0</v>
      </c>
      <c r="AR84" s="21">
        <f t="shared" ca="1" si="12"/>
        <v>22</v>
      </c>
      <c r="AS84" s="21">
        <f t="shared" ca="1" si="12"/>
        <v>8</v>
      </c>
      <c r="AT84" s="21">
        <f t="shared" ca="1" si="12"/>
        <v>23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2016:3:3:7:TUCHENG</v>
      </c>
      <c r="AP85" s="27">
        <f t="shared" ca="1" si="11"/>
        <v>302</v>
      </c>
      <c r="AQ85" s="21">
        <f t="shared" ca="1" si="12"/>
        <v>0</v>
      </c>
      <c r="AR85" s="21">
        <f t="shared" ca="1" si="12"/>
        <v>28</v>
      </c>
      <c r="AS85" s="21">
        <f t="shared" ca="1" si="12"/>
        <v>8</v>
      </c>
      <c r="AT85" s="21">
        <f t="shared" ca="1" si="12"/>
        <v>31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2016:3:4:7:TUCHENG</v>
      </c>
      <c r="AP86" s="27">
        <f t="shared" ca="1" si="11"/>
        <v>332</v>
      </c>
      <c r="AQ86" s="21">
        <f t="shared" ca="1" si="12"/>
        <v>0</v>
      </c>
      <c r="AR86" s="21">
        <f t="shared" ca="1" si="12"/>
        <v>36</v>
      </c>
      <c r="AS86" s="21">
        <f t="shared" ca="1" si="12"/>
        <v>9</v>
      </c>
      <c r="AT86" s="21">
        <f t="shared" ca="1" si="12"/>
        <v>18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2016:4:1:7:TUCHENG</v>
      </c>
      <c r="AP87" s="27">
        <f t="shared" ca="1" si="11"/>
        <v>361</v>
      </c>
      <c r="AQ87" s="21">
        <f t="shared" ca="1" si="12"/>
        <v>0</v>
      </c>
      <c r="AR87" s="21">
        <f t="shared" ca="1" si="12"/>
        <v>31</v>
      </c>
      <c r="AS87" s="21">
        <f t="shared" ca="1" si="12"/>
        <v>10</v>
      </c>
      <c r="AT87" s="21">
        <f t="shared" ca="1" si="12"/>
        <v>22</v>
      </c>
      <c r="AU87" s="21">
        <f t="shared" ca="1" si="12"/>
        <v>4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2016:4:2:7:TUCHENG</v>
      </c>
      <c r="AP88" s="27">
        <f t="shared" ca="1" si="11"/>
        <v>374</v>
      </c>
      <c r="AQ88" s="21">
        <f t="shared" ca="1" si="12"/>
        <v>0</v>
      </c>
      <c r="AR88" s="21">
        <f t="shared" ca="1" si="12"/>
        <v>9</v>
      </c>
      <c r="AS88" s="21">
        <f t="shared" ca="1" si="12"/>
        <v>4</v>
      </c>
      <c r="AT88" s="21">
        <f t="shared" ca="1" si="12"/>
        <v>8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1909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2511</v>
      </c>
      <c r="E2" s="77" t="str">
        <f>$A$3</f>
        <v>新莊地區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42470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XINZHUANG_DISTRICT_GRAPH!$AC$89</f>
        <v>4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2338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1907</v>
      </c>
      <c r="C12" s="64" t="str">
        <f>CONCATENATE(YEAR,":",MONTH,":",WEEK,":",WEEKDAY,":",$B12)</f>
        <v>2016:4:2:7:DANFENG_E</v>
      </c>
      <c r="D12" s="64" t="e">
        <f>MATCH($C12,REPORT_DATA_BY_COMP!$A:$A,0)</f>
        <v>#N/A</v>
      </c>
      <c r="E12" s="65" t="str">
        <f>SUBSTITUTE(VLOOKUP($B12,COMP_LIST!$A:$AA,5,FALSE),"EL","")</f>
        <v xml:space="preserve">E. Lin DL / Okeson </v>
      </c>
      <c r="F12" s="4" t="str">
        <f>VLOOKUP($B12,COMP_LIST!$A:$AA,3,FALSE)</f>
        <v>Danfeng E</v>
      </c>
      <c r="G12" s="4" t="str">
        <f>VLOOKUP($B12,COMP_LIST!$A:$AA,4,FALSE)</f>
        <v>丹鳳長老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2057</v>
      </c>
      <c r="C13" s="64" t="str">
        <f>CONCATENATE(YEAR,":",MONTH,":",WEEK,":",WEEKDAY,":",$B13)</f>
        <v>2016:4:2:7:SIYUAN_E</v>
      </c>
      <c r="D13" s="64" t="e">
        <f>MATCH($C13,REPORT_DATA_BY_COMP!$A:$A,0)</f>
        <v>#N/A</v>
      </c>
      <c r="E13" s="65" t="str">
        <f>SUBSTITUTE(VLOOKUP($B13,COMP_LIST!$A:$AA,5,FALSE),"EL","")</f>
        <v>E. Tang / Petermann</v>
      </c>
      <c r="F13" s="4" t="str">
        <f>VLOOKUP($B13,COMP_LIST!$A:$AA,3,FALSE)</f>
        <v>Siyuan E</v>
      </c>
      <c r="G13" s="4" t="str">
        <f>VLOOKUP($B13,COMP_LIST!$A:$AA,4,FALSE)</f>
        <v>思源長老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2016:4:1:7:XINZHUANG</v>
      </c>
      <c r="D17" s="64">
        <f>MATCH($C17,REPORT_DATA_BY_DISTRICT!$A:$A, 0)</f>
        <v>365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14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26</v>
      </c>
    </row>
    <row r="18" spans="3:19" ht="15" customHeight="1">
      <c r="C18" s="64" t="str">
        <f>CONCATENATE(YEAR,":",MONTH,":2:",WEEKLY_REPORT_DAY,":", $A$1)</f>
        <v>2016:4:2:7:XINZHUANG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2016:4:3:7:XINZHUANG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2016:4:4:7:XINZHUANG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2016:4:5:7:XINZHUANG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4</v>
      </c>
      <c r="L22" s="49">
        <f t="shared" si="1"/>
        <v>0</v>
      </c>
      <c r="M22" s="17">
        <f t="shared" si="1"/>
        <v>1</v>
      </c>
      <c r="N22" s="52">
        <f t="shared" si="1"/>
        <v>13</v>
      </c>
      <c r="O22" s="17">
        <f t="shared" si="1"/>
        <v>5</v>
      </c>
      <c r="P22" s="17">
        <f t="shared" si="1"/>
        <v>15</v>
      </c>
      <c r="Q22" s="17">
        <f t="shared" si="1"/>
        <v>14</v>
      </c>
      <c r="R22" s="17">
        <f t="shared" si="1"/>
        <v>1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" priority="1">
      <formula>J12=""</formula>
    </cfRule>
    <cfRule type="expression" dxfId="7" priority="2">
      <formula>AND(M$9&lt;&gt;"",M12&gt;=M$9)</formula>
    </cfRule>
    <cfRule type="expression" dxfId="6" priority="3">
      <formula>AND(M$10&lt;&gt;"",M12&lt;M$10)</formula>
    </cfRule>
    <cfRule type="expression" dxfId="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19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2016:1:4:7:XINZHUANG</v>
      </c>
      <c r="AP77" s="27">
        <f t="shared" ref="AP77:AP88" ca="1" si="11">MATCH(AO77,INDIRECT(CONCATENATE($X$93,"$A:$A")),0)</f>
        <v>58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12</v>
      </c>
      <c r="AS77" s="21">
        <f t="shared" ca="1" si="12"/>
        <v>3</v>
      </c>
      <c r="AT77" s="21">
        <f t="shared" ca="1" si="12"/>
        <v>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2016:1:5:7:XINZHUANG</v>
      </c>
      <c r="AP78" s="27">
        <f t="shared" ca="1" si="11"/>
        <v>90</v>
      </c>
      <c r="AQ78" s="21">
        <f t="shared" ca="1" si="12"/>
        <v>1</v>
      </c>
      <c r="AR78" s="21">
        <f t="shared" ca="1" si="12"/>
        <v>12</v>
      </c>
      <c r="AS78" s="21">
        <f t="shared" ca="1" si="12"/>
        <v>4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2016:2:1:7:XINZHUANG</v>
      </c>
      <c r="AP79" s="27">
        <f t="shared" ca="1" si="11"/>
        <v>122</v>
      </c>
      <c r="AQ79" s="21">
        <f t="shared" ca="1" si="12"/>
        <v>0</v>
      </c>
      <c r="AR79" s="21">
        <f t="shared" ca="1" si="12"/>
        <v>11</v>
      </c>
      <c r="AS79" s="21">
        <f t="shared" ca="1" si="12"/>
        <v>0</v>
      </c>
      <c r="AT79" s="21">
        <f t="shared" ca="1" si="12"/>
        <v>3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2016:2:2:7:XINZHUANG</v>
      </c>
      <c r="AP80" s="27">
        <f t="shared" ca="1" si="11"/>
        <v>154</v>
      </c>
      <c r="AQ80" s="21">
        <f t="shared" ca="1" si="12"/>
        <v>0</v>
      </c>
      <c r="AR80" s="21">
        <f t="shared" ca="1" si="12"/>
        <v>12</v>
      </c>
      <c r="AS80" s="21">
        <f t="shared" ca="1" si="12"/>
        <v>2</v>
      </c>
      <c r="AT80" s="21">
        <f t="shared" ca="1" si="12"/>
        <v>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2016:2:3:7:XINZHUANG</v>
      </c>
      <c r="AP81" s="27">
        <f t="shared" ca="1" si="11"/>
        <v>186</v>
      </c>
      <c r="AQ81" s="21">
        <f t="shared" ca="1" si="12"/>
        <v>0</v>
      </c>
      <c r="AR81" s="21">
        <f t="shared" ca="1" si="12"/>
        <v>8</v>
      </c>
      <c r="AS81" s="21">
        <f t="shared" ca="1" si="12"/>
        <v>3</v>
      </c>
      <c r="AT81" s="21">
        <f t="shared" ca="1" si="12"/>
        <v>4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2016:2:4:7:XINZHUANG</v>
      </c>
      <c r="AP82" s="27">
        <f t="shared" ca="1" si="11"/>
        <v>217</v>
      </c>
      <c r="AQ82" s="21">
        <f t="shared" ca="1" si="12"/>
        <v>0</v>
      </c>
      <c r="AR82" s="21">
        <f t="shared" ca="1" si="12"/>
        <v>11</v>
      </c>
      <c r="AS82" s="21">
        <f t="shared" ca="1" si="12"/>
        <v>6</v>
      </c>
      <c r="AT82" s="21">
        <f t="shared" ca="1" si="12"/>
        <v>7</v>
      </c>
      <c r="AU82" s="21">
        <f t="shared" ca="1" si="12"/>
        <v>2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2016:3:1:7:XINZHUANG</v>
      </c>
      <c r="AP83" s="27">
        <f t="shared" ca="1" si="11"/>
        <v>248</v>
      </c>
      <c r="AQ83" s="21">
        <f t="shared" ca="1" si="12"/>
        <v>0</v>
      </c>
      <c r="AR83" s="21">
        <f t="shared" ca="1" si="12"/>
        <v>9</v>
      </c>
      <c r="AS83" s="21">
        <f t="shared" ca="1" si="12"/>
        <v>2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2016:3:2:7:XINZHUANG</v>
      </c>
      <c r="AP84" s="27">
        <f t="shared" ca="1" si="11"/>
        <v>277</v>
      </c>
      <c r="AQ84" s="21">
        <f t="shared" ca="1" si="12"/>
        <v>1</v>
      </c>
      <c r="AR84" s="21">
        <f t="shared" ca="1" si="12"/>
        <v>7</v>
      </c>
      <c r="AS84" s="21">
        <f t="shared" ca="1" si="12"/>
        <v>2</v>
      </c>
      <c r="AT84" s="21">
        <f t="shared" ca="1" si="12"/>
        <v>6</v>
      </c>
      <c r="AU84" s="21">
        <f t="shared" ca="1" si="12"/>
        <v>3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2016:3:3:7:XINZHUANG</v>
      </c>
      <c r="AP85" s="27">
        <f t="shared" ca="1" si="11"/>
        <v>307</v>
      </c>
      <c r="AQ85" s="21">
        <f t="shared" ca="1" si="12"/>
        <v>0</v>
      </c>
      <c r="AR85" s="21">
        <f t="shared" ca="1" si="12"/>
        <v>14</v>
      </c>
      <c r="AS85" s="21">
        <f t="shared" ca="1" si="12"/>
        <v>9</v>
      </c>
      <c r="AT85" s="21">
        <f t="shared" ca="1" si="12"/>
        <v>13</v>
      </c>
      <c r="AU85" s="21">
        <f t="shared" ca="1" si="12"/>
        <v>3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2016:3:4:7:XINZHUANG</v>
      </c>
      <c r="AP86" s="27">
        <f t="shared" ca="1" si="11"/>
        <v>336</v>
      </c>
      <c r="AQ86" s="21">
        <f t="shared" ca="1" si="12"/>
        <v>0</v>
      </c>
      <c r="AR86" s="21">
        <f t="shared" ca="1" si="12"/>
        <v>10</v>
      </c>
      <c r="AS86" s="21">
        <f t="shared" ca="1" si="12"/>
        <v>8</v>
      </c>
      <c r="AT86" s="21">
        <f t="shared" ca="1" si="12"/>
        <v>4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2016:4:1:7:XINZHUANG</v>
      </c>
      <c r="AP87" s="27">
        <f t="shared" ca="1" si="11"/>
        <v>365</v>
      </c>
      <c r="AQ87" s="21">
        <f t="shared" ca="1" si="12"/>
        <v>1</v>
      </c>
      <c r="AR87" s="21">
        <f t="shared" ca="1" si="12"/>
        <v>13</v>
      </c>
      <c r="AS87" s="21">
        <f t="shared" ca="1" si="12"/>
        <v>5</v>
      </c>
      <c r="AT87" s="21">
        <f t="shared" ca="1" si="12"/>
        <v>14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2016:4:2:7:XINZHUANG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1909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2511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1895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2513</v>
      </c>
      <c r="E2" s="77" t="str">
        <f>$A$3</f>
        <v>板橋地區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42470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BANQIAO_DISTRICT_GRAPH!$AC$89</f>
        <v>5</v>
      </c>
      <c r="I5" s="90"/>
      <c r="J5" s="90"/>
      <c r="K5" s="91"/>
      <c r="L5" s="45">
        <f>$M$23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2339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2155</v>
      </c>
      <c r="C12" s="64" t="str">
        <f>CONCATENATE(YEAR,":",MONTH,":",WEEK,":",WEEKDAY,":",$B12)</f>
        <v>2016:4:2:7:XINBAN_E</v>
      </c>
      <c r="D12" s="64" t="e">
        <f>MATCH($C12,REPORT_DATA_BY_COMP!$A:$A,0)</f>
        <v>#N/A</v>
      </c>
      <c r="E12" s="65" t="str">
        <f>SUBSTITUTE(VLOOKUP($B12,COMP_LIST!$A:$AA,5,FALSE),"EL","")</f>
        <v>E. Robinson / Robbins</v>
      </c>
      <c r="F12" s="4" t="str">
        <f>VLOOKUP($B12,COMP_LIST!$A:$AA,3,FALSE)</f>
        <v>Xinban E</v>
      </c>
      <c r="G12" s="4" t="str">
        <f>VLOOKUP($B12,COMP_LIST!$A:$AA,4,FALSE)</f>
        <v>新板長老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2165</v>
      </c>
      <c r="C13" s="64" t="str">
        <f>CONCATENATE(YEAR,":",MONTH,":",WEEK,":",WEEKDAY,":",$B13)</f>
        <v>2016:4:2:7:XINPU_E</v>
      </c>
      <c r="D13" s="64" t="e">
        <f>MATCH($C13,REPORT_DATA_BY_COMP!$A:$A,0)</f>
        <v>#N/A</v>
      </c>
      <c r="E13" s="65" t="str">
        <f>SUBSTITUTE(VLOOKUP($B13,COMP_LIST!$A:$AA,5,FALSE),"EL","")</f>
        <v>E. Clawson DL / Landes</v>
      </c>
      <c r="F13" s="4" t="str">
        <f>VLOOKUP($B13,COMP_LIST!$A:$AA,3,FALSE)</f>
        <v>Xinpu E</v>
      </c>
      <c r="G13" s="4" t="str">
        <f>VLOOKUP($B13,COMP_LIST!$A:$AA,4,FALSE)</f>
        <v>新埔長老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1893</v>
      </c>
      <c r="C14" s="64" t="str">
        <f>CONCATENATE(YEAR,":",MONTH,":",WEEK,":",WEEKDAY,":",$B14)</f>
        <v>2016:4:2:7:BANQIAO_S</v>
      </c>
      <c r="D14" s="64" t="e">
        <f>MATCH($C14,REPORT_DATA_BY_COMP!$A:$A,0)</f>
        <v>#N/A</v>
      </c>
      <c r="E14" s="65" t="str">
        <f>SUBSTITUTE(VLOOKUP($B14,COMP_LIST!$A:$AA,5,FALSE),"EL","")</f>
        <v>S. Hendricks  / Li</v>
      </c>
      <c r="F14" s="4" t="str">
        <f>VLOOKUP($B14,COMP_LIST!$A:$AA,3,FALSE)</f>
        <v>Banqiao S</v>
      </c>
      <c r="G14" s="4" t="str">
        <f>VLOOKUP($B14,COMP_LIST!$A:$AA,4,FALSE)</f>
        <v>板橋姐妹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2016:4:1:7:BANQIAO</v>
      </c>
      <c r="D18" s="64">
        <f>MATCH($C18,REPORT_DATA_BY_DISTRICT!$A:$A, 0)</f>
        <v>345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17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25</v>
      </c>
    </row>
    <row r="19" spans="3:19" ht="15" customHeight="1">
      <c r="C19" s="64" t="str">
        <f>CONCATENATE(YEAR,":",MONTH,":2:",WEEKLY_REPORT_DAY,":", $A$1)</f>
        <v>2016:4:2:7:BANQIAO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2016:4:3:7:BANQIAO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2016:4:4:7:BANQIAO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2016:4:5:7:BANQIAO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2</v>
      </c>
      <c r="K23" s="17">
        <f t="shared" si="1"/>
        <v>2</v>
      </c>
      <c r="L23" s="49">
        <f t="shared" si="1"/>
        <v>0</v>
      </c>
      <c r="M23" s="17">
        <f t="shared" si="1"/>
        <v>1</v>
      </c>
      <c r="N23" s="52">
        <f t="shared" si="1"/>
        <v>7</v>
      </c>
      <c r="O23" s="17">
        <f t="shared" si="1"/>
        <v>0</v>
      </c>
      <c r="P23" s="17">
        <f t="shared" si="1"/>
        <v>14</v>
      </c>
      <c r="Q23" s="17">
        <f t="shared" si="1"/>
        <v>17</v>
      </c>
      <c r="R23" s="17">
        <f t="shared" si="1"/>
        <v>0</v>
      </c>
      <c r="S23" s="17">
        <f>SUM(S18:S22)</f>
        <v>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4" priority="1">
      <formula>J12=""</formula>
    </cfRule>
    <cfRule type="expression" dxfId="3" priority="2">
      <formula>AND(M$9&lt;&gt;"",M12&gt;=M$9)</formula>
    </cfRule>
    <cfRule type="expression" dxfId="2" priority="3">
      <formula>AND(M$10&lt;&gt;"",M12&lt;M$10)</formula>
    </cfRule>
    <cfRule type="expression" dxfId="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22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42393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2016:1:4:7:BANQIAO</v>
      </c>
      <c r="AP77" s="27">
        <f t="shared" ref="AP77:AP88" ca="1" si="11">MATCH(AO77,INDIRECT(CONCATENATE($X$93,"$A:$A")),0)</f>
        <v>35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18</v>
      </c>
      <c r="AS77" s="21">
        <f t="shared" ca="1" si="12"/>
        <v>5</v>
      </c>
      <c r="AT77" s="21">
        <f t="shared" ca="1" si="12"/>
        <v>12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42400</v>
      </c>
      <c r="AN78" s="27">
        <f t="shared" ref="AN78:AN88" si="18">INT((DAY($AM78)-1)/7)+1</f>
        <v>5</v>
      </c>
      <c r="AO78" s="28" t="str">
        <f t="shared" si="10"/>
        <v>2016:1:5:7:BANQIAO</v>
      </c>
      <c r="AP78" s="27">
        <f t="shared" ca="1" si="11"/>
        <v>67</v>
      </c>
      <c r="AQ78" s="21">
        <f t="shared" ca="1" si="12"/>
        <v>1</v>
      </c>
      <c r="AR78" s="21">
        <f t="shared" ca="1" si="12"/>
        <v>22</v>
      </c>
      <c r="AS78" s="21">
        <f t="shared" ca="1" si="12"/>
        <v>7</v>
      </c>
      <c r="AT78" s="21">
        <f t="shared" ca="1" si="12"/>
        <v>10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42407</v>
      </c>
      <c r="AN79" s="27">
        <f t="shared" si="18"/>
        <v>1</v>
      </c>
      <c r="AO79" s="28" t="str">
        <f t="shared" si="10"/>
        <v>2016:2:1:7:BANQIAO</v>
      </c>
      <c r="AP79" s="27">
        <f t="shared" ca="1" si="11"/>
        <v>99</v>
      </c>
      <c r="AQ79" s="21">
        <f t="shared" ca="1" si="12"/>
        <v>0</v>
      </c>
      <c r="AR79" s="21">
        <f t="shared" ca="1" si="12"/>
        <v>25</v>
      </c>
      <c r="AS79" s="21">
        <f t="shared" ca="1" si="12"/>
        <v>7</v>
      </c>
      <c r="AT79" s="21">
        <f t="shared" ca="1" si="12"/>
        <v>12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42414</v>
      </c>
      <c r="AN80" s="27">
        <f t="shared" si="18"/>
        <v>2</v>
      </c>
      <c r="AO80" s="28" t="str">
        <f t="shared" si="10"/>
        <v>2016:2:2:7:BANQIAO</v>
      </c>
      <c r="AP80" s="27">
        <f t="shared" ca="1" si="11"/>
        <v>131</v>
      </c>
      <c r="AQ80" s="21">
        <f t="shared" ca="1" si="12"/>
        <v>0</v>
      </c>
      <c r="AR80" s="21">
        <f t="shared" ca="1" si="12"/>
        <v>22</v>
      </c>
      <c r="AS80" s="21">
        <f t="shared" ca="1" si="12"/>
        <v>9</v>
      </c>
      <c r="AT80" s="21">
        <f t="shared" ca="1" si="12"/>
        <v>8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42421</v>
      </c>
      <c r="AN81" s="27">
        <f t="shared" si="18"/>
        <v>3</v>
      </c>
      <c r="AO81" s="28" t="str">
        <f t="shared" si="10"/>
        <v>2016:2:3:7:BANQIAO</v>
      </c>
      <c r="AP81" s="27">
        <f t="shared" ca="1" si="11"/>
        <v>163</v>
      </c>
      <c r="AQ81" s="21">
        <f t="shared" ca="1" si="12"/>
        <v>1</v>
      </c>
      <c r="AR81" s="21">
        <f t="shared" ca="1" si="12"/>
        <v>29</v>
      </c>
      <c r="AS81" s="21">
        <f t="shared" ca="1" si="12"/>
        <v>11</v>
      </c>
      <c r="AT81" s="21">
        <f t="shared" ca="1" si="12"/>
        <v>20</v>
      </c>
      <c r="AU81" s="21">
        <f t="shared" ca="1" si="12"/>
        <v>6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42428</v>
      </c>
      <c r="AN82" s="27">
        <f t="shared" si="18"/>
        <v>4</v>
      </c>
      <c r="AO82" s="28" t="str">
        <f t="shared" si="10"/>
        <v>2016:2:4:7:BANQIAO</v>
      </c>
      <c r="AP82" s="27">
        <f t="shared" ca="1" si="11"/>
        <v>195</v>
      </c>
      <c r="AQ82" s="21">
        <f t="shared" ca="1" si="12"/>
        <v>1</v>
      </c>
      <c r="AR82" s="21">
        <f t="shared" ca="1" si="12"/>
        <v>23</v>
      </c>
      <c r="AS82" s="21">
        <f t="shared" ca="1" si="12"/>
        <v>10</v>
      </c>
      <c r="AT82" s="21">
        <f t="shared" ca="1" si="12"/>
        <v>11</v>
      </c>
      <c r="AU82" s="21">
        <f t="shared" ca="1" si="12"/>
        <v>5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42435</v>
      </c>
      <c r="AN83" s="27">
        <f t="shared" si="18"/>
        <v>1</v>
      </c>
      <c r="AO83" s="28" t="str">
        <f t="shared" si="10"/>
        <v>2016:3:1:7:BANQIAO</v>
      </c>
      <c r="AP83" s="27">
        <f t="shared" ca="1" si="11"/>
        <v>226</v>
      </c>
      <c r="AQ83" s="21">
        <f t="shared" ca="1" si="12"/>
        <v>0</v>
      </c>
      <c r="AR83" s="21">
        <f t="shared" ca="1" si="12"/>
        <v>24</v>
      </c>
      <c r="AS83" s="21">
        <f t="shared" ca="1" si="12"/>
        <v>5</v>
      </c>
      <c r="AT83" s="21">
        <f t="shared" ca="1" si="12"/>
        <v>12</v>
      </c>
      <c r="AU83" s="21">
        <f t="shared" ca="1" si="12"/>
        <v>3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42442</v>
      </c>
      <c r="AN84" s="27">
        <f t="shared" si="18"/>
        <v>2</v>
      </c>
      <c r="AO84" s="28" t="str">
        <f t="shared" si="10"/>
        <v>2016:3:2:7:BANQIAO</v>
      </c>
      <c r="AP84" s="27">
        <f t="shared" ca="1" si="11"/>
        <v>257</v>
      </c>
      <c r="AQ84" s="21">
        <f t="shared" ca="1" si="12"/>
        <v>0</v>
      </c>
      <c r="AR84" s="21">
        <f t="shared" ca="1" si="12"/>
        <v>14</v>
      </c>
      <c r="AS84" s="21">
        <f t="shared" ca="1" si="12"/>
        <v>6</v>
      </c>
      <c r="AT84" s="21">
        <f t="shared" ca="1" si="12"/>
        <v>14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42449</v>
      </c>
      <c r="AN85" s="27">
        <f t="shared" si="18"/>
        <v>3</v>
      </c>
      <c r="AO85" s="28" t="str">
        <f t="shared" si="10"/>
        <v>2016:3:3:7:BANQIAO</v>
      </c>
      <c r="AP85" s="27">
        <f t="shared" ca="1" si="11"/>
        <v>286</v>
      </c>
      <c r="AQ85" s="21">
        <f t="shared" ca="1" si="12"/>
        <v>0</v>
      </c>
      <c r="AR85" s="21">
        <f t="shared" ca="1" si="12"/>
        <v>12</v>
      </c>
      <c r="AS85" s="21">
        <f t="shared" ca="1" si="12"/>
        <v>9</v>
      </c>
      <c r="AT85" s="21">
        <f t="shared" ca="1" si="12"/>
        <v>13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42456</v>
      </c>
      <c r="AN86" s="27">
        <f t="shared" si="18"/>
        <v>4</v>
      </c>
      <c r="AO86" s="28" t="str">
        <f t="shared" si="10"/>
        <v>2016:3:4:7:BANQIAO</v>
      </c>
      <c r="AP86" s="27">
        <f t="shared" ca="1" si="11"/>
        <v>316</v>
      </c>
      <c r="AQ86" s="21">
        <f t="shared" ca="1" si="12"/>
        <v>0</v>
      </c>
      <c r="AR86" s="21">
        <f t="shared" ca="1" si="12"/>
        <v>8</v>
      </c>
      <c r="AS86" s="21">
        <f t="shared" ca="1" si="12"/>
        <v>6</v>
      </c>
      <c r="AT86" s="21">
        <f t="shared" ca="1" si="12"/>
        <v>21</v>
      </c>
      <c r="AU86" s="21">
        <f t="shared" ca="1" si="12"/>
        <v>3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42463</v>
      </c>
      <c r="AN87" s="27">
        <f t="shared" si="18"/>
        <v>1</v>
      </c>
      <c r="AO87" s="28" t="str">
        <f t="shared" si="10"/>
        <v>2016:4:1:7:BANQIAO</v>
      </c>
      <c r="AP87" s="27">
        <f t="shared" ca="1" si="11"/>
        <v>345</v>
      </c>
      <c r="AQ87" s="21">
        <f t="shared" ca="1" si="12"/>
        <v>1</v>
      </c>
      <c r="AR87" s="21">
        <f t="shared" ca="1" si="12"/>
        <v>7</v>
      </c>
      <c r="AS87" s="21">
        <f t="shared" ca="1" si="12"/>
        <v>0</v>
      </c>
      <c r="AT87" s="21">
        <f t="shared" ca="1" si="12"/>
        <v>17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42470</v>
      </c>
      <c r="AN88" s="27">
        <f t="shared" si="18"/>
        <v>2</v>
      </c>
      <c r="AO88" s="28" t="str">
        <f t="shared" si="10"/>
        <v>2016:4:2:7:BANQIAO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2513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42470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Toon Town</cp:lastModifiedBy>
  <cp:lastPrinted>2016-04-05T04:32:18Z</cp:lastPrinted>
  <dcterms:created xsi:type="dcterms:W3CDTF">2016-01-05T05:01:49Z</dcterms:created>
  <dcterms:modified xsi:type="dcterms:W3CDTF">2016-04-10T13:00:01Z</dcterms:modified>
</cp:coreProperties>
</file>