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s\report_sheets\"/>
    </mc:Choice>
  </mc:AlternateContent>
  <bookViews>
    <workbookView xWindow="7965" yWindow="-120" windowWidth="10815" windowHeight="7995" tabRatio="881" firstSheet="12" activeTab="13"/>
  </bookViews>
  <sheets>
    <sheet name="CONTROLS" sheetId="4" r:id="rId1"/>
    <sheet name="REPORT_DATA_BY_COMP" sheetId="24" r:id="rId2"/>
    <sheet name="REPORT_DATA_BY_DISTRICT" sheetId="188" r:id="rId3"/>
    <sheet name="REPORT_DATA_BY_DISTRICT_MONTH" sheetId="189" r:id="rId4"/>
    <sheet name="REPORT_DATA_BY_ZONE" sheetId="25" r:id="rId5"/>
    <sheet name="REPORT_DATA_BY_STAKE" sheetId="182" r:id="rId6"/>
    <sheet name="REPORT_DATA_BY_STAKE_MONTH" sheetId="183" r:id="rId7"/>
    <sheet name="REPORT_DATA_BY_ZONE_MONTH" sheetId="43" r:id="rId8"/>
    <sheet name="BAPTISM_SOURCE_DISTRICT_MONTH" sheetId="190" r:id="rId9"/>
    <sheet name="BAPTISM_SOURCE_ZONE_MONTH" sheetId="48" r:id="rId10"/>
    <sheet name="BAPTISM_SOURCE_STAKE_MONTH" sheetId="184" r:id="rId11"/>
    <sheet name="OFFICE_ZONE" sheetId="245" r:id="rId12"/>
    <sheet name="OFFICE_ZONE_GRAPH" sheetId="246" r:id="rId13"/>
    <sheet name="OFFICE_ZONE_GRAPH_DATA" sheetId="247" r:id="rId14"/>
    <sheet name="TAOYUAN_ZONE" sheetId="84" r:id="rId15"/>
    <sheet name="TAOYUAN_ZONE_GRAPH" sheetId="118" r:id="rId16"/>
    <sheet name="TAOYUAN_ZONE_GRAPH_DATA" sheetId="119" r:id="rId17"/>
    <sheet name="TAOYUAN_3_DISTRICT" sheetId="185" r:id="rId18"/>
    <sheet name="BADE_DISTRICT" sheetId="192" r:id="rId19"/>
    <sheet name="ZHONGLI_DISTRICT" sheetId="191" r:id="rId20"/>
    <sheet name="EAST_ZONE" sheetId="193" r:id="rId21"/>
    <sheet name="EAST_ZONE_GRAPH" sheetId="194" r:id="rId22"/>
    <sheet name="EAST_ZONE_GRAPH_DATA" sheetId="195" r:id="rId23"/>
    <sheet name="SONGSHAN_DISTRICT" sheetId="196" r:id="rId24"/>
    <sheet name="JILONG_DISTRICT" sheetId="199" r:id="rId25"/>
    <sheet name="XIZHI_DISTRICT" sheetId="200" r:id="rId26"/>
    <sheet name="YILAN_DISTRICT" sheetId="201" r:id="rId27"/>
    <sheet name="HUALIAN_ZONE" sheetId="202" r:id="rId28"/>
    <sheet name="HUALIAN_ZONE_GRAPH" sheetId="231" r:id="rId29"/>
    <sheet name="HUALIAN_ZONE_GRAPH_DATA" sheetId="232" r:id="rId30"/>
    <sheet name="JIAN_DISTRICT" sheetId="203" r:id="rId31"/>
    <sheet name="HUALIAN_DISTRICT" sheetId="204" r:id="rId32"/>
    <sheet name="TAIDONG_ZONE" sheetId="205" r:id="rId33"/>
    <sheet name="TAIDONG_ZONE_GRAPH" sheetId="233" r:id="rId34"/>
    <sheet name="TAIDONG_ZONE_GRAPH_DATA" sheetId="234" r:id="rId35"/>
    <sheet name="TAIDONG_2_DISTRICT" sheetId="206" r:id="rId36"/>
    <sheet name="TAIDONG_1_3_DISTRICT" sheetId="207" r:id="rId37"/>
    <sheet name="YULI_DISTRICT" sheetId="208" r:id="rId38"/>
    <sheet name="ZHUNAN_ZONE" sheetId="209" r:id="rId39"/>
    <sheet name="ZHUNAN_ZONE_GRAPH" sheetId="235" r:id="rId40"/>
    <sheet name="ZHUNAN_ZONE_GRAPH_DATA" sheetId="236" r:id="rId41"/>
    <sheet name="ZHUNAN_DISTRICT" sheetId="210" r:id="rId42"/>
    <sheet name="TOUFEN_MIAOLI_DISTRICT" sheetId="211" r:id="rId43"/>
    <sheet name="XINZHU_ZONE" sheetId="213" r:id="rId44"/>
    <sheet name="XINZHU_ZONE_GRAPH" sheetId="237" r:id="rId45"/>
    <sheet name="XINZHU_ZONE_GRAPH_DATA" sheetId="238" r:id="rId46"/>
    <sheet name="XINZHU_DISTRICT" sheetId="214" r:id="rId47"/>
    <sheet name="ZHUDONG_DISTRICT" sheetId="215" r:id="rId48"/>
    <sheet name="ZHUBEI_DISTRICT" sheetId="216" r:id="rId49"/>
    <sheet name="CENTRAL_ZONE" sheetId="217" r:id="rId50"/>
    <sheet name="CENTRAL_ZONE_GRAPH" sheetId="239" r:id="rId51"/>
    <sheet name="CENTRAL_ZONE_GRAPH_DATA" sheetId="240" r:id="rId52"/>
    <sheet name="WANDA_DISTRICT" sheetId="218" r:id="rId53"/>
    <sheet name="SANCHONG_DISTRICT" sheetId="219" r:id="rId54"/>
    <sheet name="NORTH_ZONE" sheetId="220" r:id="rId55"/>
    <sheet name="NORTH_ZONE_GRAPH" sheetId="241" r:id="rId56"/>
    <sheet name="NORTH_ZONE_GRAPH_DATA" sheetId="242" r:id="rId57"/>
    <sheet name="SHILIN_DISTRICT" sheetId="221" r:id="rId58"/>
    <sheet name="BEITOU_DISTRICT" sheetId="222" r:id="rId59"/>
    <sheet name="SOUTH_ZONE" sheetId="223" r:id="rId60"/>
    <sheet name="JINGXIN_DISTRICT" sheetId="224" r:id="rId61"/>
    <sheet name="XINDIAN_DISTRICT" sheetId="225" r:id="rId62"/>
    <sheet name="SHUANGHE_DISTRICT" sheetId="226" r:id="rId63"/>
    <sheet name="WEST_ZONE" sheetId="227" r:id="rId64"/>
    <sheet name="WEST_ZONE_GRAPH" sheetId="243" r:id="rId65"/>
    <sheet name="WEST_ZONE_GRAPH_DATA" sheetId="244" r:id="rId66"/>
    <sheet name="TUCHENG_DISTRICT" sheetId="228" r:id="rId67"/>
    <sheet name="XINZHUANG_DISTRICT" sheetId="229" r:id="rId68"/>
    <sheet name="BANQIAO_DISTRICT" sheetId="230" r:id="rId69"/>
  </sheets>
  <externalReferences>
    <externalReference r:id="rId70"/>
  </externalReferences>
  <definedNames>
    <definedName name="baptism_source_district_month" localSheetId="8">BAPTISM_SOURCE_DISTRICT_MONTH!$A$1:$H$2</definedName>
    <definedName name="baptism_source_stake_month" localSheetId="10">BAPTISM_SOURCE_STAKE_MONTH!$A$1:$H$2</definedName>
    <definedName name="baptism_source_zone_month" localSheetId="9">BAPTISM_SOURCE_ZONE_MONTH!$A$1:$H$12</definedName>
    <definedName name="DATE" localSheetId="49">[1]CONTROLS!$B$1</definedName>
    <definedName name="DATE" localSheetId="27">[1]CONTROLS!$B$1</definedName>
    <definedName name="DATE" localSheetId="54">[1]CONTROLS!$B$1</definedName>
    <definedName name="DATE" localSheetId="11">[1]CONTROLS!$B$1</definedName>
    <definedName name="DATE" localSheetId="59">[1]CONTROLS!$B$1</definedName>
    <definedName name="DATE" localSheetId="32">[1]CONTROLS!$B$1</definedName>
    <definedName name="DATE" localSheetId="63">[1]CONTROLS!$B$1</definedName>
    <definedName name="DATE" localSheetId="43">[1]CONTROLS!$B$1</definedName>
    <definedName name="DATE" localSheetId="38">[1]CONTROLS!$B$1</definedName>
    <definedName name="DATE">CONTROLS!$B$1</definedName>
    <definedName name="DAY" localSheetId="49">[1]CONTROLS!$D$4</definedName>
    <definedName name="DAY" localSheetId="27">[1]CONTROLS!$D$4</definedName>
    <definedName name="DAY" localSheetId="54">[1]CONTROLS!$D$4</definedName>
    <definedName name="DAY" localSheetId="11">[1]CONTROLS!$D$4</definedName>
    <definedName name="DAY" localSheetId="59">[1]CONTROLS!$D$4</definedName>
    <definedName name="DAY" localSheetId="32">[1]CONTROLS!$D$4</definedName>
    <definedName name="DAY" localSheetId="63">[1]CONTROLS!$D$4</definedName>
    <definedName name="DAY" localSheetId="43">[1]CONTROLS!$D$4</definedName>
    <definedName name="DAY" localSheetId="38">[1]CONTROLS!$D$4</definedName>
    <definedName name="DAY">CONTROLS!$D$5</definedName>
    <definedName name="MONTH" localSheetId="49">[1]CONTROLS!$D$2</definedName>
    <definedName name="MONTH" localSheetId="27">[1]CONTROLS!$D$2</definedName>
    <definedName name="MONTH" localSheetId="54">[1]CONTROLS!$D$2</definedName>
    <definedName name="MONTH" localSheetId="11">[1]CONTROLS!$D$2</definedName>
    <definedName name="MONTH" localSheetId="59">[1]CONTROLS!$D$2</definedName>
    <definedName name="MONTH" localSheetId="32">[1]CONTROLS!$D$2</definedName>
    <definedName name="MONTH" localSheetId="63">[1]CONTROLS!$D$2</definedName>
    <definedName name="MONTH" localSheetId="43">[1]CONTROLS!$D$2</definedName>
    <definedName name="MONTH" localSheetId="38">[1]CONTROLS!$D$2</definedName>
    <definedName name="MONTH">CONTROLS!$D$2</definedName>
    <definedName name="report_data" localSheetId="1">REPORT_DATA_BY_COMP!$A$1:$R$488</definedName>
    <definedName name="report_data_by_zone" localSheetId="4">REPORT_DATA_BY_ZONE!$A$1:$R$56</definedName>
    <definedName name="report_data_district" localSheetId="2">REPORT_DATA_BY_DISTRICT!$A$1:$R$151</definedName>
    <definedName name="report_data_district_month" localSheetId="3">REPORT_DATA_BY_DISTRICT_MONTH!$A$1:$R$69</definedName>
    <definedName name="report_data_stake" localSheetId="5">REPORT_DATA_BY_STAKE!$A$1:$R$41</definedName>
    <definedName name="report_data_stake_month" localSheetId="6">REPORT_DATA_BY_STAKE_MONTH!$A$1:$R$17</definedName>
    <definedName name="report_data_zone_month" localSheetId="7">REPORT_DATA_BY_ZONE_MONTH!$A$1:$R$234</definedName>
    <definedName name="WEEK" localSheetId="49">[1]CONTROLS!$D$3</definedName>
    <definedName name="WEEK" localSheetId="27">[1]CONTROLS!$D$3</definedName>
    <definedName name="WEEK" localSheetId="54">[1]CONTROLS!$D$3</definedName>
    <definedName name="WEEK" localSheetId="11">[1]CONTROLS!$D$3</definedName>
    <definedName name="WEEK" localSheetId="59">[1]CONTROLS!$D$3</definedName>
    <definedName name="WEEK" localSheetId="32">[1]CONTROLS!$D$3</definedName>
    <definedName name="WEEK" localSheetId="63">[1]CONTROLS!$D$3</definedName>
    <definedName name="WEEK" localSheetId="43">[1]CONTROLS!$D$3</definedName>
    <definedName name="WEEK" localSheetId="38">[1]CONTROLS!$D$3</definedName>
    <definedName name="WEEK">CONTROLS!$D$3</definedName>
    <definedName name="WEEKDAY">CONTROLS!$D$4</definedName>
    <definedName name="WEEKLY_REPORT_DAY" localSheetId="49">[1]CONTROLS!$B$2</definedName>
    <definedName name="WEEKLY_REPORT_DAY" localSheetId="27">[1]CONTROLS!$B$2</definedName>
    <definedName name="WEEKLY_REPORT_DAY" localSheetId="54">[1]CONTROLS!$B$2</definedName>
    <definedName name="WEEKLY_REPORT_DAY" localSheetId="11">[1]CONTROLS!$B$2</definedName>
    <definedName name="WEEKLY_REPORT_DAY" localSheetId="59">[1]CONTROLS!$B$2</definedName>
    <definedName name="WEEKLY_REPORT_DAY" localSheetId="32">[1]CONTROLS!$B$2</definedName>
    <definedName name="WEEKLY_REPORT_DAY" localSheetId="63">[1]CONTROLS!$B$2</definedName>
    <definedName name="WEEKLY_REPORT_DAY" localSheetId="43">[1]CONTROLS!$B$2</definedName>
    <definedName name="WEEKLY_REPORT_DAY" localSheetId="38">[1]CONTROLS!$B$2</definedName>
    <definedName name="WEEKLY_REPORT_DAY">CONTROLS!$B$2</definedName>
    <definedName name="YEAR" localSheetId="49">[1]CONTROLS!$D$1</definedName>
    <definedName name="YEAR" localSheetId="27">[1]CONTROLS!$D$1</definedName>
    <definedName name="YEAR" localSheetId="54">[1]CONTROLS!$D$1</definedName>
    <definedName name="YEAR" localSheetId="11">[1]CONTROLS!$D$1</definedName>
    <definedName name="YEAR" localSheetId="59">[1]CONTROLS!$D$1</definedName>
    <definedName name="YEAR" localSheetId="32">[1]CONTROLS!$D$1</definedName>
    <definedName name="YEAR" localSheetId="63">[1]CONTROLS!$D$1</definedName>
    <definedName name="YEAR" localSheetId="43">[1]CONTROLS!$D$1</definedName>
    <definedName name="YEAR" localSheetId="38">[1]CONTROLS!$D$1</definedName>
    <definedName name="YEAR">CONTROLS!$D$1</definedName>
  </definedNames>
  <calcPr calcId="152511" calcMode="manual"/>
</workbook>
</file>

<file path=xl/calcChain.xml><?xml version="1.0" encoding="utf-8"?>
<calcChain xmlns="http://schemas.openxmlformats.org/spreadsheetml/2006/main">
  <c r="H38" i="247" l="1"/>
  <c r="H37" i="247"/>
  <c r="H36" i="247"/>
  <c r="H35" i="247"/>
  <c r="H34" i="247"/>
  <c r="H33" i="247"/>
  <c r="H32" i="247"/>
  <c r="H31" i="247"/>
  <c r="H30" i="247"/>
  <c r="H29" i="247"/>
  <c r="H28" i="247"/>
  <c r="H27" i="247"/>
  <c r="H26" i="247"/>
  <c r="H25" i="247"/>
  <c r="H24" i="247"/>
  <c r="H23" i="247"/>
  <c r="H22" i="247"/>
  <c r="H21" i="247"/>
  <c r="H20" i="247"/>
  <c r="H19" i="247"/>
  <c r="H18" i="247"/>
  <c r="H17" i="247"/>
  <c r="H16" i="247"/>
  <c r="H15" i="247"/>
  <c r="H14" i="247"/>
  <c r="H13" i="247"/>
  <c r="H12" i="247"/>
  <c r="H11" i="247"/>
  <c r="H10" i="247"/>
  <c r="H9" i="247"/>
  <c r="H8" i="247"/>
  <c r="H7" i="247"/>
  <c r="H6" i="247"/>
  <c r="H5" i="247"/>
  <c r="H4" i="247"/>
  <c r="H3" i="247"/>
  <c r="O19" i="245"/>
  <c r="G19" i="245"/>
  <c r="F19" i="245"/>
  <c r="S19" i="245" s="1"/>
  <c r="E19" i="245"/>
  <c r="T18" i="245"/>
  <c r="Q18" i="245"/>
  <c r="P18" i="245"/>
  <c r="L18" i="245"/>
  <c r="I18" i="245"/>
  <c r="H18" i="245"/>
  <c r="E18" i="245"/>
  <c r="F18" i="245" s="1"/>
  <c r="F17" i="245"/>
  <c r="E17" i="245"/>
  <c r="Q16" i="245"/>
  <c r="I16" i="245"/>
  <c r="E16" i="245"/>
  <c r="F16" i="245" s="1"/>
  <c r="T16" i="245" s="1"/>
  <c r="S15" i="245"/>
  <c r="R15" i="245"/>
  <c r="O15" i="245"/>
  <c r="K15" i="245"/>
  <c r="J15" i="245"/>
  <c r="G15" i="245"/>
  <c r="F15" i="245"/>
  <c r="E15" i="245"/>
  <c r="U11" i="245"/>
  <c r="T11" i="245"/>
  <c r="M11" i="245"/>
  <c r="L11" i="245"/>
  <c r="H11" i="245"/>
  <c r="E11" i="245"/>
  <c r="F11" i="245" s="1"/>
  <c r="R10" i="245"/>
  <c r="G10" i="245"/>
  <c r="F10" i="245"/>
  <c r="N10" i="245" s="1"/>
  <c r="E10" i="245"/>
  <c r="G5" i="245"/>
  <c r="K4" i="245"/>
  <c r="G4" i="245"/>
  <c r="B4" i="245"/>
  <c r="H38" i="244"/>
  <c r="H37" i="244"/>
  <c r="H36" i="244"/>
  <c r="H35" i="244"/>
  <c r="H34" i="244"/>
  <c r="H33" i="244"/>
  <c r="H32" i="244"/>
  <c r="H31" i="244"/>
  <c r="H30" i="244"/>
  <c r="H29" i="244"/>
  <c r="H28" i="244"/>
  <c r="H27" i="244"/>
  <c r="H26" i="244"/>
  <c r="H25" i="244"/>
  <c r="H24" i="244"/>
  <c r="H23" i="244"/>
  <c r="H22" i="244"/>
  <c r="H21" i="244"/>
  <c r="H20" i="244"/>
  <c r="H19" i="244"/>
  <c r="H18" i="244"/>
  <c r="H17" i="244"/>
  <c r="H16" i="244"/>
  <c r="H15" i="244"/>
  <c r="H14" i="244"/>
  <c r="H13" i="244"/>
  <c r="H12" i="244"/>
  <c r="H11" i="244"/>
  <c r="H10" i="244"/>
  <c r="H9" i="244"/>
  <c r="H8" i="244"/>
  <c r="H7" i="244"/>
  <c r="H6" i="244"/>
  <c r="H5" i="244"/>
  <c r="H4" i="244"/>
  <c r="H3" i="244"/>
  <c r="H38" i="242"/>
  <c r="H37" i="242"/>
  <c r="H36" i="242"/>
  <c r="H35" i="242"/>
  <c r="H34" i="242"/>
  <c r="H33" i="242"/>
  <c r="H32" i="242"/>
  <c r="H31" i="242"/>
  <c r="H30" i="242"/>
  <c r="H29" i="242"/>
  <c r="H28" i="242"/>
  <c r="H27" i="242"/>
  <c r="H26" i="242"/>
  <c r="H25" i="242"/>
  <c r="H24" i="242"/>
  <c r="H23" i="242"/>
  <c r="H22" i="242"/>
  <c r="H21" i="242"/>
  <c r="H20" i="242"/>
  <c r="H19" i="242"/>
  <c r="H18" i="242"/>
  <c r="H17" i="242"/>
  <c r="H16" i="242"/>
  <c r="H15" i="242"/>
  <c r="H14" i="242"/>
  <c r="H13" i="242"/>
  <c r="H12" i="242"/>
  <c r="H11" i="242"/>
  <c r="H10" i="242"/>
  <c r="H9" i="242"/>
  <c r="H8" i="242"/>
  <c r="H7" i="242"/>
  <c r="H6" i="242"/>
  <c r="H5" i="242"/>
  <c r="H4" i="242"/>
  <c r="H3" i="242"/>
  <c r="H38" i="240"/>
  <c r="H37" i="240"/>
  <c r="H36" i="240"/>
  <c r="H35" i="240"/>
  <c r="H34" i="240"/>
  <c r="H33" i="240"/>
  <c r="H32" i="240"/>
  <c r="H31" i="240"/>
  <c r="H30" i="240"/>
  <c r="H29" i="240"/>
  <c r="H28" i="240"/>
  <c r="H27" i="240"/>
  <c r="H26" i="240"/>
  <c r="H25" i="240"/>
  <c r="H24" i="240"/>
  <c r="H23" i="240"/>
  <c r="H22" i="240"/>
  <c r="H21" i="240"/>
  <c r="H20" i="240"/>
  <c r="H19" i="240"/>
  <c r="H18" i="240"/>
  <c r="H17" i="240"/>
  <c r="H16" i="240"/>
  <c r="H15" i="240"/>
  <c r="H14" i="240"/>
  <c r="H13" i="240"/>
  <c r="H12" i="240"/>
  <c r="H11" i="240"/>
  <c r="H10" i="240"/>
  <c r="H9" i="240"/>
  <c r="H8" i="240"/>
  <c r="H7" i="240"/>
  <c r="H6" i="240"/>
  <c r="H5" i="240"/>
  <c r="H4" i="240"/>
  <c r="H3" i="240"/>
  <c r="H38" i="238"/>
  <c r="H37" i="238"/>
  <c r="H36" i="238"/>
  <c r="H35" i="238"/>
  <c r="H34" i="238"/>
  <c r="H33" i="238"/>
  <c r="H32" i="238"/>
  <c r="H31" i="238"/>
  <c r="H30" i="238"/>
  <c r="H29" i="238"/>
  <c r="H28" i="238"/>
  <c r="H27" i="238"/>
  <c r="H26" i="238"/>
  <c r="H25" i="238"/>
  <c r="H24" i="238"/>
  <c r="H23" i="238"/>
  <c r="H22" i="238"/>
  <c r="H21" i="238"/>
  <c r="H20" i="238"/>
  <c r="H19" i="238"/>
  <c r="H18" i="238"/>
  <c r="H17" i="238"/>
  <c r="H16" i="238"/>
  <c r="H15" i="238"/>
  <c r="H14" i="238"/>
  <c r="H13" i="238"/>
  <c r="H12" i="238"/>
  <c r="H11" i="238"/>
  <c r="H10" i="238"/>
  <c r="H9" i="238"/>
  <c r="H8" i="238"/>
  <c r="H7" i="238"/>
  <c r="H6" i="238"/>
  <c r="H5" i="238"/>
  <c r="H4" i="238"/>
  <c r="H3" i="238"/>
  <c r="H38" i="236"/>
  <c r="H37" i="236"/>
  <c r="H36" i="236"/>
  <c r="H35" i="236"/>
  <c r="H34" i="236"/>
  <c r="H33" i="236"/>
  <c r="H32" i="236"/>
  <c r="H31" i="236"/>
  <c r="H30" i="236"/>
  <c r="H29" i="236"/>
  <c r="H28" i="236"/>
  <c r="H27" i="236"/>
  <c r="H26" i="236"/>
  <c r="H25" i="236"/>
  <c r="H24" i="236"/>
  <c r="H23" i="236"/>
  <c r="H22" i="236"/>
  <c r="H21" i="236"/>
  <c r="H20" i="236"/>
  <c r="H19" i="236"/>
  <c r="H18" i="236"/>
  <c r="H17" i="236"/>
  <c r="H16" i="236"/>
  <c r="H15" i="236"/>
  <c r="H14" i="236"/>
  <c r="H13" i="236"/>
  <c r="H12" i="236"/>
  <c r="H11" i="236"/>
  <c r="H10" i="236"/>
  <c r="H9" i="236"/>
  <c r="H8" i="236"/>
  <c r="H7" i="236"/>
  <c r="H6" i="236"/>
  <c r="H5" i="236"/>
  <c r="H4" i="236"/>
  <c r="H3" i="236"/>
  <c r="H38" i="234"/>
  <c r="H37" i="234"/>
  <c r="H36" i="234"/>
  <c r="H35" i="234"/>
  <c r="H34" i="234"/>
  <c r="H33" i="234"/>
  <c r="H32" i="234"/>
  <c r="H31" i="234"/>
  <c r="H30" i="234"/>
  <c r="H29" i="234"/>
  <c r="H28" i="234"/>
  <c r="H27" i="234"/>
  <c r="H26" i="234"/>
  <c r="H25" i="234"/>
  <c r="H24" i="234"/>
  <c r="H23" i="234"/>
  <c r="H22" i="234"/>
  <c r="H21" i="234"/>
  <c r="H20" i="234"/>
  <c r="H19" i="234"/>
  <c r="H18" i="234"/>
  <c r="H17" i="234"/>
  <c r="H16" i="234"/>
  <c r="H15" i="234"/>
  <c r="H14" i="234"/>
  <c r="H13" i="234"/>
  <c r="H12" i="234"/>
  <c r="H11" i="234"/>
  <c r="H10" i="234"/>
  <c r="H9" i="234"/>
  <c r="H8" i="234"/>
  <c r="H7" i="234"/>
  <c r="H6" i="234"/>
  <c r="H5" i="234"/>
  <c r="H4" i="234"/>
  <c r="H3" i="234"/>
  <c r="H38" i="232"/>
  <c r="H37" i="232"/>
  <c r="H36" i="232"/>
  <c r="H35" i="232"/>
  <c r="H34" i="232"/>
  <c r="H33" i="232"/>
  <c r="H32" i="232"/>
  <c r="H31" i="232"/>
  <c r="H30" i="232"/>
  <c r="H29" i="232"/>
  <c r="H28" i="232"/>
  <c r="H27" i="232"/>
  <c r="H26" i="232"/>
  <c r="H25" i="232"/>
  <c r="H24" i="232"/>
  <c r="H23" i="232"/>
  <c r="H22" i="232"/>
  <c r="H21" i="232"/>
  <c r="H20" i="232"/>
  <c r="H19" i="232"/>
  <c r="H18" i="232"/>
  <c r="H17" i="232"/>
  <c r="H16" i="232"/>
  <c r="H15" i="232"/>
  <c r="H14" i="232"/>
  <c r="H13" i="232"/>
  <c r="H12" i="232"/>
  <c r="H11" i="232"/>
  <c r="H10" i="232"/>
  <c r="H9" i="232"/>
  <c r="H8" i="232"/>
  <c r="H7" i="232"/>
  <c r="H6" i="232"/>
  <c r="H5" i="232"/>
  <c r="H4" i="232"/>
  <c r="H3" i="232"/>
  <c r="G5" i="230"/>
  <c r="K4" i="230"/>
  <c r="B4" i="230"/>
  <c r="G5" i="229"/>
  <c r="K4" i="229"/>
  <c r="B4" i="229"/>
  <c r="B4" i="228"/>
  <c r="G5" i="228"/>
  <c r="K4" i="228"/>
  <c r="E32" i="227"/>
  <c r="F32" i="227" s="1"/>
  <c r="E31" i="227"/>
  <c r="F31" i="227" s="1"/>
  <c r="S31" i="227" s="1"/>
  <c r="E30" i="227"/>
  <c r="F30" i="227" s="1"/>
  <c r="U30" i="227" s="1"/>
  <c r="E29" i="227"/>
  <c r="F29" i="227" s="1"/>
  <c r="G29" i="227" s="1"/>
  <c r="E28" i="227"/>
  <c r="F28" i="227" s="1"/>
  <c r="H28" i="227" s="1"/>
  <c r="E24" i="227"/>
  <c r="F24" i="227" s="1"/>
  <c r="E23" i="227"/>
  <c r="F23" i="227" s="1"/>
  <c r="K23" i="227" s="1"/>
  <c r="E22" i="227"/>
  <c r="F22" i="227" s="1"/>
  <c r="E21" i="227"/>
  <c r="F21" i="227" s="1"/>
  <c r="S21" i="227" s="1"/>
  <c r="E18" i="227"/>
  <c r="F18" i="227" s="1"/>
  <c r="E17" i="227"/>
  <c r="F17" i="227" s="1"/>
  <c r="Q17" i="227" s="1"/>
  <c r="E14" i="227"/>
  <c r="F14" i="227" s="1"/>
  <c r="E13" i="227"/>
  <c r="F13" i="227" s="1"/>
  <c r="I13" i="227" s="1"/>
  <c r="E12" i="227"/>
  <c r="F12" i="227" s="1"/>
  <c r="R12" i="227" s="1"/>
  <c r="E11" i="227"/>
  <c r="F11" i="227" s="1"/>
  <c r="E10" i="227"/>
  <c r="F10" i="227" s="1"/>
  <c r="U10" i="227" s="1"/>
  <c r="G5" i="227"/>
  <c r="K4" i="227"/>
  <c r="G4" i="227"/>
  <c r="B4" i="227"/>
  <c r="G5" i="226"/>
  <c r="K4" i="226"/>
  <c r="B4" i="226"/>
  <c r="G5" i="225"/>
  <c r="K4" i="225"/>
  <c r="B4" i="225"/>
  <c r="B4" i="224"/>
  <c r="B4" i="222"/>
  <c r="B4" i="221"/>
  <c r="G5" i="224"/>
  <c r="K4" i="224"/>
  <c r="E32" i="223"/>
  <c r="F32" i="223" s="1"/>
  <c r="Q32" i="223" s="1"/>
  <c r="E31" i="223"/>
  <c r="F31" i="223" s="1"/>
  <c r="E30" i="223"/>
  <c r="F30" i="223" s="1"/>
  <c r="I30" i="223" s="1"/>
  <c r="E29" i="223"/>
  <c r="F29" i="223" s="1"/>
  <c r="E28" i="223"/>
  <c r="F28" i="223" s="1"/>
  <c r="M28" i="223" s="1"/>
  <c r="E24" i="223"/>
  <c r="F24" i="223" s="1"/>
  <c r="V24" i="223" s="1"/>
  <c r="E23" i="223"/>
  <c r="F23" i="223" s="1"/>
  <c r="Q23" i="223" s="1"/>
  <c r="E22" i="223"/>
  <c r="F22" i="223" s="1"/>
  <c r="V22" i="223" s="1"/>
  <c r="E21" i="223"/>
  <c r="F21" i="223" s="1"/>
  <c r="Q21" i="223" s="1"/>
  <c r="E18" i="223"/>
  <c r="F18" i="223" s="1"/>
  <c r="E17" i="223"/>
  <c r="F17" i="223" s="1"/>
  <c r="I17" i="223" s="1"/>
  <c r="E16" i="223"/>
  <c r="F16" i="223" s="1"/>
  <c r="E13" i="223"/>
  <c r="F13" i="223" s="1"/>
  <c r="E12" i="223"/>
  <c r="F12" i="223" s="1"/>
  <c r="S12" i="223" s="1"/>
  <c r="E11" i="223"/>
  <c r="F11" i="223" s="1"/>
  <c r="P11" i="223" s="1"/>
  <c r="E10" i="223"/>
  <c r="F10" i="223" s="1"/>
  <c r="R10" i="223" s="1"/>
  <c r="G5" i="223"/>
  <c r="K4" i="223"/>
  <c r="G4" i="223"/>
  <c r="B4" i="223"/>
  <c r="G5" i="222"/>
  <c r="K4" i="222"/>
  <c r="G5" i="221"/>
  <c r="K4" i="221"/>
  <c r="E26" i="220"/>
  <c r="F26" i="220" s="1"/>
  <c r="E25" i="220"/>
  <c r="F25" i="220" s="1"/>
  <c r="E24" i="220"/>
  <c r="F24" i="220" s="1"/>
  <c r="E23" i="220"/>
  <c r="F23" i="220" s="1"/>
  <c r="U23" i="220" s="1"/>
  <c r="E22" i="220"/>
  <c r="F22" i="220" s="1"/>
  <c r="E18" i="220"/>
  <c r="F18" i="220" s="1"/>
  <c r="I18" i="220" s="1"/>
  <c r="E17" i="220"/>
  <c r="F17" i="220" s="1"/>
  <c r="E16" i="220"/>
  <c r="F16" i="220" s="1"/>
  <c r="E15" i="220"/>
  <c r="F15" i="220" s="1"/>
  <c r="T15" i="220" s="1"/>
  <c r="E12" i="220"/>
  <c r="F12" i="220" s="1"/>
  <c r="L12" i="220" s="1"/>
  <c r="E11" i="220"/>
  <c r="F11" i="220" s="1"/>
  <c r="O11" i="220" s="1"/>
  <c r="E10" i="220"/>
  <c r="F10" i="220" s="1"/>
  <c r="P10" i="220" s="1"/>
  <c r="G5" i="220"/>
  <c r="K4" i="220"/>
  <c r="G4" i="220"/>
  <c r="B4" i="220"/>
  <c r="G5" i="219"/>
  <c r="K4" i="219"/>
  <c r="B4" i="219"/>
  <c r="B4" i="218"/>
  <c r="G5" i="218"/>
  <c r="K4" i="218"/>
  <c r="E29" i="217"/>
  <c r="F29" i="217" s="1"/>
  <c r="L29" i="217" s="1"/>
  <c r="E28" i="217"/>
  <c r="F28" i="217" s="1"/>
  <c r="S28" i="217" s="1"/>
  <c r="E27" i="217"/>
  <c r="F27" i="217" s="1"/>
  <c r="T27" i="217" s="1"/>
  <c r="E26" i="217"/>
  <c r="F26" i="217" s="1"/>
  <c r="R26" i="217" s="1"/>
  <c r="E25" i="217"/>
  <c r="F25" i="217" s="1"/>
  <c r="H25" i="217" s="1"/>
  <c r="E21" i="217"/>
  <c r="F21" i="217" s="1"/>
  <c r="R21" i="217" s="1"/>
  <c r="E20" i="217"/>
  <c r="F20" i="217" s="1"/>
  <c r="E19" i="217"/>
  <c r="F19" i="217" s="1"/>
  <c r="E18" i="217"/>
  <c r="F18" i="217" s="1"/>
  <c r="T18" i="217" s="1"/>
  <c r="E15" i="217"/>
  <c r="F15" i="217" s="1"/>
  <c r="S15" i="217" s="1"/>
  <c r="E14" i="217"/>
  <c r="F14" i="217" s="1"/>
  <c r="I14" i="217" s="1"/>
  <c r="E13" i="217"/>
  <c r="F13" i="217" s="1"/>
  <c r="R13" i="217" s="1"/>
  <c r="E12" i="217"/>
  <c r="F12" i="217" s="1"/>
  <c r="E11" i="217"/>
  <c r="F11" i="217" s="1"/>
  <c r="E10" i="217"/>
  <c r="F10" i="217" s="1"/>
  <c r="G5" i="217"/>
  <c r="K4" i="217"/>
  <c r="G4" i="217"/>
  <c r="B4" i="217"/>
  <c r="G5" i="216"/>
  <c r="K4" i="216"/>
  <c r="B4" i="216"/>
  <c r="G5" i="215"/>
  <c r="K4" i="215"/>
  <c r="B4" i="215"/>
  <c r="B4" i="214"/>
  <c r="G5" i="214"/>
  <c r="K4" i="214"/>
  <c r="G5" i="213"/>
  <c r="K4" i="213"/>
  <c r="B4" i="213"/>
  <c r="G5" i="211"/>
  <c r="K4" i="211"/>
  <c r="B4" i="211"/>
  <c r="B4" i="210"/>
  <c r="G5" i="210"/>
  <c r="K4" i="210"/>
  <c r="B4" i="209"/>
  <c r="K4" i="209"/>
  <c r="G5" i="209"/>
  <c r="G5" i="208"/>
  <c r="K4" i="208"/>
  <c r="B4" i="208"/>
  <c r="G5" i="207"/>
  <c r="K4" i="207"/>
  <c r="B4" i="207"/>
  <c r="B4" i="206"/>
  <c r="G5" i="206"/>
  <c r="K4" i="206"/>
  <c r="G5" i="205"/>
  <c r="K4" i="205"/>
  <c r="B4" i="205"/>
  <c r="G5" i="204"/>
  <c r="K4" i="204"/>
  <c r="B4" i="204"/>
  <c r="B4" i="203"/>
  <c r="G5" i="203"/>
  <c r="K4" i="203"/>
  <c r="G5" i="202"/>
  <c r="K4" i="202"/>
  <c r="B4" i="202"/>
  <c r="G5" i="201"/>
  <c r="K4" i="201"/>
  <c r="B4" i="201"/>
  <c r="G5" i="200"/>
  <c r="K4" i="200"/>
  <c r="B4" i="200"/>
  <c r="G5" i="199"/>
  <c r="K4" i="199"/>
  <c r="B4" i="199"/>
  <c r="B4" i="196"/>
  <c r="B4" i="193"/>
  <c r="G5" i="196"/>
  <c r="K4" i="196"/>
  <c r="H38" i="195"/>
  <c r="H37" i="195"/>
  <c r="H36" i="195"/>
  <c r="H35" i="195"/>
  <c r="H34" i="195"/>
  <c r="H33" i="195"/>
  <c r="H32" i="195"/>
  <c r="H31" i="195"/>
  <c r="H30" i="195"/>
  <c r="H29" i="195"/>
  <c r="H28" i="195"/>
  <c r="H27" i="195"/>
  <c r="H26" i="195"/>
  <c r="H25" i="195"/>
  <c r="H24" i="195"/>
  <c r="H23" i="195"/>
  <c r="H22" i="195"/>
  <c r="H21" i="195"/>
  <c r="H20" i="195"/>
  <c r="H19" i="195"/>
  <c r="H18" i="195"/>
  <c r="H17" i="195"/>
  <c r="H16" i="195"/>
  <c r="H15" i="195"/>
  <c r="H14" i="195"/>
  <c r="H13" i="195"/>
  <c r="H12" i="195"/>
  <c r="H11" i="195"/>
  <c r="H10" i="195"/>
  <c r="H9" i="195"/>
  <c r="H8" i="195"/>
  <c r="H7" i="195"/>
  <c r="H6" i="195"/>
  <c r="H5" i="195"/>
  <c r="H4" i="195"/>
  <c r="H3" i="195"/>
  <c r="K4" i="193"/>
  <c r="D5" i="4"/>
  <c r="G5" i="192"/>
  <c r="K4" i="192"/>
  <c r="B4" i="192"/>
  <c r="G5" i="191"/>
  <c r="K4" i="191"/>
  <c r="B4" i="191"/>
  <c r="B53" i="247"/>
  <c r="B45" i="247"/>
  <c r="B51" i="247"/>
  <c r="B50" i="247"/>
  <c r="B54" i="247"/>
  <c r="C49" i="247"/>
  <c r="B52" i="247"/>
  <c r="B53" i="244"/>
  <c r="B45" i="244"/>
  <c r="B52" i="244"/>
  <c r="C49" i="244"/>
  <c r="B54" i="244"/>
  <c r="B50" i="244"/>
  <c r="B51" i="244"/>
  <c r="B52" i="242"/>
  <c r="C49" i="242"/>
  <c r="B51" i="242"/>
  <c r="B54" i="242"/>
  <c r="B50" i="242"/>
  <c r="B45" i="242"/>
  <c r="B53" i="242"/>
  <c r="B53" i="240"/>
  <c r="B45" i="240"/>
  <c r="B52" i="240"/>
  <c r="C49" i="240"/>
  <c r="B51" i="240"/>
  <c r="B54" i="240"/>
  <c r="B54" i="238"/>
  <c r="B50" i="238"/>
  <c r="B50" i="240"/>
  <c r="B53" i="238"/>
  <c r="B45" i="238"/>
  <c r="B52" i="238"/>
  <c r="C49" i="238"/>
  <c r="B51" i="238"/>
  <c r="B53" i="236"/>
  <c r="B45" i="236"/>
  <c r="B52" i="236"/>
  <c r="C49" i="236"/>
  <c r="B54" i="236"/>
  <c r="B51" i="236"/>
  <c r="B50" i="236"/>
  <c r="B52" i="234"/>
  <c r="C49" i="234"/>
  <c r="B51" i="234"/>
  <c r="B54" i="234"/>
  <c r="B50" i="234"/>
  <c r="B45" i="234"/>
  <c r="B53" i="234"/>
  <c r="B54" i="232"/>
  <c r="B50" i="232"/>
  <c r="B53" i="232"/>
  <c r="B45" i="232"/>
  <c r="B52" i="232"/>
  <c r="C49" i="232"/>
  <c r="B51" i="232"/>
  <c r="B52" i="195"/>
  <c r="C49" i="195"/>
  <c r="B53" i="195"/>
  <c r="B45" i="195"/>
  <c r="B50" i="195"/>
  <c r="B51" i="195"/>
  <c r="AD38" i="247" l="1"/>
  <c r="Z38" i="247"/>
  <c r="AC37" i="247"/>
  <c r="AB36" i="247"/>
  <c r="AA35" i="247"/>
  <c r="AD34" i="247"/>
  <c r="Z34" i="247"/>
  <c r="AC33" i="247"/>
  <c r="AB32" i="247"/>
  <c r="AA31" i="247"/>
  <c r="AD30" i="247"/>
  <c r="Z30" i="247"/>
  <c r="AC29" i="247"/>
  <c r="AB28" i="247"/>
  <c r="AA27" i="247"/>
  <c r="AA38" i="247"/>
  <c r="AA37" i="247"/>
  <c r="AC36" i="247"/>
  <c r="AC35" i="247"/>
  <c r="AC34" i="247"/>
  <c r="AD33" i="247"/>
  <c r="Z32" i="247"/>
  <c r="Z31" i="247"/>
  <c r="AA30" i="247"/>
  <c r="AA29" i="247"/>
  <c r="AC28" i="247"/>
  <c r="AC27" i="247"/>
  <c r="Z37" i="247"/>
  <c r="AA36" i="247"/>
  <c r="AB35" i="247"/>
  <c r="AB34" i="247"/>
  <c r="AB33" i="247"/>
  <c r="AD32" i="247"/>
  <c r="AD31" i="247"/>
  <c r="Z29" i="247"/>
  <c r="AA28" i="247"/>
  <c r="AB27" i="247"/>
  <c r="AC38" i="247"/>
  <c r="AB37" i="247"/>
  <c r="AD35" i="247"/>
  <c r="AC32" i="247"/>
  <c r="AB31" i="247"/>
  <c r="AD28" i="247"/>
  <c r="AD36" i="247"/>
  <c r="Z33" i="247"/>
  <c r="AC30" i="247"/>
  <c r="AB29" i="247"/>
  <c r="AD27" i="247"/>
  <c r="AB38" i="247"/>
  <c r="Z35" i="247"/>
  <c r="AA33" i="247"/>
  <c r="AA32" i="247"/>
  <c r="AD29" i="247"/>
  <c r="Z28" i="247"/>
  <c r="Z36" i="247"/>
  <c r="Z27" i="247"/>
  <c r="AD37" i="247"/>
  <c r="AB30" i="247"/>
  <c r="AC31" i="247"/>
  <c r="AA34" i="247"/>
  <c r="U17" i="245"/>
  <c r="Q17" i="245"/>
  <c r="M17" i="245"/>
  <c r="I17" i="245"/>
  <c r="T17" i="245"/>
  <c r="P17" i="245"/>
  <c r="L17" i="245"/>
  <c r="H17" i="245"/>
  <c r="S17" i="245"/>
  <c r="K17" i="245"/>
  <c r="R17" i="245"/>
  <c r="J17" i="245"/>
  <c r="O17" i="245"/>
  <c r="G17" i="245"/>
  <c r="J10" i="245"/>
  <c r="V10" i="245"/>
  <c r="N17" i="245"/>
  <c r="S11" i="245"/>
  <c r="O11" i="245"/>
  <c r="K11" i="245"/>
  <c r="G11" i="245"/>
  <c r="G12" i="245" s="1"/>
  <c r="V11" i="245"/>
  <c r="R11" i="245"/>
  <c r="N11" i="245"/>
  <c r="N12" i="245" s="1"/>
  <c r="J11" i="245"/>
  <c r="Q11" i="245"/>
  <c r="I11" i="245"/>
  <c r="P11" i="245"/>
  <c r="R20" i="245"/>
  <c r="V17" i="245"/>
  <c r="R12" i="245"/>
  <c r="U10" i="245"/>
  <c r="U12" i="245" s="1"/>
  <c r="Q10" i="245"/>
  <c r="Q12" i="245" s="1"/>
  <c r="M10" i="245"/>
  <c r="M12" i="245" s="1"/>
  <c r="I10" i="245"/>
  <c r="I12" i="245" s="1"/>
  <c r="T10" i="245"/>
  <c r="T12" i="245" s="1"/>
  <c r="P10" i="245"/>
  <c r="P12" i="245" s="1"/>
  <c r="L10" i="245"/>
  <c r="L12" i="245" s="1"/>
  <c r="H10" i="245"/>
  <c r="H12" i="245" s="1"/>
  <c r="S10" i="245"/>
  <c r="S12" i="245" s="1"/>
  <c r="K10" i="245"/>
  <c r="K12" i="245" s="1"/>
  <c r="O10" i="245"/>
  <c r="O12" i="245" s="1"/>
  <c r="U15" i="245"/>
  <c r="Q15" i="245"/>
  <c r="M15" i="245"/>
  <c r="I15" i="245"/>
  <c r="T15" i="245"/>
  <c r="P15" i="245"/>
  <c r="L15" i="245"/>
  <c r="H15" i="245"/>
  <c r="N15" i="245"/>
  <c r="V15" i="245"/>
  <c r="L16" i="245"/>
  <c r="S18" i="245"/>
  <c r="O18" i="245"/>
  <c r="K18" i="245"/>
  <c r="G18" i="245"/>
  <c r="V18" i="245"/>
  <c r="R18" i="245"/>
  <c r="N18" i="245"/>
  <c r="J18" i="245"/>
  <c r="M18" i="245"/>
  <c r="U18" i="245"/>
  <c r="J19" i="245"/>
  <c r="R19" i="245"/>
  <c r="S16" i="245"/>
  <c r="S20" i="245" s="1"/>
  <c r="O16" i="245"/>
  <c r="K16" i="245"/>
  <c r="K20" i="245" s="1"/>
  <c r="G16" i="245"/>
  <c r="G20" i="245" s="1"/>
  <c r="V16" i="245"/>
  <c r="R16" i="245"/>
  <c r="N16" i="245"/>
  <c r="J16" i="245"/>
  <c r="J20" i="245" s="1"/>
  <c r="M16" i="245"/>
  <c r="U16" i="245"/>
  <c r="K19" i="245"/>
  <c r="H16" i="245"/>
  <c r="P16" i="245"/>
  <c r="U19" i="245"/>
  <c r="Q19" i="245"/>
  <c r="M19" i="245"/>
  <c r="I19" i="245"/>
  <c r="T19" i="245"/>
  <c r="P19" i="245"/>
  <c r="L19" i="245"/>
  <c r="H19" i="245"/>
  <c r="N19" i="245"/>
  <c r="V19" i="245"/>
  <c r="AD38" i="244"/>
  <c r="Z38" i="244"/>
  <c r="AC37" i="244"/>
  <c r="AB36" i="244"/>
  <c r="AA35" i="244"/>
  <c r="AD34" i="244"/>
  <c r="Z34" i="244"/>
  <c r="AC33" i="244"/>
  <c r="AB32" i="244"/>
  <c r="AA31" i="244"/>
  <c r="AD30" i="244"/>
  <c r="Z30" i="244"/>
  <c r="AC29" i="244"/>
  <c r="AB28" i="244"/>
  <c r="AA27" i="244"/>
  <c r="AC38" i="244"/>
  <c r="AB37" i="244"/>
  <c r="AA36" i="244"/>
  <c r="AD35" i="244"/>
  <c r="Z35" i="244"/>
  <c r="AC34" i="244"/>
  <c r="AB33" i="244"/>
  <c r="AA32" i="244"/>
  <c r="AD31" i="244"/>
  <c r="Z31" i="244"/>
  <c r="AC30" i="244"/>
  <c r="AB29" i="244"/>
  <c r="AA28" i="244"/>
  <c r="AD27" i="244"/>
  <c r="Z27" i="244"/>
  <c r="AA38" i="244"/>
  <c r="AD37" i="244"/>
  <c r="Z37" i="244"/>
  <c r="AC36" i="244"/>
  <c r="AB35" i="244"/>
  <c r="AA34" i="244"/>
  <c r="AD33" i="244"/>
  <c r="Z33" i="244"/>
  <c r="AC32" i="244"/>
  <c r="AB31" i="244"/>
  <c r="AA30" i="244"/>
  <c r="AD29" i="244"/>
  <c r="Z29" i="244"/>
  <c r="AC28" i="244"/>
  <c r="AB27" i="244"/>
  <c r="AB34" i="244"/>
  <c r="AA33" i="244"/>
  <c r="Z32" i="244"/>
  <c r="AD32" i="244"/>
  <c r="AC31" i="244"/>
  <c r="AA37" i="244"/>
  <c r="AD36" i="244"/>
  <c r="Z36" i="244"/>
  <c r="AB30" i="244"/>
  <c r="AA29" i="244"/>
  <c r="AD28" i="244"/>
  <c r="AB38" i="244"/>
  <c r="Z28" i="244"/>
  <c r="AC27" i="244"/>
  <c r="AC35" i="244"/>
  <c r="G22" i="223"/>
  <c r="AD38" i="238"/>
  <c r="Z38" i="238"/>
  <c r="AC37" i="238"/>
  <c r="AB36" i="238"/>
  <c r="AA35" i="238"/>
  <c r="AD34" i="238"/>
  <c r="Z34" i="238"/>
  <c r="AC33" i="238"/>
  <c r="AB32" i="238"/>
  <c r="AA31" i="238"/>
  <c r="AD30" i="238"/>
  <c r="Z30" i="238"/>
  <c r="AC38" i="238"/>
  <c r="AB37" i="238"/>
  <c r="AA36" i="238"/>
  <c r="AD35" i="238"/>
  <c r="Z35" i="238"/>
  <c r="AC34" i="238"/>
  <c r="AB33" i="238"/>
  <c r="AA32" i="238"/>
  <c r="AA38" i="238"/>
  <c r="AC36" i="238"/>
  <c r="AA34" i="238"/>
  <c r="AC32" i="238"/>
  <c r="AB31" i="238"/>
  <c r="AB30" i="238"/>
  <c r="AC29" i="238"/>
  <c r="AB28" i="238"/>
  <c r="AA27" i="238"/>
  <c r="Z37" i="238"/>
  <c r="AB34" i="238"/>
  <c r="AD37" i="238"/>
  <c r="Z36" i="238"/>
  <c r="AC35" i="238"/>
  <c r="AD33" i="238"/>
  <c r="Z32" i="238"/>
  <c r="Z31" i="238"/>
  <c r="AA30" i="238"/>
  <c r="AB29" i="238"/>
  <c r="AA28" i="238"/>
  <c r="AD27" i="238"/>
  <c r="Z27" i="238"/>
  <c r="AB38" i="238"/>
  <c r="AD36" i="238"/>
  <c r="AA37" i="238"/>
  <c r="AB35" i="238"/>
  <c r="AA33" i="238"/>
  <c r="AD31" i="238"/>
  <c r="AA29" i="238"/>
  <c r="AD28" i="238"/>
  <c r="Z28" i="238"/>
  <c r="AC27" i="238"/>
  <c r="Z33" i="238"/>
  <c r="AD32" i="238"/>
  <c r="AB27" i="238"/>
  <c r="AC30" i="238"/>
  <c r="AC31" i="238"/>
  <c r="AD29" i="238"/>
  <c r="AC28" i="238"/>
  <c r="Z29" i="238"/>
  <c r="AD38" i="240"/>
  <c r="Z38" i="240"/>
  <c r="AC37" i="240"/>
  <c r="AB36" i="240"/>
  <c r="AA35" i="240"/>
  <c r="AD34" i="240"/>
  <c r="Z34" i="240"/>
  <c r="AC38" i="240"/>
  <c r="AB37" i="240"/>
  <c r="AA36" i="240"/>
  <c r="AD35" i="240"/>
  <c r="Z35" i="240"/>
  <c r="AC34" i="240"/>
  <c r="AB33" i="240"/>
  <c r="AA32" i="240"/>
  <c r="AD31" i="240"/>
  <c r="Z31" i="240"/>
  <c r="AC30" i="240"/>
  <c r="AB29" i="240"/>
  <c r="AA28" i="240"/>
  <c r="AD27" i="240"/>
  <c r="Z27" i="240"/>
  <c r="AB38" i="240"/>
  <c r="AA37" i="240"/>
  <c r="AD36" i="240"/>
  <c r="Z36" i="240"/>
  <c r="AC35" i="240"/>
  <c r="AB34" i="240"/>
  <c r="AA33" i="240"/>
  <c r="AD32" i="240"/>
  <c r="Z32" i="240"/>
  <c r="AC31" i="240"/>
  <c r="AB30" i="240"/>
  <c r="AA29" i="240"/>
  <c r="AD28" i="240"/>
  <c r="Z28" i="240"/>
  <c r="AC27" i="240"/>
  <c r="AB35" i="240"/>
  <c r="AA34" i="240"/>
  <c r="AB32" i="240"/>
  <c r="AA30" i="240"/>
  <c r="AB28" i="240"/>
  <c r="AD37" i="240"/>
  <c r="AC36" i="240"/>
  <c r="AD33" i="240"/>
  <c r="AB31" i="240"/>
  <c r="Z30" i="240"/>
  <c r="AD29" i="240"/>
  <c r="AB27" i="240"/>
  <c r="AA38" i="240"/>
  <c r="Z37" i="240"/>
  <c r="AC33" i="240"/>
  <c r="AA31" i="240"/>
  <c r="AC29" i="240"/>
  <c r="AA27" i="240"/>
  <c r="Z33" i="240"/>
  <c r="AC32" i="240"/>
  <c r="AD30" i="240"/>
  <c r="Z29" i="240"/>
  <c r="AC28" i="240"/>
  <c r="AC38" i="242"/>
  <c r="AB37" i="242"/>
  <c r="AA36" i="242"/>
  <c r="AD35" i="242"/>
  <c r="Z35" i="242"/>
  <c r="AC34" i="242"/>
  <c r="AB33" i="242"/>
  <c r="AA32" i="242"/>
  <c r="AD31" i="242"/>
  <c r="Z31" i="242"/>
  <c r="AC30" i="242"/>
  <c r="AB29" i="242"/>
  <c r="AA28" i="242"/>
  <c r="AD27" i="242"/>
  <c r="Z27" i="242"/>
  <c r="AB38" i="242"/>
  <c r="AA37" i="242"/>
  <c r="AD36" i="242"/>
  <c r="Z36" i="242"/>
  <c r="AC35" i="242"/>
  <c r="AB34" i="242"/>
  <c r="AA33" i="242"/>
  <c r="AD32" i="242"/>
  <c r="Z32" i="242"/>
  <c r="AC31" i="242"/>
  <c r="AB30" i="242"/>
  <c r="AA29" i="242"/>
  <c r="AD28" i="242"/>
  <c r="Z28" i="242"/>
  <c r="AA38" i="242"/>
  <c r="AD37" i="242"/>
  <c r="Z37" i="242"/>
  <c r="AC36" i="242"/>
  <c r="AB35" i="242"/>
  <c r="AA34" i="242"/>
  <c r="AD33" i="242"/>
  <c r="Z33" i="242"/>
  <c r="AC32" i="242"/>
  <c r="AB31" i="242"/>
  <c r="AA30" i="242"/>
  <c r="AD29" i="242"/>
  <c r="Z29" i="242"/>
  <c r="AC28" i="242"/>
  <c r="AB27" i="242"/>
  <c r="AD34" i="242"/>
  <c r="AC33" i="242"/>
  <c r="AB36" i="242"/>
  <c r="AA35" i="242"/>
  <c r="Z34" i="242"/>
  <c r="AB28" i="242"/>
  <c r="AD38" i="242"/>
  <c r="AC37" i="242"/>
  <c r="AD30" i="242"/>
  <c r="AC29" i="242"/>
  <c r="AC27" i="242"/>
  <c r="AA31" i="242"/>
  <c r="AA27" i="242"/>
  <c r="Z38" i="242"/>
  <c r="AB32" i="242"/>
  <c r="Z30" i="242"/>
  <c r="AD38" i="236"/>
  <c r="Z38" i="236"/>
  <c r="AC37" i="236"/>
  <c r="AB36" i="236"/>
  <c r="AA35" i="236"/>
  <c r="AD34" i="236"/>
  <c r="Z34" i="236"/>
  <c r="AC33" i="236"/>
  <c r="AB32" i="236"/>
  <c r="AA31" i="236"/>
  <c r="AD30" i="236"/>
  <c r="Z30" i="236"/>
  <c r="AC29" i="236"/>
  <c r="AB28" i="236"/>
  <c r="AA27" i="236"/>
  <c r="AC38" i="236"/>
  <c r="AB37" i="236"/>
  <c r="AA36" i="236"/>
  <c r="AD35" i="236"/>
  <c r="Z35" i="236"/>
  <c r="AC34" i="236"/>
  <c r="AB33" i="236"/>
  <c r="AA32" i="236"/>
  <c r="AD31" i="236"/>
  <c r="Z31" i="236"/>
  <c r="AC30" i="236"/>
  <c r="AB29" i="236"/>
  <c r="AA28" i="236"/>
  <c r="AD27" i="236"/>
  <c r="Z27" i="236"/>
  <c r="AB38" i="236"/>
  <c r="Z37" i="236"/>
  <c r="AD36" i="236"/>
  <c r="AB34" i="236"/>
  <c r="Z33" i="236"/>
  <c r="AD32" i="236"/>
  <c r="AB30" i="236"/>
  <c r="Z29" i="236"/>
  <c r="AD28" i="236"/>
  <c r="AA38" i="236"/>
  <c r="AC36" i="236"/>
  <c r="AA34" i="236"/>
  <c r="AC32" i="236"/>
  <c r="AA30" i="236"/>
  <c r="AC28" i="236"/>
  <c r="AD37" i="236"/>
  <c r="AB35" i="236"/>
  <c r="AD29" i="236"/>
  <c r="AB27" i="236"/>
  <c r="AD33" i="236"/>
  <c r="AB31" i="236"/>
  <c r="AC35" i="236"/>
  <c r="AA33" i="236"/>
  <c r="Z32" i="236"/>
  <c r="AC27" i="236"/>
  <c r="AA37" i="236"/>
  <c r="AC31" i="236"/>
  <c r="Z28" i="236"/>
  <c r="AA29" i="236"/>
  <c r="Z36" i="236"/>
  <c r="P17" i="220"/>
  <c r="L17" i="220"/>
  <c r="Q30" i="223"/>
  <c r="M30" i="223"/>
  <c r="AA38" i="232"/>
  <c r="AD37" i="232"/>
  <c r="Z37" i="232"/>
  <c r="AC36" i="232"/>
  <c r="AB35" i="232"/>
  <c r="AA34" i="232"/>
  <c r="AD38" i="232"/>
  <c r="Z38" i="232"/>
  <c r="AC37" i="232"/>
  <c r="AB36" i="232"/>
  <c r="AA35" i="232"/>
  <c r="AB37" i="232"/>
  <c r="Z36" i="232"/>
  <c r="AD35" i="232"/>
  <c r="AD34" i="232"/>
  <c r="AD33" i="232"/>
  <c r="Z33" i="232"/>
  <c r="AC32" i="232"/>
  <c r="AB31" i="232"/>
  <c r="AA30" i="232"/>
  <c r="AD29" i="232"/>
  <c r="Z29" i="232"/>
  <c r="AC28" i="232"/>
  <c r="AB27" i="232"/>
  <c r="AC38" i="232"/>
  <c r="AD36" i="232"/>
  <c r="Z35" i="232"/>
  <c r="AB34" i="232"/>
  <c r="AB33" i="232"/>
  <c r="AA32" i="232"/>
  <c r="AD31" i="232"/>
  <c r="Z31" i="232"/>
  <c r="AC30" i="232"/>
  <c r="AB29" i="232"/>
  <c r="AA28" i="232"/>
  <c r="AD27" i="232"/>
  <c r="Z27" i="232"/>
  <c r="AB38" i="232"/>
  <c r="AA36" i="232"/>
  <c r="Z34" i="232"/>
  <c r="AA33" i="232"/>
  <c r="AD32" i="232"/>
  <c r="Z32" i="232"/>
  <c r="AC31" i="232"/>
  <c r="AB30" i="232"/>
  <c r="AA29" i="232"/>
  <c r="AD28" i="232"/>
  <c r="Z28" i="232"/>
  <c r="AC27" i="232"/>
  <c r="AD30" i="232"/>
  <c r="AC29" i="232"/>
  <c r="AB32" i="232"/>
  <c r="AA31" i="232"/>
  <c r="Z30" i="232"/>
  <c r="AA37" i="232"/>
  <c r="AC35" i="232"/>
  <c r="AC33" i="232"/>
  <c r="AC34" i="232"/>
  <c r="AB28" i="232"/>
  <c r="AA27" i="232"/>
  <c r="AC38" i="234"/>
  <c r="AB37" i="234"/>
  <c r="AA36" i="234"/>
  <c r="AD35" i="234"/>
  <c r="Z35" i="234"/>
  <c r="AC34" i="234"/>
  <c r="AB33" i="234"/>
  <c r="AA32" i="234"/>
  <c r="AD31" i="234"/>
  <c r="Z31" i="234"/>
  <c r="AC30" i="234"/>
  <c r="AB29" i="234"/>
  <c r="AA28" i="234"/>
  <c r="AD27" i="234"/>
  <c r="Z27" i="234"/>
  <c r="AB38" i="234"/>
  <c r="AA37" i="234"/>
  <c r="AD36" i="234"/>
  <c r="Z36" i="234"/>
  <c r="AC35" i="234"/>
  <c r="AB34" i="234"/>
  <c r="AA33" i="234"/>
  <c r="AD32" i="234"/>
  <c r="Z32" i="234"/>
  <c r="AC31" i="234"/>
  <c r="AB30" i="234"/>
  <c r="AA29" i="234"/>
  <c r="AD28" i="234"/>
  <c r="Z28" i="234"/>
  <c r="AC27" i="234"/>
  <c r="AA38" i="234"/>
  <c r="AD37" i="234"/>
  <c r="Z37" i="234"/>
  <c r="AC36" i="234"/>
  <c r="AB35" i="234"/>
  <c r="AA34" i="234"/>
  <c r="AD33" i="234"/>
  <c r="Z33" i="234"/>
  <c r="AC32" i="234"/>
  <c r="AB31" i="234"/>
  <c r="AA30" i="234"/>
  <c r="AD29" i="234"/>
  <c r="Z29" i="234"/>
  <c r="AC28" i="234"/>
  <c r="AB27" i="234"/>
  <c r="AB36" i="234"/>
  <c r="AA35" i="234"/>
  <c r="Z34" i="234"/>
  <c r="AB28" i="234"/>
  <c r="AA27" i="234"/>
  <c r="Z38" i="234"/>
  <c r="AB32" i="234"/>
  <c r="AA31" i="234"/>
  <c r="Z30" i="234"/>
  <c r="AC37" i="234"/>
  <c r="AD34" i="234"/>
  <c r="AC33" i="234"/>
  <c r="AD30" i="234"/>
  <c r="AC29" i="234"/>
  <c r="AD38" i="234"/>
  <c r="Q22" i="220"/>
  <c r="I22" i="220"/>
  <c r="H21" i="227"/>
  <c r="K21" i="227"/>
  <c r="K30" i="227"/>
  <c r="P21" i="227"/>
  <c r="S23" i="227"/>
  <c r="S26" i="217"/>
  <c r="G24" i="223"/>
  <c r="R16" i="220"/>
  <c r="I16" i="220"/>
  <c r="O16" i="223"/>
  <c r="K16" i="223"/>
  <c r="U29" i="227"/>
  <c r="R29" i="227"/>
  <c r="M29" i="227"/>
  <c r="Q28" i="227"/>
  <c r="M28" i="227"/>
  <c r="T28" i="227"/>
  <c r="I28" i="227"/>
  <c r="P25" i="217"/>
  <c r="T25" i="217"/>
  <c r="Q17" i="223"/>
  <c r="M17" i="223"/>
  <c r="M21" i="223"/>
  <c r="T13" i="227"/>
  <c r="O13" i="227"/>
  <c r="O28" i="227"/>
  <c r="S32" i="227"/>
  <c r="O32" i="227"/>
  <c r="K26" i="220"/>
  <c r="L26" i="220"/>
  <c r="R24" i="227"/>
  <c r="J24" i="227"/>
  <c r="S28" i="227"/>
  <c r="G32" i="227"/>
  <c r="V12" i="220"/>
  <c r="I31" i="227"/>
  <c r="V29" i="223"/>
  <c r="G29" i="223"/>
  <c r="K29" i="223"/>
  <c r="S29" i="223"/>
  <c r="O29" i="223"/>
  <c r="V31" i="223"/>
  <c r="S31" i="223"/>
  <c r="O31" i="223"/>
  <c r="K31" i="223"/>
  <c r="G31" i="223"/>
  <c r="S18" i="227"/>
  <c r="T18" i="227"/>
  <c r="P18" i="227"/>
  <c r="L18" i="227"/>
  <c r="H18" i="227"/>
  <c r="R18" i="227"/>
  <c r="M18" i="227"/>
  <c r="G18" i="227"/>
  <c r="Q18" i="227"/>
  <c r="Q19" i="227" s="1"/>
  <c r="K18" i="227"/>
  <c r="U18" i="227"/>
  <c r="N18" i="227"/>
  <c r="I18" i="227"/>
  <c r="V18" i="227"/>
  <c r="O18" i="227"/>
  <c r="J18" i="227"/>
  <c r="V18" i="223"/>
  <c r="G18" i="223"/>
  <c r="K18" i="223"/>
  <c r="S18" i="223"/>
  <c r="O18" i="223"/>
  <c r="T14" i="227"/>
  <c r="P14" i="227"/>
  <c r="L14" i="227"/>
  <c r="H14" i="227"/>
  <c r="V14" i="227"/>
  <c r="Q14" i="227"/>
  <c r="K14" i="227"/>
  <c r="U14" i="227"/>
  <c r="O14" i="227"/>
  <c r="J14" i="227"/>
  <c r="S14" i="227"/>
  <c r="N14" i="227"/>
  <c r="I14" i="227"/>
  <c r="R14" i="227"/>
  <c r="M14" i="227"/>
  <c r="G14" i="227"/>
  <c r="V11" i="227"/>
  <c r="R11" i="227"/>
  <c r="N11" i="227"/>
  <c r="J11" i="227"/>
  <c r="Q11" i="227"/>
  <c r="L11" i="227"/>
  <c r="G11" i="227"/>
  <c r="U11" i="227"/>
  <c r="P11" i="227"/>
  <c r="K11" i="227"/>
  <c r="T11" i="227"/>
  <c r="O11" i="227"/>
  <c r="I11" i="227"/>
  <c r="S11" i="227"/>
  <c r="M11" i="227"/>
  <c r="H11" i="227"/>
  <c r="J10" i="227"/>
  <c r="N10" i="227"/>
  <c r="R10" i="227"/>
  <c r="V10" i="227"/>
  <c r="K12" i="227"/>
  <c r="S22" i="227"/>
  <c r="O22" i="227"/>
  <c r="K22" i="227"/>
  <c r="G22" i="227"/>
  <c r="T22" i="227"/>
  <c r="P22" i="227"/>
  <c r="L22" i="227"/>
  <c r="H22" i="227"/>
  <c r="I25" i="217"/>
  <c r="L10" i="220"/>
  <c r="O15" i="220"/>
  <c r="M16" i="220"/>
  <c r="L22" i="220"/>
  <c r="S26" i="220"/>
  <c r="L11" i="223"/>
  <c r="G12" i="223"/>
  <c r="K22" i="223"/>
  <c r="K24" i="223"/>
  <c r="M32" i="223"/>
  <c r="G10" i="227"/>
  <c r="K10" i="227"/>
  <c r="O10" i="227"/>
  <c r="S10" i="227"/>
  <c r="G12" i="227"/>
  <c r="M12" i="227"/>
  <c r="V13" i="227"/>
  <c r="R13" i="227"/>
  <c r="N13" i="227"/>
  <c r="J13" i="227"/>
  <c r="K13" i="227"/>
  <c r="P13" i="227"/>
  <c r="U13" i="227"/>
  <c r="G17" i="227"/>
  <c r="L17" i="227"/>
  <c r="L19" i="227" s="1"/>
  <c r="I22" i="227"/>
  <c r="Q22" i="227"/>
  <c r="U23" i="227"/>
  <c r="Q23" i="227"/>
  <c r="M23" i="227"/>
  <c r="I23" i="227"/>
  <c r="V23" i="227"/>
  <c r="R23" i="227"/>
  <c r="N23" i="227"/>
  <c r="J23" i="227"/>
  <c r="L23" i="227"/>
  <c r="T23" i="227"/>
  <c r="N24" i="227"/>
  <c r="P30" i="227"/>
  <c r="N31" i="227"/>
  <c r="R12" i="223"/>
  <c r="T12" i="227"/>
  <c r="P12" i="227"/>
  <c r="L12" i="227"/>
  <c r="H12" i="227"/>
  <c r="Q12" i="227"/>
  <c r="V12" i="227"/>
  <c r="V17" i="227"/>
  <c r="V19" i="227" s="1"/>
  <c r="R17" i="227"/>
  <c r="N17" i="227"/>
  <c r="J17" i="227"/>
  <c r="K17" i="227"/>
  <c r="K19" i="227" s="1"/>
  <c r="P17" i="227"/>
  <c r="P19" i="227" s="1"/>
  <c r="U17" i="227"/>
  <c r="U19" i="227" s="1"/>
  <c r="N22" i="227"/>
  <c r="V22" i="227"/>
  <c r="L18" i="217"/>
  <c r="L25" i="217"/>
  <c r="K26" i="217"/>
  <c r="Q10" i="220"/>
  <c r="S18" i="220"/>
  <c r="T11" i="223"/>
  <c r="J12" i="223"/>
  <c r="O22" i="223"/>
  <c r="O24" i="223"/>
  <c r="H10" i="227"/>
  <c r="L10" i="227"/>
  <c r="P10" i="227"/>
  <c r="T10" i="227"/>
  <c r="I12" i="227"/>
  <c r="N12" i="227"/>
  <c r="S12" i="227"/>
  <c r="G13" i="227"/>
  <c r="L13" i="227"/>
  <c r="Q13" i="227"/>
  <c r="H17" i="227"/>
  <c r="M17" i="227"/>
  <c r="M19" i="227" s="1"/>
  <c r="S17" i="227"/>
  <c r="U21" i="227"/>
  <c r="Q21" i="227"/>
  <c r="M21" i="227"/>
  <c r="I21" i="227"/>
  <c r="V21" i="227"/>
  <c r="R21" i="227"/>
  <c r="N21" i="227"/>
  <c r="J21" i="227"/>
  <c r="L21" i="227"/>
  <c r="T21" i="227"/>
  <c r="J22" i="227"/>
  <c r="R22" i="227"/>
  <c r="G23" i="227"/>
  <c r="O23" i="227"/>
  <c r="Q25" i="217"/>
  <c r="O12" i="223"/>
  <c r="S22" i="223"/>
  <c r="S24" i="223"/>
  <c r="I10" i="227"/>
  <c r="M10" i="227"/>
  <c r="Q10" i="227"/>
  <c r="J12" i="227"/>
  <c r="O12" i="227"/>
  <c r="U12" i="227"/>
  <c r="H13" i="227"/>
  <c r="M13" i="227"/>
  <c r="S13" i="227"/>
  <c r="I17" i="227"/>
  <c r="O17" i="227"/>
  <c r="O19" i="227" s="1"/>
  <c r="T17" i="227"/>
  <c r="G21" i="227"/>
  <c r="O21" i="227"/>
  <c r="M22" i="227"/>
  <c r="U22" i="227"/>
  <c r="H23" i="227"/>
  <c r="P23" i="227"/>
  <c r="S24" i="227"/>
  <c r="S25" i="227" s="1"/>
  <c r="O24" i="227"/>
  <c r="K24" i="227"/>
  <c r="G24" i="227"/>
  <c r="U24" i="227"/>
  <c r="Q24" i="227"/>
  <c r="M24" i="227"/>
  <c r="I24" i="227"/>
  <c r="T24" i="227"/>
  <c r="P24" i="227"/>
  <c r="L24" i="227"/>
  <c r="H24" i="227"/>
  <c r="V24" i="227"/>
  <c r="V30" i="227"/>
  <c r="R30" i="227"/>
  <c r="N30" i="227"/>
  <c r="J30" i="227"/>
  <c r="Q30" i="227"/>
  <c r="L30" i="227"/>
  <c r="G30" i="227"/>
  <c r="T30" i="227"/>
  <c r="O30" i="227"/>
  <c r="I30" i="227"/>
  <c r="S30" i="227"/>
  <c r="M30" i="227"/>
  <c r="H30" i="227"/>
  <c r="T31" i="227"/>
  <c r="P31" i="227"/>
  <c r="L31" i="227"/>
  <c r="H31" i="227"/>
  <c r="U31" i="227"/>
  <c r="O31" i="227"/>
  <c r="J31" i="227"/>
  <c r="R31" i="227"/>
  <c r="M31" i="227"/>
  <c r="G31" i="227"/>
  <c r="V31" i="227"/>
  <c r="Q31" i="227"/>
  <c r="K31" i="227"/>
  <c r="G28" i="227"/>
  <c r="L28" i="227"/>
  <c r="J29" i="227"/>
  <c r="O29" i="227"/>
  <c r="K32" i="227"/>
  <c r="T29" i="227"/>
  <c r="P29" i="227"/>
  <c r="L29" i="227"/>
  <c r="H29" i="227"/>
  <c r="K29" i="227"/>
  <c r="Q29" i="227"/>
  <c r="V29" i="227"/>
  <c r="V32" i="227"/>
  <c r="R32" i="227"/>
  <c r="N32" i="227"/>
  <c r="J32" i="227"/>
  <c r="U32" i="227"/>
  <c r="Q32" i="227"/>
  <c r="M32" i="227"/>
  <c r="I32" i="227"/>
  <c r="L32" i="227"/>
  <c r="T32" i="227"/>
  <c r="V28" i="227"/>
  <c r="R28" i="227"/>
  <c r="N28" i="227"/>
  <c r="J28" i="227"/>
  <c r="K28" i="227"/>
  <c r="P28" i="227"/>
  <c r="U28" i="227"/>
  <c r="I29" i="227"/>
  <c r="N29" i="227"/>
  <c r="S29" i="227"/>
  <c r="H32" i="227"/>
  <c r="P32" i="227"/>
  <c r="S19" i="217"/>
  <c r="J19" i="217"/>
  <c r="K19" i="217"/>
  <c r="G19" i="217"/>
  <c r="R19" i="217"/>
  <c r="O19" i="217"/>
  <c r="K25" i="220"/>
  <c r="V25" i="220"/>
  <c r="G25" i="220"/>
  <c r="R25" i="220"/>
  <c r="M25" i="220"/>
  <c r="S11" i="217"/>
  <c r="L11" i="217"/>
  <c r="N11" i="217"/>
  <c r="S13" i="223"/>
  <c r="O13" i="223"/>
  <c r="K13" i="223"/>
  <c r="G13" i="223"/>
  <c r="V13" i="223"/>
  <c r="R13" i="223"/>
  <c r="N13" i="223"/>
  <c r="J13" i="223"/>
  <c r="U13" i="223"/>
  <c r="U28" i="223"/>
  <c r="G11" i="217"/>
  <c r="O11" i="217"/>
  <c r="K21" i="217"/>
  <c r="P27" i="217"/>
  <c r="I27" i="217"/>
  <c r="Q24" i="220"/>
  <c r="T24" i="220"/>
  <c r="I24" i="220"/>
  <c r="S24" i="220"/>
  <c r="H24" i="220"/>
  <c r="G10" i="223"/>
  <c r="O10" i="223"/>
  <c r="U11" i="223"/>
  <c r="T23" i="223"/>
  <c r="P23" i="223"/>
  <c r="L23" i="223"/>
  <c r="H23" i="223"/>
  <c r="S23" i="223"/>
  <c r="O23" i="223"/>
  <c r="K23" i="223"/>
  <c r="G23" i="223"/>
  <c r="V23" i="223"/>
  <c r="R23" i="223"/>
  <c r="N23" i="223"/>
  <c r="J23" i="223"/>
  <c r="U23" i="223"/>
  <c r="I28" i="223"/>
  <c r="H11" i="217"/>
  <c r="R11" i="217"/>
  <c r="K13" i="217"/>
  <c r="Q14" i="217"/>
  <c r="L27" i="217"/>
  <c r="O22" i="220"/>
  <c r="H22" i="220"/>
  <c r="T22" i="220"/>
  <c r="M22" i="220"/>
  <c r="G22" i="220"/>
  <c r="S22" i="220"/>
  <c r="M24" i="220"/>
  <c r="J10" i="223"/>
  <c r="H11" i="223"/>
  <c r="K12" i="223"/>
  <c r="I13" i="223"/>
  <c r="Q13" i="223"/>
  <c r="V16" i="223"/>
  <c r="R16" i="223"/>
  <c r="N16" i="223"/>
  <c r="J16" i="223"/>
  <c r="U16" i="223"/>
  <c r="Q16" i="223"/>
  <c r="M16" i="223"/>
  <c r="I16" i="223"/>
  <c r="T16" i="223"/>
  <c r="P16" i="223"/>
  <c r="L16" i="223"/>
  <c r="H16" i="223"/>
  <c r="S16" i="223"/>
  <c r="T21" i="223"/>
  <c r="P21" i="223"/>
  <c r="L21" i="223"/>
  <c r="H21" i="223"/>
  <c r="S21" i="223"/>
  <c r="O21" i="223"/>
  <c r="K21" i="223"/>
  <c r="G21" i="223"/>
  <c r="V21" i="223"/>
  <c r="V25" i="223" s="1"/>
  <c r="R21" i="223"/>
  <c r="N21" i="223"/>
  <c r="J21" i="223"/>
  <c r="U21" i="223"/>
  <c r="I23" i="223"/>
  <c r="T32" i="223"/>
  <c r="U32" i="223"/>
  <c r="P32" i="223"/>
  <c r="L32" i="223"/>
  <c r="H32" i="223"/>
  <c r="S32" i="223"/>
  <c r="O32" i="223"/>
  <c r="K32" i="223"/>
  <c r="G32" i="223"/>
  <c r="R32" i="223"/>
  <c r="N32" i="223"/>
  <c r="J32" i="223"/>
  <c r="V32" i="223"/>
  <c r="O21" i="217"/>
  <c r="J21" i="217"/>
  <c r="U10" i="223"/>
  <c r="Q10" i="223"/>
  <c r="M10" i="223"/>
  <c r="I10" i="223"/>
  <c r="T10" i="223"/>
  <c r="P10" i="223"/>
  <c r="L10" i="223"/>
  <c r="H10" i="223"/>
  <c r="N10" i="223"/>
  <c r="V10" i="223"/>
  <c r="M13" i="223"/>
  <c r="T28" i="223"/>
  <c r="P28" i="223"/>
  <c r="L28" i="223"/>
  <c r="H28" i="223"/>
  <c r="S28" i="223"/>
  <c r="O28" i="223"/>
  <c r="K28" i="223"/>
  <c r="G28" i="223"/>
  <c r="V28" i="223"/>
  <c r="R28" i="223"/>
  <c r="N28" i="223"/>
  <c r="J28" i="223"/>
  <c r="L14" i="217"/>
  <c r="S11" i="223"/>
  <c r="O11" i="223"/>
  <c r="K11" i="223"/>
  <c r="G11" i="223"/>
  <c r="V11" i="223"/>
  <c r="R11" i="223"/>
  <c r="N11" i="223"/>
  <c r="J11" i="223"/>
  <c r="M11" i="223"/>
  <c r="H13" i="223"/>
  <c r="P13" i="223"/>
  <c r="J11" i="217"/>
  <c r="T11" i="217"/>
  <c r="S13" i="217"/>
  <c r="T14" i="217"/>
  <c r="S21" i="217"/>
  <c r="Q27" i="217"/>
  <c r="Q29" i="217"/>
  <c r="T29" i="217"/>
  <c r="K15" i="220"/>
  <c r="U15" i="220"/>
  <c r="I15" i="220"/>
  <c r="O24" i="220"/>
  <c r="K10" i="223"/>
  <c r="S10" i="223"/>
  <c r="S14" i="223" s="1"/>
  <c r="I11" i="223"/>
  <c r="Q11" i="223"/>
  <c r="U12" i="223"/>
  <c r="Q12" i="223"/>
  <c r="M12" i="223"/>
  <c r="I12" i="223"/>
  <c r="T12" i="223"/>
  <c r="P12" i="223"/>
  <c r="L12" i="223"/>
  <c r="H12" i="223"/>
  <c r="N12" i="223"/>
  <c r="V12" i="223"/>
  <c r="L13" i="223"/>
  <c r="T13" i="223"/>
  <c r="G16" i="223"/>
  <c r="T17" i="223"/>
  <c r="P17" i="223"/>
  <c r="L17" i="223"/>
  <c r="H17" i="223"/>
  <c r="S17" i="223"/>
  <c r="O17" i="223"/>
  <c r="K17" i="223"/>
  <c r="G17" i="223"/>
  <c r="V17" i="223"/>
  <c r="R17" i="223"/>
  <c r="N17" i="223"/>
  <c r="J17" i="223"/>
  <c r="U17" i="223"/>
  <c r="I21" i="223"/>
  <c r="M23" i="223"/>
  <c r="Q28" i="223"/>
  <c r="T30" i="223"/>
  <c r="P30" i="223"/>
  <c r="L30" i="223"/>
  <c r="H30" i="223"/>
  <c r="S30" i="223"/>
  <c r="O30" i="223"/>
  <c r="K30" i="223"/>
  <c r="G30" i="223"/>
  <c r="V30" i="223"/>
  <c r="R30" i="223"/>
  <c r="N30" i="223"/>
  <c r="J30" i="223"/>
  <c r="U30" i="223"/>
  <c r="I32" i="223"/>
  <c r="T10" i="220"/>
  <c r="S16" i="220"/>
  <c r="H18" i="223"/>
  <c r="L18" i="223"/>
  <c r="P18" i="223"/>
  <c r="T18" i="223"/>
  <c r="H22" i="223"/>
  <c r="L22" i="223"/>
  <c r="P22" i="223"/>
  <c r="T22" i="223"/>
  <c r="H24" i="223"/>
  <c r="L24" i="223"/>
  <c r="P24" i="223"/>
  <c r="T24" i="223"/>
  <c r="H29" i="223"/>
  <c r="L29" i="223"/>
  <c r="P29" i="223"/>
  <c r="T29" i="223"/>
  <c r="H31" i="223"/>
  <c r="L31" i="223"/>
  <c r="P31" i="223"/>
  <c r="T31" i="223"/>
  <c r="I10" i="220"/>
  <c r="M12" i="220"/>
  <c r="O18" i="220"/>
  <c r="I18" i="223"/>
  <c r="M18" i="223"/>
  <c r="Q18" i="223"/>
  <c r="U18" i="223"/>
  <c r="I22" i="223"/>
  <c r="M22" i="223"/>
  <c r="Q22" i="223"/>
  <c r="U22" i="223"/>
  <c r="I24" i="223"/>
  <c r="M24" i="223"/>
  <c r="Q24" i="223"/>
  <c r="U24" i="223"/>
  <c r="I29" i="223"/>
  <c r="M29" i="223"/>
  <c r="Q29" i="223"/>
  <c r="U29" i="223"/>
  <c r="I31" i="223"/>
  <c r="M31" i="223"/>
  <c r="Q31" i="223"/>
  <c r="U31" i="223"/>
  <c r="J18" i="223"/>
  <c r="N18" i="223"/>
  <c r="R18" i="223"/>
  <c r="J22" i="223"/>
  <c r="N22" i="223"/>
  <c r="R22" i="223"/>
  <c r="J24" i="223"/>
  <c r="N24" i="223"/>
  <c r="R24" i="223"/>
  <c r="J29" i="223"/>
  <c r="N29" i="223"/>
  <c r="R29" i="223"/>
  <c r="J31" i="223"/>
  <c r="N31" i="223"/>
  <c r="R31" i="223"/>
  <c r="V12" i="217"/>
  <c r="R12" i="217"/>
  <c r="S12" i="217"/>
  <c r="O12" i="217"/>
  <c r="K12" i="217"/>
  <c r="G12" i="217"/>
  <c r="T12" i="217"/>
  <c r="M12" i="217"/>
  <c r="H12" i="217"/>
  <c r="U12" i="217"/>
  <c r="N12" i="217"/>
  <c r="I12" i="217"/>
  <c r="Q12" i="217"/>
  <c r="L12" i="217"/>
  <c r="P12" i="217"/>
  <c r="J12" i="217"/>
  <c r="S10" i="217"/>
  <c r="O10" i="217"/>
  <c r="K10" i="217"/>
  <c r="G10" i="217"/>
  <c r="R10" i="217"/>
  <c r="M10" i="217"/>
  <c r="H10" i="217"/>
  <c r="L10" i="217"/>
  <c r="P10" i="217"/>
  <c r="T10" i="217"/>
  <c r="N10" i="217"/>
  <c r="I10" i="217"/>
  <c r="V10" i="217"/>
  <c r="Q10" i="217"/>
  <c r="U10" i="217"/>
  <c r="J10" i="217"/>
  <c r="V20" i="217"/>
  <c r="R20" i="217"/>
  <c r="N20" i="217"/>
  <c r="J20" i="217"/>
  <c r="S20" i="217"/>
  <c r="O20" i="217"/>
  <c r="K20" i="217"/>
  <c r="G20" i="217"/>
  <c r="M20" i="217"/>
  <c r="V18" i="217"/>
  <c r="R18" i="217"/>
  <c r="N18" i="217"/>
  <c r="J18" i="217"/>
  <c r="S18" i="217"/>
  <c r="O18" i="217"/>
  <c r="K18" i="217"/>
  <c r="G18" i="217"/>
  <c r="U18" i="217"/>
  <c r="H20" i="217"/>
  <c r="P20" i="217"/>
  <c r="T11" i="220"/>
  <c r="P11" i="220"/>
  <c r="L11" i="220"/>
  <c r="L13" i="220" s="1"/>
  <c r="H11" i="220"/>
  <c r="U11" i="220"/>
  <c r="Q11" i="220"/>
  <c r="M11" i="220"/>
  <c r="I11" i="220"/>
  <c r="R11" i="220"/>
  <c r="J11" i="220"/>
  <c r="S11" i="220"/>
  <c r="K11" i="220"/>
  <c r="V11" i="220"/>
  <c r="V14" i="217"/>
  <c r="R14" i="217"/>
  <c r="N14" i="217"/>
  <c r="J14" i="217"/>
  <c r="S14" i="217"/>
  <c r="O14" i="217"/>
  <c r="K14" i="217"/>
  <c r="G14" i="217"/>
  <c r="M14" i="217"/>
  <c r="U14" i="217"/>
  <c r="J15" i="217"/>
  <c r="R15" i="217"/>
  <c r="H18" i="217"/>
  <c r="P18" i="217"/>
  <c r="I20" i="217"/>
  <c r="Q20" i="217"/>
  <c r="U11" i="217"/>
  <c r="Q11" i="217"/>
  <c r="M11" i="217"/>
  <c r="I11" i="217"/>
  <c r="K11" i="217"/>
  <c r="P11" i="217"/>
  <c r="V11" i="217"/>
  <c r="J13" i="217"/>
  <c r="H14" i="217"/>
  <c r="P14" i="217"/>
  <c r="K15" i="217"/>
  <c r="I18" i="217"/>
  <c r="Q18" i="217"/>
  <c r="T19" i="217"/>
  <c r="P19" i="217"/>
  <c r="L19" i="217"/>
  <c r="H19" i="217"/>
  <c r="U19" i="217"/>
  <c r="Q19" i="217"/>
  <c r="M19" i="217"/>
  <c r="I19" i="217"/>
  <c r="N19" i="217"/>
  <c r="V19" i="217"/>
  <c r="L20" i="217"/>
  <c r="T20" i="217"/>
  <c r="G21" i="217"/>
  <c r="V25" i="217"/>
  <c r="R25" i="217"/>
  <c r="N25" i="217"/>
  <c r="J25" i="217"/>
  <c r="S25" i="217"/>
  <c r="O25" i="217"/>
  <c r="K25" i="217"/>
  <c r="G25" i="217"/>
  <c r="M25" i="217"/>
  <c r="U25" i="217"/>
  <c r="J26" i="217"/>
  <c r="H27" i="217"/>
  <c r="K28" i="217"/>
  <c r="I29" i="217"/>
  <c r="N11" i="220"/>
  <c r="V17" i="220"/>
  <c r="R17" i="220"/>
  <c r="N17" i="220"/>
  <c r="J17" i="220"/>
  <c r="S17" i="220"/>
  <c r="M17" i="220"/>
  <c r="H17" i="220"/>
  <c r="T17" i="220"/>
  <c r="O17" i="220"/>
  <c r="I17" i="220"/>
  <c r="Q17" i="220"/>
  <c r="G17" i="220"/>
  <c r="U17" i="220"/>
  <c r="K17" i="220"/>
  <c r="T15" i="217"/>
  <c r="P15" i="217"/>
  <c r="L15" i="217"/>
  <c r="H15" i="217"/>
  <c r="U15" i="217"/>
  <c r="Q15" i="217"/>
  <c r="M15" i="217"/>
  <c r="I15" i="217"/>
  <c r="N15" i="217"/>
  <c r="V15" i="217"/>
  <c r="U20" i="217"/>
  <c r="T28" i="217"/>
  <c r="P28" i="217"/>
  <c r="L28" i="217"/>
  <c r="H28" i="217"/>
  <c r="U28" i="217"/>
  <c r="Q28" i="217"/>
  <c r="M28" i="217"/>
  <c r="I28" i="217"/>
  <c r="N28" i="217"/>
  <c r="V28" i="217"/>
  <c r="T23" i="220"/>
  <c r="P23" i="220"/>
  <c r="L23" i="220"/>
  <c r="H23" i="220"/>
  <c r="R23" i="220"/>
  <c r="M23" i="220"/>
  <c r="G23" i="220"/>
  <c r="S23" i="220"/>
  <c r="N23" i="220"/>
  <c r="I23" i="220"/>
  <c r="V23" i="220"/>
  <c r="K23" i="220"/>
  <c r="O23" i="220"/>
  <c r="T13" i="217"/>
  <c r="P13" i="217"/>
  <c r="L13" i="217"/>
  <c r="H13" i="217"/>
  <c r="U13" i="217"/>
  <c r="Q13" i="217"/>
  <c r="M13" i="217"/>
  <c r="I13" i="217"/>
  <c r="N13" i="217"/>
  <c r="V13" i="217"/>
  <c r="G15" i="217"/>
  <c r="O15" i="217"/>
  <c r="M18" i="217"/>
  <c r="T26" i="217"/>
  <c r="P26" i="217"/>
  <c r="L26" i="217"/>
  <c r="H26" i="217"/>
  <c r="U26" i="217"/>
  <c r="Q26" i="217"/>
  <c r="M26" i="217"/>
  <c r="I26" i="217"/>
  <c r="N26" i="217"/>
  <c r="V26" i="217"/>
  <c r="G28" i="217"/>
  <c r="O28" i="217"/>
  <c r="V29" i="217"/>
  <c r="R29" i="217"/>
  <c r="N29" i="217"/>
  <c r="J29" i="217"/>
  <c r="S29" i="217"/>
  <c r="O29" i="217"/>
  <c r="K29" i="217"/>
  <c r="G29" i="217"/>
  <c r="M29" i="217"/>
  <c r="U29" i="217"/>
  <c r="J23" i="220"/>
  <c r="G13" i="217"/>
  <c r="O13" i="217"/>
  <c r="T21" i="217"/>
  <c r="P21" i="217"/>
  <c r="L21" i="217"/>
  <c r="H21" i="217"/>
  <c r="U21" i="217"/>
  <c r="Q21" i="217"/>
  <c r="M21" i="217"/>
  <c r="I21" i="217"/>
  <c r="N21" i="217"/>
  <c r="V21" i="217"/>
  <c r="G26" i="217"/>
  <c r="O26" i="217"/>
  <c r="V27" i="217"/>
  <c r="R27" i="217"/>
  <c r="N27" i="217"/>
  <c r="J27" i="217"/>
  <c r="S27" i="217"/>
  <c r="O27" i="217"/>
  <c r="K27" i="217"/>
  <c r="G27" i="217"/>
  <c r="M27" i="217"/>
  <c r="U27" i="217"/>
  <c r="J28" i="217"/>
  <c r="R28" i="217"/>
  <c r="H29" i="217"/>
  <c r="P29" i="217"/>
  <c r="G11" i="220"/>
  <c r="T12" i="220"/>
  <c r="T13" i="220" s="1"/>
  <c r="P12" i="220"/>
  <c r="S12" i="220"/>
  <c r="N12" i="220"/>
  <c r="J12" i="220"/>
  <c r="U12" i="220"/>
  <c r="O12" i="220"/>
  <c r="K12" i="220"/>
  <c r="G12" i="220"/>
  <c r="Q12" i="220"/>
  <c r="H12" i="220"/>
  <c r="R12" i="220"/>
  <c r="I12" i="220"/>
  <c r="I19" i="220"/>
  <c r="T18" i="220"/>
  <c r="P18" i="220"/>
  <c r="L18" i="220"/>
  <c r="H18" i="220"/>
  <c r="V18" i="220"/>
  <c r="Q18" i="220"/>
  <c r="K18" i="220"/>
  <c r="R18" i="220"/>
  <c r="M18" i="220"/>
  <c r="G18" i="220"/>
  <c r="U18" i="220"/>
  <c r="J18" i="220"/>
  <c r="N18" i="220"/>
  <c r="Q23" i="220"/>
  <c r="H10" i="220"/>
  <c r="V15" i="220"/>
  <c r="R15" i="220"/>
  <c r="N15" i="220"/>
  <c r="J15" i="220"/>
  <c r="Q15" i="220"/>
  <c r="L15" i="220"/>
  <c r="G15" i="220"/>
  <c r="S15" i="220"/>
  <c r="M15" i="220"/>
  <c r="H15" i="220"/>
  <c r="P15" i="220"/>
  <c r="G16" i="220"/>
  <c r="T25" i="220"/>
  <c r="P25" i="220"/>
  <c r="L25" i="220"/>
  <c r="H25" i="220"/>
  <c r="S25" i="220"/>
  <c r="N25" i="220"/>
  <c r="I25" i="220"/>
  <c r="U25" i="220"/>
  <c r="O25" i="220"/>
  <c r="J25" i="220"/>
  <c r="Q25" i="220"/>
  <c r="V10" i="220"/>
  <c r="R10" i="220"/>
  <c r="N10" i="220"/>
  <c r="J10" i="220"/>
  <c r="S10" i="220"/>
  <c r="O10" i="220"/>
  <c r="K10" i="220"/>
  <c r="G10" i="220"/>
  <c r="M10" i="220"/>
  <c r="U10" i="220"/>
  <c r="T16" i="220"/>
  <c r="P16" i="220"/>
  <c r="L16" i="220"/>
  <c r="H16" i="220"/>
  <c r="U16" i="220"/>
  <c r="O16" i="220"/>
  <c r="J16" i="220"/>
  <c r="V16" i="220"/>
  <c r="Q16" i="220"/>
  <c r="K16" i="220"/>
  <c r="N16" i="220"/>
  <c r="U26" i="220"/>
  <c r="Q26" i="220"/>
  <c r="M26" i="220"/>
  <c r="I26" i="220"/>
  <c r="V26" i="220"/>
  <c r="R26" i="220"/>
  <c r="N26" i="220"/>
  <c r="J26" i="220"/>
  <c r="O26" i="220"/>
  <c r="G26" i="220"/>
  <c r="P26" i="220"/>
  <c r="H26" i="220"/>
  <c r="T26" i="220"/>
  <c r="V22" i="220"/>
  <c r="R22" i="220"/>
  <c r="N22" i="220"/>
  <c r="J22" i="220"/>
  <c r="K22" i="220"/>
  <c r="P22" i="220"/>
  <c r="U22" i="220"/>
  <c r="G24" i="220"/>
  <c r="L24" i="220"/>
  <c r="V24" i="220"/>
  <c r="R24" i="220"/>
  <c r="N24" i="220"/>
  <c r="J24" i="220"/>
  <c r="K24" i="220"/>
  <c r="P24" i="220"/>
  <c r="U24" i="220"/>
  <c r="AD38" i="195"/>
  <c r="Z38" i="195"/>
  <c r="AC37" i="195"/>
  <c r="AB38" i="195"/>
  <c r="AB37" i="195"/>
  <c r="AB36" i="195"/>
  <c r="AA35" i="195"/>
  <c r="AD34" i="195"/>
  <c r="Z34" i="195"/>
  <c r="AC33" i="195"/>
  <c r="AB32" i="195"/>
  <c r="AA31" i="195"/>
  <c r="AD30" i="195"/>
  <c r="Z30" i="195"/>
  <c r="AC29" i="195"/>
  <c r="AB28" i="195"/>
  <c r="AA27" i="195"/>
  <c r="AA38" i="195"/>
  <c r="AA37" i="195"/>
  <c r="AA36" i="195"/>
  <c r="AD35" i="195"/>
  <c r="Z35" i="195"/>
  <c r="AC34" i="195"/>
  <c r="AB33" i="195"/>
  <c r="AA32" i="195"/>
  <c r="AD31" i="195"/>
  <c r="Z31" i="195"/>
  <c r="AC30" i="195"/>
  <c r="AB29" i="195"/>
  <c r="AC38" i="195"/>
  <c r="AD37" i="195"/>
  <c r="AC36" i="195"/>
  <c r="AB35" i="195"/>
  <c r="AA34" i="195"/>
  <c r="AD33" i="195"/>
  <c r="Z33" i="195"/>
  <c r="AC32" i="195"/>
  <c r="AB31" i="195"/>
  <c r="AA30" i="195"/>
  <c r="AD29" i="195"/>
  <c r="Z29" i="195"/>
  <c r="AC28" i="195"/>
  <c r="AB27" i="195"/>
  <c r="AB34" i="195"/>
  <c r="AA33" i="195"/>
  <c r="Z32" i="195"/>
  <c r="Z28" i="195"/>
  <c r="AD27" i="195"/>
  <c r="AD36" i="195"/>
  <c r="AC35" i="195"/>
  <c r="AC27" i="195"/>
  <c r="Z37" i="195"/>
  <c r="AD32" i="195"/>
  <c r="AC31" i="195"/>
  <c r="AA28" i="195"/>
  <c r="AD28" i="195"/>
  <c r="Z27" i="195"/>
  <c r="Z36" i="195"/>
  <c r="AB30" i="195"/>
  <c r="AA29" i="195"/>
  <c r="K4" i="185"/>
  <c r="B4" i="185"/>
  <c r="C49" i="119"/>
  <c r="I20" i="245" l="1"/>
  <c r="L20" i="245"/>
  <c r="K5" i="245" s="1"/>
  <c r="M20" i="245"/>
  <c r="V12" i="245"/>
  <c r="H20" i="245"/>
  <c r="V20" i="245"/>
  <c r="P20" i="245"/>
  <c r="Q20" i="245"/>
  <c r="J12" i="245"/>
  <c r="O20" i="245"/>
  <c r="N20" i="245"/>
  <c r="T20" i="245"/>
  <c r="U20" i="245"/>
  <c r="K13" i="220"/>
  <c r="M13" i="220"/>
  <c r="S13" i="220"/>
  <c r="V13" i="220"/>
  <c r="H13" i="220"/>
  <c r="K19" i="223"/>
  <c r="G25" i="223"/>
  <c r="H19" i="227"/>
  <c r="P15" i="227"/>
  <c r="Q15" i="227"/>
  <c r="T22" i="217"/>
  <c r="S33" i="227"/>
  <c r="R15" i="227"/>
  <c r="P30" i="217"/>
  <c r="S19" i="220"/>
  <c r="S27" i="220"/>
  <c r="J22" i="217"/>
  <c r="L14" i="223"/>
  <c r="K33" i="227"/>
  <c r="V33" i="227"/>
  <c r="Q33" i="227"/>
  <c r="G19" i="227"/>
  <c r="R14" i="223"/>
  <c r="I33" i="227"/>
  <c r="J19" i="227"/>
  <c r="G33" i="227"/>
  <c r="J25" i="227"/>
  <c r="N19" i="227"/>
  <c r="U15" i="227"/>
  <c r="O19" i="223"/>
  <c r="K25" i="223"/>
  <c r="J33" i="227"/>
  <c r="T33" i="227"/>
  <c r="O25" i="223"/>
  <c r="H33" i="227"/>
  <c r="P25" i="227"/>
  <c r="O25" i="227"/>
  <c r="I19" i="227"/>
  <c r="M15" i="227"/>
  <c r="S19" i="227"/>
  <c r="H15" i="227"/>
  <c r="S25" i="223"/>
  <c r="O33" i="227"/>
  <c r="M33" i="227"/>
  <c r="H25" i="227"/>
  <c r="H27" i="220"/>
  <c r="K19" i="220"/>
  <c r="O19" i="220"/>
  <c r="G13" i="220"/>
  <c r="I27" i="220"/>
  <c r="Q25" i="223"/>
  <c r="K33" i="223"/>
  <c r="L33" i="223"/>
  <c r="K5" i="223" s="1"/>
  <c r="L25" i="223"/>
  <c r="J14" i="223"/>
  <c r="M27" i="220"/>
  <c r="G25" i="227"/>
  <c r="I15" i="227"/>
  <c r="N25" i="227"/>
  <c r="M25" i="227"/>
  <c r="T15" i="227"/>
  <c r="S15" i="227"/>
  <c r="N15" i="227"/>
  <c r="J25" i="223"/>
  <c r="M33" i="223"/>
  <c r="M25" i="223"/>
  <c r="O33" i="223"/>
  <c r="P33" i="223"/>
  <c r="U33" i="227"/>
  <c r="N33" i="227"/>
  <c r="L33" i="227"/>
  <c r="K5" i="227" s="1"/>
  <c r="T19" i="227"/>
  <c r="T25" i="227"/>
  <c r="R25" i="227"/>
  <c r="Q25" i="227"/>
  <c r="O15" i="227"/>
  <c r="J15" i="227"/>
  <c r="I25" i="227"/>
  <c r="G15" i="227"/>
  <c r="O13" i="220"/>
  <c r="M19" i="220"/>
  <c r="Q19" i="220"/>
  <c r="V19" i="220"/>
  <c r="L30" i="217"/>
  <c r="K5" i="217" s="1"/>
  <c r="O27" i="220"/>
  <c r="T19" i="220"/>
  <c r="S22" i="217"/>
  <c r="V22" i="217"/>
  <c r="Q33" i="223"/>
  <c r="P33" i="227"/>
  <c r="R33" i="227"/>
  <c r="L25" i="227"/>
  <c r="V25" i="227"/>
  <c r="U25" i="227"/>
  <c r="L15" i="227"/>
  <c r="R19" i="227"/>
  <c r="K15" i="227"/>
  <c r="K25" i="227"/>
  <c r="V15" i="227"/>
  <c r="P13" i="220"/>
  <c r="N33" i="223"/>
  <c r="S19" i="223"/>
  <c r="U19" i="223"/>
  <c r="J13" i="220"/>
  <c r="I13" i="220"/>
  <c r="Q30" i="217"/>
  <c r="O30" i="217"/>
  <c r="I22" i="217"/>
  <c r="R33" i="223"/>
  <c r="H19" i="223"/>
  <c r="J19" i="223"/>
  <c r="O14" i="223"/>
  <c r="U33" i="223"/>
  <c r="G27" i="220"/>
  <c r="J27" i="220"/>
  <c r="U19" i="220"/>
  <c r="N13" i="220"/>
  <c r="Q27" i="220"/>
  <c r="L16" i="217"/>
  <c r="V33" i="223"/>
  <c r="S33" i="223"/>
  <c r="T33" i="223"/>
  <c r="N14" i="223"/>
  <c r="T14" i="223"/>
  <c r="U14" i="223"/>
  <c r="R25" i="223"/>
  <c r="P25" i="223"/>
  <c r="L19" i="223"/>
  <c r="M19" i="223"/>
  <c r="N19" i="223"/>
  <c r="I33" i="223"/>
  <c r="G14" i="223"/>
  <c r="Q13" i="220"/>
  <c r="M14" i="223"/>
  <c r="H25" i="223"/>
  <c r="T19" i="223"/>
  <c r="V19" i="223"/>
  <c r="L27" i="220"/>
  <c r="K5" i="220" s="1"/>
  <c r="R30" i="217"/>
  <c r="L22" i="217"/>
  <c r="G19" i="223"/>
  <c r="K14" i="223"/>
  <c r="V14" i="223"/>
  <c r="P14" i="223"/>
  <c r="Q14" i="223"/>
  <c r="N25" i="223"/>
  <c r="I19" i="223"/>
  <c r="R13" i="220"/>
  <c r="I30" i="217"/>
  <c r="H30" i="217"/>
  <c r="I25" i="223"/>
  <c r="J33" i="223"/>
  <c r="G33" i="223"/>
  <c r="H33" i="223"/>
  <c r="H14" i="223"/>
  <c r="I14" i="223"/>
  <c r="U25" i="223"/>
  <c r="T25" i="223"/>
  <c r="P19" i="223"/>
  <c r="Q19" i="223"/>
  <c r="R19" i="223"/>
  <c r="T27" i="220"/>
  <c r="P27" i="220"/>
  <c r="R27" i="220"/>
  <c r="U13" i="220"/>
  <c r="P19" i="220"/>
  <c r="G19" i="220"/>
  <c r="N19" i="220"/>
  <c r="T30" i="217"/>
  <c r="G30" i="217"/>
  <c r="J30" i="217"/>
  <c r="P22" i="217"/>
  <c r="K22" i="217"/>
  <c r="N22" i="217"/>
  <c r="Q16" i="217"/>
  <c r="T16" i="217"/>
  <c r="M16" i="217"/>
  <c r="O16" i="217"/>
  <c r="J16" i="217"/>
  <c r="K27" i="220"/>
  <c r="V27" i="220"/>
  <c r="H19" i="220"/>
  <c r="L19" i="220"/>
  <c r="R19" i="220"/>
  <c r="M22" i="217"/>
  <c r="K30" i="217"/>
  <c r="N30" i="217"/>
  <c r="Q22" i="217"/>
  <c r="H22" i="217"/>
  <c r="O22" i="217"/>
  <c r="R22" i="217"/>
  <c r="V16" i="217"/>
  <c r="P16" i="217"/>
  <c r="R16" i="217"/>
  <c r="S16" i="217"/>
  <c r="U30" i="217"/>
  <c r="U22" i="217"/>
  <c r="I16" i="217"/>
  <c r="G16" i="217"/>
  <c r="U27" i="220"/>
  <c r="N27" i="220"/>
  <c r="J19" i="220"/>
  <c r="M30" i="217"/>
  <c r="S30" i="217"/>
  <c r="V30" i="217"/>
  <c r="G22" i="217"/>
  <c r="U16" i="217"/>
  <c r="N16" i="217"/>
  <c r="H16" i="217"/>
  <c r="K16" i="217"/>
  <c r="H38" i="119"/>
  <c r="H37" i="119"/>
  <c r="H36" i="119"/>
  <c r="H35" i="119"/>
  <c r="H34" i="119"/>
  <c r="H33" i="119"/>
  <c r="H32" i="119"/>
  <c r="H31" i="119"/>
  <c r="H30" i="119"/>
  <c r="H29" i="119"/>
  <c r="H28" i="119"/>
  <c r="H27" i="119"/>
  <c r="H26" i="119" l="1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B50" i="119"/>
  <c r="B52" i="119"/>
  <c r="B45" i="119"/>
  <c r="B53" i="119"/>
  <c r="B51" i="119"/>
  <c r="Z27" i="119" l="1"/>
  <c r="AD27" i="119"/>
  <c r="AB27" i="119"/>
  <c r="AA27" i="119"/>
  <c r="AC27" i="119"/>
  <c r="Z35" i="119"/>
  <c r="Z29" i="119"/>
  <c r="Z33" i="119"/>
  <c r="Z37" i="119"/>
  <c r="Z30" i="119"/>
  <c r="Z34" i="119"/>
  <c r="Z38" i="119"/>
  <c r="Z31" i="119"/>
  <c r="Z28" i="119"/>
  <c r="Z32" i="119"/>
  <c r="Z36" i="119"/>
  <c r="AD30" i="119"/>
  <c r="AD34" i="119"/>
  <c r="AD38" i="119"/>
  <c r="AD31" i="119"/>
  <c r="AD35" i="119"/>
  <c r="AD28" i="119"/>
  <c r="AD32" i="119"/>
  <c r="AD36" i="119"/>
  <c r="AD29" i="119"/>
  <c r="AD33" i="119"/>
  <c r="AD37" i="119"/>
  <c r="AC29" i="119"/>
  <c r="AC33" i="119"/>
  <c r="AC37" i="119"/>
  <c r="AC30" i="119"/>
  <c r="AC34" i="119"/>
  <c r="AC38" i="119"/>
  <c r="AC31" i="119"/>
  <c r="AC35" i="119"/>
  <c r="AC28" i="119"/>
  <c r="AC32" i="119"/>
  <c r="AC36" i="119"/>
  <c r="AB29" i="119"/>
  <c r="AB33" i="119"/>
  <c r="AB37" i="119"/>
  <c r="AB31" i="119"/>
  <c r="AB28" i="119"/>
  <c r="AB30" i="119"/>
  <c r="AB34" i="119"/>
  <c r="AB38" i="119"/>
  <c r="AB35" i="119"/>
  <c r="AB32" i="119"/>
  <c r="AB36" i="119"/>
  <c r="AA29" i="119"/>
  <c r="AA33" i="119"/>
  <c r="AA37" i="119"/>
  <c r="AA30" i="119"/>
  <c r="AA34" i="119"/>
  <c r="AA38" i="119"/>
  <c r="AA31" i="119"/>
  <c r="AA35" i="119"/>
  <c r="AA28" i="119"/>
  <c r="AA32" i="119"/>
  <c r="AA36" i="119"/>
  <c r="K4" i="84" l="1"/>
  <c r="B4" i="84"/>
  <c r="B54" i="195"/>
  <c r="B54" i="119"/>
  <c r="D3" i="4" l="1"/>
  <c r="D2" i="4" l="1"/>
  <c r="G4" i="230" s="1"/>
  <c r="D4" i="4"/>
  <c r="D1" i="4"/>
  <c r="Q37" i="247" l="1"/>
  <c r="B36" i="247"/>
  <c r="Q33" i="247"/>
  <c r="B32" i="247"/>
  <c r="Q29" i="247"/>
  <c r="B28" i="247"/>
  <c r="B33" i="247"/>
  <c r="B24" i="247"/>
  <c r="B38" i="247"/>
  <c r="Q36" i="247"/>
  <c r="Q35" i="247"/>
  <c r="Q34" i="247"/>
  <c r="B31" i="247"/>
  <c r="B30" i="247"/>
  <c r="Q28" i="247"/>
  <c r="Q27" i="247"/>
  <c r="B23" i="247"/>
  <c r="B34" i="247"/>
  <c r="Q31" i="247"/>
  <c r="B27" i="247"/>
  <c r="B20" i="247"/>
  <c r="B17" i="247"/>
  <c r="B13" i="247"/>
  <c r="B9" i="247"/>
  <c r="B5" i="247"/>
  <c r="B35" i="247"/>
  <c r="B26" i="247"/>
  <c r="B22" i="247"/>
  <c r="B21" i="247"/>
  <c r="B19" i="247"/>
  <c r="Q38" i="247"/>
  <c r="B37" i="247"/>
  <c r="Q32" i="247"/>
  <c r="B25" i="247"/>
  <c r="B16" i="247"/>
  <c r="B12" i="247"/>
  <c r="B8" i="247"/>
  <c r="B4" i="247"/>
  <c r="B29" i="247"/>
  <c r="Q30" i="247"/>
  <c r="B18" i="247"/>
  <c r="B14" i="247"/>
  <c r="B10" i="247"/>
  <c r="B6" i="247"/>
  <c r="B15" i="247"/>
  <c r="B11" i="247"/>
  <c r="B7" i="247"/>
  <c r="B3" i="247"/>
  <c r="Q37" i="244"/>
  <c r="B36" i="244"/>
  <c r="Q33" i="244"/>
  <c r="B32" i="244"/>
  <c r="Q29" i="244"/>
  <c r="B28" i="244"/>
  <c r="Q38" i="244"/>
  <c r="B37" i="244"/>
  <c r="Q34" i="244"/>
  <c r="B33" i="244"/>
  <c r="Q30" i="244"/>
  <c r="B29" i="244"/>
  <c r="Q36" i="244"/>
  <c r="B35" i="244"/>
  <c r="Q32" i="244"/>
  <c r="B31" i="244"/>
  <c r="Q28" i="244"/>
  <c r="B27" i="244"/>
  <c r="Q35" i="244"/>
  <c r="Q27" i="244"/>
  <c r="B25" i="244"/>
  <c r="B34" i="244"/>
  <c r="B26" i="244"/>
  <c r="B22" i="244"/>
  <c r="B18" i="244"/>
  <c r="B14" i="244"/>
  <c r="B10" i="244"/>
  <c r="B6" i="244"/>
  <c r="B20" i="244"/>
  <c r="B16" i="244"/>
  <c r="B12" i="244"/>
  <c r="B8" i="244"/>
  <c r="B4" i="244"/>
  <c r="B24" i="244"/>
  <c r="B3" i="244"/>
  <c r="Q31" i="244"/>
  <c r="B23" i="244"/>
  <c r="B21" i="244"/>
  <c r="B19" i="244"/>
  <c r="B17" i="244"/>
  <c r="B11" i="244"/>
  <c r="B7" i="244"/>
  <c r="B38" i="244"/>
  <c r="B30" i="244"/>
  <c r="B15" i="244"/>
  <c r="B13" i="244"/>
  <c r="B9" i="244"/>
  <c r="B5" i="244"/>
  <c r="Q38" i="242"/>
  <c r="B37" i="242"/>
  <c r="Q34" i="242"/>
  <c r="B33" i="242"/>
  <c r="Q30" i="242"/>
  <c r="B29" i="242"/>
  <c r="B38" i="242"/>
  <c r="Q35" i="242"/>
  <c r="B34" i="242"/>
  <c r="Q31" i="242"/>
  <c r="B30" i="242"/>
  <c r="Q36" i="242"/>
  <c r="B35" i="242"/>
  <c r="Q32" i="242"/>
  <c r="B31" i="242"/>
  <c r="Q28" i="242"/>
  <c r="B36" i="242"/>
  <c r="Q37" i="242"/>
  <c r="Q29" i="242"/>
  <c r="B28" i="242"/>
  <c r="Q27" i="242"/>
  <c r="B23" i="242"/>
  <c r="B19" i="242"/>
  <c r="B15" i="242"/>
  <c r="B11" i="242"/>
  <c r="B7" i="242"/>
  <c r="B32" i="242"/>
  <c r="B26" i="242"/>
  <c r="B22" i="242"/>
  <c r="B18" i="242"/>
  <c r="B14" i="242"/>
  <c r="B10" i="242"/>
  <c r="B27" i="242"/>
  <c r="B6" i="242"/>
  <c r="Q37" i="240"/>
  <c r="B36" i="240"/>
  <c r="B24" i="242"/>
  <c r="B20" i="242"/>
  <c r="B16" i="242"/>
  <c r="B12" i="242"/>
  <c r="B8" i="242"/>
  <c r="B5" i="242"/>
  <c r="Q38" i="240"/>
  <c r="B37" i="240"/>
  <c r="Q34" i="240"/>
  <c r="B33" i="240"/>
  <c r="Q30" i="240"/>
  <c r="B29" i="240"/>
  <c r="B25" i="240"/>
  <c r="B25" i="242"/>
  <c r="B21" i="242"/>
  <c r="B17" i="242"/>
  <c r="B13" i="242"/>
  <c r="B9" i="242"/>
  <c r="B4" i="242"/>
  <c r="B38" i="240"/>
  <c r="Q35" i="240"/>
  <c r="B34" i="240"/>
  <c r="Q31" i="240"/>
  <c r="B30" i="240"/>
  <c r="Q27" i="240"/>
  <c r="Q36" i="240"/>
  <c r="Q33" i="240"/>
  <c r="B32" i="240"/>
  <c r="Q29" i="240"/>
  <c r="B28" i="240"/>
  <c r="B23" i="240"/>
  <c r="B19" i="240"/>
  <c r="B15" i="240"/>
  <c r="B11" i="240"/>
  <c r="B7" i="240"/>
  <c r="B3" i="240"/>
  <c r="Q32" i="240"/>
  <c r="Q28" i="240"/>
  <c r="B26" i="240"/>
  <c r="B22" i="240"/>
  <c r="B18" i="240"/>
  <c r="B14" i="240"/>
  <c r="B10" i="240"/>
  <c r="B6" i="240"/>
  <c r="Q37" i="238"/>
  <c r="B36" i="238"/>
  <c r="Q33" i="238"/>
  <c r="B32" i="238"/>
  <c r="Q33" i="242"/>
  <c r="B31" i="240"/>
  <c r="B27" i="240"/>
  <c r="B21" i="240"/>
  <c r="B17" i="240"/>
  <c r="B13" i="240"/>
  <c r="B9" i="240"/>
  <c r="B5" i="240"/>
  <c r="Q38" i="238"/>
  <c r="B37" i="238"/>
  <c r="Q34" i="238"/>
  <c r="B33" i="238"/>
  <c r="B35" i="240"/>
  <c r="B38" i="238"/>
  <c r="B34" i="238"/>
  <c r="Q31" i="238"/>
  <c r="Q30" i="238"/>
  <c r="Q29" i="238"/>
  <c r="B28" i="238"/>
  <c r="B26" i="238"/>
  <c r="B22" i="238"/>
  <c r="B18" i="238"/>
  <c r="B14" i="238"/>
  <c r="B10" i="238"/>
  <c r="B6" i="238"/>
  <c r="B3" i="242"/>
  <c r="B24" i="240"/>
  <c r="B20" i="240"/>
  <c r="B16" i="240"/>
  <c r="B12" i="240"/>
  <c r="B8" i="240"/>
  <c r="B4" i="240"/>
  <c r="B29" i="238"/>
  <c r="B25" i="238"/>
  <c r="B21" i="238"/>
  <c r="B17" i="238"/>
  <c r="B13" i="238"/>
  <c r="B9" i="238"/>
  <c r="B5" i="238"/>
  <c r="Q35" i="238"/>
  <c r="Q36" i="238"/>
  <c r="B35" i="238"/>
  <c r="Q32" i="238"/>
  <c r="B31" i="238"/>
  <c r="B30" i="238"/>
  <c r="Q27" i="238"/>
  <c r="B24" i="238"/>
  <c r="B20" i="238"/>
  <c r="B16" i="238"/>
  <c r="B12" i="238"/>
  <c r="B8" i="238"/>
  <c r="B4" i="238"/>
  <c r="Q28" i="238"/>
  <c r="B27" i="238"/>
  <c r="B23" i="238"/>
  <c r="B19" i="238"/>
  <c r="B15" i="238"/>
  <c r="B11" i="238"/>
  <c r="B7" i="238"/>
  <c r="B3" i="238"/>
  <c r="Q37" i="236"/>
  <c r="B36" i="236"/>
  <c r="Q33" i="236"/>
  <c r="B32" i="236"/>
  <c r="Q29" i="236"/>
  <c r="B28" i="236"/>
  <c r="Q38" i="236"/>
  <c r="B37" i="236"/>
  <c r="Q34" i="236"/>
  <c r="B33" i="236"/>
  <c r="Q30" i="236"/>
  <c r="B29" i="236"/>
  <c r="Q35" i="236"/>
  <c r="Q31" i="236"/>
  <c r="Q27" i="236"/>
  <c r="B26" i="236"/>
  <c r="B22" i="236"/>
  <c r="B18" i="236"/>
  <c r="B14" i="236"/>
  <c r="B10" i="236"/>
  <c r="B6" i="236"/>
  <c r="B38" i="236"/>
  <c r="B34" i="236"/>
  <c r="B30" i="236"/>
  <c r="B25" i="236"/>
  <c r="Q36" i="236"/>
  <c r="Q28" i="236"/>
  <c r="B20" i="236"/>
  <c r="B16" i="236"/>
  <c r="B12" i="236"/>
  <c r="B8" i="236"/>
  <c r="B4" i="236"/>
  <c r="Q32" i="236"/>
  <c r="B24" i="236"/>
  <c r="B21" i="236"/>
  <c r="B19" i="236"/>
  <c r="B17" i="236"/>
  <c r="B15" i="236"/>
  <c r="B13" i="236"/>
  <c r="B11" i="236"/>
  <c r="B9" i="236"/>
  <c r="B7" i="236"/>
  <c r="B5" i="236"/>
  <c r="B3" i="236"/>
  <c r="B35" i="236"/>
  <c r="B23" i="236"/>
  <c r="B27" i="236"/>
  <c r="B31" i="236"/>
  <c r="Q38" i="234"/>
  <c r="B37" i="234"/>
  <c r="Q34" i="234"/>
  <c r="B33" i="234"/>
  <c r="Q30" i="234"/>
  <c r="B29" i="234"/>
  <c r="B38" i="234"/>
  <c r="Q35" i="234"/>
  <c r="B34" i="234"/>
  <c r="Q31" i="234"/>
  <c r="B30" i="234"/>
  <c r="Q27" i="234"/>
  <c r="Q36" i="234"/>
  <c r="B35" i="234"/>
  <c r="Q32" i="234"/>
  <c r="B31" i="234"/>
  <c r="Q28" i="234"/>
  <c r="B27" i="234"/>
  <c r="B36" i="234"/>
  <c r="Q37" i="234"/>
  <c r="Q29" i="234"/>
  <c r="B24" i="234"/>
  <c r="B20" i="234"/>
  <c r="B16" i="234"/>
  <c r="B12" i="234"/>
  <c r="B8" i="234"/>
  <c r="Q33" i="234"/>
  <c r="B26" i="234"/>
  <c r="B22" i="234"/>
  <c r="B18" i="234"/>
  <c r="B14" i="234"/>
  <c r="B10" i="234"/>
  <c r="B6" i="234"/>
  <c r="B32" i="234"/>
  <c r="B28" i="234"/>
  <c r="B5" i="234"/>
  <c r="B3" i="234"/>
  <c r="Q36" i="232"/>
  <c r="B35" i="232"/>
  <c r="B23" i="234"/>
  <c r="B19" i="234"/>
  <c r="B15" i="234"/>
  <c r="B11" i="234"/>
  <c r="B7" i="234"/>
  <c r="Q37" i="232"/>
  <c r="B36" i="232"/>
  <c r="B25" i="234"/>
  <c r="B17" i="234"/>
  <c r="B9" i="234"/>
  <c r="Q38" i="232"/>
  <c r="Q32" i="232"/>
  <c r="B31" i="232"/>
  <c r="Q28" i="232"/>
  <c r="B27" i="232"/>
  <c r="B21" i="234"/>
  <c r="B13" i="234"/>
  <c r="Q34" i="232"/>
  <c r="B33" i="232"/>
  <c r="Q30" i="232"/>
  <c r="B29" i="232"/>
  <c r="B25" i="232"/>
  <c r="B21" i="232"/>
  <c r="B17" i="232"/>
  <c r="B13" i="232"/>
  <c r="B4" i="234"/>
  <c r="B38" i="232"/>
  <c r="Q35" i="232"/>
  <c r="B34" i="232"/>
  <c r="Q31" i="232"/>
  <c r="B30" i="232"/>
  <c r="Q27" i="232"/>
  <c r="B24" i="232"/>
  <c r="B20" i="232"/>
  <c r="B16" i="232"/>
  <c r="B12" i="232"/>
  <c r="B32" i="232"/>
  <c r="B22" i="232"/>
  <c r="B18" i="232"/>
  <c r="B14" i="232"/>
  <c r="B9" i="232"/>
  <c r="B5" i="232"/>
  <c r="Q33" i="232"/>
  <c r="B23" i="232"/>
  <c r="B19" i="232"/>
  <c r="B15" i="232"/>
  <c r="B8" i="232"/>
  <c r="B4" i="232"/>
  <c r="B37" i="232"/>
  <c r="B28" i="232"/>
  <c r="B26" i="232"/>
  <c r="B11" i="232"/>
  <c r="Q29" i="232"/>
  <c r="B10" i="232"/>
  <c r="B6" i="232"/>
  <c r="B7" i="232"/>
  <c r="B3" i="232"/>
  <c r="E21" i="230"/>
  <c r="F21" i="230" s="1"/>
  <c r="E19" i="230"/>
  <c r="F19" i="230" s="1"/>
  <c r="E17" i="230"/>
  <c r="F17" i="230" s="1"/>
  <c r="E12" i="230"/>
  <c r="F12" i="230" s="1"/>
  <c r="E10" i="230"/>
  <c r="F10" i="230" s="1"/>
  <c r="E20" i="230"/>
  <c r="F20" i="230" s="1"/>
  <c r="E18" i="230"/>
  <c r="F18" i="230" s="1"/>
  <c r="E13" i="230"/>
  <c r="F13" i="230" s="1"/>
  <c r="E11" i="230"/>
  <c r="F11" i="230" s="1"/>
  <c r="E19" i="229"/>
  <c r="F19" i="229" s="1"/>
  <c r="E17" i="229"/>
  <c r="F17" i="229" s="1"/>
  <c r="E15" i="229"/>
  <c r="F15" i="229" s="1"/>
  <c r="E10" i="229"/>
  <c r="F10" i="229" s="1"/>
  <c r="E18" i="229"/>
  <c r="F18" i="229" s="1"/>
  <c r="E16" i="229"/>
  <c r="F16" i="229" s="1"/>
  <c r="E11" i="229"/>
  <c r="F11" i="229" s="1"/>
  <c r="G4" i="228"/>
  <c r="G4" i="229"/>
  <c r="E13" i="228"/>
  <c r="F13" i="228" s="1"/>
  <c r="E21" i="228"/>
  <c r="F21" i="228" s="1"/>
  <c r="E19" i="228"/>
  <c r="F19" i="228" s="1"/>
  <c r="E14" i="228"/>
  <c r="F14" i="228" s="1"/>
  <c r="E11" i="228"/>
  <c r="F11" i="228" s="1"/>
  <c r="E18" i="228"/>
  <c r="F18" i="228" s="1"/>
  <c r="E22" i="228"/>
  <c r="F22" i="228" s="1"/>
  <c r="E10" i="228"/>
  <c r="F10" i="228" s="1"/>
  <c r="E20" i="228"/>
  <c r="F20" i="228" s="1"/>
  <c r="E12" i="228"/>
  <c r="F12" i="228" s="1"/>
  <c r="G4" i="226"/>
  <c r="G4" i="225"/>
  <c r="G4" i="224"/>
  <c r="E12" i="226"/>
  <c r="F12" i="226" s="1"/>
  <c r="E20" i="226"/>
  <c r="F20" i="226" s="1"/>
  <c r="E18" i="226"/>
  <c r="F18" i="226" s="1"/>
  <c r="E13" i="226"/>
  <c r="F13" i="226" s="1"/>
  <c r="E10" i="226"/>
  <c r="F10" i="226" s="1"/>
  <c r="E19" i="225"/>
  <c r="F19" i="225" s="1"/>
  <c r="E17" i="225"/>
  <c r="F17" i="225" s="1"/>
  <c r="E21" i="226"/>
  <c r="F21" i="226" s="1"/>
  <c r="E19" i="226"/>
  <c r="F19" i="226" s="1"/>
  <c r="E17" i="226"/>
  <c r="F17" i="226" s="1"/>
  <c r="E11" i="226"/>
  <c r="F11" i="226" s="1"/>
  <c r="E20" i="225"/>
  <c r="F20" i="225" s="1"/>
  <c r="E12" i="225"/>
  <c r="F12" i="225" s="1"/>
  <c r="E10" i="225"/>
  <c r="F10" i="225" s="1"/>
  <c r="E20" i="224"/>
  <c r="F20" i="224" s="1"/>
  <c r="E18" i="225"/>
  <c r="F18" i="225" s="1"/>
  <c r="E16" i="225"/>
  <c r="F16" i="225" s="1"/>
  <c r="E11" i="225"/>
  <c r="F11" i="225" s="1"/>
  <c r="E21" i="224"/>
  <c r="F21" i="224" s="1"/>
  <c r="E19" i="224"/>
  <c r="F19" i="224" s="1"/>
  <c r="E17" i="224"/>
  <c r="F17" i="224" s="1"/>
  <c r="E12" i="224"/>
  <c r="F12" i="224" s="1"/>
  <c r="E10" i="224"/>
  <c r="F10" i="224" s="1"/>
  <c r="E18" i="224"/>
  <c r="F18" i="224" s="1"/>
  <c r="E11" i="224"/>
  <c r="F11" i="224" s="1"/>
  <c r="E13" i="224"/>
  <c r="F13" i="224" s="1"/>
  <c r="E20" i="221"/>
  <c r="F20" i="221" s="1"/>
  <c r="E18" i="221"/>
  <c r="F18" i="221" s="1"/>
  <c r="E16" i="221"/>
  <c r="F16" i="221" s="1"/>
  <c r="E12" i="222"/>
  <c r="F12" i="222" s="1"/>
  <c r="E20" i="222"/>
  <c r="F20" i="222" s="1"/>
  <c r="E18" i="222"/>
  <c r="F18" i="222" s="1"/>
  <c r="E13" i="222"/>
  <c r="F13" i="222" s="1"/>
  <c r="E10" i="222"/>
  <c r="F10" i="222" s="1"/>
  <c r="E21" i="222"/>
  <c r="F21" i="222" s="1"/>
  <c r="E19" i="222"/>
  <c r="F19" i="222" s="1"/>
  <c r="E17" i="222"/>
  <c r="F17" i="222" s="1"/>
  <c r="E11" i="222"/>
  <c r="F11" i="222" s="1"/>
  <c r="E19" i="221"/>
  <c r="F19" i="221" s="1"/>
  <c r="E11" i="221"/>
  <c r="F11" i="221" s="1"/>
  <c r="E21" i="219"/>
  <c r="F21" i="219" s="1"/>
  <c r="E19" i="219"/>
  <c r="F19" i="219" s="1"/>
  <c r="E17" i="219"/>
  <c r="F17" i="219" s="1"/>
  <c r="E10" i="221"/>
  <c r="F10" i="221" s="1"/>
  <c r="E12" i="221"/>
  <c r="F12" i="221" s="1"/>
  <c r="E13" i="219"/>
  <c r="F13" i="219" s="1"/>
  <c r="E10" i="219"/>
  <c r="F10" i="219" s="1"/>
  <c r="E22" i="218"/>
  <c r="F22" i="218" s="1"/>
  <c r="E19" i="218"/>
  <c r="F19" i="218" s="1"/>
  <c r="E17" i="221"/>
  <c r="F17" i="221" s="1"/>
  <c r="E20" i="219"/>
  <c r="F20" i="219" s="1"/>
  <c r="E11" i="219"/>
  <c r="F11" i="219" s="1"/>
  <c r="E13" i="218"/>
  <c r="F13" i="218" s="1"/>
  <c r="E20" i="218"/>
  <c r="F20" i="218" s="1"/>
  <c r="E14" i="218"/>
  <c r="F14" i="218" s="1"/>
  <c r="E10" i="218"/>
  <c r="F10" i="218" s="1"/>
  <c r="E11" i="216"/>
  <c r="F11" i="216" s="1"/>
  <c r="E18" i="216"/>
  <c r="F18" i="216" s="1"/>
  <c r="E12" i="216"/>
  <c r="F12" i="216" s="1"/>
  <c r="E12" i="218"/>
  <c r="F12" i="218" s="1"/>
  <c r="E17" i="216"/>
  <c r="F17" i="216" s="1"/>
  <c r="E10" i="216"/>
  <c r="F10" i="216" s="1"/>
  <c r="E19" i="216"/>
  <c r="F19" i="216" s="1"/>
  <c r="E21" i="218"/>
  <c r="F21" i="218" s="1"/>
  <c r="E11" i="218"/>
  <c r="F11" i="218" s="1"/>
  <c r="E21" i="216"/>
  <c r="F21" i="216" s="1"/>
  <c r="E13" i="216"/>
  <c r="F13" i="216" s="1"/>
  <c r="E20" i="216"/>
  <c r="F20" i="216" s="1"/>
  <c r="E18" i="219"/>
  <c r="F18" i="219" s="1"/>
  <c r="E12" i="219"/>
  <c r="F12" i="219" s="1"/>
  <c r="E23" i="218"/>
  <c r="F23" i="218" s="1"/>
  <c r="E15" i="218"/>
  <c r="F15" i="218" s="1"/>
  <c r="G4" i="222"/>
  <c r="G4" i="221"/>
  <c r="G4" i="219"/>
  <c r="G4" i="218"/>
  <c r="G4" i="216"/>
  <c r="G4" i="214"/>
  <c r="G4" i="215"/>
  <c r="G4" i="211"/>
  <c r="G4" i="210"/>
  <c r="G4" i="207"/>
  <c r="G4" i="206"/>
  <c r="G4" i="208"/>
  <c r="E12" i="214"/>
  <c r="F12" i="214" s="1"/>
  <c r="E18" i="215"/>
  <c r="F18" i="215" s="1"/>
  <c r="E16" i="215"/>
  <c r="F16" i="215" s="1"/>
  <c r="E11" i="215"/>
  <c r="F11" i="215" s="1"/>
  <c r="E21" i="214"/>
  <c r="F21" i="214" s="1"/>
  <c r="E19" i="214"/>
  <c r="F19" i="214" s="1"/>
  <c r="E17" i="214"/>
  <c r="F17" i="214" s="1"/>
  <c r="E11" i="214"/>
  <c r="F11" i="214" s="1"/>
  <c r="E19" i="215"/>
  <c r="F19" i="215" s="1"/>
  <c r="E15" i="215"/>
  <c r="F15" i="215" s="1"/>
  <c r="E18" i="214"/>
  <c r="F18" i="214" s="1"/>
  <c r="E10" i="214"/>
  <c r="F10" i="214" s="1"/>
  <c r="E20" i="211"/>
  <c r="F20" i="211" s="1"/>
  <c r="E18" i="211"/>
  <c r="F18" i="211" s="1"/>
  <c r="E16" i="211"/>
  <c r="F16" i="211" s="1"/>
  <c r="E11" i="211"/>
  <c r="F11" i="211" s="1"/>
  <c r="E19" i="211"/>
  <c r="F19" i="211" s="1"/>
  <c r="E17" i="215"/>
  <c r="F17" i="215" s="1"/>
  <c r="E10" i="215"/>
  <c r="F10" i="215" s="1"/>
  <c r="E10" i="211"/>
  <c r="F10" i="211" s="1"/>
  <c r="E11" i="210"/>
  <c r="F11" i="210" s="1"/>
  <c r="E21" i="210"/>
  <c r="F21" i="210" s="1"/>
  <c r="E19" i="210"/>
  <c r="F19" i="210" s="1"/>
  <c r="E17" i="210"/>
  <c r="F17" i="210" s="1"/>
  <c r="E12" i="210"/>
  <c r="F12" i="210" s="1"/>
  <c r="E20" i="207"/>
  <c r="F20" i="207" s="1"/>
  <c r="E18" i="207"/>
  <c r="F18" i="207" s="1"/>
  <c r="E16" i="207"/>
  <c r="F16" i="207" s="1"/>
  <c r="E10" i="207"/>
  <c r="F10" i="207" s="1"/>
  <c r="E19" i="206"/>
  <c r="F19" i="206" s="1"/>
  <c r="E17" i="206"/>
  <c r="F17" i="206" s="1"/>
  <c r="E15" i="206"/>
  <c r="F15" i="206" s="1"/>
  <c r="E10" i="206"/>
  <c r="F10" i="206" s="1"/>
  <c r="E20" i="214"/>
  <c r="F20" i="214" s="1"/>
  <c r="E20" i="210"/>
  <c r="F20" i="210" s="1"/>
  <c r="E18" i="208"/>
  <c r="F18" i="208" s="1"/>
  <c r="E10" i="208"/>
  <c r="F10" i="208" s="1"/>
  <c r="E17" i="207"/>
  <c r="F17" i="207" s="1"/>
  <c r="E18" i="206"/>
  <c r="F18" i="206" s="1"/>
  <c r="E12" i="211"/>
  <c r="F12" i="211" s="1"/>
  <c r="E10" i="210"/>
  <c r="F10" i="210" s="1"/>
  <c r="E15" i="208"/>
  <c r="F15" i="208" s="1"/>
  <c r="E19" i="207"/>
  <c r="F19" i="207" s="1"/>
  <c r="E17" i="208"/>
  <c r="F17" i="208" s="1"/>
  <c r="E11" i="207"/>
  <c r="F11" i="207" s="1"/>
  <c r="E13" i="214"/>
  <c r="F13" i="214" s="1"/>
  <c r="E17" i="211"/>
  <c r="F17" i="211" s="1"/>
  <c r="E13" i="210"/>
  <c r="F13" i="210" s="1"/>
  <c r="E11" i="208"/>
  <c r="F11" i="208" s="1"/>
  <c r="E18" i="210"/>
  <c r="F18" i="210" s="1"/>
  <c r="E16" i="206"/>
  <c r="F16" i="206" s="1"/>
  <c r="E19" i="208"/>
  <c r="F19" i="208" s="1"/>
  <c r="E16" i="208"/>
  <c r="F16" i="208" s="1"/>
  <c r="E11" i="206"/>
  <c r="F11" i="206" s="1"/>
  <c r="E12" i="207"/>
  <c r="F12" i="207" s="1"/>
  <c r="G4" i="203"/>
  <c r="G4" i="204"/>
  <c r="E20" i="204"/>
  <c r="F20" i="204" s="1"/>
  <c r="E12" i="204"/>
  <c r="F12" i="204" s="1"/>
  <c r="E16" i="203"/>
  <c r="F16" i="203" s="1"/>
  <c r="E10" i="203"/>
  <c r="F10" i="203" s="1"/>
  <c r="E19" i="204"/>
  <c r="F19" i="204" s="1"/>
  <c r="E16" i="204"/>
  <c r="F16" i="204" s="1"/>
  <c r="E20" i="203"/>
  <c r="F20" i="203" s="1"/>
  <c r="E17" i="203"/>
  <c r="F17" i="203" s="1"/>
  <c r="E18" i="204"/>
  <c r="F18" i="204" s="1"/>
  <c r="E10" i="204"/>
  <c r="F10" i="204" s="1"/>
  <c r="E19" i="203"/>
  <c r="F19" i="203" s="1"/>
  <c r="E11" i="203"/>
  <c r="F11" i="203" s="1"/>
  <c r="E17" i="204"/>
  <c r="F17" i="204" s="1"/>
  <c r="E11" i="204"/>
  <c r="F11" i="204" s="1"/>
  <c r="E18" i="203"/>
  <c r="F18" i="203" s="1"/>
  <c r="E12" i="203"/>
  <c r="F12" i="203" s="1"/>
  <c r="E20" i="200"/>
  <c r="F20" i="200" s="1"/>
  <c r="E18" i="200"/>
  <c r="F18" i="200" s="1"/>
  <c r="E16" i="200"/>
  <c r="F16" i="200" s="1"/>
  <c r="E21" i="201"/>
  <c r="F21" i="201" s="1"/>
  <c r="E13" i="201"/>
  <c r="F13" i="201" s="1"/>
  <c r="E10" i="201"/>
  <c r="F10" i="201" s="1"/>
  <c r="E19" i="200"/>
  <c r="F19" i="200" s="1"/>
  <c r="E19" i="201"/>
  <c r="F19" i="201" s="1"/>
  <c r="E11" i="201"/>
  <c r="F11" i="201" s="1"/>
  <c r="E17" i="200"/>
  <c r="F17" i="200" s="1"/>
  <c r="E11" i="200"/>
  <c r="F11" i="200" s="1"/>
  <c r="E18" i="201"/>
  <c r="F18" i="201" s="1"/>
  <c r="E16" i="199"/>
  <c r="F16" i="199" s="1"/>
  <c r="E11" i="199"/>
  <c r="F11" i="199" s="1"/>
  <c r="E18" i="199"/>
  <c r="F18" i="199" s="1"/>
  <c r="E12" i="201"/>
  <c r="F12" i="201" s="1"/>
  <c r="E20" i="201"/>
  <c r="F20" i="201" s="1"/>
  <c r="E17" i="201"/>
  <c r="F17" i="201" s="1"/>
  <c r="E12" i="200"/>
  <c r="F12" i="200" s="1"/>
  <c r="E19" i="199"/>
  <c r="F19" i="199" s="1"/>
  <c r="E10" i="200"/>
  <c r="F10" i="200" s="1"/>
  <c r="E17" i="199"/>
  <c r="F17" i="199" s="1"/>
  <c r="E15" i="199"/>
  <c r="F15" i="199" s="1"/>
  <c r="E28" i="193"/>
  <c r="F28" i="193" s="1"/>
  <c r="E10" i="199"/>
  <c r="F10" i="199" s="1"/>
  <c r="G4" i="201"/>
  <c r="G4" i="200"/>
  <c r="G4" i="199"/>
  <c r="E21" i="196"/>
  <c r="F21" i="196" s="1"/>
  <c r="E19" i="196"/>
  <c r="F19" i="196" s="1"/>
  <c r="E17" i="196"/>
  <c r="F17" i="196" s="1"/>
  <c r="E20" i="196"/>
  <c r="F20" i="196" s="1"/>
  <c r="E18" i="196"/>
  <c r="F18" i="196" s="1"/>
  <c r="E13" i="196"/>
  <c r="F13" i="196" s="1"/>
  <c r="E11" i="196"/>
  <c r="F11" i="196" s="1"/>
  <c r="Q37" i="195"/>
  <c r="Q38" i="195"/>
  <c r="B36" i="195"/>
  <c r="Q33" i="195"/>
  <c r="B32" i="195"/>
  <c r="Q29" i="195"/>
  <c r="B28" i="195"/>
  <c r="B26" i="195"/>
  <c r="B22" i="195"/>
  <c r="B18" i="195"/>
  <c r="B14" i="195"/>
  <c r="E12" i="196"/>
  <c r="F12" i="196" s="1"/>
  <c r="B37" i="195"/>
  <c r="Q34" i="195"/>
  <c r="B33" i="195"/>
  <c r="Q30" i="195"/>
  <c r="E10" i="196"/>
  <c r="F10" i="196" s="1"/>
  <c r="Q36" i="195"/>
  <c r="B35" i="195"/>
  <c r="Q32" i="195"/>
  <c r="B31" i="195"/>
  <c r="Q28" i="195"/>
  <c r="B27" i="195"/>
  <c r="B23" i="195"/>
  <c r="B19" i="195"/>
  <c r="B15" i="195"/>
  <c r="Q35" i="195"/>
  <c r="B25" i="195"/>
  <c r="B21" i="195"/>
  <c r="B30" i="195"/>
  <c r="B29" i="195"/>
  <c r="B34" i="195"/>
  <c r="Q27" i="195"/>
  <c r="B24" i="195"/>
  <c r="B20" i="195"/>
  <c r="B16" i="195"/>
  <c r="B12" i="195"/>
  <c r="B10" i="195"/>
  <c r="B6" i="195"/>
  <c r="B38" i="195"/>
  <c r="B13" i="195"/>
  <c r="B11" i="195"/>
  <c r="B9" i="195"/>
  <c r="B7" i="195"/>
  <c r="B5" i="195"/>
  <c r="B3" i="195"/>
  <c r="E34" i="193"/>
  <c r="F34" i="193" s="1"/>
  <c r="E25" i="193"/>
  <c r="F25" i="193" s="1"/>
  <c r="E21" i="193"/>
  <c r="F21" i="193" s="1"/>
  <c r="E17" i="193"/>
  <c r="F17" i="193" s="1"/>
  <c r="E12" i="193"/>
  <c r="F12" i="193" s="1"/>
  <c r="E10" i="193"/>
  <c r="F10" i="193" s="1"/>
  <c r="Q30" i="119"/>
  <c r="Q34" i="119"/>
  <c r="Q38" i="119"/>
  <c r="Q27" i="119"/>
  <c r="Q31" i="195"/>
  <c r="E36" i="193"/>
  <c r="F36" i="193" s="1"/>
  <c r="E27" i="193"/>
  <c r="F27" i="193" s="1"/>
  <c r="Q31" i="119"/>
  <c r="B17" i="195"/>
  <c r="E35" i="193"/>
  <c r="F35" i="193" s="1"/>
  <c r="E32" i="193"/>
  <c r="F32" i="193" s="1"/>
  <c r="E22" i="193"/>
  <c r="F22" i="193" s="1"/>
  <c r="Q29" i="119"/>
  <c r="Q33" i="119"/>
  <c r="Q37" i="119"/>
  <c r="E16" i="193"/>
  <c r="F16" i="193" s="1"/>
  <c r="Q35" i="119"/>
  <c r="B8" i="195"/>
  <c r="Q28" i="119"/>
  <c r="Q32" i="119"/>
  <c r="B4" i="195"/>
  <c r="E33" i="193"/>
  <c r="F33" i="193" s="1"/>
  <c r="Q36" i="119"/>
  <c r="E26" i="193"/>
  <c r="F26" i="193" s="1"/>
  <c r="E20" i="193"/>
  <c r="F20" i="193" s="1"/>
  <c r="E13" i="193"/>
  <c r="F13" i="193" s="1"/>
  <c r="E11" i="193"/>
  <c r="F11" i="193" s="1"/>
  <c r="G4" i="196"/>
  <c r="G4" i="193"/>
  <c r="D11" i="4"/>
  <c r="E11" i="192"/>
  <c r="F11" i="192" s="1"/>
  <c r="E21" i="192"/>
  <c r="F21" i="192" s="1"/>
  <c r="E19" i="192"/>
  <c r="F19" i="192" s="1"/>
  <c r="E17" i="192"/>
  <c r="F17" i="192" s="1"/>
  <c r="E13" i="192"/>
  <c r="F13" i="192" s="1"/>
  <c r="E20" i="192"/>
  <c r="F20" i="192" s="1"/>
  <c r="E18" i="192"/>
  <c r="F18" i="192" s="1"/>
  <c r="E12" i="192"/>
  <c r="F12" i="192" s="1"/>
  <c r="E10" i="192"/>
  <c r="F10" i="192" s="1"/>
  <c r="G4" i="191"/>
  <c r="G4" i="192"/>
  <c r="E20" i="191"/>
  <c r="F20" i="191" s="1"/>
  <c r="E18" i="191"/>
  <c r="F18" i="191" s="1"/>
  <c r="E16" i="191"/>
  <c r="F16" i="191" s="1"/>
  <c r="E12" i="191"/>
  <c r="F12" i="191" s="1"/>
  <c r="E10" i="191"/>
  <c r="F10" i="191" s="1"/>
  <c r="E19" i="191"/>
  <c r="F19" i="191" s="1"/>
  <c r="E17" i="191"/>
  <c r="F17" i="191" s="1"/>
  <c r="E11" i="191"/>
  <c r="F11" i="191" s="1"/>
  <c r="E21" i="185"/>
  <c r="F21" i="185" s="1"/>
  <c r="E19" i="185"/>
  <c r="F19" i="185" s="1"/>
  <c r="E17" i="185"/>
  <c r="F17" i="185" s="1"/>
  <c r="E18" i="185"/>
  <c r="F18" i="185" s="1"/>
  <c r="E20" i="185"/>
  <c r="F20" i="185" s="1"/>
  <c r="E12" i="185"/>
  <c r="F12" i="185" s="1"/>
  <c r="E10" i="185"/>
  <c r="F10" i="185" s="1"/>
  <c r="E13" i="185"/>
  <c r="F13" i="185" s="1"/>
  <c r="E11" i="185"/>
  <c r="F11" i="185" s="1"/>
  <c r="G4" i="185"/>
  <c r="B4" i="119"/>
  <c r="D4" i="119" s="1"/>
  <c r="B8" i="119"/>
  <c r="D8" i="119" s="1"/>
  <c r="B12" i="119"/>
  <c r="B16" i="119"/>
  <c r="B20" i="119"/>
  <c r="B24" i="119"/>
  <c r="B28" i="119"/>
  <c r="B32" i="119"/>
  <c r="B36" i="119"/>
  <c r="B10" i="119"/>
  <c r="D10" i="119" s="1"/>
  <c r="B14" i="119"/>
  <c r="D14" i="119" s="1"/>
  <c r="B18" i="119"/>
  <c r="B22" i="119"/>
  <c r="B30" i="119"/>
  <c r="B38" i="119"/>
  <c r="B7" i="119"/>
  <c r="D7" i="119" s="1"/>
  <c r="B11" i="119"/>
  <c r="D11" i="119" s="1"/>
  <c r="B19" i="119"/>
  <c r="B23" i="119"/>
  <c r="B31" i="119"/>
  <c r="B3" i="119"/>
  <c r="B5" i="119"/>
  <c r="D5" i="119" s="1"/>
  <c r="B9" i="119"/>
  <c r="D9" i="119" s="1"/>
  <c r="B13" i="119"/>
  <c r="D13" i="119" s="1"/>
  <c r="B17" i="119"/>
  <c r="B21" i="119"/>
  <c r="B25" i="119"/>
  <c r="D25" i="119" s="1"/>
  <c r="B29" i="119"/>
  <c r="B33" i="119"/>
  <c r="B37" i="119"/>
  <c r="B6" i="119"/>
  <c r="D6" i="119" s="1"/>
  <c r="B26" i="119"/>
  <c r="D26" i="119" s="1"/>
  <c r="B34" i="119"/>
  <c r="B15" i="119"/>
  <c r="B27" i="119"/>
  <c r="B35" i="119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20" i="84"/>
  <c r="F20" i="84" s="1"/>
  <c r="E26" i="84"/>
  <c r="F26" i="84" s="1"/>
  <c r="E19" i="84"/>
  <c r="F19" i="84" s="1"/>
  <c r="E13" i="84"/>
  <c r="F13" i="84" s="1"/>
  <c r="E12" i="84"/>
  <c r="F12" i="84" s="1"/>
  <c r="E18" i="84"/>
  <c r="F18" i="84" s="1"/>
  <c r="E31" i="84"/>
  <c r="F31" i="84" s="1"/>
  <c r="E25" i="84"/>
  <c r="F25" i="84" s="1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32" i="119"/>
  <c r="E30" i="119"/>
  <c r="E27" i="119"/>
  <c r="E31" i="119"/>
  <c r="E37" i="119"/>
  <c r="E3" i="119"/>
  <c r="E35" i="119"/>
  <c r="E33" i="119"/>
  <c r="E38" i="119"/>
  <c r="E34" i="119"/>
  <c r="E36" i="119"/>
  <c r="E29" i="119"/>
  <c r="E28" i="119"/>
  <c r="D10" i="247" l="1"/>
  <c r="R38" i="247"/>
  <c r="D26" i="247"/>
  <c r="D13" i="247"/>
  <c r="R28" i="247"/>
  <c r="R35" i="247"/>
  <c r="D32" i="247"/>
  <c r="D11" i="247"/>
  <c r="D14" i="247"/>
  <c r="D4" i="247"/>
  <c r="D25" i="247"/>
  <c r="D19" i="247"/>
  <c r="D35" i="247"/>
  <c r="D17" i="247"/>
  <c r="D34" i="247"/>
  <c r="D30" i="247"/>
  <c r="R36" i="247"/>
  <c r="D33" i="247"/>
  <c r="R33" i="247"/>
  <c r="D7" i="247"/>
  <c r="D29" i="247"/>
  <c r="D16" i="247"/>
  <c r="R31" i="247"/>
  <c r="D24" i="247"/>
  <c r="D15" i="247"/>
  <c r="D18" i="247"/>
  <c r="D8" i="247"/>
  <c r="R32" i="247"/>
  <c r="D21" i="247"/>
  <c r="D5" i="247"/>
  <c r="D20" i="247"/>
  <c r="D23" i="247"/>
  <c r="D31" i="247"/>
  <c r="D38" i="247"/>
  <c r="D28" i="247"/>
  <c r="D36" i="247"/>
  <c r="D3" i="247"/>
  <c r="D6" i="247"/>
  <c r="R30" i="247"/>
  <c r="D12" i="247"/>
  <c r="D37" i="247"/>
  <c r="D22" i="247"/>
  <c r="D9" i="247"/>
  <c r="D27" i="247"/>
  <c r="R27" i="247"/>
  <c r="R34" i="247"/>
  <c r="R29" i="247"/>
  <c r="R37" i="247"/>
  <c r="D9" i="244"/>
  <c r="D38" i="244"/>
  <c r="D19" i="244"/>
  <c r="D3" i="244"/>
  <c r="D12" i="244"/>
  <c r="D10" i="244"/>
  <c r="D26" i="244"/>
  <c r="R35" i="244"/>
  <c r="R32" i="244"/>
  <c r="D29" i="244"/>
  <c r="D37" i="244"/>
  <c r="D32" i="244"/>
  <c r="D13" i="244"/>
  <c r="D7" i="244"/>
  <c r="D21" i="244"/>
  <c r="D24" i="244"/>
  <c r="D16" i="244"/>
  <c r="D14" i="244"/>
  <c r="D34" i="244"/>
  <c r="D27" i="244"/>
  <c r="D35" i="244"/>
  <c r="R30" i="244"/>
  <c r="R38" i="244"/>
  <c r="R33" i="244"/>
  <c r="D15" i="244"/>
  <c r="D11" i="244"/>
  <c r="D23" i="244"/>
  <c r="D4" i="244"/>
  <c r="D20" i="244"/>
  <c r="D18" i="244"/>
  <c r="D25" i="244"/>
  <c r="R28" i="244"/>
  <c r="R36" i="244"/>
  <c r="D33" i="244"/>
  <c r="D28" i="244"/>
  <c r="D36" i="244"/>
  <c r="D5" i="244"/>
  <c r="D30" i="244"/>
  <c r="D17" i="244"/>
  <c r="R31" i="244"/>
  <c r="D8" i="244"/>
  <c r="D6" i="244"/>
  <c r="D22" i="244"/>
  <c r="R27" i="244"/>
  <c r="D31" i="244"/>
  <c r="R34" i="244"/>
  <c r="R29" i="244"/>
  <c r="R37" i="244"/>
  <c r="R28" i="238"/>
  <c r="D13" i="238"/>
  <c r="R30" i="238"/>
  <c r="R33" i="242"/>
  <c r="R33" i="240"/>
  <c r="D3" i="238"/>
  <c r="D19" i="238"/>
  <c r="D4" i="238"/>
  <c r="D20" i="238"/>
  <c r="D31" i="238"/>
  <c r="R35" i="238"/>
  <c r="D17" i="238"/>
  <c r="D4" i="240"/>
  <c r="D20" i="240"/>
  <c r="D10" i="238"/>
  <c r="D26" i="238"/>
  <c r="R31" i="238"/>
  <c r="D33" i="238"/>
  <c r="D5" i="240"/>
  <c r="D21" i="240"/>
  <c r="D32" i="238"/>
  <c r="D6" i="240"/>
  <c r="D22" i="240"/>
  <c r="D11" i="240"/>
  <c r="D28" i="240"/>
  <c r="R36" i="240"/>
  <c r="D34" i="240"/>
  <c r="D9" i="242"/>
  <c r="D25" i="242"/>
  <c r="D33" i="240"/>
  <c r="D5" i="242"/>
  <c r="D20" i="242"/>
  <c r="D6" i="242"/>
  <c r="D18" i="242"/>
  <c r="D7" i="242"/>
  <c r="D23" i="242"/>
  <c r="R37" i="242"/>
  <c r="R32" i="242"/>
  <c r="D30" i="242"/>
  <c r="D38" i="242"/>
  <c r="R34" i="242"/>
  <c r="R36" i="238"/>
  <c r="D16" i="240"/>
  <c r="D22" i="238"/>
  <c r="D35" i="240"/>
  <c r="R37" i="238"/>
  <c r="D18" i="240"/>
  <c r="R31" i="240"/>
  <c r="D21" i="242"/>
  <c r="R30" i="240"/>
  <c r="R37" i="240"/>
  <c r="D14" i="242"/>
  <c r="D32" i="242"/>
  <c r="D19" i="242"/>
  <c r="R29" i="242"/>
  <c r="D31" i="242"/>
  <c r="D33" i="242"/>
  <c r="D7" i="238"/>
  <c r="D23" i="238"/>
  <c r="D8" i="238"/>
  <c r="D24" i="238"/>
  <c r="R32" i="238"/>
  <c r="D5" i="238"/>
  <c r="D21" i="238"/>
  <c r="D8" i="240"/>
  <c r="D24" i="240"/>
  <c r="D14" i="238"/>
  <c r="D28" i="238"/>
  <c r="D34" i="238"/>
  <c r="R34" i="238"/>
  <c r="D9" i="240"/>
  <c r="D27" i="240"/>
  <c r="R33" i="238"/>
  <c r="D10" i="240"/>
  <c r="D26" i="240"/>
  <c r="D15" i="240"/>
  <c r="R29" i="240"/>
  <c r="R27" i="240"/>
  <c r="R35" i="240"/>
  <c r="D13" i="242"/>
  <c r="D25" i="240"/>
  <c r="R34" i="240"/>
  <c r="D8" i="242"/>
  <c r="D24" i="242"/>
  <c r="D27" i="242"/>
  <c r="D22" i="242"/>
  <c r="D11" i="242"/>
  <c r="R27" i="242"/>
  <c r="D36" i="242"/>
  <c r="D35" i="242"/>
  <c r="R31" i="242"/>
  <c r="D29" i="242"/>
  <c r="D37" i="242"/>
  <c r="D15" i="238"/>
  <c r="D16" i="238"/>
  <c r="D30" i="238"/>
  <c r="D29" i="238"/>
  <c r="D6" i="238"/>
  <c r="R38" i="238"/>
  <c r="D17" i="240"/>
  <c r="R32" i="240"/>
  <c r="D7" i="240"/>
  <c r="D23" i="240"/>
  <c r="D4" i="242"/>
  <c r="R38" i="240"/>
  <c r="D16" i="242"/>
  <c r="R35" i="242"/>
  <c r="D11" i="238"/>
  <c r="D27" i="238"/>
  <c r="D12" i="238"/>
  <c r="R27" i="238"/>
  <c r="D35" i="238"/>
  <c r="D9" i="238"/>
  <c r="D25" i="238"/>
  <c r="D12" i="240"/>
  <c r="D3" i="242"/>
  <c r="D18" i="238"/>
  <c r="R29" i="238"/>
  <c r="D38" i="238"/>
  <c r="D37" i="238"/>
  <c r="D13" i="240"/>
  <c r="D31" i="240"/>
  <c r="D36" i="238"/>
  <c r="D14" i="240"/>
  <c r="R28" i="240"/>
  <c r="D3" i="240"/>
  <c r="D19" i="240"/>
  <c r="D32" i="240"/>
  <c r="D30" i="240"/>
  <c r="D38" i="240"/>
  <c r="D17" i="242"/>
  <c r="D29" i="240"/>
  <c r="D37" i="240"/>
  <c r="D12" i="242"/>
  <c r="D36" i="240"/>
  <c r="D10" i="242"/>
  <c r="D26" i="242"/>
  <c r="D15" i="242"/>
  <c r="D28" i="242"/>
  <c r="R28" i="242"/>
  <c r="R36" i="242"/>
  <c r="D34" i="242"/>
  <c r="R30" i="242"/>
  <c r="R38" i="242"/>
  <c r="D27" i="236"/>
  <c r="D3" i="236"/>
  <c r="D19" i="236"/>
  <c r="D4" i="236"/>
  <c r="D20" i="236"/>
  <c r="D30" i="236"/>
  <c r="D10" i="236"/>
  <c r="D26" i="236"/>
  <c r="D29" i="236"/>
  <c r="D32" i="236"/>
  <c r="D23" i="236"/>
  <c r="D5" i="236"/>
  <c r="D13" i="236"/>
  <c r="D21" i="236"/>
  <c r="D8" i="236"/>
  <c r="R28" i="236"/>
  <c r="D34" i="236"/>
  <c r="D14" i="236"/>
  <c r="R27" i="236"/>
  <c r="R30" i="236"/>
  <c r="R38" i="236"/>
  <c r="R33" i="236"/>
  <c r="D7" i="236"/>
  <c r="D15" i="236"/>
  <c r="D24" i="236"/>
  <c r="D12" i="236"/>
  <c r="R36" i="236"/>
  <c r="D38" i="236"/>
  <c r="D18" i="236"/>
  <c r="R31" i="236"/>
  <c r="D33" i="236"/>
  <c r="D28" i="236"/>
  <c r="D36" i="236"/>
  <c r="D11" i="236"/>
  <c r="D37" i="236"/>
  <c r="D31" i="236"/>
  <c r="D35" i="236"/>
  <c r="D9" i="236"/>
  <c r="D17" i="236"/>
  <c r="R32" i="236"/>
  <c r="D16" i="236"/>
  <c r="D25" i="236"/>
  <c r="D6" i="236"/>
  <c r="D22" i="236"/>
  <c r="R35" i="236"/>
  <c r="R34" i="236"/>
  <c r="R29" i="236"/>
  <c r="R37" i="236"/>
  <c r="D6" i="232"/>
  <c r="D26" i="232"/>
  <c r="D8" i="232"/>
  <c r="R33" i="232"/>
  <c r="D18" i="232"/>
  <c r="D16" i="232"/>
  <c r="D30" i="232"/>
  <c r="D38" i="232"/>
  <c r="D21" i="232"/>
  <c r="D33" i="232"/>
  <c r="D27" i="232"/>
  <c r="R38" i="232"/>
  <c r="D36" i="232"/>
  <c r="D15" i="234"/>
  <c r="R36" i="232"/>
  <c r="D28" i="234"/>
  <c r="D14" i="234"/>
  <c r="R33" i="234"/>
  <c r="D20" i="234"/>
  <c r="D36" i="234"/>
  <c r="R32" i="234"/>
  <c r="R27" i="234"/>
  <c r="R35" i="234"/>
  <c r="D33" i="234"/>
  <c r="D10" i="232"/>
  <c r="D28" i="232"/>
  <c r="D15" i="232"/>
  <c r="D5" i="232"/>
  <c r="D22" i="232"/>
  <c r="D20" i="232"/>
  <c r="R31" i="232"/>
  <c r="D4" i="234"/>
  <c r="D25" i="232"/>
  <c r="R34" i="232"/>
  <c r="R28" i="232"/>
  <c r="D9" i="234"/>
  <c r="R37" i="232"/>
  <c r="D19" i="234"/>
  <c r="D32" i="234"/>
  <c r="D18" i="234"/>
  <c r="D8" i="234"/>
  <c r="D24" i="234"/>
  <c r="D27" i="234"/>
  <c r="D35" i="234"/>
  <c r="D30" i="234"/>
  <c r="D38" i="234"/>
  <c r="R34" i="234"/>
  <c r="D3" i="232"/>
  <c r="R29" i="232"/>
  <c r="D37" i="232"/>
  <c r="D19" i="232"/>
  <c r="D9" i="232"/>
  <c r="D32" i="232"/>
  <c r="D24" i="232"/>
  <c r="D34" i="232"/>
  <c r="D13" i="232"/>
  <c r="D29" i="232"/>
  <c r="D13" i="234"/>
  <c r="D31" i="232"/>
  <c r="D17" i="234"/>
  <c r="D7" i="234"/>
  <c r="D23" i="234"/>
  <c r="D3" i="234"/>
  <c r="D6" i="234"/>
  <c r="D22" i="234"/>
  <c r="D12" i="234"/>
  <c r="R29" i="234"/>
  <c r="R28" i="234"/>
  <c r="R36" i="234"/>
  <c r="R31" i="234"/>
  <c r="D29" i="234"/>
  <c r="D37" i="234"/>
  <c r="D7" i="232"/>
  <c r="D11" i="232"/>
  <c r="D4" i="232"/>
  <c r="D23" i="232"/>
  <c r="D14" i="232"/>
  <c r="D12" i="232"/>
  <c r="R27" i="232"/>
  <c r="R35" i="232"/>
  <c r="D17" i="232"/>
  <c r="R30" i="232"/>
  <c r="D21" i="234"/>
  <c r="R32" i="232"/>
  <c r="D25" i="234"/>
  <c r="D11" i="234"/>
  <c r="D35" i="232"/>
  <c r="D5" i="234"/>
  <c r="D10" i="234"/>
  <c r="D26" i="234"/>
  <c r="D16" i="234"/>
  <c r="R37" i="234"/>
  <c r="D31" i="234"/>
  <c r="D34" i="234"/>
  <c r="R30" i="234"/>
  <c r="R38" i="234"/>
  <c r="S13" i="230"/>
  <c r="O13" i="230"/>
  <c r="K13" i="230"/>
  <c r="G13" i="230"/>
  <c r="P13" i="230"/>
  <c r="H13" i="230"/>
  <c r="V13" i="230"/>
  <c r="R13" i="230"/>
  <c r="N13" i="230"/>
  <c r="J13" i="230"/>
  <c r="T13" i="230"/>
  <c r="L13" i="230"/>
  <c r="U13" i="230"/>
  <c r="Q13" i="230"/>
  <c r="M13" i="230"/>
  <c r="I13" i="230"/>
  <c r="U12" i="230"/>
  <c r="Q12" i="230"/>
  <c r="M12" i="230"/>
  <c r="I12" i="230"/>
  <c r="R12" i="230"/>
  <c r="J12" i="230"/>
  <c r="T12" i="230"/>
  <c r="P12" i="230"/>
  <c r="L12" i="230"/>
  <c r="H12" i="230"/>
  <c r="V12" i="230"/>
  <c r="N12" i="230"/>
  <c r="S12" i="230"/>
  <c r="O12" i="230"/>
  <c r="K12" i="230"/>
  <c r="G12" i="230"/>
  <c r="S18" i="230"/>
  <c r="O18" i="230"/>
  <c r="K18" i="230"/>
  <c r="G18" i="230"/>
  <c r="P18" i="230"/>
  <c r="H18" i="230"/>
  <c r="V18" i="230"/>
  <c r="R18" i="230"/>
  <c r="N18" i="230"/>
  <c r="J18" i="230"/>
  <c r="T18" i="230"/>
  <c r="L18" i="230"/>
  <c r="U18" i="230"/>
  <c r="Q18" i="230"/>
  <c r="M18" i="230"/>
  <c r="I18" i="230"/>
  <c r="U17" i="230"/>
  <c r="Q17" i="230"/>
  <c r="M17" i="230"/>
  <c r="I17" i="230"/>
  <c r="R17" i="230"/>
  <c r="T17" i="230"/>
  <c r="P17" i="230"/>
  <c r="L17" i="230"/>
  <c r="H17" i="230"/>
  <c r="V17" i="230"/>
  <c r="N17" i="230"/>
  <c r="J17" i="230"/>
  <c r="S17" i="230"/>
  <c r="O17" i="230"/>
  <c r="K17" i="230"/>
  <c r="G17" i="230"/>
  <c r="S20" i="230"/>
  <c r="O20" i="230"/>
  <c r="K20" i="230"/>
  <c r="G20" i="230"/>
  <c r="T20" i="230"/>
  <c r="P20" i="230"/>
  <c r="L20" i="230"/>
  <c r="H20" i="230"/>
  <c r="V20" i="230"/>
  <c r="R20" i="230"/>
  <c r="N20" i="230"/>
  <c r="J20" i="230"/>
  <c r="U20" i="230"/>
  <c r="Q20" i="230"/>
  <c r="M20" i="230"/>
  <c r="I20" i="230"/>
  <c r="U19" i="230"/>
  <c r="Q19" i="230"/>
  <c r="M19" i="230"/>
  <c r="I19" i="230"/>
  <c r="V19" i="230"/>
  <c r="R19" i="230"/>
  <c r="N19" i="230"/>
  <c r="J19" i="230"/>
  <c r="T19" i="230"/>
  <c r="P19" i="230"/>
  <c r="L19" i="230"/>
  <c r="H19" i="230"/>
  <c r="S19" i="230"/>
  <c r="O19" i="230"/>
  <c r="K19" i="230"/>
  <c r="G19" i="230"/>
  <c r="S11" i="230"/>
  <c r="O11" i="230"/>
  <c r="K11" i="230"/>
  <c r="G11" i="230"/>
  <c r="T11" i="230"/>
  <c r="H11" i="230"/>
  <c r="V11" i="230"/>
  <c r="R11" i="230"/>
  <c r="N11" i="230"/>
  <c r="J11" i="230"/>
  <c r="L11" i="230"/>
  <c r="U11" i="230"/>
  <c r="Q11" i="230"/>
  <c r="M11" i="230"/>
  <c r="I11" i="230"/>
  <c r="P11" i="230"/>
  <c r="U10" i="230"/>
  <c r="Q10" i="230"/>
  <c r="M10" i="230"/>
  <c r="I10" i="230"/>
  <c r="R10" i="230"/>
  <c r="N10" i="230"/>
  <c r="T10" i="230"/>
  <c r="T14" i="230" s="1"/>
  <c r="P10" i="230"/>
  <c r="P14" i="230" s="1"/>
  <c r="L10" i="230"/>
  <c r="H10" i="230"/>
  <c r="H14" i="230" s="1"/>
  <c r="V10" i="230"/>
  <c r="V14" i="230" s="1"/>
  <c r="J10" i="230"/>
  <c r="S10" i="230"/>
  <c r="S14" i="230" s="1"/>
  <c r="O10" i="230"/>
  <c r="O14" i="230" s="1"/>
  <c r="K10" i="230"/>
  <c r="K14" i="230" s="1"/>
  <c r="G10" i="230"/>
  <c r="G14" i="230" s="1"/>
  <c r="U21" i="230"/>
  <c r="Q21" i="230"/>
  <c r="M21" i="230"/>
  <c r="I21" i="230"/>
  <c r="J21" i="230"/>
  <c r="T21" i="230"/>
  <c r="P21" i="230"/>
  <c r="L21" i="230"/>
  <c r="H21" i="230"/>
  <c r="S21" i="230"/>
  <c r="O21" i="230"/>
  <c r="K21" i="230"/>
  <c r="G21" i="230"/>
  <c r="V21" i="230"/>
  <c r="R21" i="230"/>
  <c r="N21" i="230"/>
  <c r="U10" i="229"/>
  <c r="Q10" i="229"/>
  <c r="M10" i="229"/>
  <c r="I10" i="229"/>
  <c r="T10" i="229"/>
  <c r="P10" i="229"/>
  <c r="L10" i="229"/>
  <c r="H10" i="229"/>
  <c r="O10" i="229"/>
  <c r="G10" i="229"/>
  <c r="V10" i="229"/>
  <c r="N10" i="229"/>
  <c r="S10" i="229"/>
  <c r="K10" i="229"/>
  <c r="R10" i="229"/>
  <c r="J10" i="229"/>
  <c r="S11" i="229"/>
  <c r="O11" i="229"/>
  <c r="K11" i="229"/>
  <c r="G11" i="229"/>
  <c r="V11" i="229"/>
  <c r="R11" i="229"/>
  <c r="N11" i="229"/>
  <c r="J11" i="229"/>
  <c r="U11" i="229"/>
  <c r="Q11" i="229"/>
  <c r="M11" i="229"/>
  <c r="P11" i="229"/>
  <c r="L11" i="229"/>
  <c r="I11" i="229"/>
  <c r="T11" i="229"/>
  <c r="H11" i="229"/>
  <c r="U15" i="229"/>
  <c r="Q15" i="229"/>
  <c r="M15" i="229"/>
  <c r="I15" i="229"/>
  <c r="T15" i="229"/>
  <c r="P15" i="229"/>
  <c r="L15" i="229"/>
  <c r="H15" i="229"/>
  <c r="S15" i="229"/>
  <c r="O15" i="229"/>
  <c r="K15" i="229"/>
  <c r="G15" i="229"/>
  <c r="N15" i="229"/>
  <c r="J15" i="229"/>
  <c r="V15" i="229"/>
  <c r="R15" i="229"/>
  <c r="S16" i="229"/>
  <c r="O16" i="229"/>
  <c r="K16" i="229"/>
  <c r="G16" i="229"/>
  <c r="V16" i="229"/>
  <c r="R16" i="229"/>
  <c r="N16" i="229"/>
  <c r="J16" i="229"/>
  <c r="U16" i="229"/>
  <c r="Q16" i="229"/>
  <c r="M16" i="229"/>
  <c r="I16" i="229"/>
  <c r="L16" i="229"/>
  <c r="H16" i="229"/>
  <c r="T16" i="229"/>
  <c r="P16" i="229"/>
  <c r="U17" i="229"/>
  <c r="Q17" i="229"/>
  <c r="M17" i="229"/>
  <c r="I17" i="229"/>
  <c r="T17" i="229"/>
  <c r="P17" i="229"/>
  <c r="L17" i="229"/>
  <c r="H17" i="229"/>
  <c r="S17" i="229"/>
  <c r="O17" i="229"/>
  <c r="K17" i="229"/>
  <c r="G17" i="229"/>
  <c r="J17" i="229"/>
  <c r="V17" i="229"/>
  <c r="R17" i="229"/>
  <c r="N17" i="229"/>
  <c r="S18" i="229"/>
  <c r="O18" i="229"/>
  <c r="K18" i="229"/>
  <c r="G18" i="229"/>
  <c r="V18" i="229"/>
  <c r="R18" i="229"/>
  <c r="N18" i="229"/>
  <c r="J18" i="229"/>
  <c r="U18" i="229"/>
  <c r="Q18" i="229"/>
  <c r="M18" i="229"/>
  <c r="I18" i="229"/>
  <c r="H18" i="229"/>
  <c r="T18" i="229"/>
  <c r="P18" i="229"/>
  <c r="L18" i="229"/>
  <c r="U19" i="229"/>
  <c r="Q19" i="229"/>
  <c r="M19" i="229"/>
  <c r="I19" i="229"/>
  <c r="T19" i="229"/>
  <c r="P19" i="229"/>
  <c r="L19" i="229"/>
  <c r="H19" i="229"/>
  <c r="S19" i="229"/>
  <c r="O19" i="229"/>
  <c r="K19" i="229"/>
  <c r="G19" i="229"/>
  <c r="V19" i="229"/>
  <c r="R19" i="229"/>
  <c r="J19" i="229"/>
  <c r="N19" i="229"/>
  <c r="T10" i="228"/>
  <c r="P10" i="228"/>
  <c r="L10" i="228"/>
  <c r="H10" i="228"/>
  <c r="S10" i="228"/>
  <c r="O10" i="228"/>
  <c r="K10" i="228"/>
  <c r="G10" i="228"/>
  <c r="V10" i="228"/>
  <c r="R10" i="228"/>
  <c r="N10" i="228"/>
  <c r="J10" i="228"/>
  <c r="M10" i="228"/>
  <c r="U10" i="228"/>
  <c r="Q10" i="228"/>
  <c r="I10" i="228"/>
  <c r="V14" i="228"/>
  <c r="R14" i="228"/>
  <c r="N14" i="228"/>
  <c r="J14" i="228"/>
  <c r="U14" i="228"/>
  <c r="Q14" i="228"/>
  <c r="M14" i="228"/>
  <c r="I14" i="228"/>
  <c r="T14" i="228"/>
  <c r="P14" i="228"/>
  <c r="L14" i="228"/>
  <c r="H14" i="228"/>
  <c r="G14" i="228"/>
  <c r="O14" i="228"/>
  <c r="K14" i="228"/>
  <c r="S14" i="228"/>
  <c r="T22" i="228"/>
  <c r="P22" i="228"/>
  <c r="L22" i="228"/>
  <c r="H22" i="228"/>
  <c r="S22" i="228"/>
  <c r="O22" i="228"/>
  <c r="K22" i="228"/>
  <c r="G22" i="228"/>
  <c r="V22" i="228"/>
  <c r="R22" i="228"/>
  <c r="N22" i="228"/>
  <c r="J22" i="228"/>
  <c r="M22" i="228"/>
  <c r="U22" i="228"/>
  <c r="Q22" i="228"/>
  <c r="I22" i="228"/>
  <c r="V19" i="228"/>
  <c r="R19" i="228"/>
  <c r="N19" i="228"/>
  <c r="J19" i="228"/>
  <c r="U19" i="228"/>
  <c r="Q19" i="228"/>
  <c r="M19" i="228"/>
  <c r="I19" i="228"/>
  <c r="T19" i="228"/>
  <c r="P19" i="228"/>
  <c r="L19" i="228"/>
  <c r="H19" i="228"/>
  <c r="S19" i="228"/>
  <c r="K19" i="228"/>
  <c r="G19" i="228"/>
  <c r="O19" i="228"/>
  <c r="T12" i="228"/>
  <c r="P12" i="228"/>
  <c r="L12" i="228"/>
  <c r="H12" i="228"/>
  <c r="S12" i="228"/>
  <c r="O12" i="228"/>
  <c r="K12" i="228"/>
  <c r="G12" i="228"/>
  <c r="V12" i="228"/>
  <c r="R12" i="228"/>
  <c r="N12" i="228"/>
  <c r="J12" i="228"/>
  <c r="I12" i="228"/>
  <c r="Q12" i="228"/>
  <c r="M12" i="228"/>
  <c r="U12" i="228"/>
  <c r="T18" i="228"/>
  <c r="P18" i="228"/>
  <c r="L18" i="228"/>
  <c r="H18" i="228"/>
  <c r="S18" i="228"/>
  <c r="O18" i="228"/>
  <c r="K18" i="228"/>
  <c r="G18" i="228"/>
  <c r="V18" i="228"/>
  <c r="R18" i="228"/>
  <c r="N18" i="228"/>
  <c r="J18" i="228"/>
  <c r="U18" i="228"/>
  <c r="M18" i="228"/>
  <c r="I18" i="228"/>
  <c r="Q18" i="228"/>
  <c r="V21" i="228"/>
  <c r="R21" i="228"/>
  <c r="N21" i="228"/>
  <c r="J21" i="228"/>
  <c r="U21" i="228"/>
  <c r="Q21" i="228"/>
  <c r="M21" i="228"/>
  <c r="I21" i="228"/>
  <c r="T21" i="228"/>
  <c r="P21" i="228"/>
  <c r="L21" i="228"/>
  <c r="H21" i="228"/>
  <c r="O21" i="228"/>
  <c r="G21" i="228"/>
  <c r="S21" i="228"/>
  <c r="K21" i="228"/>
  <c r="T20" i="228"/>
  <c r="P20" i="228"/>
  <c r="L20" i="228"/>
  <c r="H20" i="228"/>
  <c r="S20" i="228"/>
  <c r="O20" i="228"/>
  <c r="K20" i="228"/>
  <c r="G20" i="228"/>
  <c r="V20" i="228"/>
  <c r="R20" i="228"/>
  <c r="N20" i="228"/>
  <c r="J20" i="228"/>
  <c r="Q20" i="228"/>
  <c r="I20" i="228"/>
  <c r="U20" i="228"/>
  <c r="M20" i="228"/>
  <c r="V11" i="228"/>
  <c r="R11" i="228"/>
  <c r="N11" i="228"/>
  <c r="J11" i="228"/>
  <c r="U11" i="228"/>
  <c r="Q11" i="228"/>
  <c r="M11" i="228"/>
  <c r="I11" i="228"/>
  <c r="T11" i="228"/>
  <c r="P11" i="228"/>
  <c r="L11" i="228"/>
  <c r="H11" i="228"/>
  <c r="K11" i="228"/>
  <c r="S11" i="228"/>
  <c r="O11" i="228"/>
  <c r="G11" i="228"/>
  <c r="U13" i="228"/>
  <c r="Q13" i="228"/>
  <c r="M13" i="228"/>
  <c r="I13" i="228"/>
  <c r="T13" i="228"/>
  <c r="P13" i="228"/>
  <c r="L13" i="228"/>
  <c r="H13" i="228"/>
  <c r="S13" i="228"/>
  <c r="O13" i="228"/>
  <c r="K13" i="228"/>
  <c r="G13" i="228"/>
  <c r="V13" i="228"/>
  <c r="N13" i="228"/>
  <c r="J13" i="228"/>
  <c r="R13" i="228"/>
  <c r="T11" i="224"/>
  <c r="P11" i="224"/>
  <c r="L11" i="224"/>
  <c r="H11" i="224"/>
  <c r="S11" i="224"/>
  <c r="O11" i="224"/>
  <c r="K11" i="224"/>
  <c r="G11" i="224"/>
  <c r="V11" i="224"/>
  <c r="N11" i="224"/>
  <c r="U11" i="224"/>
  <c r="M11" i="224"/>
  <c r="R11" i="224"/>
  <c r="J11" i="224"/>
  <c r="Q11" i="224"/>
  <c r="I11" i="224"/>
  <c r="V17" i="224"/>
  <c r="R17" i="224"/>
  <c r="N17" i="224"/>
  <c r="J17" i="224"/>
  <c r="U17" i="224"/>
  <c r="Q17" i="224"/>
  <c r="M17" i="224"/>
  <c r="I17" i="224"/>
  <c r="P17" i="224"/>
  <c r="H17" i="224"/>
  <c r="O17" i="224"/>
  <c r="G17" i="224"/>
  <c r="T17" i="224"/>
  <c r="L17" i="224"/>
  <c r="S17" i="224"/>
  <c r="K17" i="224"/>
  <c r="T16" i="225"/>
  <c r="P16" i="225"/>
  <c r="L16" i="225"/>
  <c r="H16" i="225"/>
  <c r="S16" i="225"/>
  <c r="O16" i="225"/>
  <c r="K16" i="225"/>
  <c r="G16" i="225"/>
  <c r="V16" i="225"/>
  <c r="Q16" i="225"/>
  <c r="I16" i="225"/>
  <c r="N16" i="225"/>
  <c r="U16" i="225"/>
  <c r="M16" i="225"/>
  <c r="R16" i="225"/>
  <c r="J16" i="225"/>
  <c r="V12" i="225"/>
  <c r="R12" i="225"/>
  <c r="N12" i="225"/>
  <c r="J12" i="225"/>
  <c r="U12" i="225"/>
  <c r="Q12" i="225"/>
  <c r="M12" i="225"/>
  <c r="S12" i="225"/>
  <c r="K12" i="225"/>
  <c r="P12" i="225"/>
  <c r="I12" i="225"/>
  <c r="O12" i="225"/>
  <c r="H12" i="225"/>
  <c r="T12" i="225"/>
  <c r="L12" i="225"/>
  <c r="G12" i="225"/>
  <c r="S19" i="226"/>
  <c r="O19" i="226"/>
  <c r="K19" i="226"/>
  <c r="G19" i="226"/>
  <c r="V19" i="226"/>
  <c r="R19" i="226"/>
  <c r="N19" i="226"/>
  <c r="J19" i="226"/>
  <c r="U19" i="226"/>
  <c r="Q19" i="226"/>
  <c r="M19" i="226"/>
  <c r="I19" i="226"/>
  <c r="L19" i="226"/>
  <c r="H19" i="226"/>
  <c r="T19" i="226"/>
  <c r="P19" i="226"/>
  <c r="U10" i="226"/>
  <c r="Q10" i="226"/>
  <c r="M10" i="226"/>
  <c r="I10" i="226"/>
  <c r="T10" i="226"/>
  <c r="P10" i="226"/>
  <c r="L10" i="226"/>
  <c r="H10" i="226"/>
  <c r="S10" i="226"/>
  <c r="O10" i="226"/>
  <c r="K10" i="226"/>
  <c r="G10" i="226"/>
  <c r="V10" i="226"/>
  <c r="R10" i="226"/>
  <c r="N10" i="226"/>
  <c r="J10" i="226"/>
  <c r="U12" i="226"/>
  <c r="Q12" i="226"/>
  <c r="M12" i="226"/>
  <c r="I12" i="226"/>
  <c r="T12" i="226"/>
  <c r="P12" i="226"/>
  <c r="L12" i="226"/>
  <c r="H12" i="226"/>
  <c r="S12" i="226"/>
  <c r="O12" i="226"/>
  <c r="K12" i="226"/>
  <c r="G12" i="226"/>
  <c r="V12" i="226"/>
  <c r="R12" i="226"/>
  <c r="N12" i="226"/>
  <c r="J12" i="226"/>
  <c r="U18" i="224"/>
  <c r="Q18" i="224"/>
  <c r="M18" i="224"/>
  <c r="T18" i="224"/>
  <c r="P18" i="224"/>
  <c r="L18" i="224"/>
  <c r="H18" i="224"/>
  <c r="S18" i="224"/>
  <c r="O18" i="224"/>
  <c r="K18" i="224"/>
  <c r="G18" i="224"/>
  <c r="R18" i="224"/>
  <c r="N18" i="224"/>
  <c r="J18" i="224"/>
  <c r="V18" i="224"/>
  <c r="I18" i="224"/>
  <c r="S19" i="224"/>
  <c r="O19" i="224"/>
  <c r="K19" i="224"/>
  <c r="G19" i="224"/>
  <c r="V19" i="224"/>
  <c r="R19" i="224"/>
  <c r="N19" i="224"/>
  <c r="J19" i="224"/>
  <c r="U19" i="224"/>
  <c r="Q19" i="224"/>
  <c r="M19" i="224"/>
  <c r="I19" i="224"/>
  <c r="P19" i="224"/>
  <c r="L19" i="224"/>
  <c r="H19" i="224"/>
  <c r="T19" i="224"/>
  <c r="T18" i="225"/>
  <c r="P18" i="225"/>
  <c r="L18" i="225"/>
  <c r="H18" i="225"/>
  <c r="S18" i="225"/>
  <c r="O18" i="225"/>
  <c r="K18" i="225"/>
  <c r="G18" i="225"/>
  <c r="V18" i="225"/>
  <c r="R18" i="225"/>
  <c r="N18" i="225"/>
  <c r="J18" i="225"/>
  <c r="I18" i="225"/>
  <c r="U18" i="225"/>
  <c r="Q18" i="225"/>
  <c r="M18" i="225"/>
  <c r="T20" i="225"/>
  <c r="P20" i="225"/>
  <c r="L20" i="225"/>
  <c r="H20" i="225"/>
  <c r="S20" i="225"/>
  <c r="O20" i="225"/>
  <c r="K20" i="225"/>
  <c r="G20" i="225"/>
  <c r="V20" i="225"/>
  <c r="R20" i="225"/>
  <c r="N20" i="225"/>
  <c r="J20" i="225"/>
  <c r="U20" i="225"/>
  <c r="Q20" i="225"/>
  <c r="M20" i="225"/>
  <c r="I20" i="225"/>
  <c r="S21" i="226"/>
  <c r="O21" i="226"/>
  <c r="K21" i="226"/>
  <c r="G21" i="226"/>
  <c r="V21" i="226"/>
  <c r="R21" i="226"/>
  <c r="N21" i="226"/>
  <c r="J21" i="226"/>
  <c r="U21" i="226"/>
  <c r="Q21" i="226"/>
  <c r="M21" i="226"/>
  <c r="I21" i="226"/>
  <c r="H21" i="226"/>
  <c r="T21" i="226"/>
  <c r="P21" i="226"/>
  <c r="L21" i="226"/>
  <c r="U13" i="226"/>
  <c r="Q13" i="226"/>
  <c r="M13" i="226"/>
  <c r="I13" i="226"/>
  <c r="T13" i="226"/>
  <c r="P13" i="226"/>
  <c r="L13" i="226"/>
  <c r="H13" i="226"/>
  <c r="S13" i="226"/>
  <c r="O13" i="226"/>
  <c r="K13" i="226"/>
  <c r="G13" i="226"/>
  <c r="R13" i="226"/>
  <c r="N13" i="226"/>
  <c r="J13" i="226"/>
  <c r="V13" i="226"/>
  <c r="V10" i="224"/>
  <c r="R10" i="224"/>
  <c r="N10" i="224"/>
  <c r="J10" i="224"/>
  <c r="U10" i="224"/>
  <c r="Q10" i="224"/>
  <c r="M10" i="224"/>
  <c r="I10" i="224"/>
  <c r="P10" i="224"/>
  <c r="H10" i="224"/>
  <c r="O10" i="224"/>
  <c r="G10" i="224"/>
  <c r="T10" i="224"/>
  <c r="L10" i="224"/>
  <c r="K10" i="224"/>
  <c r="S10" i="224"/>
  <c r="S21" i="224"/>
  <c r="O21" i="224"/>
  <c r="K21" i="224"/>
  <c r="G21" i="224"/>
  <c r="V21" i="224"/>
  <c r="R21" i="224"/>
  <c r="N21" i="224"/>
  <c r="J21" i="224"/>
  <c r="U21" i="224"/>
  <c r="Q21" i="224"/>
  <c r="M21" i="224"/>
  <c r="I21" i="224"/>
  <c r="L21" i="224"/>
  <c r="H21" i="224"/>
  <c r="T21" i="224"/>
  <c r="P21" i="224"/>
  <c r="U20" i="224"/>
  <c r="Q20" i="224"/>
  <c r="M20" i="224"/>
  <c r="I20" i="224"/>
  <c r="T20" i="224"/>
  <c r="P20" i="224"/>
  <c r="L20" i="224"/>
  <c r="H20" i="224"/>
  <c r="S20" i="224"/>
  <c r="O20" i="224"/>
  <c r="K20" i="224"/>
  <c r="G20" i="224"/>
  <c r="N20" i="224"/>
  <c r="J20" i="224"/>
  <c r="V20" i="224"/>
  <c r="R20" i="224"/>
  <c r="S11" i="226"/>
  <c r="O11" i="226"/>
  <c r="K11" i="226"/>
  <c r="G11" i="226"/>
  <c r="V11" i="226"/>
  <c r="R11" i="226"/>
  <c r="N11" i="226"/>
  <c r="J11" i="226"/>
  <c r="U11" i="226"/>
  <c r="Q11" i="226"/>
  <c r="M11" i="226"/>
  <c r="I11" i="226"/>
  <c r="T11" i="226"/>
  <c r="P11" i="226"/>
  <c r="L11" i="226"/>
  <c r="H11" i="226"/>
  <c r="V17" i="225"/>
  <c r="R17" i="225"/>
  <c r="N17" i="225"/>
  <c r="J17" i="225"/>
  <c r="U17" i="225"/>
  <c r="Q17" i="225"/>
  <c r="M17" i="225"/>
  <c r="I17" i="225"/>
  <c r="T17" i="225"/>
  <c r="P17" i="225"/>
  <c r="L17" i="225"/>
  <c r="H17" i="225"/>
  <c r="K17" i="225"/>
  <c r="G17" i="225"/>
  <c r="S17" i="225"/>
  <c r="O17" i="225"/>
  <c r="U18" i="226"/>
  <c r="Q18" i="226"/>
  <c r="M18" i="226"/>
  <c r="I18" i="226"/>
  <c r="T18" i="226"/>
  <c r="P18" i="226"/>
  <c r="L18" i="226"/>
  <c r="H18" i="226"/>
  <c r="S18" i="226"/>
  <c r="O18" i="226"/>
  <c r="K18" i="226"/>
  <c r="G18" i="226"/>
  <c r="N18" i="226"/>
  <c r="J18" i="226"/>
  <c r="V18" i="226"/>
  <c r="R18" i="226"/>
  <c r="T13" i="224"/>
  <c r="P13" i="224"/>
  <c r="L13" i="224"/>
  <c r="H13" i="224"/>
  <c r="S13" i="224"/>
  <c r="O13" i="224"/>
  <c r="K13" i="224"/>
  <c r="G13" i="224"/>
  <c r="R13" i="224"/>
  <c r="J13" i="224"/>
  <c r="Q13" i="224"/>
  <c r="I13" i="224"/>
  <c r="V13" i="224"/>
  <c r="N13" i="224"/>
  <c r="U13" i="224"/>
  <c r="M13" i="224"/>
  <c r="V12" i="224"/>
  <c r="R12" i="224"/>
  <c r="N12" i="224"/>
  <c r="J12" i="224"/>
  <c r="U12" i="224"/>
  <c r="Q12" i="224"/>
  <c r="M12" i="224"/>
  <c r="I12" i="224"/>
  <c r="T12" i="224"/>
  <c r="L12" i="224"/>
  <c r="S12" i="224"/>
  <c r="K12" i="224"/>
  <c r="P12" i="224"/>
  <c r="H12" i="224"/>
  <c r="G12" i="224"/>
  <c r="O12" i="224"/>
  <c r="S11" i="225"/>
  <c r="O11" i="225"/>
  <c r="K11" i="225"/>
  <c r="G11" i="225"/>
  <c r="V11" i="225"/>
  <c r="R11" i="225"/>
  <c r="N11" i="225"/>
  <c r="J11" i="225"/>
  <c r="U11" i="225"/>
  <c r="Q11" i="225"/>
  <c r="M11" i="225"/>
  <c r="I11" i="225"/>
  <c r="P11" i="225"/>
  <c r="L11" i="225"/>
  <c r="H11" i="225"/>
  <c r="T11" i="225"/>
  <c r="U10" i="225"/>
  <c r="U13" i="225" s="1"/>
  <c r="Q10" i="225"/>
  <c r="Q13" i="225" s="1"/>
  <c r="M10" i="225"/>
  <c r="M13" i="225" s="1"/>
  <c r="I10" i="225"/>
  <c r="T10" i="225"/>
  <c r="P10" i="225"/>
  <c r="L10" i="225"/>
  <c r="H10" i="225"/>
  <c r="S10" i="225"/>
  <c r="O10" i="225"/>
  <c r="K10" i="225"/>
  <c r="K13" i="225" s="1"/>
  <c r="G10" i="225"/>
  <c r="G13" i="225" s="1"/>
  <c r="R10" i="225"/>
  <c r="N10" i="225"/>
  <c r="J10" i="225"/>
  <c r="V10" i="225"/>
  <c r="S17" i="226"/>
  <c r="O17" i="226"/>
  <c r="K17" i="226"/>
  <c r="G17" i="226"/>
  <c r="V17" i="226"/>
  <c r="R17" i="226"/>
  <c r="N17" i="226"/>
  <c r="J17" i="226"/>
  <c r="U17" i="226"/>
  <c r="Q17" i="226"/>
  <c r="M17" i="226"/>
  <c r="I17" i="226"/>
  <c r="P17" i="226"/>
  <c r="L17" i="226"/>
  <c r="H17" i="226"/>
  <c r="T17" i="226"/>
  <c r="V19" i="225"/>
  <c r="R19" i="225"/>
  <c r="N19" i="225"/>
  <c r="J19" i="225"/>
  <c r="U19" i="225"/>
  <c r="Q19" i="225"/>
  <c r="M19" i="225"/>
  <c r="I19" i="225"/>
  <c r="T19" i="225"/>
  <c r="P19" i="225"/>
  <c r="L19" i="225"/>
  <c r="H19" i="225"/>
  <c r="G19" i="225"/>
  <c r="S19" i="225"/>
  <c r="O19" i="225"/>
  <c r="K19" i="225"/>
  <c r="U20" i="226"/>
  <c r="Q20" i="226"/>
  <c r="M20" i="226"/>
  <c r="I20" i="226"/>
  <c r="T20" i="226"/>
  <c r="P20" i="226"/>
  <c r="L20" i="226"/>
  <c r="H20" i="226"/>
  <c r="S20" i="226"/>
  <c r="O20" i="226"/>
  <c r="K20" i="226"/>
  <c r="G20" i="226"/>
  <c r="J20" i="226"/>
  <c r="V20" i="226"/>
  <c r="R20" i="226"/>
  <c r="N20" i="226"/>
  <c r="T11" i="218"/>
  <c r="P11" i="218"/>
  <c r="L11" i="218"/>
  <c r="H11" i="218"/>
  <c r="V11" i="218"/>
  <c r="Q11" i="218"/>
  <c r="K11" i="218"/>
  <c r="R11" i="218"/>
  <c r="M11" i="218"/>
  <c r="G11" i="218"/>
  <c r="N11" i="218"/>
  <c r="U11" i="218"/>
  <c r="J11" i="218"/>
  <c r="I11" i="218"/>
  <c r="O11" i="218"/>
  <c r="S11" i="218"/>
  <c r="V17" i="216"/>
  <c r="R17" i="216"/>
  <c r="N17" i="216"/>
  <c r="J17" i="216"/>
  <c r="Q17" i="216"/>
  <c r="L17" i="216"/>
  <c r="G17" i="216"/>
  <c r="P17" i="216"/>
  <c r="T17" i="216"/>
  <c r="I17" i="216"/>
  <c r="S17" i="216"/>
  <c r="M17" i="216"/>
  <c r="H17" i="216"/>
  <c r="U17" i="216"/>
  <c r="K17" i="216"/>
  <c r="O17" i="216"/>
  <c r="V13" i="218"/>
  <c r="R13" i="218"/>
  <c r="N13" i="218"/>
  <c r="J13" i="218"/>
  <c r="T13" i="218"/>
  <c r="O13" i="218"/>
  <c r="I13" i="218"/>
  <c r="U13" i="218"/>
  <c r="P13" i="218"/>
  <c r="K13" i="218"/>
  <c r="L13" i="218"/>
  <c r="S13" i="218"/>
  <c r="H13" i="218"/>
  <c r="G13" i="218"/>
  <c r="M13" i="218"/>
  <c r="Q13" i="218"/>
  <c r="V19" i="218"/>
  <c r="R19" i="218"/>
  <c r="N19" i="218"/>
  <c r="J19" i="218"/>
  <c r="U19" i="218"/>
  <c r="P19" i="218"/>
  <c r="K19" i="218"/>
  <c r="Q19" i="218"/>
  <c r="L19" i="218"/>
  <c r="G19" i="218"/>
  <c r="S19" i="218"/>
  <c r="H19" i="218"/>
  <c r="O19" i="218"/>
  <c r="T19" i="218"/>
  <c r="I19" i="218"/>
  <c r="M19" i="218"/>
  <c r="V13" i="222"/>
  <c r="R13" i="222"/>
  <c r="N13" i="222"/>
  <c r="J13" i="222"/>
  <c r="U13" i="222"/>
  <c r="Q13" i="222"/>
  <c r="M13" i="222"/>
  <c r="I13" i="222"/>
  <c r="S13" i="222"/>
  <c r="O13" i="222"/>
  <c r="K13" i="222"/>
  <c r="G13" i="222"/>
  <c r="P13" i="222"/>
  <c r="T13" i="222"/>
  <c r="H13" i="222"/>
  <c r="L13" i="222"/>
  <c r="T15" i="218"/>
  <c r="P15" i="218"/>
  <c r="L15" i="218"/>
  <c r="H15" i="218"/>
  <c r="R15" i="218"/>
  <c r="M15" i="218"/>
  <c r="G15" i="218"/>
  <c r="S15" i="218"/>
  <c r="N15" i="218"/>
  <c r="I15" i="218"/>
  <c r="U15" i="218"/>
  <c r="J15" i="218"/>
  <c r="Q15" i="218"/>
  <c r="O15" i="218"/>
  <c r="V15" i="218"/>
  <c r="K15" i="218"/>
  <c r="T12" i="218"/>
  <c r="P12" i="218"/>
  <c r="L12" i="218"/>
  <c r="H12" i="218"/>
  <c r="V12" i="218"/>
  <c r="Q12" i="218"/>
  <c r="K12" i="218"/>
  <c r="R12" i="218"/>
  <c r="M12" i="218"/>
  <c r="G12" i="218"/>
  <c r="S12" i="218"/>
  <c r="I12" i="218"/>
  <c r="O12" i="218"/>
  <c r="U12" i="218"/>
  <c r="J12" i="218"/>
  <c r="N12" i="218"/>
  <c r="T11" i="219"/>
  <c r="P11" i="219"/>
  <c r="L11" i="219"/>
  <c r="H11" i="219"/>
  <c r="S11" i="219"/>
  <c r="N11" i="219"/>
  <c r="I11" i="219"/>
  <c r="U11" i="219"/>
  <c r="O11" i="219"/>
  <c r="J11" i="219"/>
  <c r="R11" i="219"/>
  <c r="G11" i="219"/>
  <c r="Q11" i="219"/>
  <c r="M11" i="219"/>
  <c r="V11" i="219"/>
  <c r="K11" i="219"/>
  <c r="U11" i="221"/>
  <c r="T11" i="221"/>
  <c r="P11" i="221"/>
  <c r="L11" i="221"/>
  <c r="H11" i="221"/>
  <c r="V11" i="221"/>
  <c r="Q11" i="221"/>
  <c r="M11" i="221"/>
  <c r="I11" i="221"/>
  <c r="R11" i="221"/>
  <c r="J11" i="221"/>
  <c r="S11" i="221"/>
  <c r="K11" i="221"/>
  <c r="G11" i="221"/>
  <c r="N11" i="221"/>
  <c r="O11" i="221"/>
  <c r="V18" i="222"/>
  <c r="R18" i="222"/>
  <c r="N18" i="222"/>
  <c r="J18" i="222"/>
  <c r="U18" i="222"/>
  <c r="Q18" i="222"/>
  <c r="M18" i="222"/>
  <c r="I18" i="222"/>
  <c r="S18" i="222"/>
  <c r="O18" i="222"/>
  <c r="K18" i="222"/>
  <c r="G18" i="222"/>
  <c r="L18" i="222"/>
  <c r="P18" i="222"/>
  <c r="H18" i="222"/>
  <c r="T18" i="222"/>
  <c r="V12" i="219"/>
  <c r="R12" i="219"/>
  <c r="N12" i="219"/>
  <c r="J12" i="219"/>
  <c r="Q12" i="219"/>
  <c r="L12" i="219"/>
  <c r="G12" i="219"/>
  <c r="S12" i="219"/>
  <c r="M12" i="219"/>
  <c r="H12" i="219"/>
  <c r="U12" i="219"/>
  <c r="K12" i="219"/>
  <c r="T12" i="219"/>
  <c r="I12" i="219"/>
  <c r="P12" i="219"/>
  <c r="O12" i="219"/>
  <c r="V21" i="216"/>
  <c r="R21" i="216"/>
  <c r="N21" i="216"/>
  <c r="J21" i="216"/>
  <c r="T21" i="216"/>
  <c r="O21" i="216"/>
  <c r="I21" i="216"/>
  <c r="S21" i="216"/>
  <c r="Q21" i="216"/>
  <c r="G21" i="216"/>
  <c r="U21" i="216"/>
  <c r="P21" i="216"/>
  <c r="K21" i="216"/>
  <c r="M21" i="216"/>
  <c r="H21" i="216"/>
  <c r="L21" i="216"/>
  <c r="T10" i="216"/>
  <c r="P10" i="216"/>
  <c r="L10" i="216"/>
  <c r="H10" i="216"/>
  <c r="R10" i="216"/>
  <c r="M10" i="216"/>
  <c r="G10" i="216"/>
  <c r="V10" i="216"/>
  <c r="Q10" i="216"/>
  <c r="O10" i="216"/>
  <c r="S10" i="216"/>
  <c r="N10" i="216"/>
  <c r="I10" i="216"/>
  <c r="K10" i="216"/>
  <c r="U10" i="216"/>
  <c r="J10" i="216"/>
  <c r="T18" i="216"/>
  <c r="P18" i="216"/>
  <c r="L18" i="216"/>
  <c r="H18" i="216"/>
  <c r="U18" i="216"/>
  <c r="O18" i="216"/>
  <c r="J18" i="216"/>
  <c r="S18" i="216"/>
  <c r="I18" i="216"/>
  <c r="M18" i="216"/>
  <c r="V18" i="216"/>
  <c r="Q18" i="216"/>
  <c r="K18" i="216"/>
  <c r="N18" i="216"/>
  <c r="R18" i="216"/>
  <c r="G18" i="216"/>
  <c r="T20" i="218"/>
  <c r="P20" i="218"/>
  <c r="L20" i="218"/>
  <c r="H20" i="218"/>
  <c r="S20" i="218"/>
  <c r="N20" i="218"/>
  <c r="I20" i="218"/>
  <c r="U20" i="218"/>
  <c r="O20" i="218"/>
  <c r="J20" i="218"/>
  <c r="V20" i="218"/>
  <c r="K20" i="218"/>
  <c r="R20" i="218"/>
  <c r="G20" i="218"/>
  <c r="M20" i="218"/>
  <c r="Q20" i="218"/>
  <c r="S17" i="221"/>
  <c r="O17" i="221"/>
  <c r="K17" i="221"/>
  <c r="G17" i="221"/>
  <c r="V17" i="221"/>
  <c r="R17" i="221"/>
  <c r="N17" i="221"/>
  <c r="J17" i="221"/>
  <c r="T17" i="221"/>
  <c r="P17" i="221"/>
  <c r="L17" i="221"/>
  <c r="H17" i="221"/>
  <c r="I17" i="221"/>
  <c r="M17" i="221"/>
  <c r="Q17" i="221"/>
  <c r="U17" i="221"/>
  <c r="S13" i="219"/>
  <c r="O13" i="219"/>
  <c r="K13" i="219"/>
  <c r="T13" i="219"/>
  <c r="P13" i="219"/>
  <c r="L13" i="219"/>
  <c r="H13" i="219"/>
  <c r="R13" i="219"/>
  <c r="J13" i="219"/>
  <c r="U13" i="219"/>
  <c r="M13" i="219"/>
  <c r="Q13" i="219"/>
  <c r="N13" i="219"/>
  <c r="V13" i="219"/>
  <c r="G13" i="219"/>
  <c r="I13" i="219"/>
  <c r="U19" i="219"/>
  <c r="Q19" i="219"/>
  <c r="M19" i="219"/>
  <c r="I19" i="219"/>
  <c r="V19" i="219"/>
  <c r="R19" i="219"/>
  <c r="N19" i="219"/>
  <c r="J19" i="219"/>
  <c r="T19" i="219"/>
  <c r="L19" i="219"/>
  <c r="O19" i="219"/>
  <c r="G19" i="219"/>
  <c r="K19" i="219"/>
  <c r="H19" i="219"/>
  <c r="P19" i="219"/>
  <c r="S19" i="219"/>
  <c r="T11" i="222"/>
  <c r="P11" i="222"/>
  <c r="L11" i="222"/>
  <c r="H11" i="222"/>
  <c r="S11" i="222"/>
  <c r="O11" i="222"/>
  <c r="K11" i="222"/>
  <c r="G11" i="222"/>
  <c r="U11" i="222"/>
  <c r="Q11" i="222"/>
  <c r="M11" i="222"/>
  <c r="I11" i="222"/>
  <c r="R11" i="222"/>
  <c r="V11" i="222"/>
  <c r="N11" i="222"/>
  <c r="J11" i="222"/>
  <c r="V10" i="222"/>
  <c r="R10" i="222"/>
  <c r="N10" i="222"/>
  <c r="J10" i="222"/>
  <c r="U10" i="222"/>
  <c r="Q10" i="222"/>
  <c r="M10" i="222"/>
  <c r="I10" i="222"/>
  <c r="S10" i="222"/>
  <c r="O10" i="222"/>
  <c r="K10" i="222"/>
  <c r="G10" i="222"/>
  <c r="T10" i="222"/>
  <c r="H10" i="222"/>
  <c r="L10" i="222"/>
  <c r="P10" i="222"/>
  <c r="V12" i="222"/>
  <c r="R12" i="222"/>
  <c r="N12" i="222"/>
  <c r="J12" i="222"/>
  <c r="U12" i="222"/>
  <c r="Q12" i="222"/>
  <c r="M12" i="222"/>
  <c r="I12" i="222"/>
  <c r="S12" i="222"/>
  <c r="O12" i="222"/>
  <c r="K12" i="222"/>
  <c r="G12" i="222"/>
  <c r="T12" i="222"/>
  <c r="H12" i="222"/>
  <c r="P12" i="222"/>
  <c r="L12" i="222"/>
  <c r="S18" i="219"/>
  <c r="O18" i="219"/>
  <c r="K18" i="219"/>
  <c r="G18" i="219"/>
  <c r="T18" i="219"/>
  <c r="P18" i="219"/>
  <c r="L18" i="219"/>
  <c r="H18" i="219"/>
  <c r="V18" i="219"/>
  <c r="N18" i="219"/>
  <c r="Q18" i="219"/>
  <c r="I18" i="219"/>
  <c r="M18" i="219"/>
  <c r="J18" i="219"/>
  <c r="U18" i="219"/>
  <c r="R18" i="219"/>
  <c r="V11" i="216"/>
  <c r="R11" i="216"/>
  <c r="N11" i="216"/>
  <c r="J11" i="216"/>
  <c r="U11" i="216"/>
  <c r="P11" i="216"/>
  <c r="K11" i="216"/>
  <c r="T11" i="216"/>
  <c r="O11" i="216"/>
  <c r="S11" i="216"/>
  <c r="H11" i="216"/>
  <c r="Q11" i="216"/>
  <c r="L11" i="216"/>
  <c r="G11" i="216"/>
  <c r="I11" i="216"/>
  <c r="M11" i="216"/>
  <c r="S12" i="221"/>
  <c r="O12" i="221"/>
  <c r="K12" i="221"/>
  <c r="G12" i="221"/>
  <c r="V12" i="221"/>
  <c r="R12" i="221"/>
  <c r="N12" i="221"/>
  <c r="T12" i="221"/>
  <c r="P12" i="221"/>
  <c r="M12" i="221"/>
  <c r="H12" i="221"/>
  <c r="Q12" i="221"/>
  <c r="I12" i="221"/>
  <c r="J12" i="221"/>
  <c r="L12" i="221"/>
  <c r="U12" i="221"/>
  <c r="U21" i="219"/>
  <c r="Q21" i="219"/>
  <c r="M21" i="219"/>
  <c r="I21" i="219"/>
  <c r="V21" i="219"/>
  <c r="R21" i="219"/>
  <c r="N21" i="219"/>
  <c r="J21" i="219"/>
  <c r="P21" i="219"/>
  <c r="H21" i="219"/>
  <c r="S21" i="219"/>
  <c r="K21" i="219"/>
  <c r="G21" i="219"/>
  <c r="T21" i="219"/>
  <c r="L21" i="219"/>
  <c r="O21" i="219"/>
  <c r="T17" i="222"/>
  <c r="P17" i="222"/>
  <c r="L17" i="222"/>
  <c r="H17" i="222"/>
  <c r="S17" i="222"/>
  <c r="O17" i="222"/>
  <c r="K17" i="222"/>
  <c r="G17" i="222"/>
  <c r="U17" i="222"/>
  <c r="Q17" i="222"/>
  <c r="M17" i="222"/>
  <c r="I17" i="222"/>
  <c r="N17" i="222"/>
  <c r="R17" i="222"/>
  <c r="J17" i="222"/>
  <c r="V17" i="222"/>
  <c r="U16" i="221"/>
  <c r="Q16" i="221"/>
  <c r="M16" i="221"/>
  <c r="I16" i="221"/>
  <c r="T16" i="221"/>
  <c r="P16" i="221"/>
  <c r="L16" i="221"/>
  <c r="H16" i="221"/>
  <c r="V16" i="221"/>
  <c r="R16" i="221"/>
  <c r="N16" i="221"/>
  <c r="J16" i="221"/>
  <c r="K16" i="221"/>
  <c r="O16" i="221"/>
  <c r="G16" i="221"/>
  <c r="S16" i="221"/>
  <c r="T20" i="216"/>
  <c r="P20" i="216"/>
  <c r="L20" i="216"/>
  <c r="H20" i="216"/>
  <c r="V20" i="216"/>
  <c r="Q20" i="216"/>
  <c r="K20" i="216"/>
  <c r="U20" i="216"/>
  <c r="J20" i="216"/>
  <c r="I20" i="216"/>
  <c r="R20" i="216"/>
  <c r="M20" i="216"/>
  <c r="G20" i="216"/>
  <c r="O20" i="216"/>
  <c r="S20" i="216"/>
  <c r="N20" i="216"/>
  <c r="V21" i="218"/>
  <c r="R21" i="218"/>
  <c r="N21" i="218"/>
  <c r="J21" i="218"/>
  <c r="Q21" i="218"/>
  <c r="L21" i="218"/>
  <c r="G21" i="218"/>
  <c r="S21" i="218"/>
  <c r="M21" i="218"/>
  <c r="H21" i="218"/>
  <c r="O21" i="218"/>
  <c r="U21" i="218"/>
  <c r="K21" i="218"/>
  <c r="I21" i="218"/>
  <c r="P21" i="218"/>
  <c r="T21" i="218"/>
  <c r="V10" i="218"/>
  <c r="R10" i="218"/>
  <c r="N10" i="218"/>
  <c r="J10" i="218"/>
  <c r="S10" i="218"/>
  <c r="M10" i="218"/>
  <c r="H10" i="218"/>
  <c r="T10" i="218"/>
  <c r="O10" i="218"/>
  <c r="I10" i="218"/>
  <c r="U10" i="218"/>
  <c r="K10" i="218"/>
  <c r="Q10" i="218"/>
  <c r="G10" i="218"/>
  <c r="L10" i="218"/>
  <c r="P10" i="218"/>
  <c r="T22" i="218"/>
  <c r="P22" i="218"/>
  <c r="L22" i="218"/>
  <c r="H22" i="218"/>
  <c r="U22" i="218"/>
  <c r="O22" i="218"/>
  <c r="J22" i="218"/>
  <c r="V22" i="218"/>
  <c r="Q22" i="218"/>
  <c r="K22" i="218"/>
  <c r="R22" i="218"/>
  <c r="G22" i="218"/>
  <c r="N22" i="218"/>
  <c r="M22" i="218"/>
  <c r="S22" i="218"/>
  <c r="I22" i="218"/>
  <c r="V10" i="221"/>
  <c r="R10" i="221"/>
  <c r="R13" i="221" s="1"/>
  <c r="N10" i="221"/>
  <c r="N13" i="221" s="1"/>
  <c r="J10" i="221"/>
  <c r="S10" i="221"/>
  <c r="O10" i="221"/>
  <c r="K10" i="221"/>
  <c r="G10" i="221"/>
  <c r="T10" i="221"/>
  <c r="L10" i="221"/>
  <c r="U10" i="221"/>
  <c r="M10" i="221"/>
  <c r="H10" i="221"/>
  <c r="I10" i="221"/>
  <c r="P10" i="221"/>
  <c r="Q10" i="221"/>
  <c r="T19" i="222"/>
  <c r="P19" i="222"/>
  <c r="L19" i="222"/>
  <c r="H19" i="222"/>
  <c r="S19" i="222"/>
  <c r="O19" i="222"/>
  <c r="K19" i="222"/>
  <c r="G19" i="222"/>
  <c r="U19" i="222"/>
  <c r="Q19" i="222"/>
  <c r="M19" i="222"/>
  <c r="I19" i="222"/>
  <c r="J19" i="222"/>
  <c r="N19" i="222"/>
  <c r="V19" i="222"/>
  <c r="R19" i="222"/>
  <c r="U18" i="221"/>
  <c r="Q18" i="221"/>
  <c r="M18" i="221"/>
  <c r="I18" i="221"/>
  <c r="T18" i="221"/>
  <c r="P18" i="221"/>
  <c r="L18" i="221"/>
  <c r="H18" i="221"/>
  <c r="V18" i="221"/>
  <c r="R18" i="221"/>
  <c r="N18" i="221"/>
  <c r="J18" i="221"/>
  <c r="G18" i="221"/>
  <c r="K18" i="221"/>
  <c r="S18" i="221"/>
  <c r="O18" i="221"/>
  <c r="V23" i="218"/>
  <c r="R23" i="218"/>
  <c r="N23" i="218"/>
  <c r="J23" i="218"/>
  <c r="S23" i="218"/>
  <c r="M23" i="218"/>
  <c r="H23" i="218"/>
  <c r="T23" i="218"/>
  <c r="O23" i="218"/>
  <c r="I23" i="218"/>
  <c r="U23" i="218"/>
  <c r="K23" i="218"/>
  <c r="Q23" i="218"/>
  <c r="G23" i="218"/>
  <c r="P23" i="218"/>
  <c r="L23" i="218"/>
  <c r="T13" i="216"/>
  <c r="P13" i="216"/>
  <c r="L13" i="216"/>
  <c r="H13" i="216"/>
  <c r="S13" i="216"/>
  <c r="N13" i="216"/>
  <c r="I13" i="216"/>
  <c r="M13" i="216"/>
  <c r="Q13" i="216"/>
  <c r="U13" i="216"/>
  <c r="O13" i="216"/>
  <c r="J13" i="216"/>
  <c r="R13" i="216"/>
  <c r="G13" i="216"/>
  <c r="V13" i="216"/>
  <c r="K13" i="216"/>
  <c r="V19" i="216"/>
  <c r="R19" i="216"/>
  <c r="N19" i="216"/>
  <c r="J19" i="216"/>
  <c r="S19" i="216"/>
  <c r="M19" i="216"/>
  <c r="H19" i="216"/>
  <c r="Q19" i="216"/>
  <c r="L19" i="216"/>
  <c r="P19" i="216"/>
  <c r="T19" i="216"/>
  <c r="O19" i="216"/>
  <c r="I19" i="216"/>
  <c r="G19" i="216"/>
  <c r="U19" i="216"/>
  <c r="K19" i="216"/>
  <c r="V12" i="216"/>
  <c r="U12" i="216"/>
  <c r="Q12" i="216"/>
  <c r="M12" i="216"/>
  <c r="I12" i="216"/>
  <c r="P12" i="216"/>
  <c r="H12" i="216"/>
  <c r="S12" i="216"/>
  <c r="O12" i="216"/>
  <c r="G12" i="216"/>
  <c r="R12" i="216"/>
  <c r="N12" i="216"/>
  <c r="J12" i="216"/>
  <c r="T12" i="216"/>
  <c r="L12" i="216"/>
  <c r="K12" i="216"/>
  <c r="V14" i="218"/>
  <c r="R14" i="218"/>
  <c r="N14" i="218"/>
  <c r="J14" i="218"/>
  <c r="T14" i="218"/>
  <c r="O14" i="218"/>
  <c r="I14" i="218"/>
  <c r="U14" i="218"/>
  <c r="P14" i="218"/>
  <c r="K14" i="218"/>
  <c r="Q14" i="218"/>
  <c r="G14" i="218"/>
  <c r="M14" i="218"/>
  <c r="L14" i="218"/>
  <c r="S14" i="218"/>
  <c r="H14" i="218"/>
  <c r="S20" i="219"/>
  <c r="O20" i="219"/>
  <c r="K20" i="219"/>
  <c r="G20" i="219"/>
  <c r="T20" i="219"/>
  <c r="P20" i="219"/>
  <c r="L20" i="219"/>
  <c r="H20" i="219"/>
  <c r="R20" i="219"/>
  <c r="J20" i="219"/>
  <c r="U20" i="219"/>
  <c r="M20" i="219"/>
  <c r="I20" i="219"/>
  <c r="V20" i="219"/>
  <c r="N20" i="219"/>
  <c r="Q20" i="219"/>
  <c r="V10" i="219"/>
  <c r="R10" i="219"/>
  <c r="N10" i="219"/>
  <c r="J10" i="219"/>
  <c r="U10" i="219"/>
  <c r="P10" i="219"/>
  <c r="K10" i="219"/>
  <c r="Q10" i="219"/>
  <c r="L10" i="219"/>
  <c r="G10" i="219"/>
  <c r="O10" i="219"/>
  <c r="M10" i="219"/>
  <c r="I10" i="219"/>
  <c r="S10" i="219"/>
  <c r="H10" i="219"/>
  <c r="T10" i="219"/>
  <c r="U17" i="219"/>
  <c r="Q17" i="219"/>
  <c r="M17" i="219"/>
  <c r="I17" i="219"/>
  <c r="V17" i="219"/>
  <c r="R17" i="219"/>
  <c r="N17" i="219"/>
  <c r="J17" i="219"/>
  <c r="P17" i="219"/>
  <c r="H17" i="219"/>
  <c r="S17" i="219"/>
  <c r="K17" i="219"/>
  <c r="O17" i="219"/>
  <c r="L17" i="219"/>
  <c r="T17" i="219"/>
  <c r="G17" i="219"/>
  <c r="S19" i="221"/>
  <c r="O19" i="221"/>
  <c r="K19" i="221"/>
  <c r="G19" i="221"/>
  <c r="V19" i="221"/>
  <c r="R19" i="221"/>
  <c r="N19" i="221"/>
  <c r="J19" i="221"/>
  <c r="T19" i="221"/>
  <c r="P19" i="221"/>
  <c r="L19" i="221"/>
  <c r="H19" i="221"/>
  <c r="U19" i="221"/>
  <c r="I19" i="221"/>
  <c r="M19" i="221"/>
  <c r="Q19" i="221"/>
  <c r="T21" i="222"/>
  <c r="P21" i="222"/>
  <c r="L21" i="222"/>
  <c r="H21" i="222"/>
  <c r="S21" i="222"/>
  <c r="O21" i="222"/>
  <c r="K21" i="222"/>
  <c r="G21" i="222"/>
  <c r="U21" i="222"/>
  <c r="Q21" i="222"/>
  <c r="M21" i="222"/>
  <c r="I21" i="222"/>
  <c r="V21" i="222"/>
  <c r="J21" i="222"/>
  <c r="R21" i="222"/>
  <c r="N21" i="222"/>
  <c r="V20" i="222"/>
  <c r="R20" i="222"/>
  <c r="N20" i="222"/>
  <c r="J20" i="222"/>
  <c r="U20" i="222"/>
  <c r="Q20" i="222"/>
  <c r="M20" i="222"/>
  <c r="I20" i="222"/>
  <c r="S20" i="222"/>
  <c r="O20" i="222"/>
  <c r="K20" i="222"/>
  <c r="G20" i="222"/>
  <c r="H20" i="222"/>
  <c r="L20" i="222"/>
  <c r="P20" i="222"/>
  <c r="T20" i="222"/>
  <c r="U20" i="221"/>
  <c r="Q20" i="221"/>
  <c r="M20" i="221"/>
  <c r="I20" i="221"/>
  <c r="T20" i="221"/>
  <c r="P20" i="221"/>
  <c r="L20" i="221"/>
  <c r="H20" i="221"/>
  <c r="V20" i="221"/>
  <c r="R20" i="221"/>
  <c r="N20" i="221"/>
  <c r="J20" i="221"/>
  <c r="S20" i="221"/>
  <c r="G20" i="221"/>
  <c r="K20" i="221"/>
  <c r="O20" i="221"/>
  <c r="V16" i="208"/>
  <c r="R16" i="208"/>
  <c r="N16" i="208"/>
  <c r="J16" i="208"/>
  <c r="T16" i="208"/>
  <c r="O16" i="208"/>
  <c r="I16" i="208"/>
  <c r="S16" i="208"/>
  <c r="M16" i="208"/>
  <c r="H16" i="208"/>
  <c r="L16" i="208"/>
  <c r="G16" i="208"/>
  <c r="Q16" i="208"/>
  <c r="P16" i="208"/>
  <c r="K16" i="208"/>
  <c r="U16" i="208"/>
  <c r="V11" i="208"/>
  <c r="R11" i="208"/>
  <c r="N11" i="208"/>
  <c r="J11" i="208"/>
  <c r="S11" i="208"/>
  <c r="M11" i="208"/>
  <c r="H11" i="208"/>
  <c r="Q11" i="208"/>
  <c r="L11" i="208"/>
  <c r="G11" i="208"/>
  <c r="P11" i="208"/>
  <c r="K11" i="208"/>
  <c r="U11" i="208"/>
  <c r="T11" i="208"/>
  <c r="O11" i="208"/>
  <c r="I11" i="208"/>
  <c r="S11" i="207"/>
  <c r="O11" i="207"/>
  <c r="K11" i="207"/>
  <c r="G11" i="207"/>
  <c r="R11" i="207"/>
  <c r="M11" i="207"/>
  <c r="H11" i="207"/>
  <c r="V11" i="207"/>
  <c r="Q11" i="207"/>
  <c r="L11" i="207"/>
  <c r="U11" i="207"/>
  <c r="P11" i="207"/>
  <c r="J11" i="207"/>
  <c r="T11" i="207"/>
  <c r="N11" i="207"/>
  <c r="I11" i="207"/>
  <c r="S10" i="210"/>
  <c r="O10" i="210"/>
  <c r="K10" i="210"/>
  <c r="G10" i="210"/>
  <c r="V10" i="210"/>
  <c r="Q10" i="210"/>
  <c r="L10" i="210"/>
  <c r="U10" i="210"/>
  <c r="P10" i="210"/>
  <c r="J10" i="210"/>
  <c r="T10" i="210"/>
  <c r="N10" i="210"/>
  <c r="I10" i="210"/>
  <c r="R10" i="210"/>
  <c r="M10" i="210"/>
  <c r="H10" i="210"/>
  <c r="T10" i="208"/>
  <c r="P10" i="208"/>
  <c r="L10" i="208"/>
  <c r="H10" i="208"/>
  <c r="U10" i="208"/>
  <c r="U12" i="208" s="1"/>
  <c r="O10" i="208"/>
  <c r="J10" i="208"/>
  <c r="S10" i="208"/>
  <c r="N10" i="208"/>
  <c r="I10" i="208"/>
  <c r="M10" i="208"/>
  <c r="G10" i="208"/>
  <c r="R10" i="208"/>
  <c r="V10" i="208"/>
  <c r="Q10" i="208"/>
  <c r="K10" i="208"/>
  <c r="K12" i="208" s="1"/>
  <c r="U10" i="206"/>
  <c r="Q10" i="206"/>
  <c r="M10" i="206"/>
  <c r="I10" i="206"/>
  <c r="T10" i="206"/>
  <c r="O10" i="206"/>
  <c r="J10" i="206"/>
  <c r="S10" i="206"/>
  <c r="N10" i="206"/>
  <c r="H10" i="206"/>
  <c r="V10" i="206"/>
  <c r="R10" i="206"/>
  <c r="G10" i="206"/>
  <c r="P10" i="206"/>
  <c r="L10" i="206"/>
  <c r="K10" i="206"/>
  <c r="U10" i="207"/>
  <c r="Q10" i="207"/>
  <c r="M10" i="207"/>
  <c r="I10" i="207"/>
  <c r="V10" i="207"/>
  <c r="P10" i="207"/>
  <c r="K10" i="207"/>
  <c r="T10" i="207"/>
  <c r="O10" i="207"/>
  <c r="J10" i="207"/>
  <c r="S10" i="207"/>
  <c r="H10" i="207"/>
  <c r="R10" i="207"/>
  <c r="G10" i="207"/>
  <c r="N10" i="207"/>
  <c r="L10" i="207"/>
  <c r="U12" i="210"/>
  <c r="Q12" i="210"/>
  <c r="M12" i="210"/>
  <c r="I12" i="210"/>
  <c r="T12" i="210"/>
  <c r="O12" i="210"/>
  <c r="J12" i="210"/>
  <c r="S12" i="210"/>
  <c r="N12" i="210"/>
  <c r="H12" i="210"/>
  <c r="R12" i="210"/>
  <c r="L12" i="210"/>
  <c r="G12" i="210"/>
  <c r="V12" i="210"/>
  <c r="P12" i="210"/>
  <c r="K12" i="210"/>
  <c r="U11" i="210"/>
  <c r="Q11" i="210"/>
  <c r="M11" i="210"/>
  <c r="I11" i="210"/>
  <c r="T11" i="210"/>
  <c r="O11" i="210"/>
  <c r="J11" i="210"/>
  <c r="S11" i="210"/>
  <c r="N11" i="210"/>
  <c r="H11" i="210"/>
  <c r="R11" i="210"/>
  <c r="L11" i="210"/>
  <c r="G11" i="210"/>
  <c r="V11" i="210"/>
  <c r="P11" i="210"/>
  <c r="K11" i="210"/>
  <c r="S19" i="211"/>
  <c r="O19" i="211"/>
  <c r="K19" i="211"/>
  <c r="G19" i="211"/>
  <c r="U19" i="211"/>
  <c r="P19" i="211"/>
  <c r="J19" i="211"/>
  <c r="T19" i="211"/>
  <c r="N19" i="211"/>
  <c r="I19" i="211"/>
  <c r="R19" i="211"/>
  <c r="H19" i="211"/>
  <c r="Q19" i="211"/>
  <c r="M19" i="211"/>
  <c r="L19" i="211"/>
  <c r="V19" i="211"/>
  <c r="U20" i="211"/>
  <c r="Q20" i="211"/>
  <c r="M20" i="211"/>
  <c r="I20" i="211"/>
  <c r="S20" i="211"/>
  <c r="N20" i="211"/>
  <c r="H20" i="211"/>
  <c r="R20" i="211"/>
  <c r="L20" i="211"/>
  <c r="G20" i="211"/>
  <c r="V20" i="211"/>
  <c r="K20" i="211"/>
  <c r="O20" i="211"/>
  <c r="J20" i="211"/>
  <c r="T20" i="211"/>
  <c r="P20" i="211"/>
  <c r="V19" i="215"/>
  <c r="R19" i="215"/>
  <c r="N19" i="215"/>
  <c r="J19" i="215"/>
  <c r="S19" i="215"/>
  <c r="O19" i="215"/>
  <c r="K19" i="215"/>
  <c r="G19" i="215"/>
  <c r="U19" i="215"/>
  <c r="M19" i="215"/>
  <c r="T19" i="215"/>
  <c r="I19" i="215"/>
  <c r="P19" i="215"/>
  <c r="L19" i="215"/>
  <c r="H19" i="215"/>
  <c r="Q19" i="215"/>
  <c r="T21" i="214"/>
  <c r="P21" i="214"/>
  <c r="L21" i="214"/>
  <c r="H21" i="214"/>
  <c r="U21" i="214"/>
  <c r="Q21" i="214"/>
  <c r="M21" i="214"/>
  <c r="I21" i="214"/>
  <c r="O21" i="214"/>
  <c r="G21" i="214"/>
  <c r="N21" i="214"/>
  <c r="V21" i="214"/>
  <c r="J21" i="214"/>
  <c r="S21" i="214"/>
  <c r="R21" i="214"/>
  <c r="K21" i="214"/>
  <c r="U12" i="214"/>
  <c r="Q12" i="214"/>
  <c r="M12" i="214"/>
  <c r="I12" i="214"/>
  <c r="V12" i="214"/>
  <c r="R12" i="214"/>
  <c r="N12" i="214"/>
  <c r="J12" i="214"/>
  <c r="T12" i="214"/>
  <c r="L12" i="214"/>
  <c r="S12" i="214"/>
  <c r="H12" i="214"/>
  <c r="O12" i="214"/>
  <c r="K12" i="214"/>
  <c r="P12" i="214"/>
  <c r="G12" i="214"/>
  <c r="T19" i="208"/>
  <c r="P19" i="208"/>
  <c r="L19" i="208"/>
  <c r="H19" i="208"/>
  <c r="S19" i="208"/>
  <c r="N19" i="208"/>
  <c r="I19" i="208"/>
  <c r="R19" i="208"/>
  <c r="M19" i="208"/>
  <c r="G19" i="208"/>
  <c r="V19" i="208"/>
  <c r="K19" i="208"/>
  <c r="Q19" i="208"/>
  <c r="O19" i="208"/>
  <c r="U19" i="208"/>
  <c r="J19" i="208"/>
  <c r="S13" i="210"/>
  <c r="O13" i="210"/>
  <c r="K13" i="210"/>
  <c r="G13" i="210"/>
  <c r="R13" i="210"/>
  <c r="M13" i="210"/>
  <c r="H13" i="210"/>
  <c r="V13" i="210"/>
  <c r="Q13" i="210"/>
  <c r="L13" i="210"/>
  <c r="U13" i="210"/>
  <c r="J13" i="210"/>
  <c r="P13" i="210"/>
  <c r="T13" i="210"/>
  <c r="N13" i="210"/>
  <c r="I13" i="210"/>
  <c r="T17" i="208"/>
  <c r="P17" i="208"/>
  <c r="L17" i="208"/>
  <c r="H17" i="208"/>
  <c r="R17" i="208"/>
  <c r="M17" i="208"/>
  <c r="G17" i="208"/>
  <c r="V17" i="208"/>
  <c r="Q17" i="208"/>
  <c r="K17" i="208"/>
  <c r="U17" i="208"/>
  <c r="O17" i="208"/>
  <c r="J17" i="208"/>
  <c r="S17" i="208"/>
  <c r="N17" i="208"/>
  <c r="I17" i="208"/>
  <c r="S12" i="211"/>
  <c r="O12" i="211"/>
  <c r="K12" i="211"/>
  <c r="G12" i="211"/>
  <c r="V12" i="211"/>
  <c r="Q12" i="211"/>
  <c r="L12" i="211"/>
  <c r="U12" i="211"/>
  <c r="N12" i="211"/>
  <c r="H12" i="211"/>
  <c r="T12" i="211"/>
  <c r="M12" i="211"/>
  <c r="R12" i="211"/>
  <c r="J12" i="211"/>
  <c r="P12" i="211"/>
  <c r="I12" i="211"/>
  <c r="V18" i="208"/>
  <c r="R18" i="208"/>
  <c r="N18" i="208"/>
  <c r="J18" i="208"/>
  <c r="U18" i="208"/>
  <c r="P18" i="208"/>
  <c r="K18" i="208"/>
  <c r="T18" i="208"/>
  <c r="O18" i="208"/>
  <c r="I18" i="208"/>
  <c r="S18" i="208"/>
  <c r="M18" i="208"/>
  <c r="H18" i="208"/>
  <c r="L18" i="208"/>
  <c r="Q18" i="208"/>
  <c r="G18" i="208"/>
  <c r="U15" i="206"/>
  <c r="Q15" i="206"/>
  <c r="M15" i="206"/>
  <c r="I15" i="206"/>
  <c r="V15" i="206"/>
  <c r="P15" i="206"/>
  <c r="K15" i="206"/>
  <c r="T15" i="206"/>
  <c r="O15" i="206"/>
  <c r="J15" i="206"/>
  <c r="S15" i="206"/>
  <c r="H15" i="206"/>
  <c r="R15" i="206"/>
  <c r="G15" i="206"/>
  <c r="N15" i="206"/>
  <c r="L15" i="206"/>
  <c r="U16" i="207"/>
  <c r="Q16" i="207"/>
  <c r="M16" i="207"/>
  <c r="I16" i="207"/>
  <c r="R16" i="207"/>
  <c r="L16" i="207"/>
  <c r="G16" i="207"/>
  <c r="V16" i="207"/>
  <c r="P16" i="207"/>
  <c r="K16" i="207"/>
  <c r="T16" i="207"/>
  <c r="J16" i="207"/>
  <c r="S16" i="207"/>
  <c r="H16" i="207"/>
  <c r="O16" i="207"/>
  <c r="N16" i="207"/>
  <c r="U17" i="210"/>
  <c r="Q17" i="210"/>
  <c r="M17" i="210"/>
  <c r="I17" i="210"/>
  <c r="V17" i="210"/>
  <c r="P17" i="210"/>
  <c r="K17" i="210"/>
  <c r="T17" i="210"/>
  <c r="O17" i="210"/>
  <c r="J17" i="210"/>
  <c r="N17" i="210"/>
  <c r="S17" i="210"/>
  <c r="H17" i="210"/>
  <c r="R17" i="210"/>
  <c r="L17" i="210"/>
  <c r="G17" i="210"/>
  <c r="S10" i="211"/>
  <c r="O10" i="211"/>
  <c r="K10" i="211"/>
  <c r="G10" i="211"/>
  <c r="U10" i="211"/>
  <c r="P10" i="211"/>
  <c r="J10" i="211"/>
  <c r="V10" i="211"/>
  <c r="N10" i="211"/>
  <c r="H10" i="211"/>
  <c r="T10" i="211"/>
  <c r="M10" i="211"/>
  <c r="R10" i="211"/>
  <c r="L10" i="211"/>
  <c r="Q10" i="211"/>
  <c r="I10" i="211"/>
  <c r="U11" i="211"/>
  <c r="Q11" i="211"/>
  <c r="M11" i="211"/>
  <c r="I11" i="211"/>
  <c r="S11" i="211"/>
  <c r="N11" i="211"/>
  <c r="H11" i="211"/>
  <c r="R11" i="211"/>
  <c r="K11" i="211"/>
  <c r="P11" i="211"/>
  <c r="J11" i="211"/>
  <c r="V11" i="211"/>
  <c r="O11" i="211"/>
  <c r="G11" i="211"/>
  <c r="T11" i="211"/>
  <c r="L11" i="211"/>
  <c r="V10" i="214"/>
  <c r="R10" i="214"/>
  <c r="N10" i="214"/>
  <c r="J10" i="214"/>
  <c r="S10" i="214"/>
  <c r="O10" i="214"/>
  <c r="K10" i="214"/>
  <c r="G10" i="214"/>
  <c r="U10" i="214"/>
  <c r="M10" i="214"/>
  <c r="Q10" i="214"/>
  <c r="H10" i="214"/>
  <c r="I10" i="214"/>
  <c r="T10" i="214"/>
  <c r="P10" i="214"/>
  <c r="L10" i="214"/>
  <c r="T11" i="214"/>
  <c r="P11" i="214"/>
  <c r="L11" i="214"/>
  <c r="H11" i="214"/>
  <c r="U11" i="214"/>
  <c r="Q11" i="214"/>
  <c r="M11" i="214"/>
  <c r="I11" i="214"/>
  <c r="S11" i="214"/>
  <c r="K11" i="214"/>
  <c r="V11" i="214"/>
  <c r="J11" i="214"/>
  <c r="R11" i="214"/>
  <c r="O11" i="214"/>
  <c r="G11" i="214"/>
  <c r="N11" i="214"/>
  <c r="T11" i="215"/>
  <c r="P11" i="215"/>
  <c r="L11" i="215"/>
  <c r="H11" i="215"/>
  <c r="U11" i="215"/>
  <c r="Q11" i="215"/>
  <c r="M11" i="215"/>
  <c r="I11" i="215"/>
  <c r="O11" i="215"/>
  <c r="G11" i="215"/>
  <c r="N11" i="215"/>
  <c r="S11" i="215"/>
  <c r="R11" i="215"/>
  <c r="K11" i="215"/>
  <c r="J11" i="215"/>
  <c r="V11" i="215"/>
  <c r="S12" i="207"/>
  <c r="O12" i="207"/>
  <c r="K12" i="207"/>
  <c r="G12" i="207"/>
  <c r="T12" i="207"/>
  <c r="N12" i="207"/>
  <c r="I12" i="207"/>
  <c r="R12" i="207"/>
  <c r="M12" i="207"/>
  <c r="H12" i="207"/>
  <c r="V12" i="207"/>
  <c r="L12" i="207"/>
  <c r="U12" i="207"/>
  <c r="J12" i="207"/>
  <c r="Q12" i="207"/>
  <c r="P12" i="207"/>
  <c r="S16" i="206"/>
  <c r="O16" i="206"/>
  <c r="K16" i="206"/>
  <c r="G16" i="206"/>
  <c r="T16" i="206"/>
  <c r="N16" i="206"/>
  <c r="I16" i="206"/>
  <c r="R16" i="206"/>
  <c r="M16" i="206"/>
  <c r="H16" i="206"/>
  <c r="V16" i="206"/>
  <c r="L16" i="206"/>
  <c r="U16" i="206"/>
  <c r="J16" i="206"/>
  <c r="Q16" i="206"/>
  <c r="P16" i="206"/>
  <c r="S17" i="211"/>
  <c r="O17" i="211"/>
  <c r="K17" i="211"/>
  <c r="G17" i="211"/>
  <c r="T17" i="211"/>
  <c r="N17" i="211"/>
  <c r="I17" i="211"/>
  <c r="U17" i="211"/>
  <c r="M17" i="211"/>
  <c r="R17" i="211"/>
  <c r="J17" i="211"/>
  <c r="Q17" i="211"/>
  <c r="H17" i="211"/>
  <c r="P17" i="211"/>
  <c r="V17" i="211"/>
  <c r="L17" i="211"/>
  <c r="S19" i="207"/>
  <c r="O19" i="207"/>
  <c r="K19" i="207"/>
  <c r="G19" i="207"/>
  <c r="V19" i="207"/>
  <c r="Q19" i="207"/>
  <c r="L19" i="207"/>
  <c r="U19" i="207"/>
  <c r="P19" i="207"/>
  <c r="J19" i="207"/>
  <c r="N19" i="207"/>
  <c r="I19" i="207"/>
  <c r="T19" i="207"/>
  <c r="H19" i="207"/>
  <c r="R19" i="207"/>
  <c r="M19" i="207"/>
  <c r="S18" i="206"/>
  <c r="O18" i="206"/>
  <c r="K18" i="206"/>
  <c r="G18" i="206"/>
  <c r="U18" i="206"/>
  <c r="P18" i="206"/>
  <c r="J18" i="206"/>
  <c r="T18" i="206"/>
  <c r="N18" i="206"/>
  <c r="I18" i="206"/>
  <c r="R18" i="206"/>
  <c r="H18" i="206"/>
  <c r="Q18" i="206"/>
  <c r="M18" i="206"/>
  <c r="V18" i="206"/>
  <c r="L18" i="206"/>
  <c r="S20" i="210"/>
  <c r="O20" i="210"/>
  <c r="K20" i="210"/>
  <c r="G20" i="210"/>
  <c r="U20" i="210"/>
  <c r="P20" i="210"/>
  <c r="J20" i="210"/>
  <c r="T20" i="210"/>
  <c r="N20" i="210"/>
  <c r="I20" i="210"/>
  <c r="R20" i="210"/>
  <c r="M20" i="210"/>
  <c r="H20" i="210"/>
  <c r="V20" i="210"/>
  <c r="Q20" i="210"/>
  <c r="L20" i="210"/>
  <c r="U17" i="206"/>
  <c r="Q17" i="206"/>
  <c r="M17" i="206"/>
  <c r="I17" i="206"/>
  <c r="R17" i="206"/>
  <c r="L17" i="206"/>
  <c r="G17" i="206"/>
  <c r="V17" i="206"/>
  <c r="P17" i="206"/>
  <c r="K17" i="206"/>
  <c r="S17" i="206"/>
  <c r="O17" i="206"/>
  <c r="N17" i="206"/>
  <c r="T17" i="206"/>
  <c r="J17" i="206"/>
  <c r="H17" i="206"/>
  <c r="U18" i="207"/>
  <c r="Q18" i="207"/>
  <c r="M18" i="207"/>
  <c r="I18" i="207"/>
  <c r="S18" i="207"/>
  <c r="N18" i="207"/>
  <c r="H18" i="207"/>
  <c r="R18" i="207"/>
  <c r="L18" i="207"/>
  <c r="G18" i="207"/>
  <c r="P18" i="207"/>
  <c r="K18" i="207"/>
  <c r="V18" i="207"/>
  <c r="T18" i="207"/>
  <c r="O18" i="207"/>
  <c r="J18" i="207"/>
  <c r="U19" i="210"/>
  <c r="Q19" i="210"/>
  <c r="M19" i="210"/>
  <c r="I19" i="210"/>
  <c r="R19" i="210"/>
  <c r="L19" i="210"/>
  <c r="G19" i="210"/>
  <c r="V19" i="210"/>
  <c r="P19" i="210"/>
  <c r="K19" i="210"/>
  <c r="T19" i="210"/>
  <c r="J19" i="210"/>
  <c r="O19" i="210"/>
  <c r="S19" i="210"/>
  <c r="N19" i="210"/>
  <c r="H19" i="210"/>
  <c r="V10" i="215"/>
  <c r="R10" i="215"/>
  <c r="N10" i="215"/>
  <c r="N12" i="215" s="1"/>
  <c r="J10" i="215"/>
  <c r="S10" i="215"/>
  <c r="O10" i="215"/>
  <c r="K10" i="215"/>
  <c r="G10" i="215"/>
  <c r="Q10" i="215"/>
  <c r="I10" i="215"/>
  <c r="U10" i="215"/>
  <c r="L10" i="215"/>
  <c r="H10" i="215"/>
  <c r="T10" i="215"/>
  <c r="P10" i="215"/>
  <c r="M10" i="215"/>
  <c r="U16" i="211"/>
  <c r="Q16" i="211"/>
  <c r="M16" i="211"/>
  <c r="I16" i="211"/>
  <c r="V16" i="211"/>
  <c r="P16" i="211"/>
  <c r="K16" i="211"/>
  <c r="R16" i="211"/>
  <c r="J16" i="211"/>
  <c r="S16" i="211"/>
  <c r="H16" i="211"/>
  <c r="O16" i="211"/>
  <c r="G16" i="211"/>
  <c r="N16" i="211"/>
  <c r="T16" i="211"/>
  <c r="L16" i="211"/>
  <c r="V18" i="214"/>
  <c r="R18" i="214"/>
  <c r="N18" i="214"/>
  <c r="J18" i="214"/>
  <c r="S18" i="214"/>
  <c r="O18" i="214"/>
  <c r="K18" i="214"/>
  <c r="G18" i="214"/>
  <c r="U18" i="214"/>
  <c r="M18" i="214"/>
  <c r="P18" i="214"/>
  <c r="T18" i="214"/>
  <c r="H18" i="214"/>
  <c r="Q18" i="214"/>
  <c r="I18" i="214"/>
  <c r="L18" i="214"/>
  <c r="T17" i="214"/>
  <c r="P17" i="214"/>
  <c r="L17" i="214"/>
  <c r="H17" i="214"/>
  <c r="U17" i="214"/>
  <c r="Q17" i="214"/>
  <c r="M17" i="214"/>
  <c r="I17" i="214"/>
  <c r="O17" i="214"/>
  <c r="G17" i="214"/>
  <c r="V17" i="214"/>
  <c r="K17" i="214"/>
  <c r="J17" i="214"/>
  <c r="S17" i="214"/>
  <c r="N17" i="214"/>
  <c r="R17" i="214"/>
  <c r="T16" i="215"/>
  <c r="P16" i="215"/>
  <c r="L16" i="215"/>
  <c r="H16" i="215"/>
  <c r="U16" i="215"/>
  <c r="Q16" i="215"/>
  <c r="M16" i="215"/>
  <c r="I16" i="215"/>
  <c r="S16" i="215"/>
  <c r="K16" i="215"/>
  <c r="V16" i="215"/>
  <c r="J16" i="215"/>
  <c r="N16" i="215"/>
  <c r="G16" i="215"/>
  <c r="O16" i="215"/>
  <c r="R16" i="215"/>
  <c r="S11" i="206"/>
  <c r="O11" i="206"/>
  <c r="K11" i="206"/>
  <c r="G11" i="206"/>
  <c r="R11" i="206"/>
  <c r="M11" i="206"/>
  <c r="H11" i="206"/>
  <c r="V11" i="206"/>
  <c r="Q11" i="206"/>
  <c r="L11" i="206"/>
  <c r="U11" i="206"/>
  <c r="J11" i="206"/>
  <c r="T11" i="206"/>
  <c r="I11" i="206"/>
  <c r="P11" i="206"/>
  <c r="N11" i="206"/>
  <c r="S18" i="210"/>
  <c r="O18" i="210"/>
  <c r="K18" i="210"/>
  <c r="G18" i="210"/>
  <c r="T18" i="210"/>
  <c r="N18" i="210"/>
  <c r="I18" i="210"/>
  <c r="R18" i="210"/>
  <c r="M18" i="210"/>
  <c r="H18" i="210"/>
  <c r="V18" i="210"/>
  <c r="L18" i="210"/>
  <c r="Q18" i="210"/>
  <c r="U18" i="210"/>
  <c r="P18" i="210"/>
  <c r="J18" i="210"/>
  <c r="V13" i="214"/>
  <c r="R13" i="214"/>
  <c r="N13" i="214"/>
  <c r="J13" i="214"/>
  <c r="S13" i="214"/>
  <c r="O13" i="214"/>
  <c r="K13" i="214"/>
  <c r="G13" i="214"/>
  <c r="Q13" i="214"/>
  <c r="I13" i="214"/>
  <c r="M13" i="214"/>
  <c r="P13" i="214"/>
  <c r="L13" i="214"/>
  <c r="T13" i="214"/>
  <c r="U13" i="214"/>
  <c r="H13" i="214"/>
  <c r="T15" i="208"/>
  <c r="P15" i="208"/>
  <c r="P20" i="208" s="1"/>
  <c r="L15" i="208"/>
  <c r="H15" i="208"/>
  <c r="V15" i="208"/>
  <c r="Q15" i="208"/>
  <c r="K15" i="208"/>
  <c r="U15" i="208"/>
  <c r="O15" i="208"/>
  <c r="J15" i="208"/>
  <c r="N15" i="208"/>
  <c r="I15" i="208"/>
  <c r="S15" i="208"/>
  <c r="M15" i="208"/>
  <c r="G15" i="208"/>
  <c r="R15" i="208"/>
  <c r="S17" i="207"/>
  <c r="O17" i="207"/>
  <c r="K17" i="207"/>
  <c r="G17" i="207"/>
  <c r="U17" i="207"/>
  <c r="P17" i="207"/>
  <c r="J17" i="207"/>
  <c r="T17" i="207"/>
  <c r="N17" i="207"/>
  <c r="I17" i="207"/>
  <c r="M17" i="207"/>
  <c r="R17" i="207"/>
  <c r="H17" i="207"/>
  <c r="V17" i="207"/>
  <c r="Q17" i="207"/>
  <c r="L17" i="207"/>
  <c r="V20" i="214"/>
  <c r="R20" i="214"/>
  <c r="N20" i="214"/>
  <c r="J20" i="214"/>
  <c r="S20" i="214"/>
  <c r="O20" i="214"/>
  <c r="K20" i="214"/>
  <c r="G20" i="214"/>
  <c r="Q20" i="214"/>
  <c r="I20" i="214"/>
  <c r="U20" i="214"/>
  <c r="L20" i="214"/>
  <c r="M20" i="214"/>
  <c r="H20" i="214"/>
  <c r="P20" i="214"/>
  <c r="T20" i="214"/>
  <c r="U19" i="206"/>
  <c r="Q19" i="206"/>
  <c r="M19" i="206"/>
  <c r="I19" i="206"/>
  <c r="S19" i="206"/>
  <c r="N19" i="206"/>
  <c r="H19" i="206"/>
  <c r="R19" i="206"/>
  <c r="L19" i="206"/>
  <c r="G19" i="206"/>
  <c r="V19" i="206"/>
  <c r="K19" i="206"/>
  <c r="T19" i="206"/>
  <c r="J19" i="206"/>
  <c r="P19" i="206"/>
  <c r="O19" i="206"/>
  <c r="U20" i="207"/>
  <c r="Q20" i="207"/>
  <c r="M20" i="207"/>
  <c r="I20" i="207"/>
  <c r="T20" i="207"/>
  <c r="O20" i="207"/>
  <c r="J20" i="207"/>
  <c r="S20" i="207"/>
  <c r="N20" i="207"/>
  <c r="H20" i="207"/>
  <c r="L20" i="207"/>
  <c r="G20" i="207"/>
  <c r="R20" i="207"/>
  <c r="K20" i="207"/>
  <c r="V20" i="207"/>
  <c r="P20" i="207"/>
  <c r="U21" i="210"/>
  <c r="Q21" i="210"/>
  <c r="M21" i="210"/>
  <c r="I21" i="210"/>
  <c r="S21" i="210"/>
  <c r="N21" i="210"/>
  <c r="H21" i="210"/>
  <c r="R21" i="210"/>
  <c r="L21" i="210"/>
  <c r="G21" i="210"/>
  <c r="V21" i="210"/>
  <c r="P21" i="210"/>
  <c r="K21" i="210"/>
  <c r="T21" i="210"/>
  <c r="O21" i="210"/>
  <c r="J21" i="210"/>
  <c r="V17" i="215"/>
  <c r="R17" i="215"/>
  <c r="N17" i="215"/>
  <c r="J17" i="215"/>
  <c r="S17" i="215"/>
  <c r="O17" i="215"/>
  <c r="K17" i="215"/>
  <c r="G17" i="215"/>
  <c r="Q17" i="215"/>
  <c r="I17" i="215"/>
  <c r="M17" i="215"/>
  <c r="U17" i="215"/>
  <c r="H17" i="215"/>
  <c r="T17" i="215"/>
  <c r="P17" i="215"/>
  <c r="L17" i="215"/>
  <c r="U18" i="211"/>
  <c r="Q18" i="211"/>
  <c r="M18" i="211"/>
  <c r="I18" i="211"/>
  <c r="R18" i="211"/>
  <c r="L18" i="211"/>
  <c r="G18" i="211"/>
  <c r="V18" i="211"/>
  <c r="P18" i="211"/>
  <c r="J18" i="211"/>
  <c r="T18" i="211"/>
  <c r="K18" i="211"/>
  <c r="S18" i="211"/>
  <c r="H18" i="211"/>
  <c r="O18" i="211"/>
  <c r="N18" i="211"/>
  <c r="V15" i="215"/>
  <c r="R15" i="215"/>
  <c r="N15" i="215"/>
  <c r="J15" i="215"/>
  <c r="S15" i="215"/>
  <c r="O15" i="215"/>
  <c r="K15" i="215"/>
  <c r="G15" i="215"/>
  <c r="U15" i="215"/>
  <c r="M15" i="215"/>
  <c r="Q15" i="215"/>
  <c r="H15" i="215"/>
  <c r="P15" i="215"/>
  <c r="L15" i="215"/>
  <c r="T15" i="215"/>
  <c r="I15" i="215"/>
  <c r="T19" i="214"/>
  <c r="P19" i="214"/>
  <c r="L19" i="214"/>
  <c r="H19" i="214"/>
  <c r="U19" i="214"/>
  <c r="Q19" i="214"/>
  <c r="M19" i="214"/>
  <c r="I19" i="214"/>
  <c r="S19" i="214"/>
  <c r="K19" i="214"/>
  <c r="R19" i="214"/>
  <c r="G19" i="214"/>
  <c r="O19" i="214"/>
  <c r="N19" i="214"/>
  <c r="V19" i="214"/>
  <c r="J19" i="214"/>
  <c r="T18" i="215"/>
  <c r="P18" i="215"/>
  <c r="L18" i="215"/>
  <c r="H18" i="215"/>
  <c r="U18" i="215"/>
  <c r="Q18" i="215"/>
  <c r="M18" i="215"/>
  <c r="I18" i="215"/>
  <c r="O18" i="215"/>
  <c r="G18" i="215"/>
  <c r="R18" i="215"/>
  <c r="S18" i="215"/>
  <c r="N18" i="215"/>
  <c r="K18" i="215"/>
  <c r="J18" i="215"/>
  <c r="V18" i="215"/>
  <c r="V11" i="204"/>
  <c r="R11" i="204"/>
  <c r="N11" i="204"/>
  <c r="J11" i="204"/>
  <c r="Q11" i="204"/>
  <c r="L11" i="204"/>
  <c r="G11" i="204"/>
  <c r="T11" i="204"/>
  <c r="O11" i="204"/>
  <c r="I11" i="204"/>
  <c r="S11" i="204"/>
  <c r="M11" i="204"/>
  <c r="H11" i="204"/>
  <c r="K11" i="204"/>
  <c r="U11" i="204"/>
  <c r="P11" i="204"/>
  <c r="T12" i="204"/>
  <c r="P12" i="204"/>
  <c r="L12" i="204"/>
  <c r="H12" i="204"/>
  <c r="U12" i="204"/>
  <c r="O12" i="204"/>
  <c r="J12" i="204"/>
  <c r="R12" i="204"/>
  <c r="M12" i="204"/>
  <c r="G12" i="204"/>
  <c r="V12" i="204"/>
  <c r="Q12" i="204"/>
  <c r="K12" i="204"/>
  <c r="N12" i="204"/>
  <c r="I12" i="204"/>
  <c r="S12" i="204"/>
  <c r="T17" i="204"/>
  <c r="P17" i="204"/>
  <c r="L17" i="204"/>
  <c r="H17" i="204"/>
  <c r="V17" i="204"/>
  <c r="Q17" i="204"/>
  <c r="K17" i="204"/>
  <c r="S17" i="204"/>
  <c r="N17" i="204"/>
  <c r="I17" i="204"/>
  <c r="R17" i="204"/>
  <c r="M17" i="204"/>
  <c r="G17" i="204"/>
  <c r="U17" i="204"/>
  <c r="O17" i="204"/>
  <c r="J17" i="204"/>
  <c r="V18" i="204"/>
  <c r="R18" i="204"/>
  <c r="N18" i="204"/>
  <c r="J18" i="204"/>
  <c r="T18" i="204"/>
  <c r="O18" i="204"/>
  <c r="I18" i="204"/>
  <c r="Q18" i="204"/>
  <c r="L18" i="204"/>
  <c r="G18" i="204"/>
  <c r="U18" i="204"/>
  <c r="P18" i="204"/>
  <c r="K18" i="204"/>
  <c r="H18" i="204"/>
  <c r="S18" i="204"/>
  <c r="M18" i="204"/>
  <c r="T19" i="204"/>
  <c r="P19" i="204"/>
  <c r="L19" i="204"/>
  <c r="H19" i="204"/>
  <c r="R19" i="204"/>
  <c r="M19" i="204"/>
  <c r="G19" i="204"/>
  <c r="U19" i="204"/>
  <c r="O19" i="204"/>
  <c r="J19" i="204"/>
  <c r="S19" i="204"/>
  <c r="N19" i="204"/>
  <c r="I19" i="204"/>
  <c r="K19" i="204"/>
  <c r="V19" i="204"/>
  <c r="Q19" i="204"/>
  <c r="V20" i="204"/>
  <c r="R20" i="204"/>
  <c r="N20" i="204"/>
  <c r="J20" i="204"/>
  <c r="U20" i="204"/>
  <c r="P20" i="204"/>
  <c r="K20" i="204"/>
  <c r="S20" i="204"/>
  <c r="M20" i="204"/>
  <c r="H20" i="204"/>
  <c r="Q20" i="204"/>
  <c r="L20" i="204"/>
  <c r="G20" i="204"/>
  <c r="O20" i="204"/>
  <c r="I20" i="204"/>
  <c r="T20" i="204"/>
  <c r="T10" i="204"/>
  <c r="P10" i="204"/>
  <c r="L10" i="204"/>
  <c r="H10" i="204"/>
  <c r="S10" i="204"/>
  <c r="N10" i="204"/>
  <c r="I10" i="204"/>
  <c r="V10" i="204"/>
  <c r="Q10" i="204"/>
  <c r="K10" i="204"/>
  <c r="U10" i="204"/>
  <c r="O10" i="204"/>
  <c r="J10" i="204"/>
  <c r="G10" i="204"/>
  <c r="R10" i="204"/>
  <c r="M10" i="204"/>
  <c r="V16" i="204"/>
  <c r="R16" i="204"/>
  <c r="N16" i="204"/>
  <c r="J16" i="204"/>
  <c r="S16" i="204"/>
  <c r="M16" i="204"/>
  <c r="H16" i="204"/>
  <c r="U16" i="204"/>
  <c r="P16" i="204"/>
  <c r="K16" i="204"/>
  <c r="T16" i="204"/>
  <c r="O16" i="204"/>
  <c r="I16" i="204"/>
  <c r="Q16" i="204"/>
  <c r="L16" i="204"/>
  <c r="G16" i="204"/>
  <c r="V12" i="203"/>
  <c r="R12" i="203"/>
  <c r="N12" i="203"/>
  <c r="J12" i="203"/>
  <c r="Q12" i="203"/>
  <c r="L12" i="203"/>
  <c r="G12" i="203"/>
  <c r="T12" i="203"/>
  <c r="O12" i="203"/>
  <c r="I12" i="203"/>
  <c r="S12" i="203"/>
  <c r="M12" i="203"/>
  <c r="H12" i="203"/>
  <c r="U12" i="203"/>
  <c r="P12" i="203"/>
  <c r="K12" i="203"/>
  <c r="T11" i="203"/>
  <c r="P11" i="203"/>
  <c r="L11" i="203"/>
  <c r="H11" i="203"/>
  <c r="S11" i="203"/>
  <c r="N11" i="203"/>
  <c r="I11" i="203"/>
  <c r="V11" i="203"/>
  <c r="Q11" i="203"/>
  <c r="K11" i="203"/>
  <c r="U11" i="203"/>
  <c r="O11" i="203"/>
  <c r="J11" i="203"/>
  <c r="R11" i="203"/>
  <c r="M11" i="203"/>
  <c r="G11" i="203"/>
  <c r="V17" i="203"/>
  <c r="R17" i="203"/>
  <c r="N17" i="203"/>
  <c r="J17" i="203"/>
  <c r="S17" i="203"/>
  <c r="M17" i="203"/>
  <c r="H17" i="203"/>
  <c r="U17" i="203"/>
  <c r="P17" i="203"/>
  <c r="K17" i="203"/>
  <c r="T17" i="203"/>
  <c r="O17" i="203"/>
  <c r="I17" i="203"/>
  <c r="L17" i="203"/>
  <c r="G17" i="203"/>
  <c r="Q17" i="203"/>
  <c r="V10" i="203"/>
  <c r="U10" i="203"/>
  <c r="Q10" i="203"/>
  <c r="M10" i="203"/>
  <c r="I10" i="203"/>
  <c r="S10" i="203"/>
  <c r="O10" i="203"/>
  <c r="K10" i="203"/>
  <c r="G10" i="203"/>
  <c r="R10" i="203"/>
  <c r="R13" i="203" s="1"/>
  <c r="N10" i="203"/>
  <c r="J10" i="203"/>
  <c r="P10" i="203"/>
  <c r="L10" i="203"/>
  <c r="H10" i="203"/>
  <c r="T10" i="203"/>
  <c r="T18" i="203"/>
  <c r="P18" i="203"/>
  <c r="L18" i="203"/>
  <c r="H18" i="203"/>
  <c r="V18" i="203"/>
  <c r="Q18" i="203"/>
  <c r="K18" i="203"/>
  <c r="S18" i="203"/>
  <c r="N18" i="203"/>
  <c r="I18" i="203"/>
  <c r="R18" i="203"/>
  <c r="M18" i="203"/>
  <c r="G18" i="203"/>
  <c r="O18" i="203"/>
  <c r="J18" i="203"/>
  <c r="U18" i="203"/>
  <c r="V19" i="203"/>
  <c r="R19" i="203"/>
  <c r="N19" i="203"/>
  <c r="J19" i="203"/>
  <c r="T19" i="203"/>
  <c r="O19" i="203"/>
  <c r="I19" i="203"/>
  <c r="Q19" i="203"/>
  <c r="L19" i="203"/>
  <c r="G19" i="203"/>
  <c r="U19" i="203"/>
  <c r="P19" i="203"/>
  <c r="K19" i="203"/>
  <c r="S19" i="203"/>
  <c r="M19" i="203"/>
  <c r="H19" i="203"/>
  <c r="T20" i="203"/>
  <c r="P20" i="203"/>
  <c r="L20" i="203"/>
  <c r="H20" i="203"/>
  <c r="R20" i="203"/>
  <c r="M20" i="203"/>
  <c r="G20" i="203"/>
  <c r="U20" i="203"/>
  <c r="O20" i="203"/>
  <c r="J20" i="203"/>
  <c r="S20" i="203"/>
  <c r="N20" i="203"/>
  <c r="I20" i="203"/>
  <c r="V20" i="203"/>
  <c r="Q20" i="203"/>
  <c r="K20" i="203"/>
  <c r="T16" i="203"/>
  <c r="P16" i="203"/>
  <c r="L16" i="203"/>
  <c r="H16" i="203"/>
  <c r="U16" i="203"/>
  <c r="O16" i="203"/>
  <c r="J16" i="203"/>
  <c r="R16" i="203"/>
  <c r="M16" i="203"/>
  <c r="G16" i="203"/>
  <c r="V16" i="203"/>
  <c r="Q16" i="203"/>
  <c r="K16" i="203"/>
  <c r="I16" i="203"/>
  <c r="S16" i="203"/>
  <c r="N16" i="203"/>
  <c r="K15" i="199"/>
  <c r="V15" i="199"/>
  <c r="N15" i="199"/>
  <c r="T15" i="199"/>
  <c r="P15" i="199"/>
  <c r="L15" i="199"/>
  <c r="H15" i="199"/>
  <c r="S15" i="199"/>
  <c r="O15" i="199"/>
  <c r="G15" i="199"/>
  <c r="R15" i="199"/>
  <c r="J15" i="199"/>
  <c r="M15" i="199"/>
  <c r="I15" i="199"/>
  <c r="U15" i="199"/>
  <c r="Q15" i="199"/>
  <c r="S19" i="200"/>
  <c r="O19" i="200"/>
  <c r="K19" i="200"/>
  <c r="G19" i="200"/>
  <c r="U19" i="200"/>
  <c r="P19" i="200"/>
  <c r="J19" i="200"/>
  <c r="V19" i="200"/>
  <c r="Q19" i="200"/>
  <c r="L19" i="200"/>
  <c r="M19" i="200"/>
  <c r="I19" i="200"/>
  <c r="R19" i="200"/>
  <c r="N19" i="200"/>
  <c r="T19" i="200"/>
  <c r="H19" i="200"/>
  <c r="V28" i="193"/>
  <c r="N28" i="193"/>
  <c r="L28" i="193"/>
  <c r="K28" i="193"/>
  <c r="M28" i="193"/>
  <c r="J28" i="193"/>
  <c r="H28" i="193"/>
  <c r="G28" i="193"/>
  <c r="I28" i="193"/>
  <c r="T28" i="193"/>
  <c r="S28" i="193"/>
  <c r="U28" i="193"/>
  <c r="R28" i="193"/>
  <c r="P28" i="193"/>
  <c r="O28" i="193"/>
  <c r="Q28" i="193"/>
  <c r="V19" i="199"/>
  <c r="R19" i="199"/>
  <c r="N19" i="199"/>
  <c r="J19" i="199"/>
  <c r="M19" i="199"/>
  <c r="U19" i="199"/>
  <c r="P19" i="199"/>
  <c r="K19" i="199"/>
  <c r="T19" i="199"/>
  <c r="O19" i="199"/>
  <c r="I19" i="199"/>
  <c r="S19" i="199"/>
  <c r="H19" i="199"/>
  <c r="Q19" i="199"/>
  <c r="L19" i="199"/>
  <c r="G19" i="199"/>
  <c r="V12" i="201"/>
  <c r="R12" i="201"/>
  <c r="N12" i="201"/>
  <c r="J12" i="201"/>
  <c r="Q12" i="201"/>
  <c r="L12" i="201"/>
  <c r="G12" i="201"/>
  <c r="S12" i="201"/>
  <c r="M12" i="201"/>
  <c r="H12" i="201"/>
  <c r="U12" i="201"/>
  <c r="K12" i="201"/>
  <c r="O12" i="201"/>
  <c r="T12" i="201"/>
  <c r="I12" i="201"/>
  <c r="P12" i="201"/>
  <c r="T18" i="201"/>
  <c r="P18" i="201"/>
  <c r="L18" i="201"/>
  <c r="H18" i="201"/>
  <c r="V18" i="201"/>
  <c r="Q18" i="201"/>
  <c r="K18" i="201"/>
  <c r="R18" i="201"/>
  <c r="M18" i="201"/>
  <c r="G18" i="201"/>
  <c r="O18" i="201"/>
  <c r="U18" i="201"/>
  <c r="S18" i="201"/>
  <c r="I18" i="201"/>
  <c r="N18" i="201"/>
  <c r="J18" i="201"/>
  <c r="V19" i="201"/>
  <c r="R19" i="201"/>
  <c r="N19" i="201"/>
  <c r="J19" i="201"/>
  <c r="T19" i="201"/>
  <c r="O19" i="201"/>
  <c r="I19" i="201"/>
  <c r="U19" i="201"/>
  <c r="P19" i="201"/>
  <c r="K19" i="201"/>
  <c r="S19" i="201"/>
  <c r="H19" i="201"/>
  <c r="L19" i="201"/>
  <c r="Q19" i="201"/>
  <c r="G19" i="201"/>
  <c r="M19" i="201"/>
  <c r="V21" i="201"/>
  <c r="R21" i="201"/>
  <c r="N21" i="201"/>
  <c r="J21" i="201"/>
  <c r="U21" i="201"/>
  <c r="P21" i="201"/>
  <c r="K21" i="201"/>
  <c r="Q21" i="201"/>
  <c r="L21" i="201"/>
  <c r="G21" i="201"/>
  <c r="O21" i="201"/>
  <c r="I21" i="201"/>
  <c r="S21" i="201"/>
  <c r="H21" i="201"/>
  <c r="M21" i="201"/>
  <c r="T21" i="201"/>
  <c r="U11" i="200"/>
  <c r="V11" i="200"/>
  <c r="Q11" i="200"/>
  <c r="M11" i="200"/>
  <c r="I11" i="200"/>
  <c r="J11" i="200"/>
  <c r="S11" i="200"/>
  <c r="H11" i="200"/>
  <c r="P11" i="200"/>
  <c r="K11" i="200"/>
  <c r="T11" i="200"/>
  <c r="O11" i="200"/>
  <c r="N11" i="200"/>
  <c r="L11" i="200"/>
  <c r="G11" i="200"/>
  <c r="R11" i="200"/>
  <c r="V17" i="199"/>
  <c r="N17" i="199"/>
  <c r="T17" i="199"/>
  <c r="P17" i="199"/>
  <c r="L17" i="199"/>
  <c r="H17" i="199"/>
  <c r="S17" i="199"/>
  <c r="O17" i="199"/>
  <c r="K17" i="199"/>
  <c r="G17" i="199"/>
  <c r="R17" i="199"/>
  <c r="J17" i="199"/>
  <c r="I17" i="199"/>
  <c r="U17" i="199"/>
  <c r="Q17" i="199"/>
  <c r="M17" i="199"/>
  <c r="V17" i="201"/>
  <c r="R17" i="201"/>
  <c r="N17" i="201"/>
  <c r="J17" i="201"/>
  <c r="S17" i="201"/>
  <c r="M17" i="201"/>
  <c r="H17" i="201"/>
  <c r="T17" i="201"/>
  <c r="O17" i="201"/>
  <c r="I17" i="201"/>
  <c r="L17" i="201"/>
  <c r="Q17" i="201"/>
  <c r="P17" i="201"/>
  <c r="U17" i="201"/>
  <c r="K17" i="201"/>
  <c r="G17" i="201"/>
  <c r="M11" i="199"/>
  <c r="T11" i="199"/>
  <c r="H11" i="199"/>
  <c r="V11" i="199"/>
  <c r="R11" i="199"/>
  <c r="N11" i="199"/>
  <c r="J11" i="199"/>
  <c r="U11" i="199"/>
  <c r="Q11" i="199"/>
  <c r="I11" i="199"/>
  <c r="P11" i="199"/>
  <c r="L11" i="199"/>
  <c r="O11" i="199"/>
  <c r="K11" i="199"/>
  <c r="G11" i="199"/>
  <c r="S11" i="199"/>
  <c r="S17" i="200"/>
  <c r="O17" i="200"/>
  <c r="K17" i="200"/>
  <c r="G17" i="200"/>
  <c r="U17" i="200"/>
  <c r="P17" i="200"/>
  <c r="J17" i="200"/>
  <c r="V17" i="200"/>
  <c r="N17" i="200"/>
  <c r="H17" i="200"/>
  <c r="T17" i="200"/>
  <c r="Q17" i="200"/>
  <c r="I17" i="200"/>
  <c r="M17" i="200"/>
  <c r="R17" i="200"/>
  <c r="L17" i="200"/>
  <c r="V10" i="201"/>
  <c r="R10" i="201"/>
  <c r="N10" i="201"/>
  <c r="J10" i="201"/>
  <c r="U10" i="201"/>
  <c r="P10" i="201"/>
  <c r="K10" i="201"/>
  <c r="Q10" i="201"/>
  <c r="L10" i="201"/>
  <c r="G10" i="201"/>
  <c r="O10" i="201"/>
  <c r="I10" i="201"/>
  <c r="S10" i="201"/>
  <c r="H10" i="201"/>
  <c r="M10" i="201"/>
  <c r="T10" i="201"/>
  <c r="U18" i="200"/>
  <c r="Q18" i="200"/>
  <c r="M18" i="200"/>
  <c r="I18" i="200"/>
  <c r="R18" i="200"/>
  <c r="S18" i="200"/>
  <c r="N18" i="200"/>
  <c r="H18" i="200"/>
  <c r="T18" i="200"/>
  <c r="K18" i="200"/>
  <c r="V18" i="200"/>
  <c r="L18" i="200"/>
  <c r="P18" i="200"/>
  <c r="J18" i="200"/>
  <c r="G18" i="200"/>
  <c r="O18" i="200"/>
  <c r="S12" i="200"/>
  <c r="O12" i="200"/>
  <c r="K12" i="200"/>
  <c r="G12" i="200"/>
  <c r="T12" i="200"/>
  <c r="N12" i="200"/>
  <c r="I12" i="200"/>
  <c r="J12" i="200"/>
  <c r="P12" i="200"/>
  <c r="R12" i="200"/>
  <c r="L12" i="200"/>
  <c r="Q12" i="200"/>
  <c r="V12" i="200"/>
  <c r="H12" i="200"/>
  <c r="M12" i="200"/>
  <c r="U12" i="200"/>
  <c r="T18" i="199"/>
  <c r="P18" i="199"/>
  <c r="L18" i="199"/>
  <c r="H18" i="199"/>
  <c r="K18" i="199"/>
  <c r="O18" i="199"/>
  <c r="R18" i="199"/>
  <c r="M18" i="199"/>
  <c r="G18" i="199"/>
  <c r="V18" i="199"/>
  <c r="Q18" i="199"/>
  <c r="U18" i="199"/>
  <c r="J18" i="199"/>
  <c r="S18" i="199"/>
  <c r="N18" i="199"/>
  <c r="I18" i="199"/>
  <c r="U16" i="200"/>
  <c r="Q16" i="200"/>
  <c r="M16" i="200"/>
  <c r="I16" i="200"/>
  <c r="R16" i="200"/>
  <c r="L16" i="200"/>
  <c r="G16" i="200"/>
  <c r="S16" i="200"/>
  <c r="K16" i="200"/>
  <c r="J16" i="200"/>
  <c r="T16" i="200"/>
  <c r="N16" i="200"/>
  <c r="P16" i="200"/>
  <c r="O16" i="200"/>
  <c r="H16" i="200"/>
  <c r="V16" i="200"/>
  <c r="O10" i="199"/>
  <c r="O12" i="199" s="1"/>
  <c r="G10" i="199"/>
  <c r="R10" i="199"/>
  <c r="J10" i="199"/>
  <c r="T10" i="199"/>
  <c r="P10" i="199"/>
  <c r="L10" i="199"/>
  <c r="H10" i="199"/>
  <c r="S10" i="199"/>
  <c r="K10" i="199"/>
  <c r="K12" i="199" s="1"/>
  <c r="V10" i="199"/>
  <c r="N10" i="199"/>
  <c r="Q10" i="199"/>
  <c r="Q12" i="199" s="1"/>
  <c r="M10" i="199"/>
  <c r="I10" i="199"/>
  <c r="U10" i="199"/>
  <c r="U12" i="199" s="1"/>
  <c r="S10" i="200"/>
  <c r="O10" i="200"/>
  <c r="K10" i="200"/>
  <c r="G10" i="200"/>
  <c r="Q10" i="200"/>
  <c r="J10" i="200"/>
  <c r="R10" i="200"/>
  <c r="M10" i="200"/>
  <c r="H10" i="200"/>
  <c r="V10" i="200"/>
  <c r="L10" i="200"/>
  <c r="U10" i="200"/>
  <c r="P10" i="200"/>
  <c r="P13" i="200" s="1"/>
  <c r="I10" i="200"/>
  <c r="T10" i="200"/>
  <c r="N10" i="200"/>
  <c r="T20" i="201"/>
  <c r="P20" i="201"/>
  <c r="L20" i="201"/>
  <c r="H20" i="201"/>
  <c r="R20" i="201"/>
  <c r="M20" i="201"/>
  <c r="G20" i="201"/>
  <c r="S20" i="201"/>
  <c r="N20" i="201"/>
  <c r="I20" i="201"/>
  <c r="V20" i="201"/>
  <c r="K20" i="201"/>
  <c r="Q20" i="201"/>
  <c r="O20" i="201"/>
  <c r="U20" i="201"/>
  <c r="J20" i="201"/>
  <c r="Q16" i="199"/>
  <c r="P16" i="199"/>
  <c r="V16" i="199"/>
  <c r="R16" i="199"/>
  <c r="N16" i="199"/>
  <c r="J16" i="199"/>
  <c r="U16" i="199"/>
  <c r="M16" i="199"/>
  <c r="I16" i="199"/>
  <c r="T16" i="199"/>
  <c r="L16" i="199"/>
  <c r="H16" i="199"/>
  <c r="O16" i="199"/>
  <c r="K16" i="199"/>
  <c r="G16" i="199"/>
  <c r="S16" i="199"/>
  <c r="T11" i="201"/>
  <c r="P11" i="201"/>
  <c r="L11" i="201"/>
  <c r="H11" i="201"/>
  <c r="S11" i="201"/>
  <c r="N11" i="201"/>
  <c r="I11" i="201"/>
  <c r="U11" i="201"/>
  <c r="O11" i="201"/>
  <c r="J11" i="201"/>
  <c r="R11" i="201"/>
  <c r="G11" i="201"/>
  <c r="V11" i="201"/>
  <c r="K11" i="201"/>
  <c r="Q11" i="201"/>
  <c r="M11" i="201"/>
  <c r="T13" i="201"/>
  <c r="P13" i="201"/>
  <c r="L13" i="201"/>
  <c r="H13" i="201"/>
  <c r="U13" i="201"/>
  <c r="O13" i="201"/>
  <c r="J13" i="201"/>
  <c r="V13" i="201"/>
  <c r="Q13" i="201"/>
  <c r="K13" i="201"/>
  <c r="N13" i="201"/>
  <c r="M13" i="201"/>
  <c r="I13" i="201"/>
  <c r="R13" i="201"/>
  <c r="G13" i="201"/>
  <c r="S13" i="201"/>
  <c r="U20" i="200"/>
  <c r="Q20" i="200"/>
  <c r="M20" i="200"/>
  <c r="I20" i="200"/>
  <c r="S20" i="200"/>
  <c r="N20" i="200"/>
  <c r="H20" i="200"/>
  <c r="T20" i="200"/>
  <c r="O20" i="200"/>
  <c r="J20" i="200"/>
  <c r="P20" i="200"/>
  <c r="L20" i="200"/>
  <c r="V20" i="200"/>
  <c r="R20" i="200"/>
  <c r="G20" i="200"/>
  <c r="K20" i="200"/>
  <c r="T22" i="193"/>
  <c r="P22" i="193"/>
  <c r="L22" i="193"/>
  <c r="H22" i="193"/>
  <c r="S22" i="193"/>
  <c r="N22" i="193"/>
  <c r="I22" i="193"/>
  <c r="R22" i="193"/>
  <c r="G22" i="193"/>
  <c r="U22" i="193"/>
  <c r="O22" i="193"/>
  <c r="J22" i="193"/>
  <c r="M22" i="193"/>
  <c r="V22" i="193"/>
  <c r="Q22" i="193"/>
  <c r="K22" i="193"/>
  <c r="R31" i="195"/>
  <c r="T11" i="196"/>
  <c r="P11" i="196"/>
  <c r="L11" i="196"/>
  <c r="H11" i="196"/>
  <c r="U11" i="196"/>
  <c r="Q11" i="196"/>
  <c r="M11" i="196"/>
  <c r="I11" i="196"/>
  <c r="R11" i="196"/>
  <c r="J11" i="196"/>
  <c r="O11" i="196"/>
  <c r="G11" i="196"/>
  <c r="S11" i="196"/>
  <c r="K11" i="196"/>
  <c r="N11" i="196"/>
  <c r="V11" i="196"/>
  <c r="S11" i="193"/>
  <c r="O11" i="193"/>
  <c r="K11" i="193"/>
  <c r="G11" i="193"/>
  <c r="R11" i="193"/>
  <c r="V11" i="193"/>
  <c r="J11" i="193"/>
  <c r="T11" i="193"/>
  <c r="P11" i="193"/>
  <c r="L11" i="193"/>
  <c r="H11" i="193"/>
  <c r="N11" i="193"/>
  <c r="Q11" i="193"/>
  <c r="M11" i="193"/>
  <c r="I11" i="193"/>
  <c r="U11" i="193"/>
  <c r="V26" i="193"/>
  <c r="R26" i="193"/>
  <c r="N26" i="193"/>
  <c r="J26" i="193"/>
  <c r="S26" i="193"/>
  <c r="M26" i="193"/>
  <c r="H26" i="193"/>
  <c r="Q26" i="193"/>
  <c r="L26" i="193"/>
  <c r="G26" i="193"/>
  <c r="T26" i="193"/>
  <c r="O26" i="193"/>
  <c r="I26" i="193"/>
  <c r="P26" i="193"/>
  <c r="K26" i="193"/>
  <c r="U26" i="193"/>
  <c r="V16" i="193"/>
  <c r="R16" i="193"/>
  <c r="N16" i="193"/>
  <c r="J16" i="193"/>
  <c r="Q16" i="193"/>
  <c r="L16" i="193"/>
  <c r="G16" i="193"/>
  <c r="K16" i="193"/>
  <c r="P16" i="193"/>
  <c r="S16" i="193"/>
  <c r="M16" i="193"/>
  <c r="H16" i="193"/>
  <c r="U16" i="193"/>
  <c r="O16" i="193"/>
  <c r="I16" i="193"/>
  <c r="T16" i="193"/>
  <c r="D17" i="195"/>
  <c r="V36" i="193"/>
  <c r="R36" i="193"/>
  <c r="N36" i="193"/>
  <c r="J36" i="193"/>
  <c r="Q36" i="193"/>
  <c r="L36" i="193"/>
  <c r="G36" i="193"/>
  <c r="U36" i="193"/>
  <c r="P36" i="193"/>
  <c r="K36" i="193"/>
  <c r="S36" i="193"/>
  <c r="M36" i="193"/>
  <c r="H36" i="193"/>
  <c r="T36" i="193"/>
  <c r="O36" i="193"/>
  <c r="I36" i="193"/>
  <c r="U12" i="193"/>
  <c r="Q12" i="193"/>
  <c r="M12" i="193"/>
  <c r="I12" i="193"/>
  <c r="P12" i="193"/>
  <c r="H12" i="193"/>
  <c r="T12" i="193"/>
  <c r="V12" i="193"/>
  <c r="R12" i="193"/>
  <c r="N12" i="193"/>
  <c r="J12" i="193"/>
  <c r="L12" i="193"/>
  <c r="O12" i="193"/>
  <c r="K12" i="193"/>
  <c r="G12" i="193"/>
  <c r="S12" i="193"/>
  <c r="V34" i="193"/>
  <c r="R34" i="193"/>
  <c r="N34" i="193"/>
  <c r="J34" i="193"/>
  <c r="U34" i="193"/>
  <c r="P34" i="193"/>
  <c r="K34" i="193"/>
  <c r="T34" i="193"/>
  <c r="O34" i="193"/>
  <c r="I34" i="193"/>
  <c r="Q34" i="193"/>
  <c r="L34" i="193"/>
  <c r="G34" i="193"/>
  <c r="M34" i="193"/>
  <c r="H34" i="193"/>
  <c r="S34" i="193"/>
  <c r="D9" i="195"/>
  <c r="D6" i="195"/>
  <c r="D20" i="195"/>
  <c r="D29" i="195"/>
  <c r="D25" i="195"/>
  <c r="D23" i="195"/>
  <c r="R32" i="195"/>
  <c r="D37" i="195"/>
  <c r="D22" i="195"/>
  <c r="D32" i="195"/>
  <c r="R37" i="195"/>
  <c r="T20" i="196"/>
  <c r="P20" i="196"/>
  <c r="L20" i="196"/>
  <c r="H20" i="196"/>
  <c r="S20" i="196"/>
  <c r="O20" i="196"/>
  <c r="K20" i="196"/>
  <c r="G20" i="196"/>
  <c r="U20" i="196"/>
  <c r="Q20" i="196"/>
  <c r="M20" i="196"/>
  <c r="I20" i="196"/>
  <c r="V20" i="196"/>
  <c r="R20" i="196"/>
  <c r="J20" i="196"/>
  <c r="N20" i="196"/>
  <c r="V19" i="196"/>
  <c r="R19" i="196"/>
  <c r="N19" i="196"/>
  <c r="J19" i="196"/>
  <c r="U19" i="196"/>
  <c r="Q19" i="196"/>
  <c r="M19" i="196"/>
  <c r="I19" i="196"/>
  <c r="S19" i="196"/>
  <c r="O19" i="196"/>
  <c r="K19" i="196"/>
  <c r="G19" i="196"/>
  <c r="H19" i="196"/>
  <c r="T19" i="196"/>
  <c r="L19" i="196"/>
  <c r="P19" i="196"/>
  <c r="T17" i="193"/>
  <c r="P17" i="193"/>
  <c r="L17" i="193"/>
  <c r="H17" i="193"/>
  <c r="U17" i="193"/>
  <c r="O17" i="193"/>
  <c r="J17" i="193"/>
  <c r="S17" i="193"/>
  <c r="I17" i="193"/>
  <c r="V17" i="193"/>
  <c r="Q17" i="193"/>
  <c r="K17" i="193"/>
  <c r="N17" i="193"/>
  <c r="R17" i="193"/>
  <c r="M17" i="193"/>
  <c r="G17" i="193"/>
  <c r="D3" i="195"/>
  <c r="D11" i="195"/>
  <c r="D10" i="195"/>
  <c r="D24" i="195"/>
  <c r="D30" i="195"/>
  <c r="R35" i="195"/>
  <c r="D27" i="195"/>
  <c r="D35" i="195"/>
  <c r="R30" i="195"/>
  <c r="S13" i="193"/>
  <c r="O13" i="193"/>
  <c r="K13" i="193"/>
  <c r="G13" i="193"/>
  <c r="J13" i="193"/>
  <c r="R13" i="193"/>
  <c r="T13" i="193"/>
  <c r="P13" i="193"/>
  <c r="L13" i="193"/>
  <c r="H13" i="193"/>
  <c r="V13" i="193"/>
  <c r="N13" i="193"/>
  <c r="M13" i="193"/>
  <c r="I13" i="193"/>
  <c r="U13" i="193"/>
  <c r="Q13" i="193"/>
  <c r="T33" i="193"/>
  <c r="P33" i="193"/>
  <c r="L33" i="193"/>
  <c r="H33" i="193"/>
  <c r="R33" i="193"/>
  <c r="M33" i="193"/>
  <c r="G33" i="193"/>
  <c r="V33" i="193"/>
  <c r="Q33" i="193"/>
  <c r="K33" i="193"/>
  <c r="S33" i="193"/>
  <c r="N33" i="193"/>
  <c r="I33" i="193"/>
  <c r="J33" i="193"/>
  <c r="U33" i="193"/>
  <c r="O33" i="193"/>
  <c r="D8" i="195"/>
  <c r="V32" i="193"/>
  <c r="R32" i="193"/>
  <c r="N32" i="193"/>
  <c r="J32" i="193"/>
  <c r="T32" i="193"/>
  <c r="O32" i="193"/>
  <c r="I32" i="193"/>
  <c r="S32" i="193"/>
  <c r="M32" i="193"/>
  <c r="H32" i="193"/>
  <c r="U32" i="193"/>
  <c r="P32" i="193"/>
  <c r="K32" i="193"/>
  <c r="G32" i="193"/>
  <c r="Q32" i="193"/>
  <c r="L32" i="193"/>
  <c r="V21" i="193"/>
  <c r="R21" i="193"/>
  <c r="N21" i="193"/>
  <c r="J21" i="193"/>
  <c r="U21" i="193"/>
  <c r="P21" i="193"/>
  <c r="K21" i="193"/>
  <c r="T21" i="193"/>
  <c r="O21" i="193"/>
  <c r="I21" i="193"/>
  <c r="Q21" i="193"/>
  <c r="L21" i="193"/>
  <c r="G21" i="193"/>
  <c r="S21" i="193"/>
  <c r="M21" i="193"/>
  <c r="H21" i="193"/>
  <c r="D5" i="195"/>
  <c r="D13" i="195"/>
  <c r="D12" i="195"/>
  <c r="R27" i="195"/>
  <c r="D15" i="195"/>
  <c r="R28" i="195"/>
  <c r="R36" i="195"/>
  <c r="D33" i="195"/>
  <c r="D14" i="195"/>
  <c r="D28" i="195"/>
  <c r="D36" i="195"/>
  <c r="T13" i="196"/>
  <c r="P13" i="196"/>
  <c r="L13" i="196"/>
  <c r="H13" i="196"/>
  <c r="S13" i="196"/>
  <c r="O13" i="196"/>
  <c r="K13" i="196"/>
  <c r="G13" i="196"/>
  <c r="U13" i="196"/>
  <c r="Q13" i="196"/>
  <c r="M13" i="196"/>
  <c r="I13" i="196"/>
  <c r="N13" i="196"/>
  <c r="J13" i="196"/>
  <c r="R13" i="196"/>
  <c r="V13" i="196"/>
  <c r="V12" i="196"/>
  <c r="R12" i="196"/>
  <c r="N12" i="196"/>
  <c r="J12" i="196"/>
  <c r="U12" i="196"/>
  <c r="Q12" i="196"/>
  <c r="S12" i="196"/>
  <c r="O12" i="196"/>
  <c r="K12" i="196"/>
  <c r="G12" i="196"/>
  <c r="P12" i="196"/>
  <c r="H12" i="196"/>
  <c r="M12" i="196"/>
  <c r="T12" i="196"/>
  <c r="I12" i="196"/>
  <c r="L12" i="196"/>
  <c r="D26" i="195"/>
  <c r="R33" i="195"/>
  <c r="V21" i="196"/>
  <c r="R21" i="196"/>
  <c r="N21" i="196"/>
  <c r="J21" i="196"/>
  <c r="U21" i="196"/>
  <c r="Q21" i="196"/>
  <c r="M21" i="196"/>
  <c r="I21" i="196"/>
  <c r="S21" i="196"/>
  <c r="O21" i="196"/>
  <c r="K21" i="196"/>
  <c r="G21" i="196"/>
  <c r="T21" i="196"/>
  <c r="P21" i="196"/>
  <c r="H21" i="196"/>
  <c r="L21" i="196"/>
  <c r="T20" i="193"/>
  <c r="P20" i="193"/>
  <c r="L20" i="193"/>
  <c r="L23" i="193" s="1"/>
  <c r="H20" i="193"/>
  <c r="R20" i="193"/>
  <c r="M20" i="193"/>
  <c r="G20" i="193"/>
  <c r="V20" i="193"/>
  <c r="Q20" i="193"/>
  <c r="K20" i="193"/>
  <c r="S20" i="193"/>
  <c r="N20" i="193"/>
  <c r="I20" i="193"/>
  <c r="O20" i="193"/>
  <c r="J20" i="193"/>
  <c r="U20" i="193"/>
  <c r="D4" i="195"/>
  <c r="T35" i="193"/>
  <c r="P35" i="193"/>
  <c r="L35" i="193"/>
  <c r="H35" i="193"/>
  <c r="S35" i="193"/>
  <c r="N35" i="193"/>
  <c r="I35" i="193"/>
  <c r="R35" i="193"/>
  <c r="M35" i="193"/>
  <c r="G35" i="193"/>
  <c r="U35" i="193"/>
  <c r="O35" i="193"/>
  <c r="J35" i="193"/>
  <c r="Q35" i="193"/>
  <c r="K35" i="193"/>
  <c r="V35" i="193"/>
  <c r="T27" i="193"/>
  <c r="P27" i="193"/>
  <c r="L27" i="193"/>
  <c r="H27" i="193"/>
  <c r="V27" i="193"/>
  <c r="Q27" i="193"/>
  <c r="K27" i="193"/>
  <c r="U27" i="193"/>
  <c r="O27" i="193"/>
  <c r="J27" i="193"/>
  <c r="R27" i="193"/>
  <c r="M27" i="193"/>
  <c r="G27" i="193"/>
  <c r="S27" i="193"/>
  <c r="N27" i="193"/>
  <c r="I27" i="193"/>
  <c r="U10" i="193"/>
  <c r="Q10" i="193"/>
  <c r="M10" i="193"/>
  <c r="I10" i="193"/>
  <c r="T10" i="193"/>
  <c r="L10" i="193"/>
  <c r="H10" i="193"/>
  <c r="H14" i="193" s="1"/>
  <c r="V10" i="193"/>
  <c r="R10" i="193"/>
  <c r="N10" i="193"/>
  <c r="J10" i="193"/>
  <c r="P10" i="193"/>
  <c r="G10" i="193"/>
  <c r="S10" i="193"/>
  <c r="O10" i="193"/>
  <c r="K10" i="193"/>
  <c r="T25" i="193"/>
  <c r="P25" i="193"/>
  <c r="L25" i="193"/>
  <c r="H25" i="193"/>
  <c r="U25" i="193"/>
  <c r="O25" i="193"/>
  <c r="J25" i="193"/>
  <c r="S25" i="193"/>
  <c r="N25" i="193"/>
  <c r="I25" i="193"/>
  <c r="V25" i="193"/>
  <c r="Q25" i="193"/>
  <c r="K25" i="193"/>
  <c r="M25" i="193"/>
  <c r="G25" i="193"/>
  <c r="R25" i="193"/>
  <c r="D7" i="195"/>
  <c r="D38" i="195"/>
  <c r="D16" i="195"/>
  <c r="D34" i="195"/>
  <c r="D21" i="195"/>
  <c r="D19" i="195"/>
  <c r="D31" i="195"/>
  <c r="V10" i="196"/>
  <c r="R10" i="196"/>
  <c r="N10" i="196"/>
  <c r="J10" i="196"/>
  <c r="S10" i="196"/>
  <c r="O10" i="196"/>
  <c r="K10" i="196"/>
  <c r="G10" i="196"/>
  <c r="T10" i="196"/>
  <c r="L10" i="196"/>
  <c r="Q10" i="196"/>
  <c r="I10" i="196"/>
  <c r="U10" i="196"/>
  <c r="M10" i="196"/>
  <c r="P10" i="196"/>
  <c r="H10" i="196"/>
  <c r="R34" i="195"/>
  <c r="D18" i="195"/>
  <c r="R29" i="195"/>
  <c r="R38" i="195"/>
  <c r="T18" i="196"/>
  <c r="P18" i="196"/>
  <c r="L18" i="196"/>
  <c r="H18" i="196"/>
  <c r="S18" i="196"/>
  <c r="O18" i="196"/>
  <c r="K18" i="196"/>
  <c r="G18" i="196"/>
  <c r="U18" i="196"/>
  <c r="Q18" i="196"/>
  <c r="M18" i="196"/>
  <c r="I18" i="196"/>
  <c r="J18" i="196"/>
  <c r="V18" i="196"/>
  <c r="N18" i="196"/>
  <c r="R18" i="196"/>
  <c r="V17" i="196"/>
  <c r="R17" i="196"/>
  <c r="N17" i="196"/>
  <c r="J17" i="196"/>
  <c r="U17" i="196"/>
  <c r="Q17" i="196"/>
  <c r="M17" i="196"/>
  <c r="I17" i="196"/>
  <c r="S17" i="196"/>
  <c r="O17" i="196"/>
  <c r="K17" i="196"/>
  <c r="G17" i="196"/>
  <c r="L17" i="196"/>
  <c r="H17" i="196"/>
  <c r="P17" i="196"/>
  <c r="T17" i="196"/>
  <c r="V17" i="192"/>
  <c r="R17" i="192"/>
  <c r="N17" i="192"/>
  <c r="J17" i="192"/>
  <c r="L17" i="192"/>
  <c r="U17" i="192"/>
  <c r="Q17" i="192"/>
  <c r="M17" i="192"/>
  <c r="I17" i="192"/>
  <c r="T17" i="192"/>
  <c r="H17" i="192"/>
  <c r="S17" i="192"/>
  <c r="O17" i="192"/>
  <c r="K17" i="192"/>
  <c r="G17" i="192"/>
  <c r="P17" i="192"/>
  <c r="T18" i="192"/>
  <c r="P18" i="192"/>
  <c r="L18" i="192"/>
  <c r="H18" i="192"/>
  <c r="N18" i="192"/>
  <c r="S18" i="192"/>
  <c r="O18" i="192"/>
  <c r="K18" i="192"/>
  <c r="G18" i="192"/>
  <c r="V18" i="192"/>
  <c r="J18" i="192"/>
  <c r="U18" i="192"/>
  <c r="Q18" i="192"/>
  <c r="M18" i="192"/>
  <c r="I18" i="192"/>
  <c r="R18" i="192"/>
  <c r="V19" i="192"/>
  <c r="R19" i="192"/>
  <c r="N19" i="192"/>
  <c r="J19" i="192"/>
  <c r="T19" i="192"/>
  <c r="H19" i="192"/>
  <c r="U19" i="192"/>
  <c r="Q19" i="192"/>
  <c r="M19" i="192"/>
  <c r="I19" i="192"/>
  <c r="P19" i="192"/>
  <c r="S19" i="192"/>
  <c r="O19" i="192"/>
  <c r="K19" i="192"/>
  <c r="G19" i="192"/>
  <c r="L19" i="192"/>
  <c r="T10" i="192"/>
  <c r="P10" i="192"/>
  <c r="L10" i="192"/>
  <c r="H10" i="192"/>
  <c r="O10" i="192"/>
  <c r="V10" i="192"/>
  <c r="J10" i="192"/>
  <c r="S10" i="192"/>
  <c r="G10" i="192"/>
  <c r="N10" i="192"/>
  <c r="U10" i="192"/>
  <c r="Q10" i="192"/>
  <c r="M10" i="192"/>
  <c r="I10" i="192"/>
  <c r="K10" i="192"/>
  <c r="R10" i="192"/>
  <c r="T20" i="192"/>
  <c r="P20" i="192"/>
  <c r="L20" i="192"/>
  <c r="H20" i="192"/>
  <c r="N20" i="192"/>
  <c r="S20" i="192"/>
  <c r="O20" i="192"/>
  <c r="K20" i="192"/>
  <c r="G20" i="192"/>
  <c r="V20" i="192"/>
  <c r="J20" i="192"/>
  <c r="U20" i="192"/>
  <c r="Q20" i="192"/>
  <c r="M20" i="192"/>
  <c r="I20" i="192"/>
  <c r="R20" i="192"/>
  <c r="V21" i="192"/>
  <c r="R21" i="192"/>
  <c r="N21" i="192"/>
  <c r="J21" i="192"/>
  <c r="H21" i="192"/>
  <c r="U21" i="192"/>
  <c r="Q21" i="192"/>
  <c r="M21" i="192"/>
  <c r="I21" i="192"/>
  <c r="T21" i="192"/>
  <c r="P21" i="192"/>
  <c r="L21" i="192"/>
  <c r="S21" i="192"/>
  <c r="O21" i="192"/>
  <c r="K21" i="192"/>
  <c r="G21" i="192"/>
  <c r="T12" i="192"/>
  <c r="P12" i="192"/>
  <c r="L12" i="192"/>
  <c r="H12" i="192"/>
  <c r="V12" i="192"/>
  <c r="J12" i="192"/>
  <c r="S12" i="192"/>
  <c r="O12" i="192"/>
  <c r="K12" i="192"/>
  <c r="G12" i="192"/>
  <c r="N12" i="192"/>
  <c r="U12" i="192"/>
  <c r="Q12" i="192"/>
  <c r="M12" i="192"/>
  <c r="I12" i="192"/>
  <c r="R12" i="192"/>
  <c r="V13" i="192"/>
  <c r="R13" i="192"/>
  <c r="N13" i="192"/>
  <c r="J13" i="192"/>
  <c r="P13" i="192"/>
  <c r="U13" i="192"/>
  <c r="Q13" i="192"/>
  <c r="M13" i="192"/>
  <c r="I13" i="192"/>
  <c r="T13" i="192"/>
  <c r="H13" i="192"/>
  <c r="S13" i="192"/>
  <c r="O13" i="192"/>
  <c r="K13" i="192"/>
  <c r="G13" i="192"/>
  <c r="L13" i="192"/>
  <c r="V11" i="192"/>
  <c r="R11" i="192"/>
  <c r="N11" i="192"/>
  <c r="J11" i="192"/>
  <c r="U11" i="192"/>
  <c r="M11" i="192"/>
  <c r="L11" i="192"/>
  <c r="Q11" i="192"/>
  <c r="I11" i="192"/>
  <c r="T11" i="192"/>
  <c r="H11" i="192"/>
  <c r="S11" i="192"/>
  <c r="O11" i="192"/>
  <c r="K11" i="192"/>
  <c r="G11" i="192"/>
  <c r="P11" i="192"/>
  <c r="T17" i="191"/>
  <c r="P17" i="191"/>
  <c r="L17" i="191"/>
  <c r="H17" i="191"/>
  <c r="N17" i="191"/>
  <c r="S17" i="191"/>
  <c r="O17" i="191"/>
  <c r="K17" i="191"/>
  <c r="G17" i="191"/>
  <c r="R17" i="191"/>
  <c r="U17" i="191"/>
  <c r="Q17" i="191"/>
  <c r="M17" i="191"/>
  <c r="I17" i="191"/>
  <c r="V17" i="191"/>
  <c r="J17" i="191"/>
  <c r="V12" i="191"/>
  <c r="R12" i="191"/>
  <c r="N12" i="191"/>
  <c r="J12" i="191"/>
  <c r="P12" i="191"/>
  <c r="H12" i="191"/>
  <c r="U12" i="191"/>
  <c r="Q12" i="191"/>
  <c r="M12" i="191"/>
  <c r="I12" i="191"/>
  <c r="L12" i="191"/>
  <c r="S12" i="191"/>
  <c r="O12" i="191"/>
  <c r="K12" i="191"/>
  <c r="G12" i="191"/>
  <c r="T12" i="191"/>
  <c r="T19" i="191"/>
  <c r="P19" i="191"/>
  <c r="L19" i="191"/>
  <c r="H19" i="191"/>
  <c r="R19" i="191"/>
  <c r="J19" i="191"/>
  <c r="S19" i="191"/>
  <c r="O19" i="191"/>
  <c r="K19" i="191"/>
  <c r="G19" i="191"/>
  <c r="V19" i="191"/>
  <c r="N19" i="191"/>
  <c r="U19" i="191"/>
  <c r="Q19" i="191"/>
  <c r="M19" i="191"/>
  <c r="I19" i="191"/>
  <c r="V18" i="191"/>
  <c r="R18" i="191"/>
  <c r="N18" i="191"/>
  <c r="J18" i="191"/>
  <c r="T18" i="191"/>
  <c r="H18" i="191"/>
  <c r="U18" i="191"/>
  <c r="Q18" i="191"/>
  <c r="M18" i="191"/>
  <c r="I18" i="191"/>
  <c r="P18" i="191"/>
  <c r="S18" i="191"/>
  <c r="O18" i="191"/>
  <c r="K18" i="191"/>
  <c r="G18" i="191"/>
  <c r="L18" i="191"/>
  <c r="V16" i="191"/>
  <c r="R16" i="191"/>
  <c r="N16" i="191"/>
  <c r="J16" i="191"/>
  <c r="L16" i="191"/>
  <c r="U16" i="191"/>
  <c r="Q16" i="191"/>
  <c r="M16" i="191"/>
  <c r="I16" i="191"/>
  <c r="T16" i="191"/>
  <c r="H16" i="191"/>
  <c r="S16" i="191"/>
  <c r="O16" i="191"/>
  <c r="K16" i="191"/>
  <c r="G16" i="191"/>
  <c r="P16" i="191"/>
  <c r="T11" i="191"/>
  <c r="P11" i="191"/>
  <c r="L11" i="191"/>
  <c r="H11" i="191"/>
  <c r="N11" i="191"/>
  <c r="S11" i="191"/>
  <c r="O11" i="191"/>
  <c r="K11" i="191"/>
  <c r="G11" i="191"/>
  <c r="R11" i="191"/>
  <c r="U11" i="191"/>
  <c r="Q11" i="191"/>
  <c r="M11" i="191"/>
  <c r="I11" i="191"/>
  <c r="V11" i="191"/>
  <c r="J11" i="191"/>
  <c r="V10" i="191"/>
  <c r="R10" i="191"/>
  <c r="R13" i="191" s="1"/>
  <c r="N10" i="191"/>
  <c r="J10" i="191"/>
  <c r="J13" i="191" s="1"/>
  <c r="T10" i="191"/>
  <c r="H10" i="191"/>
  <c r="U10" i="191"/>
  <c r="U13" i="191" s="1"/>
  <c r="Q10" i="191"/>
  <c r="Q13" i="191" s="1"/>
  <c r="M10" i="191"/>
  <c r="M13" i="191" s="1"/>
  <c r="I10" i="191"/>
  <c r="L10" i="191"/>
  <c r="L13" i="191" s="1"/>
  <c r="S10" i="191"/>
  <c r="O10" i="191"/>
  <c r="K10" i="191"/>
  <c r="G10" i="191"/>
  <c r="P10" i="191"/>
  <c r="V20" i="191"/>
  <c r="R20" i="191"/>
  <c r="N20" i="191"/>
  <c r="J20" i="191"/>
  <c r="U20" i="191"/>
  <c r="Q20" i="191"/>
  <c r="M20" i="191"/>
  <c r="I20" i="191"/>
  <c r="T20" i="191"/>
  <c r="P20" i="191"/>
  <c r="L20" i="191"/>
  <c r="S20" i="191"/>
  <c r="O20" i="191"/>
  <c r="K20" i="191"/>
  <c r="G20" i="191"/>
  <c r="H20" i="191"/>
  <c r="G18" i="185"/>
  <c r="K18" i="185"/>
  <c r="O18" i="185"/>
  <c r="S18" i="185"/>
  <c r="J18" i="185"/>
  <c r="V18" i="185"/>
  <c r="H18" i="185"/>
  <c r="L18" i="185"/>
  <c r="P18" i="185"/>
  <c r="T18" i="185"/>
  <c r="R18" i="185"/>
  <c r="I18" i="185"/>
  <c r="M18" i="185"/>
  <c r="Q18" i="185"/>
  <c r="U18" i="185"/>
  <c r="N18" i="185"/>
  <c r="G20" i="185"/>
  <c r="K20" i="185"/>
  <c r="O20" i="185"/>
  <c r="S20" i="185"/>
  <c r="N20" i="185"/>
  <c r="H20" i="185"/>
  <c r="L20" i="185"/>
  <c r="P20" i="185"/>
  <c r="T20" i="185"/>
  <c r="J20" i="185"/>
  <c r="V20" i="185"/>
  <c r="I20" i="185"/>
  <c r="M20" i="185"/>
  <c r="Q20" i="185"/>
  <c r="U20" i="185"/>
  <c r="R20" i="185"/>
  <c r="G17" i="185"/>
  <c r="H17" i="185"/>
  <c r="L17" i="185"/>
  <c r="P17" i="185"/>
  <c r="T17" i="185"/>
  <c r="S17" i="185"/>
  <c r="I17" i="185"/>
  <c r="M17" i="185"/>
  <c r="Q17" i="185"/>
  <c r="U17" i="185"/>
  <c r="O17" i="185"/>
  <c r="J17" i="185"/>
  <c r="N17" i="185"/>
  <c r="R17" i="185"/>
  <c r="V17" i="185"/>
  <c r="K17" i="185"/>
  <c r="G19" i="185"/>
  <c r="K19" i="185"/>
  <c r="O19" i="185"/>
  <c r="S19" i="185"/>
  <c r="R19" i="185"/>
  <c r="H19" i="185"/>
  <c r="L19" i="185"/>
  <c r="P19" i="185"/>
  <c r="T19" i="185"/>
  <c r="N19" i="185"/>
  <c r="I19" i="185"/>
  <c r="M19" i="185"/>
  <c r="Q19" i="185"/>
  <c r="U19" i="185"/>
  <c r="J19" i="185"/>
  <c r="V19" i="185"/>
  <c r="G21" i="185"/>
  <c r="K21" i="185"/>
  <c r="O21" i="185"/>
  <c r="S21" i="185"/>
  <c r="J21" i="185"/>
  <c r="V21" i="185"/>
  <c r="H21" i="185"/>
  <c r="L21" i="185"/>
  <c r="P21" i="185"/>
  <c r="T21" i="185"/>
  <c r="R21" i="185"/>
  <c r="I21" i="185"/>
  <c r="M21" i="185"/>
  <c r="Q21" i="185"/>
  <c r="U21" i="185"/>
  <c r="N21" i="185"/>
  <c r="V12" i="185"/>
  <c r="R12" i="185"/>
  <c r="N12" i="185"/>
  <c r="J12" i="185"/>
  <c r="U12" i="185"/>
  <c r="Q12" i="185"/>
  <c r="M12" i="185"/>
  <c r="I12" i="185"/>
  <c r="T12" i="185"/>
  <c r="L12" i="185"/>
  <c r="S12" i="185"/>
  <c r="K12" i="185"/>
  <c r="H12" i="185"/>
  <c r="O12" i="185"/>
  <c r="G12" i="185"/>
  <c r="P12" i="185"/>
  <c r="S11" i="185"/>
  <c r="O11" i="185"/>
  <c r="K11" i="185"/>
  <c r="G11" i="185"/>
  <c r="R11" i="185"/>
  <c r="M11" i="185"/>
  <c r="H11" i="185"/>
  <c r="V11" i="185"/>
  <c r="Q11" i="185"/>
  <c r="L11" i="185"/>
  <c r="U11" i="185"/>
  <c r="J11" i="185"/>
  <c r="T11" i="185"/>
  <c r="N11" i="185"/>
  <c r="I11" i="185"/>
  <c r="P11" i="185"/>
  <c r="T13" i="185"/>
  <c r="P13" i="185"/>
  <c r="L13" i="185"/>
  <c r="H13" i="185"/>
  <c r="S13" i="185"/>
  <c r="O13" i="185"/>
  <c r="K13" i="185"/>
  <c r="G13" i="185"/>
  <c r="R13" i="185"/>
  <c r="J13" i="185"/>
  <c r="Q13" i="185"/>
  <c r="I13" i="185"/>
  <c r="N13" i="185"/>
  <c r="U13" i="185"/>
  <c r="M13" i="185"/>
  <c r="V13" i="185"/>
  <c r="U10" i="185"/>
  <c r="Q10" i="185"/>
  <c r="M10" i="185"/>
  <c r="I10" i="185"/>
  <c r="T10" i="185"/>
  <c r="O10" i="185"/>
  <c r="O14" i="185" s="1"/>
  <c r="J10" i="185"/>
  <c r="S10" i="185"/>
  <c r="N10" i="185"/>
  <c r="H10" i="185"/>
  <c r="R10" i="185"/>
  <c r="G10" i="185"/>
  <c r="V10" i="185"/>
  <c r="P10" i="185"/>
  <c r="K10" i="185"/>
  <c r="L10" i="185"/>
  <c r="D27" i="119"/>
  <c r="D38" i="119"/>
  <c r="D28" i="119"/>
  <c r="R31" i="119"/>
  <c r="R38" i="119"/>
  <c r="R33" i="119"/>
  <c r="R32" i="119"/>
  <c r="D37" i="119"/>
  <c r="R27" i="119"/>
  <c r="D34" i="119"/>
  <c r="D33" i="119"/>
  <c r="D3" i="119"/>
  <c r="D36" i="119"/>
  <c r="D30" i="119"/>
  <c r="R30" i="119"/>
  <c r="R29" i="119"/>
  <c r="R28" i="119"/>
  <c r="D35" i="119"/>
  <c r="D29" i="119"/>
  <c r="D31" i="119"/>
  <c r="D32" i="119"/>
  <c r="R35" i="119"/>
  <c r="R37" i="119"/>
  <c r="R34" i="119"/>
  <c r="R36" i="11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T29" i="84"/>
  <c r="U29" i="84"/>
  <c r="U32" i="84" s="1"/>
  <c r="V29" i="84"/>
  <c r="S29" i="84"/>
  <c r="S32" i="84" s="1"/>
  <c r="M29" i="84"/>
  <c r="N29" i="84"/>
  <c r="K29" i="84"/>
  <c r="L29" i="84"/>
  <c r="Q29" i="84"/>
  <c r="R29" i="84"/>
  <c r="O29" i="84"/>
  <c r="P29" i="84"/>
  <c r="I29" i="84"/>
  <c r="J29" i="84"/>
  <c r="G29" i="84"/>
  <c r="H29" i="84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0" i="247"/>
  <c r="E26" i="247"/>
  <c r="E14" i="247"/>
  <c r="E25" i="247"/>
  <c r="E35" i="247"/>
  <c r="E34" i="247"/>
  <c r="S33" i="247"/>
  <c r="S31" i="247"/>
  <c r="E15" i="247"/>
  <c r="E21" i="247"/>
  <c r="E20" i="247"/>
  <c r="E28" i="247"/>
  <c r="E3" i="247"/>
  <c r="S27" i="247"/>
  <c r="E32" i="247"/>
  <c r="E29" i="247"/>
  <c r="E8" i="247"/>
  <c r="E31" i="247"/>
  <c r="E37" i="247"/>
  <c r="E9" i="247"/>
  <c r="E11" i="247"/>
  <c r="E19" i="247"/>
  <c r="E30" i="247"/>
  <c r="E7" i="247"/>
  <c r="E24" i="247"/>
  <c r="E18" i="247"/>
  <c r="E38" i="247"/>
  <c r="E36" i="247"/>
  <c r="E6" i="247"/>
  <c r="E22" i="247"/>
  <c r="E27" i="247"/>
  <c r="S38" i="247"/>
  <c r="E13" i="247"/>
  <c r="E4" i="247"/>
  <c r="E17" i="247"/>
  <c r="E33" i="247"/>
  <c r="E16" i="247"/>
  <c r="E5" i="247"/>
  <c r="E23" i="247"/>
  <c r="E12" i="247"/>
  <c r="S34" i="247"/>
  <c r="S28" i="247"/>
  <c r="S36" i="247"/>
  <c r="S30" i="247"/>
  <c r="S29" i="247"/>
  <c r="S32" i="247"/>
  <c r="S37" i="247"/>
  <c r="S35" i="247"/>
  <c r="E19" i="244"/>
  <c r="E12" i="244"/>
  <c r="E26" i="244"/>
  <c r="S32" i="244"/>
  <c r="E16" i="244"/>
  <c r="E34" i="244"/>
  <c r="E35" i="244"/>
  <c r="E15" i="244"/>
  <c r="E23" i="244"/>
  <c r="E20" i="244"/>
  <c r="S36" i="244"/>
  <c r="E8" i="244"/>
  <c r="E22" i="244"/>
  <c r="E31" i="244"/>
  <c r="E9" i="244"/>
  <c r="E37" i="244"/>
  <c r="E13" i="244"/>
  <c r="E21" i="244"/>
  <c r="E25" i="244"/>
  <c r="E28" i="244"/>
  <c r="E5" i="244"/>
  <c r="E17" i="244"/>
  <c r="E38" i="244"/>
  <c r="E10" i="244"/>
  <c r="E7" i="244"/>
  <c r="E27" i="244"/>
  <c r="E11" i="244"/>
  <c r="E4" i="244"/>
  <c r="E30" i="244"/>
  <c r="E3" i="244"/>
  <c r="E29" i="244"/>
  <c r="E32" i="244"/>
  <c r="E24" i="244"/>
  <c r="E14" i="244"/>
  <c r="S30" i="244"/>
  <c r="S33" i="244"/>
  <c r="E18" i="244"/>
  <c r="E33" i="244"/>
  <c r="E36" i="244"/>
  <c r="E6" i="244"/>
  <c r="S34" i="244"/>
  <c r="S38" i="244"/>
  <c r="S29" i="244"/>
  <c r="S35" i="244"/>
  <c r="S28" i="244"/>
  <c r="S31" i="244"/>
  <c r="S27" i="244"/>
  <c r="S37" i="244"/>
  <c r="E13" i="238"/>
  <c r="E17" i="238"/>
  <c r="E33" i="238"/>
  <c r="E6" i="240"/>
  <c r="E18" i="242"/>
  <c r="E38" i="242"/>
  <c r="E14" i="242"/>
  <c r="E21" i="238"/>
  <c r="E24" i="240"/>
  <c r="E10" i="240"/>
  <c r="E15" i="240"/>
  <c r="E13" i="242"/>
  <c r="E24" i="242"/>
  <c r="E35" i="242"/>
  <c r="E29" i="242"/>
  <c r="E15" i="238"/>
  <c r="E30" i="238"/>
  <c r="E6" i="238"/>
  <c r="E17" i="240"/>
  <c r="E7" i="240"/>
  <c r="E4" i="242"/>
  <c r="E16" i="242"/>
  <c r="E11" i="238"/>
  <c r="E12" i="238"/>
  <c r="E35" i="238"/>
  <c r="E3" i="242"/>
  <c r="S29" i="238"/>
  <c r="E31" i="240"/>
  <c r="E3" i="240"/>
  <c r="E32" i="240"/>
  <c r="E38" i="240"/>
  <c r="E29" i="240"/>
  <c r="E12" i="242"/>
  <c r="E15" i="242"/>
  <c r="S28" i="242"/>
  <c r="S38" i="242"/>
  <c r="E19" i="238"/>
  <c r="E20" i="238"/>
  <c r="E4" i="240"/>
  <c r="E10" i="238"/>
  <c r="E5" i="240"/>
  <c r="E32" i="238"/>
  <c r="E28" i="240"/>
  <c r="E25" i="242"/>
  <c r="E6" i="242"/>
  <c r="E7" i="242"/>
  <c r="E16" i="240"/>
  <c r="E35" i="240"/>
  <c r="E21" i="242"/>
  <c r="E32" i="242"/>
  <c r="E33" i="242"/>
  <c r="E23" i="238"/>
  <c r="E24" i="238"/>
  <c r="E8" i="240"/>
  <c r="E14" i="238"/>
  <c r="E34" i="238"/>
  <c r="E9" i="240"/>
  <c r="E26" i="240"/>
  <c r="E22" i="242"/>
  <c r="E25" i="238"/>
  <c r="E37" i="238"/>
  <c r="E14" i="240"/>
  <c r="E10" i="242"/>
  <c r="E34" i="242"/>
  <c r="E22" i="240"/>
  <c r="E34" i="240"/>
  <c r="E5" i="242"/>
  <c r="E30" i="242"/>
  <c r="E18" i="240"/>
  <c r="E5" i="238"/>
  <c r="E25" i="240"/>
  <c r="E8" i="242"/>
  <c r="E27" i="242"/>
  <c r="E11" i="242"/>
  <c r="E36" i="242"/>
  <c r="E37" i="242"/>
  <c r="E16" i="238"/>
  <c r="E23" i="240"/>
  <c r="E27" i="238"/>
  <c r="E12" i="240"/>
  <c r="E18" i="238"/>
  <c r="E38" i="238"/>
  <c r="E13" i="240"/>
  <c r="E19" i="240"/>
  <c r="E17" i="242"/>
  <c r="E36" i="240"/>
  <c r="S33" i="242"/>
  <c r="E3" i="238"/>
  <c r="E4" i="238"/>
  <c r="E31" i="238"/>
  <c r="E20" i="240"/>
  <c r="E26" i="238"/>
  <c r="E21" i="240"/>
  <c r="E11" i="240"/>
  <c r="S36" i="240"/>
  <c r="E9" i="242"/>
  <c r="E33" i="240"/>
  <c r="E20" i="242"/>
  <c r="E23" i="242"/>
  <c r="S32" i="242"/>
  <c r="S36" i="238"/>
  <c r="E22" i="238"/>
  <c r="S30" i="240"/>
  <c r="E19" i="242"/>
  <c r="E31" i="242"/>
  <c r="E7" i="238"/>
  <c r="E8" i="238"/>
  <c r="S32" i="238"/>
  <c r="E28" i="238"/>
  <c r="E27" i="240"/>
  <c r="S31" i="242"/>
  <c r="E29" i="238"/>
  <c r="S38" i="238"/>
  <c r="S38" i="240"/>
  <c r="S35" i="242"/>
  <c r="E9" i="238"/>
  <c r="E36" i="238"/>
  <c r="E30" i="240"/>
  <c r="E37" i="240"/>
  <c r="E26" i="242"/>
  <c r="E28" i="242"/>
  <c r="S28" i="238"/>
  <c r="S33" i="240"/>
  <c r="S31" i="238"/>
  <c r="S37" i="242"/>
  <c r="S34" i="242"/>
  <c r="S33" i="238"/>
  <c r="S29" i="240"/>
  <c r="S32" i="240"/>
  <c r="S28" i="240"/>
  <c r="S36" i="242"/>
  <c r="S37" i="238"/>
  <c r="S34" i="238"/>
  <c r="S27" i="240"/>
  <c r="S34" i="240"/>
  <c r="S30" i="238"/>
  <c r="S35" i="238"/>
  <c r="S37" i="240"/>
  <c r="S29" i="242"/>
  <c r="S35" i="240"/>
  <c r="S27" i="238"/>
  <c r="S30" i="242"/>
  <c r="S31" i="240"/>
  <c r="S27" i="242"/>
  <c r="E27" i="236"/>
  <c r="E19" i="236"/>
  <c r="E20" i="236"/>
  <c r="E10" i="236"/>
  <c r="E23" i="236"/>
  <c r="E8" i="236"/>
  <c r="E34" i="236"/>
  <c r="S27" i="236"/>
  <c r="E9" i="236"/>
  <c r="E25" i="236"/>
  <c r="S34" i="236"/>
  <c r="S37" i="236"/>
  <c r="E29" i="236"/>
  <c r="E13" i="236"/>
  <c r="E7" i="236"/>
  <c r="E24" i="236"/>
  <c r="E18" i="236"/>
  <c r="E36" i="236"/>
  <c r="E35" i="236"/>
  <c r="E16" i="236"/>
  <c r="E6" i="236"/>
  <c r="E3" i="236"/>
  <c r="E4" i="236"/>
  <c r="E30" i="236"/>
  <c r="E26" i="236"/>
  <c r="E32" i="236"/>
  <c r="E14" i="236"/>
  <c r="E33" i="236"/>
  <c r="E37" i="236"/>
  <c r="E17" i="236"/>
  <c r="S29" i="236"/>
  <c r="E5" i="236"/>
  <c r="E21" i="236"/>
  <c r="S30" i="236"/>
  <c r="S33" i="236"/>
  <c r="E15" i="236"/>
  <c r="E12" i="236"/>
  <c r="E38" i="236"/>
  <c r="E28" i="236"/>
  <c r="E11" i="236"/>
  <c r="E31" i="236"/>
  <c r="E22" i="236"/>
  <c r="S38" i="236"/>
  <c r="S35" i="236"/>
  <c r="S31" i="236"/>
  <c r="S36" i="236"/>
  <c r="S28" i="236"/>
  <c r="S32" i="236"/>
  <c r="E26" i="232"/>
  <c r="E16" i="232"/>
  <c r="E15" i="234"/>
  <c r="S27" i="234"/>
  <c r="E28" i="232"/>
  <c r="E5" i="232"/>
  <c r="E20" i="232"/>
  <c r="E4" i="234"/>
  <c r="E9" i="234"/>
  <c r="E19" i="234"/>
  <c r="E38" i="234"/>
  <c r="E24" i="232"/>
  <c r="E13" i="234"/>
  <c r="E17" i="234"/>
  <c r="E23" i="234"/>
  <c r="S31" i="234"/>
  <c r="E12" i="232"/>
  <c r="E11" i="234"/>
  <c r="E6" i="232"/>
  <c r="E18" i="232"/>
  <c r="E21" i="232"/>
  <c r="E27" i="232"/>
  <c r="E14" i="234"/>
  <c r="E20" i="234"/>
  <c r="S32" i="234"/>
  <c r="E10" i="232"/>
  <c r="E15" i="232"/>
  <c r="E22" i="232"/>
  <c r="E25" i="232"/>
  <c r="S28" i="232"/>
  <c r="E32" i="234"/>
  <c r="E8" i="234"/>
  <c r="E27" i="234"/>
  <c r="S34" i="234"/>
  <c r="E19" i="232"/>
  <c r="E29" i="232"/>
  <c r="E31" i="232"/>
  <c r="E3" i="234"/>
  <c r="E22" i="234"/>
  <c r="S29" i="234"/>
  <c r="S36" i="234"/>
  <c r="E29" i="234"/>
  <c r="E7" i="232"/>
  <c r="E14" i="232"/>
  <c r="E17" i="232"/>
  <c r="E35" i="232"/>
  <c r="E10" i="234"/>
  <c r="E16" i="234"/>
  <c r="E31" i="234"/>
  <c r="E34" i="234"/>
  <c r="E8" i="232"/>
  <c r="E30" i="232"/>
  <c r="E36" i="232"/>
  <c r="E30" i="234"/>
  <c r="E32" i="232"/>
  <c r="E34" i="232"/>
  <c r="E7" i="234"/>
  <c r="E4" i="232"/>
  <c r="E21" i="234"/>
  <c r="E25" i="234"/>
  <c r="E38" i="232"/>
  <c r="E33" i="232"/>
  <c r="E28" i="234"/>
  <c r="E36" i="234"/>
  <c r="E33" i="234"/>
  <c r="E18" i="234"/>
  <c r="E24" i="234"/>
  <c r="E35" i="234"/>
  <c r="E3" i="232"/>
  <c r="E37" i="232"/>
  <c r="E9" i="232"/>
  <c r="E13" i="232"/>
  <c r="E6" i="234"/>
  <c r="E12" i="234"/>
  <c r="E37" i="234"/>
  <c r="E11" i="232"/>
  <c r="E23" i="232"/>
  <c r="E5" i="234"/>
  <c r="E26" i="234"/>
  <c r="S37" i="232"/>
  <c r="S29" i="232"/>
  <c r="S33" i="234"/>
  <c r="S34" i="232"/>
  <c r="S30" i="232"/>
  <c r="S36" i="232"/>
  <c r="S35" i="234"/>
  <c r="S31" i="232"/>
  <c r="S27" i="232"/>
  <c r="S30" i="234"/>
  <c r="S33" i="232"/>
  <c r="S38" i="232"/>
  <c r="S28" i="234"/>
  <c r="S35" i="232"/>
  <c r="S32" i="232"/>
  <c r="S37" i="234"/>
  <c r="S38" i="234"/>
  <c r="E20" i="195"/>
  <c r="E11" i="195"/>
  <c r="E24" i="195"/>
  <c r="E35" i="195"/>
  <c r="E8" i="195"/>
  <c r="E14" i="195"/>
  <c r="E36" i="195"/>
  <c r="S33" i="195"/>
  <c r="E21" i="195"/>
  <c r="E18" i="195"/>
  <c r="S38" i="195"/>
  <c r="E6" i="195"/>
  <c r="E30" i="195"/>
  <c r="S29" i="195"/>
  <c r="E9" i="195"/>
  <c r="E25" i="195"/>
  <c r="E22" i="195"/>
  <c r="S37" i="195"/>
  <c r="E13" i="195"/>
  <c r="E4" i="195"/>
  <c r="E38" i="195"/>
  <c r="E34" i="195"/>
  <c r="E19" i="195"/>
  <c r="E23" i="195"/>
  <c r="E27" i="195"/>
  <c r="S28" i="195"/>
  <c r="E26" i="195"/>
  <c r="S34" i="195"/>
  <c r="E17" i="195"/>
  <c r="E29" i="195"/>
  <c r="E37" i="195"/>
  <c r="E32" i="195"/>
  <c r="E3" i="195"/>
  <c r="E5" i="195"/>
  <c r="E15" i="195"/>
  <c r="E7" i="195"/>
  <c r="E16" i="195"/>
  <c r="E31" i="195"/>
  <c r="E10" i="195"/>
  <c r="E12" i="195"/>
  <c r="E33" i="195"/>
  <c r="E28" i="195"/>
  <c r="S31" i="195"/>
  <c r="S32" i="195"/>
  <c r="S30" i="195"/>
  <c r="S36" i="195"/>
  <c r="S35" i="195"/>
  <c r="S27" i="195"/>
  <c r="O14" i="193" l="1"/>
  <c r="H23" i="193"/>
  <c r="Q32" i="84"/>
  <c r="G14" i="193"/>
  <c r="M23" i="193"/>
  <c r="H13" i="211"/>
  <c r="P32" i="84"/>
  <c r="I23" i="193"/>
  <c r="T23" i="193"/>
  <c r="K14" i="84"/>
  <c r="H32" i="84"/>
  <c r="L32" i="84"/>
  <c r="Q29" i="193"/>
  <c r="S29" i="193"/>
  <c r="H29" i="193"/>
  <c r="P14" i="193"/>
  <c r="V14" i="193"/>
  <c r="Q23" i="193"/>
  <c r="R23" i="193"/>
  <c r="N13" i="211"/>
  <c r="J14" i="230"/>
  <c r="L29" i="193"/>
  <c r="U23" i="193"/>
  <c r="V23" i="193"/>
  <c r="P29" i="193"/>
  <c r="S14" i="193"/>
  <c r="L14" i="193"/>
  <c r="M14" i="230"/>
  <c r="Q27" i="84"/>
  <c r="G32" i="84"/>
  <c r="O32" i="84"/>
  <c r="K32" i="84"/>
  <c r="V32" i="84"/>
  <c r="N21" i="84"/>
  <c r="J21" i="84"/>
  <c r="G29" i="193"/>
  <c r="V29" i="193"/>
  <c r="J29" i="193"/>
  <c r="J14" i="193"/>
  <c r="M14" i="193"/>
  <c r="N23" i="193"/>
  <c r="G18" i="193"/>
  <c r="L14" i="214"/>
  <c r="M13" i="211"/>
  <c r="G13" i="211"/>
  <c r="H14" i="210"/>
  <c r="N14" i="210"/>
  <c r="U14" i="210"/>
  <c r="G14" i="84"/>
  <c r="L14" i="84"/>
  <c r="G27" i="84"/>
  <c r="Q14" i="84"/>
  <c r="U14" i="84"/>
  <c r="V14" i="84"/>
  <c r="T14" i="84"/>
  <c r="I32" i="84"/>
  <c r="M32" i="84"/>
  <c r="T32" i="84"/>
  <c r="P21" i="84"/>
  <c r="Q21" i="84"/>
  <c r="S21" i="84"/>
  <c r="T21" i="84"/>
  <c r="I27" i="84"/>
  <c r="L27" i="84"/>
  <c r="T27" i="84"/>
  <c r="K29" i="193"/>
  <c r="N29" i="193"/>
  <c r="U29" i="193"/>
  <c r="T29" i="193"/>
  <c r="R14" i="193"/>
  <c r="T14" i="193"/>
  <c r="U14" i="193"/>
  <c r="O23" i="193"/>
  <c r="K23" i="193"/>
  <c r="P23" i="193"/>
  <c r="T14" i="214"/>
  <c r="M14" i="214"/>
  <c r="O14" i="214"/>
  <c r="R14" i="214"/>
  <c r="L13" i="211"/>
  <c r="P13" i="211"/>
  <c r="O13" i="211"/>
  <c r="R14" i="210"/>
  <c r="J14" i="210"/>
  <c r="Q14" i="210"/>
  <c r="O14" i="210"/>
  <c r="J14" i="84"/>
  <c r="L21" i="84"/>
  <c r="G21" i="84"/>
  <c r="H21" i="84"/>
  <c r="V21" i="84"/>
  <c r="P27" i="84"/>
  <c r="H27" i="84"/>
  <c r="S27" i="84"/>
  <c r="K27" i="84"/>
  <c r="R29" i="193"/>
  <c r="K14" i="193"/>
  <c r="I14" i="193"/>
  <c r="I14" i="214"/>
  <c r="U14" i="214"/>
  <c r="S14" i="214"/>
  <c r="V14" i="214"/>
  <c r="R13" i="211"/>
  <c r="U13" i="211"/>
  <c r="S13" i="211"/>
  <c r="I14" i="210"/>
  <c r="P14" i="210"/>
  <c r="V14" i="210"/>
  <c r="S14" i="210"/>
  <c r="L14" i="230"/>
  <c r="R14" i="230"/>
  <c r="U14" i="230"/>
  <c r="I14" i="84"/>
  <c r="N14" i="84"/>
  <c r="R21" i="84"/>
  <c r="O27" i="84"/>
  <c r="N27" i="84"/>
  <c r="H14" i="214"/>
  <c r="G14" i="214"/>
  <c r="J14" i="214"/>
  <c r="I13" i="211"/>
  <c r="V13" i="211"/>
  <c r="G14" i="210"/>
  <c r="H14" i="84"/>
  <c r="S14" i="84"/>
  <c r="O21" i="84"/>
  <c r="V27" i="84"/>
  <c r="O14" i="84"/>
  <c r="M14" i="84"/>
  <c r="R14" i="84"/>
  <c r="P14" i="84"/>
  <c r="J32" i="84"/>
  <c r="R32" i="84"/>
  <c r="N32" i="84"/>
  <c r="M21" i="84"/>
  <c r="K21" i="84"/>
  <c r="I21" i="84"/>
  <c r="U21" i="84"/>
  <c r="R27" i="84"/>
  <c r="J27" i="84"/>
  <c r="U27" i="84"/>
  <c r="M27" i="84"/>
  <c r="K22" i="196"/>
  <c r="M22" i="196"/>
  <c r="M29" i="193"/>
  <c r="I29" i="193"/>
  <c r="O29" i="193"/>
  <c r="N14" i="193"/>
  <c r="Q14" i="193"/>
  <c r="J23" i="193"/>
  <c r="S23" i="193"/>
  <c r="G23" i="193"/>
  <c r="V12" i="199"/>
  <c r="L12" i="199"/>
  <c r="P14" i="214"/>
  <c r="Q14" i="214"/>
  <c r="K14" i="214"/>
  <c r="N14" i="214"/>
  <c r="Q13" i="211"/>
  <c r="T13" i="211"/>
  <c r="J13" i="211"/>
  <c r="K13" i="211"/>
  <c r="M14" i="210"/>
  <c r="T14" i="210"/>
  <c r="L14" i="210"/>
  <c r="K14" i="210"/>
  <c r="K14" i="219"/>
  <c r="J13" i="225"/>
  <c r="T14" i="219"/>
  <c r="Q14" i="219"/>
  <c r="I14" i="230"/>
  <c r="G22" i="230"/>
  <c r="J22" i="230"/>
  <c r="L22" i="230"/>
  <c r="K5" i="230" s="1"/>
  <c r="I22" i="230"/>
  <c r="H22" i="226"/>
  <c r="N22" i="226"/>
  <c r="K22" i="230"/>
  <c r="N22" i="230"/>
  <c r="P22" i="230"/>
  <c r="M22" i="230"/>
  <c r="K12" i="229"/>
  <c r="N14" i="230"/>
  <c r="Q14" i="230"/>
  <c r="O22" i="230"/>
  <c r="V22" i="230"/>
  <c r="T22" i="230"/>
  <c r="Q22" i="230"/>
  <c r="S22" i="230"/>
  <c r="H22" i="230"/>
  <c r="R22" i="230"/>
  <c r="U22" i="230"/>
  <c r="R20" i="229"/>
  <c r="G20" i="229"/>
  <c r="H20" i="229"/>
  <c r="I20" i="229"/>
  <c r="J12" i="229"/>
  <c r="N12" i="229"/>
  <c r="H12" i="229"/>
  <c r="I12" i="229"/>
  <c r="L13" i="225"/>
  <c r="O14" i="224"/>
  <c r="R21" i="225"/>
  <c r="I21" i="225"/>
  <c r="S22" i="224"/>
  <c r="O22" i="224"/>
  <c r="I23" i="228"/>
  <c r="Q15" i="228"/>
  <c r="V20" i="229"/>
  <c r="K20" i="229"/>
  <c r="L20" i="229"/>
  <c r="K5" i="229" s="1"/>
  <c r="M20" i="229"/>
  <c r="R12" i="229"/>
  <c r="V12" i="229"/>
  <c r="L12" i="229"/>
  <c r="M12" i="229"/>
  <c r="U15" i="228"/>
  <c r="J20" i="229"/>
  <c r="O20" i="229"/>
  <c r="P20" i="229"/>
  <c r="Q20" i="229"/>
  <c r="G12" i="229"/>
  <c r="P12" i="229"/>
  <c r="Q12" i="229"/>
  <c r="N20" i="229"/>
  <c r="S20" i="229"/>
  <c r="T20" i="229"/>
  <c r="U20" i="229"/>
  <c r="S12" i="229"/>
  <c r="O12" i="229"/>
  <c r="T12" i="229"/>
  <c r="U12" i="229"/>
  <c r="K23" i="228"/>
  <c r="L15" i="228"/>
  <c r="J22" i="226"/>
  <c r="V13" i="225"/>
  <c r="Q23" i="228"/>
  <c r="J23" i="228"/>
  <c r="G23" i="228"/>
  <c r="H23" i="228"/>
  <c r="I15" i="228"/>
  <c r="J15" i="228"/>
  <c r="G15" i="228"/>
  <c r="H15" i="228"/>
  <c r="N23" i="228"/>
  <c r="N15" i="228"/>
  <c r="M23" i="228"/>
  <c r="R23" i="228"/>
  <c r="O23" i="228"/>
  <c r="P23" i="228"/>
  <c r="R15" i="228"/>
  <c r="O15" i="228"/>
  <c r="P15" i="228"/>
  <c r="L23" i="228"/>
  <c r="K5" i="228" s="1"/>
  <c r="K15" i="228"/>
  <c r="Q12" i="215"/>
  <c r="V22" i="219"/>
  <c r="V13" i="221"/>
  <c r="R13" i="225"/>
  <c r="U23" i="228"/>
  <c r="V23" i="228"/>
  <c r="S23" i="228"/>
  <c r="T23" i="228"/>
  <c r="M15" i="228"/>
  <c r="V15" i="228"/>
  <c r="S15" i="228"/>
  <c r="T15" i="228"/>
  <c r="M13" i="200"/>
  <c r="G13" i="200"/>
  <c r="H12" i="199"/>
  <c r="J12" i="199"/>
  <c r="H21" i="203"/>
  <c r="M12" i="215"/>
  <c r="L12" i="215"/>
  <c r="J12" i="215"/>
  <c r="H12" i="208"/>
  <c r="Q13" i="221"/>
  <c r="T22" i="226"/>
  <c r="I22" i="226"/>
  <c r="G22" i="226"/>
  <c r="H13" i="225"/>
  <c r="I13" i="225"/>
  <c r="S14" i="224"/>
  <c r="G14" i="224"/>
  <c r="I14" i="224"/>
  <c r="J14" i="224"/>
  <c r="J14" i="226"/>
  <c r="G14" i="226"/>
  <c r="H14" i="226"/>
  <c r="I14" i="226"/>
  <c r="J21" i="225"/>
  <c r="N21" i="225"/>
  <c r="G21" i="225"/>
  <c r="H21" i="225"/>
  <c r="K22" i="224"/>
  <c r="G22" i="224"/>
  <c r="I22" i="224"/>
  <c r="J22" i="224"/>
  <c r="M22" i="226"/>
  <c r="K22" i="226"/>
  <c r="N14" i="224"/>
  <c r="K14" i="226"/>
  <c r="M14" i="226"/>
  <c r="L21" i="225"/>
  <c r="K5" i="225" s="1"/>
  <c r="N22" i="224"/>
  <c r="O22" i="196"/>
  <c r="Q22" i="196"/>
  <c r="R22" i="196"/>
  <c r="O14" i="196"/>
  <c r="J13" i="200"/>
  <c r="O13" i="200"/>
  <c r="P12" i="199"/>
  <c r="G12" i="199"/>
  <c r="L21" i="200"/>
  <c r="K5" i="200" s="1"/>
  <c r="H14" i="201"/>
  <c r="G14" i="201"/>
  <c r="L13" i="203"/>
  <c r="U13" i="203"/>
  <c r="Q21" i="204"/>
  <c r="G13" i="204"/>
  <c r="N13" i="204"/>
  <c r="P13" i="204"/>
  <c r="L20" i="215"/>
  <c r="K5" i="215" s="1"/>
  <c r="M20" i="215"/>
  <c r="R20" i="215"/>
  <c r="G22" i="214"/>
  <c r="I12" i="215"/>
  <c r="J22" i="210"/>
  <c r="G13" i="207"/>
  <c r="P13" i="207"/>
  <c r="P12" i="206"/>
  <c r="H12" i="206"/>
  <c r="I12" i="208"/>
  <c r="O12" i="208"/>
  <c r="P12" i="208"/>
  <c r="L22" i="219"/>
  <c r="K5" i="219" s="1"/>
  <c r="H22" i="219"/>
  <c r="Q22" i="219"/>
  <c r="G14" i="219"/>
  <c r="R14" i="219"/>
  <c r="L13" i="221"/>
  <c r="O13" i="221"/>
  <c r="G16" i="218"/>
  <c r="I16" i="218"/>
  <c r="K14" i="216"/>
  <c r="M14" i="216"/>
  <c r="L22" i="226"/>
  <c r="K5" i="226" s="1"/>
  <c r="Q22" i="226"/>
  <c r="R22" i="226"/>
  <c r="O22" i="226"/>
  <c r="N13" i="225"/>
  <c r="O13" i="225"/>
  <c r="P13" i="225"/>
  <c r="L14" i="224"/>
  <c r="H14" i="224"/>
  <c r="Q14" i="224"/>
  <c r="R14" i="224"/>
  <c r="R14" i="226"/>
  <c r="O14" i="226"/>
  <c r="P14" i="226"/>
  <c r="Q14" i="226"/>
  <c r="M21" i="225"/>
  <c r="Q21" i="225"/>
  <c r="O21" i="225"/>
  <c r="P21" i="225"/>
  <c r="L22" i="224"/>
  <c r="K5" i="224" s="1"/>
  <c r="H22" i="224"/>
  <c r="Q22" i="224"/>
  <c r="R22" i="224"/>
  <c r="K14" i="224"/>
  <c r="M14" i="224"/>
  <c r="N14" i="226"/>
  <c r="L14" i="226"/>
  <c r="K21" i="225"/>
  <c r="M22" i="224"/>
  <c r="H12" i="215"/>
  <c r="S12" i="215"/>
  <c r="V12" i="215"/>
  <c r="O22" i="219"/>
  <c r="P22" i="219"/>
  <c r="U22" i="219"/>
  <c r="I14" i="219"/>
  <c r="L14" i="219"/>
  <c r="U14" i="219"/>
  <c r="V14" i="219"/>
  <c r="H13" i="221"/>
  <c r="T13" i="221"/>
  <c r="S13" i="221"/>
  <c r="Q16" i="218"/>
  <c r="O16" i="218"/>
  <c r="S16" i="218"/>
  <c r="K21" i="221"/>
  <c r="N22" i="222"/>
  <c r="P22" i="226"/>
  <c r="U22" i="226"/>
  <c r="V22" i="226"/>
  <c r="S22" i="226"/>
  <c r="S13" i="225"/>
  <c r="T13" i="225"/>
  <c r="T14" i="224"/>
  <c r="P14" i="224"/>
  <c r="U14" i="224"/>
  <c r="V14" i="224"/>
  <c r="V14" i="226"/>
  <c r="S14" i="226"/>
  <c r="T14" i="226"/>
  <c r="U14" i="226"/>
  <c r="U21" i="225"/>
  <c r="V21" i="225"/>
  <c r="S21" i="225"/>
  <c r="T21" i="225"/>
  <c r="T22" i="224"/>
  <c r="P22" i="224"/>
  <c r="U22" i="224"/>
  <c r="V22" i="224"/>
  <c r="G22" i="196"/>
  <c r="I22" i="196"/>
  <c r="U13" i="200"/>
  <c r="N21" i="203"/>
  <c r="T13" i="203"/>
  <c r="M13" i="204"/>
  <c r="V13" i="204"/>
  <c r="H13" i="204"/>
  <c r="U20" i="208"/>
  <c r="G12" i="215"/>
  <c r="R12" i="206"/>
  <c r="S12" i="206"/>
  <c r="S12" i="208"/>
  <c r="G22" i="219"/>
  <c r="K22" i="219"/>
  <c r="J22" i="219"/>
  <c r="I22" i="219"/>
  <c r="M14" i="219"/>
  <c r="J14" i="219"/>
  <c r="M13" i="221"/>
  <c r="G13" i="221"/>
  <c r="J13" i="221"/>
  <c r="P16" i="218"/>
  <c r="K16" i="218"/>
  <c r="T16" i="218"/>
  <c r="J16" i="218"/>
  <c r="S21" i="221"/>
  <c r="J21" i="221"/>
  <c r="H21" i="221"/>
  <c r="I21" i="221"/>
  <c r="V22" i="222"/>
  <c r="I22" i="222"/>
  <c r="G22" i="222"/>
  <c r="H22" i="222"/>
  <c r="P14" i="222"/>
  <c r="G14" i="222"/>
  <c r="I14" i="222"/>
  <c r="J14" i="222"/>
  <c r="J14" i="216"/>
  <c r="N14" i="216"/>
  <c r="V14" i="216"/>
  <c r="H14" i="216"/>
  <c r="M24" i="218"/>
  <c r="H24" i="218"/>
  <c r="Q24" i="218"/>
  <c r="J24" i="218"/>
  <c r="O22" i="216"/>
  <c r="M22" i="216"/>
  <c r="P22" i="216"/>
  <c r="J22" i="216"/>
  <c r="N22" i="196"/>
  <c r="K14" i="196"/>
  <c r="N14" i="196"/>
  <c r="T13" i="200"/>
  <c r="R12" i="199"/>
  <c r="H13" i="203"/>
  <c r="O13" i="203"/>
  <c r="Q13" i="203"/>
  <c r="L21" i="204"/>
  <c r="K5" i="204" s="1"/>
  <c r="T21" i="204"/>
  <c r="N21" i="204"/>
  <c r="U13" i="204"/>
  <c r="N20" i="215"/>
  <c r="P12" i="215"/>
  <c r="U12" i="215"/>
  <c r="K12" i="215"/>
  <c r="S13" i="207"/>
  <c r="Q12" i="208"/>
  <c r="J12" i="208"/>
  <c r="L12" i="208"/>
  <c r="T22" i="219"/>
  <c r="S22" i="219"/>
  <c r="N22" i="219"/>
  <c r="M22" i="219"/>
  <c r="H14" i="219"/>
  <c r="O14" i="219"/>
  <c r="N14" i="219"/>
  <c r="P13" i="221"/>
  <c r="U13" i="221"/>
  <c r="K13" i="221"/>
  <c r="L16" i="218"/>
  <c r="U16" i="218"/>
  <c r="H16" i="218"/>
  <c r="N16" i="218"/>
  <c r="G21" i="221"/>
  <c r="N21" i="221"/>
  <c r="L21" i="221"/>
  <c r="K5" i="221" s="1"/>
  <c r="M21" i="221"/>
  <c r="J22" i="222"/>
  <c r="M22" i="222"/>
  <c r="K22" i="222"/>
  <c r="L22" i="222"/>
  <c r="K5" i="222" s="1"/>
  <c r="L14" i="222"/>
  <c r="K14" i="222"/>
  <c r="M14" i="222"/>
  <c r="N14" i="222"/>
  <c r="U14" i="216"/>
  <c r="S14" i="216"/>
  <c r="G14" i="216"/>
  <c r="L14" i="216"/>
  <c r="I24" i="218"/>
  <c r="S24" i="218"/>
  <c r="K24" i="218"/>
  <c r="N24" i="218"/>
  <c r="K22" i="216"/>
  <c r="S22" i="216"/>
  <c r="G22" i="216"/>
  <c r="N22" i="216"/>
  <c r="H22" i="196"/>
  <c r="M14" i="196"/>
  <c r="L14" i="196"/>
  <c r="R14" i="196"/>
  <c r="I13" i="200"/>
  <c r="V13" i="200"/>
  <c r="M12" i="199"/>
  <c r="O21" i="200"/>
  <c r="U22" i="201"/>
  <c r="R22" i="201"/>
  <c r="I20" i="199"/>
  <c r="L20" i="199"/>
  <c r="K5" i="199" s="1"/>
  <c r="I21" i="203"/>
  <c r="G21" i="203"/>
  <c r="O21" i="203"/>
  <c r="P21" i="203"/>
  <c r="S13" i="203"/>
  <c r="K21" i="204"/>
  <c r="M21" i="204"/>
  <c r="R21" i="204"/>
  <c r="K13" i="204"/>
  <c r="O20" i="215"/>
  <c r="M20" i="208"/>
  <c r="J20" i="208"/>
  <c r="Q20" i="208"/>
  <c r="S22" i="214"/>
  <c r="N21" i="211"/>
  <c r="S21" i="211"/>
  <c r="P21" i="211"/>
  <c r="T12" i="215"/>
  <c r="O12" i="215"/>
  <c r="R12" i="215"/>
  <c r="R22" i="210"/>
  <c r="L21" i="207"/>
  <c r="K5" i="207" s="1"/>
  <c r="Q13" i="207"/>
  <c r="Q12" i="206"/>
  <c r="V12" i="208"/>
  <c r="R22" i="219"/>
  <c r="S14" i="219"/>
  <c r="P14" i="219"/>
  <c r="I13" i="221"/>
  <c r="M16" i="218"/>
  <c r="R16" i="218"/>
  <c r="O21" i="221"/>
  <c r="R21" i="221"/>
  <c r="P21" i="221"/>
  <c r="Q21" i="221"/>
  <c r="R22" i="222"/>
  <c r="Q22" i="222"/>
  <c r="O22" i="222"/>
  <c r="P22" i="222"/>
  <c r="H14" i="222"/>
  <c r="O14" i="222"/>
  <c r="Q14" i="222"/>
  <c r="R14" i="222"/>
  <c r="O14" i="216"/>
  <c r="P14" i="216"/>
  <c r="T24" i="218"/>
  <c r="G24" i="218"/>
  <c r="P24" i="218"/>
  <c r="R24" i="218"/>
  <c r="U22" i="216"/>
  <c r="I22" i="216"/>
  <c r="L22" i="216"/>
  <c r="K5" i="216" s="1"/>
  <c r="R22" i="216"/>
  <c r="V16" i="218"/>
  <c r="V21" i="221"/>
  <c r="T21" i="221"/>
  <c r="U21" i="221"/>
  <c r="U22" i="222"/>
  <c r="S22" i="222"/>
  <c r="T22" i="222"/>
  <c r="T14" i="222"/>
  <c r="S14" i="222"/>
  <c r="U14" i="222"/>
  <c r="V14" i="222"/>
  <c r="I14" i="216"/>
  <c r="Q14" i="216"/>
  <c r="R14" i="216"/>
  <c r="T14" i="216"/>
  <c r="O24" i="218"/>
  <c r="L24" i="218"/>
  <c r="K5" i="218" s="1"/>
  <c r="U24" i="218"/>
  <c r="V24" i="218"/>
  <c r="H22" i="216"/>
  <c r="T22" i="216"/>
  <c r="Q22" i="216"/>
  <c r="V22" i="216"/>
  <c r="M13" i="203"/>
  <c r="I20" i="215"/>
  <c r="H20" i="215"/>
  <c r="G20" i="215"/>
  <c r="J20" i="215"/>
  <c r="R20" i="208"/>
  <c r="I20" i="208"/>
  <c r="H20" i="208"/>
  <c r="R22" i="214"/>
  <c r="K22" i="214"/>
  <c r="I22" i="214"/>
  <c r="H22" i="214"/>
  <c r="L21" i="211"/>
  <c r="K5" i="211" s="1"/>
  <c r="O21" i="211"/>
  <c r="R21" i="211"/>
  <c r="I21" i="211"/>
  <c r="G22" i="210"/>
  <c r="S22" i="210"/>
  <c r="T22" i="210"/>
  <c r="I22" i="210"/>
  <c r="N21" i="207"/>
  <c r="J21" i="207"/>
  <c r="V21" i="207"/>
  <c r="I21" i="207"/>
  <c r="L20" i="206"/>
  <c r="K5" i="206" s="1"/>
  <c r="H20" i="206"/>
  <c r="T20" i="206"/>
  <c r="I20" i="206"/>
  <c r="L13" i="207"/>
  <c r="H13" i="207"/>
  <c r="T13" i="207"/>
  <c r="I13" i="207"/>
  <c r="K12" i="206"/>
  <c r="I12" i="206"/>
  <c r="G12" i="208"/>
  <c r="T20" i="215"/>
  <c r="Q20" i="215"/>
  <c r="K20" i="215"/>
  <c r="G20" i="208"/>
  <c r="N20" i="208"/>
  <c r="K20" i="208"/>
  <c r="L20" i="208"/>
  <c r="K5" i="208" s="1"/>
  <c r="N22" i="214"/>
  <c r="V22" i="214"/>
  <c r="M22" i="214"/>
  <c r="L22" i="214"/>
  <c r="K5" i="214" s="1"/>
  <c r="T21" i="211"/>
  <c r="H21" i="211"/>
  <c r="K21" i="211"/>
  <c r="M21" i="211"/>
  <c r="L22" i="210"/>
  <c r="K5" i="210" s="1"/>
  <c r="N22" i="210"/>
  <c r="K22" i="210"/>
  <c r="M22" i="210"/>
  <c r="O21" i="207"/>
  <c r="T21" i="207"/>
  <c r="G21" i="207"/>
  <c r="M21" i="207"/>
  <c r="N20" i="206"/>
  <c r="S20" i="206"/>
  <c r="K20" i="206"/>
  <c r="M20" i="206"/>
  <c r="N13" i="207"/>
  <c r="K13" i="207"/>
  <c r="M13" i="207"/>
  <c r="L12" i="206"/>
  <c r="V12" i="206"/>
  <c r="J12" i="206"/>
  <c r="M12" i="206"/>
  <c r="M12" i="208"/>
  <c r="Q22" i="214"/>
  <c r="P22" i="214"/>
  <c r="Q21" i="211"/>
  <c r="P22" i="210"/>
  <c r="Q22" i="210"/>
  <c r="H21" i="207"/>
  <c r="K21" i="207"/>
  <c r="Q21" i="207"/>
  <c r="G20" i="206"/>
  <c r="J20" i="206"/>
  <c r="P20" i="206"/>
  <c r="Q20" i="206"/>
  <c r="J13" i="207"/>
  <c r="O12" i="206"/>
  <c r="U21" i="203"/>
  <c r="T21" i="203"/>
  <c r="G13" i="203"/>
  <c r="V13" i="203"/>
  <c r="S21" i="204"/>
  <c r="V21" i="204"/>
  <c r="J13" i="204"/>
  <c r="Q13" i="204"/>
  <c r="S13" i="204"/>
  <c r="T13" i="204"/>
  <c r="P20" i="215"/>
  <c r="U20" i="215"/>
  <c r="S20" i="215"/>
  <c r="V20" i="215"/>
  <c r="S20" i="208"/>
  <c r="O20" i="208"/>
  <c r="V20" i="208"/>
  <c r="T20" i="208"/>
  <c r="J22" i="214"/>
  <c r="O22" i="214"/>
  <c r="U22" i="214"/>
  <c r="T22" i="214"/>
  <c r="G21" i="211"/>
  <c r="J21" i="211"/>
  <c r="V21" i="211"/>
  <c r="U21" i="211"/>
  <c r="H22" i="210"/>
  <c r="O22" i="210"/>
  <c r="V22" i="210"/>
  <c r="U22" i="210"/>
  <c r="S21" i="207"/>
  <c r="P21" i="207"/>
  <c r="R21" i="207"/>
  <c r="U21" i="207"/>
  <c r="R20" i="206"/>
  <c r="O20" i="206"/>
  <c r="V20" i="206"/>
  <c r="U20" i="206"/>
  <c r="R13" i="207"/>
  <c r="O13" i="207"/>
  <c r="V13" i="207"/>
  <c r="U13" i="207"/>
  <c r="G12" i="206"/>
  <c r="N12" i="206"/>
  <c r="T12" i="206"/>
  <c r="U12" i="206"/>
  <c r="R12" i="208"/>
  <c r="N12" i="208"/>
  <c r="T12" i="208"/>
  <c r="V21" i="200"/>
  <c r="T22" i="201"/>
  <c r="Q21" i="203"/>
  <c r="R21" i="203"/>
  <c r="J13" i="203"/>
  <c r="K13" i="203"/>
  <c r="G21" i="204"/>
  <c r="O21" i="204"/>
  <c r="U21" i="204"/>
  <c r="J21" i="204"/>
  <c r="O13" i="204"/>
  <c r="N22" i="201"/>
  <c r="S21" i="203"/>
  <c r="V21" i="203"/>
  <c r="J21" i="203"/>
  <c r="L21" i="203"/>
  <c r="K5" i="203" s="1"/>
  <c r="N13" i="203"/>
  <c r="H21" i="204"/>
  <c r="R13" i="204"/>
  <c r="I13" i="204"/>
  <c r="L13" i="204"/>
  <c r="K21" i="203"/>
  <c r="M21" i="203"/>
  <c r="P13" i="203"/>
  <c r="I13" i="203"/>
  <c r="I21" i="204"/>
  <c r="P21" i="204"/>
  <c r="P14" i="201"/>
  <c r="M22" i="201"/>
  <c r="H14" i="196"/>
  <c r="I14" i="196"/>
  <c r="N13" i="200"/>
  <c r="N12" i="199"/>
  <c r="N21" i="200"/>
  <c r="S21" i="200"/>
  <c r="I21" i="200"/>
  <c r="T14" i="201"/>
  <c r="I14" i="201"/>
  <c r="Q14" i="201"/>
  <c r="J14" i="201"/>
  <c r="G22" i="201"/>
  <c r="Q22" i="201"/>
  <c r="J22" i="201"/>
  <c r="Q20" i="199"/>
  <c r="J20" i="199"/>
  <c r="S20" i="199"/>
  <c r="T20" i="199"/>
  <c r="Q21" i="200"/>
  <c r="L13" i="200"/>
  <c r="R13" i="200"/>
  <c r="K13" i="200"/>
  <c r="I12" i="199"/>
  <c r="H21" i="200"/>
  <c r="T21" i="200"/>
  <c r="G21" i="200"/>
  <c r="M21" i="200"/>
  <c r="M14" i="201"/>
  <c r="O14" i="201"/>
  <c r="K14" i="201"/>
  <c r="N14" i="201"/>
  <c r="K22" i="201"/>
  <c r="L22" i="201"/>
  <c r="K5" i="201" s="1"/>
  <c r="H22" i="201"/>
  <c r="U20" i="199"/>
  <c r="R20" i="199"/>
  <c r="H20" i="199"/>
  <c r="N20" i="199"/>
  <c r="J21" i="200"/>
  <c r="R14" i="201"/>
  <c r="I22" i="201"/>
  <c r="G20" i="199"/>
  <c r="V20" i="199"/>
  <c r="L22" i="196"/>
  <c r="K5" i="196" s="1"/>
  <c r="V14" i="196"/>
  <c r="H13" i="200"/>
  <c r="Q13" i="200"/>
  <c r="S13" i="200"/>
  <c r="S12" i="199"/>
  <c r="T12" i="199"/>
  <c r="P21" i="200"/>
  <c r="K21" i="200"/>
  <c r="R21" i="200"/>
  <c r="U21" i="200"/>
  <c r="S14" i="201"/>
  <c r="L14" i="201"/>
  <c r="U14" i="201"/>
  <c r="V14" i="201"/>
  <c r="P22" i="201"/>
  <c r="O22" i="201"/>
  <c r="S22" i="201"/>
  <c r="V22" i="201"/>
  <c r="M20" i="199"/>
  <c r="O20" i="199"/>
  <c r="P20" i="199"/>
  <c r="K20" i="199"/>
  <c r="M37" i="193"/>
  <c r="T37" i="193"/>
  <c r="K37" i="193"/>
  <c r="P18" i="193"/>
  <c r="Q18" i="193"/>
  <c r="V18" i="193"/>
  <c r="G13" i="191"/>
  <c r="P22" i="196"/>
  <c r="P14" i="196"/>
  <c r="Q14" i="196"/>
  <c r="G37" i="193"/>
  <c r="H37" i="193"/>
  <c r="O37" i="193"/>
  <c r="R37" i="193"/>
  <c r="O18" i="193"/>
  <c r="S18" i="193"/>
  <c r="L18" i="193"/>
  <c r="R18" i="193"/>
  <c r="V37" i="193"/>
  <c r="S22" i="196"/>
  <c r="U22" i="196"/>
  <c r="V22" i="196"/>
  <c r="U14" i="196"/>
  <c r="T14" i="196"/>
  <c r="S14" i="196"/>
  <c r="L37" i="193"/>
  <c r="K5" i="193" s="1"/>
  <c r="P37" i="193"/>
  <c r="S37" i="193"/>
  <c r="J37" i="193"/>
  <c r="T18" i="193"/>
  <c r="H18" i="193"/>
  <c r="K18" i="193"/>
  <c r="J18" i="193"/>
  <c r="U18" i="193"/>
  <c r="T22" i="196"/>
  <c r="J22" i="196"/>
  <c r="G14" i="196"/>
  <c r="J14" i="196"/>
  <c r="Q37" i="193"/>
  <c r="U37" i="193"/>
  <c r="I37" i="193"/>
  <c r="N37" i="193"/>
  <c r="I18" i="193"/>
  <c r="M18" i="193"/>
  <c r="N18" i="193"/>
  <c r="N13" i="191"/>
  <c r="P14" i="185"/>
  <c r="V14" i="185"/>
  <c r="K13" i="191"/>
  <c r="H13" i="191"/>
  <c r="T13" i="191"/>
  <c r="R14" i="192"/>
  <c r="Q14" i="192"/>
  <c r="S14" i="192"/>
  <c r="H14" i="192"/>
  <c r="P22" i="192"/>
  <c r="S22" i="192"/>
  <c r="M22" i="192"/>
  <c r="J22" i="192"/>
  <c r="H21" i="191"/>
  <c r="Q21" i="191"/>
  <c r="K14" i="192"/>
  <c r="U14" i="192"/>
  <c r="J14" i="192"/>
  <c r="L14" i="192"/>
  <c r="G22" i="192"/>
  <c r="H22" i="192"/>
  <c r="Q22" i="192"/>
  <c r="N22" i="192"/>
  <c r="I14" i="192"/>
  <c r="N14" i="192"/>
  <c r="V14" i="192"/>
  <c r="P14" i="192"/>
  <c r="K22" i="192"/>
  <c r="T22" i="192"/>
  <c r="U22" i="192"/>
  <c r="R22" i="192"/>
  <c r="M14" i="192"/>
  <c r="G14" i="192"/>
  <c r="O14" i="192"/>
  <c r="T14" i="192"/>
  <c r="O22" i="192"/>
  <c r="I22" i="192"/>
  <c r="L22" i="192"/>
  <c r="K5" i="192" s="1"/>
  <c r="V22" i="192"/>
  <c r="P13" i="191"/>
  <c r="S13" i="191"/>
  <c r="G14" i="185"/>
  <c r="S14" i="185"/>
  <c r="I14" i="185"/>
  <c r="P21" i="191"/>
  <c r="S21" i="191"/>
  <c r="M21" i="191"/>
  <c r="J21" i="191"/>
  <c r="G21" i="191"/>
  <c r="H14" i="185"/>
  <c r="Q14" i="185"/>
  <c r="I13" i="191"/>
  <c r="K21" i="191"/>
  <c r="T21" i="191"/>
  <c r="U21" i="191"/>
  <c r="R21" i="191"/>
  <c r="N21" i="191"/>
  <c r="U14" i="185"/>
  <c r="O13" i="191"/>
  <c r="V13" i="191"/>
  <c r="O21" i="191"/>
  <c r="I21" i="191"/>
  <c r="L21" i="191"/>
  <c r="K5" i="191" s="1"/>
  <c r="V21" i="191"/>
  <c r="J22" i="185"/>
  <c r="K14" i="185"/>
  <c r="R14" i="185"/>
  <c r="J14" i="185"/>
  <c r="M14" i="185"/>
  <c r="N14" i="185"/>
  <c r="T14" i="185"/>
  <c r="L14" i="185"/>
  <c r="O22" i="185"/>
  <c r="N22" i="185"/>
  <c r="V22" i="185"/>
  <c r="I22" i="185"/>
  <c r="T22" i="185"/>
  <c r="M22" i="185"/>
  <c r="H22" i="185"/>
  <c r="K22" i="185"/>
  <c r="L22" i="185"/>
  <c r="K5" i="185" s="1"/>
  <c r="Q22" i="185"/>
  <c r="G22" i="185"/>
  <c r="S22" i="185"/>
  <c r="P22" i="185"/>
  <c r="R22" i="185"/>
  <c r="U22" i="185"/>
  <c r="I40" i="84"/>
  <c r="J40" i="84"/>
  <c r="G40" i="84"/>
  <c r="H40" i="84"/>
  <c r="U40" i="84"/>
  <c r="N40" i="84"/>
  <c r="K40" i="84"/>
  <c r="L40" i="84"/>
  <c r="K5" i="84" s="1"/>
  <c r="M40" i="84"/>
  <c r="R40" i="84"/>
  <c r="O40" i="84"/>
  <c r="P40" i="84"/>
  <c r="Q40" i="84"/>
  <c r="V40" i="84"/>
  <c r="S40" i="84"/>
  <c r="T40" i="84"/>
  <c r="T35" i="247"/>
  <c r="T30" i="247"/>
  <c r="I12" i="247"/>
  <c r="F5" i="247"/>
  <c r="I33" i="247"/>
  <c r="I4" i="247"/>
  <c r="T38" i="247"/>
  <c r="F22" i="247"/>
  <c r="I36" i="247"/>
  <c r="I18" i="247"/>
  <c r="F7" i="247"/>
  <c r="F19" i="247"/>
  <c r="I9" i="247"/>
  <c r="I31" i="247"/>
  <c r="I29" i="247"/>
  <c r="I3" i="247"/>
  <c r="F20" i="247"/>
  <c r="I15" i="247"/>
  <c r="I34" i="247"/>
  <c r="F25" i="247"/>
  <c r="I26" i="247"/>
  <c r="T37" i="247"/>
  <c r="I38" i="247"/>
  <c r="I30" i="247"/>
  <c r="F3" i="247"/>
  <c r="F34" i="247"/>
  <c r="T32" i="247"/>
  <c r="T28" i="247"/>
  <c r="F23" i="247"/>
  <c r="I16" i="247"/>
  <c r="F17" i="247"/>
  <c r="F13" i="247"/>
  <c r="I27" i="247"/>
  <c r="I6" i="247"/>
  <c r="F38" i="247"/>
  <c r="I24" i="247"/>
  <c r="F30" i="247"/>
  <c r="F11" i="247"/>
  <c r="I37" i="247"/>
  <c r="F8" i="247"/>
  <c r="F32" i="247"/>
  <c r="F28" i="247"/>
  <c r="I21" i="247"/>
  <c r="T31" i="247"/>
  <c r="F35" i="247"/>
  <c r="F14" i="247"/>
  <c r="F10" i="247"/>
  <c r="T36" i="247"/>
  <c r="F6" i="247"/>
  <c r="I11" i="247"/>
  <c r="I8" i="247"/>
  <c r="I20" i="247"/>
  <c r="I25" i="247"/>
  <c r="T29" i="247"/>
  <c r="T34" i="247"/>
  <c r="I23" i="247"/>
  <c r="F16" i="247"/>
  <c r="I17" i="247"/>
  <c r="I13" i="247"/>
  <c r="I22" i="247"/>
  <c r="F36" i="247"/>
  <c r="F18" i="247"/>
  <c r="I7" i="247"/>
  <c r="I19" i="247"/>
  <c r="F9" i="247"/>
  <c r="F31" i="247"/>
  <c r="F29" i="247"/>
  <c r="T27" i="247"/>
  <c r="I28" i="247"/>
  <c r="F21" i="247"/>
  <c r="T33" i="247"/>
  <c r="I35" i="247"/>
  <c r="I14" i="247"/>
  <c r="I10" i="247"/>
  <c r="F12" i="247"/>
  <c r="I5" i="247"/>
  <c r="F33" i="247"/>
  <c r="F4" i="247"/>
  <c r="F27" i="247"/>
  <c r="F24" i="247"/>
  <c r="F37" i="247"/>
  <c r="I32" i="247"/>
  <c r="F15" i="247"/>
  <c r="F26" i="247"/>
  <c r="T37" i="244"/>
  <c r="T35" i="244"/>
  <c r="I6" i="244"/>
  <c r="I33" i="244"/>
  <c r="T33" i="244"/>
  <c r="I24" i="244"/>
  <c r="I29" i="244"/>
  <c r="I30" i="244"/>
  <c r="F11" i="244"/>
  <c r="F7" i="244"/>
  <c r="I38" i="244"/>
  <c r="F5" i="244"/>
  <c r="F25" i="244"/>
  <c r="F13" i="244"/>
  <c r="F9" i="244"/>
  <c r="I22" i="244"/>
  <c r="T36" i="244"/>
  <c r="I23" i="244"/>
  <c r="I35" i="244"/>
  <c r="F16" i="244"/>
  <c r="I12" i="244"/>
  <c r="T27" i="244"/>
  <c r="T29" i="244"/>
  <c r="F6" i="244"/>
  <c r="F33" i="244"/>
  <c r="T30" i="244"/>
  <c r="F24" i="244"/>
  <c r="F29" i="244"/>
  <c r="F30" i="244"/>
  <c r="I11" i="244"/>
  <c r="I7" i="244"/>
  <c r="F38" i="244"/>
  <c r="I5" i="244"/>
  <c r="I25" i="244"/>
  <c r="I13" i="244"/>
  <c r="I9" i="244"/>
  <c r="F22" i="244"/>
  <c r="I20" i="244"/>
  <c r="F15" i="244"/>
  <c r="I34" i="244"/>
  <c r="T32" i="244"/>
  <c r="F12" i="244"/>
  <c r="T31" i="244"/>
  <c r="T38" i="244"/>
  <c r="F36" i="244"/>
  <c r="I18" i="244"/>
  <c r="I14" i="244"/>
  <c r="F32" i="244"/>
  <c r="F3" i="244"/>
  <c r="I4" i="244"/>
  <c r="F27" i="244"/>
  <c r="I10" i="244"/>
  <c r="F17" i="244"/>
  <c r="F28" i="244"/>
  <c r="F21" i="244"/>
  <c r="I37" i="244"/>
  <c r="F31" i="244"/>
  <c r="I8" i="244"/>
  <c r="F20" i="244"/>
  <c r="I15" i="244"/>
  <c r="F34" i="244"/>
  <c r="F26" i="244"/>
  <c r="F19" i="244"/>
  <c r="T28" i="244"/>
  <c r="T34" i="244"/>
  <c r="I36" i="244"/>
  <c r="F18" i="244"/>
  <c r="F14" i="244"/>
  <c r="I32" i="244"/>
  <c r="I3" i="244"/>
  <c r="F4" i="244"/>
  <c r="I27" i="244"/>
  <c r="F10" i="244"/>
  <c r="I17" i="244"/>
  <c r="I28" i="244"/>
  <c r="I21" i="244"/>
  <c r="F37" i="244"/>
  <c r="I31" i="244"/>
  <c r="F8" i="244"/>
  <c r="F23" i="244"/>
  <c r="F35" i="244"/>
  <c r="I16" i="244"/>
  <c r="I26" i="244"/>
  <c r="I19" i="244"/>
  <c r="T27" i="242"/>
  <c r="T35" i="240"/>
  <c r="T30" i="238"/>
  <c r="T37" i="238"/>
  <c r="T29" i="240"/>
  <c r="T31" i="238"/>
  <c r="I28" i="242"/>
  <c r="I37" i="240"/>
  <c r="I36" i="238"/>
  <c r="T38" i="240"/>
  <c r="T31" i="242"/>
  <c r="I28" i="238"/>
  <c r="F7" i="238"/>
  <c r="F19" i="242"/>
  <c r="I22" i="238"/>
  <c r="I23" i="242"/>
  <c r="I33" i="240"/>
  <c r="F11" i="240"/>
  <c r="F26" i="238"/>
  <c r="F31" i="238"/>
  <c r="F3" i="238"/>
  <c r="I36" i="240"/>
  <c r="I19" i="240"/>
  <c r="F38" i="238"/>
  <c r="I12" i="240"/>
  <c r="I23" i="240"/>
  <c r="I37" i="242"/>
  <c r="I11" i="242"/>
  <c r="I8" i="242"/>
  <c r="I5" i="238"/>
  <c r="I30" i="242"/>
  <c r="F34" i="240"/>
  <c r="I34" i="242"/>
  <c r="I14" i="240"/>
  <c r="I25" i="238"/>
  <c r="I26" i="240"/>
  <c r="F34" i="238"/>
  <c r="I8" i="240"/>
  <c r="I23" i="238"/>
  <c r="I32" i="242"/>
  <c r="I35" i="240"/>
  <c r="I7" i="242"/>
  <c r="F25" i="242"/>
  <c r="F32" i="238"/>
  <c r="I10" i="238"/>
  <c r="F20" i="238"/>
  <c r="T28" i="242"/>
  <c r="I12" i="242"/>
  <c r="F38" i="240"/>
  <c r="I3" i="240"/>
  <c r="F3" i="242"/>
  <c r="I12" i="238"/>
  <c r="F16" i="242"/>
  <c r="F7" i="240"/>
  <c r="F6" i="238"/>
  <c r="F15" i="238"/>
  <c r="I35" i="242"/>
  <c r="I13" i="242"/>
  <c r="F10" i="240"/>
  <c r="F21" i="238"/>
  <c r="F38" i="242"/>
  <c r="F6" i="240"/>
  <c r="F17" i="238"/>
  <c r="T31" i="240"/>
  <c r="T29" i="242"/>
  <c r="T34" i="240"/>
  <c r="T36" i="242"/>
  <c r="T33" i="238"/>
  <c r="T33" i="240"/>
  <c r="F26" i="242"/>
  <c r="I30" i="240"/>
  <c r="F9" i="238"/>
  <c r="T38" i="238"/>
  <c r="I27" i="240"/>
  <c r="T32" i="238"/>
  <c r="I7" i="238"/>
  <c r="I19" i="242"/>
  <c r="T36" i="238"/>
  <c r="F20" i="242"/>
  <c r="I9" i="242"/>
  <c r="I11" i="240"/>
  <c r="I26" i="238"/>
  <c r="I31" i="238"/>
  <c r="I3" i="238"/>
  <c r="I17" i="242"/>
  <c r="I13" i="240"/>
  <c r="F18" i="238"/>
  <c r="F27" i="238"/>
  <c r="I16" i="238"/>
  <c r="F36" i="242"/>
  <c r="I27" i="242"/>
  <c r="F25" i="240"/>
  <c r="F18" i="240"/>
  <c r="F5" i="242"/>
  <c r="F22" i="240"/>
  <c r="F10" i="242"/>
  <c r="I37" i="238"/>
  <c r="F22" i="242"/>
  <c r="I9" i="240"/>
  <c r="F14" i="238"/>
  <c r="I24" i="238"/>
  <c r="F33" i="242"/>
  <c r="I21" i="242"/>
  <c r="F16" i="240"/>
  <c r="F6" i="242"/>
  <c r="F28" i="240"/>
  <c r="I5" i="240"/>
  <c r="F4" i="240"/>
  <c r="F19" i="238"/>
  <c r="F15" i="242"/>
  <c r="F29" i="240"/>
  <c r="F32" i="240"/>
  <c r="I31" i="240"/>
  <c r="I3" i="242"/>
  <c r="F12" i="238"/>
  <c r="I16" i="242"/>
  <c r="I7" i="240"/>
  <c r="I6" i="238"/>
  <c r="I15" i="238"/>
  <c r="F35" i="242"/>
  <c r="F13" i="242"/>
  <c r="I10" i="240"/>
  <c r="I21" i="238"/>
  <c r="I38" i="242"/>
  <c r="I6" i="240"/>
  <c r="I17" i="238"/>
  <c r="T30" i="242"/>
  <c r="T37" i="240"/>
  <c r="T27" i="240"/>
  <c r="T28" i="240"/>
  <c r="T34" i="242"/>
  <c r="T28" i="238"/>
  <c r="I26" i="242"/>
  <c r="F30" i="240"/>
  <c r="I9" i="238"/>
  <c r="F29" i="238"/>
  <c r="F27" i="240"/>
  <c r="I8" i="238"/>
  <c r="I31" i="242"/>
  <c r="T30" i="240"/>
  <c r="T32" i="242"/>
  <c r="I20" i="242"/>
  <c r="F9" i="242"/>
  <c r="I21" i="240"/>
  <c r="F20" i="240"/>
  <c r="I4" i="238"/>
  <c r="T33" i="242"/>
  <c r="F17" i="242"/>
  <c r="F13" i="240"/>
  <c r="I18" i="238"/>
  <c r="I27" i="238"/>
  <c r="F16" i="238"/>
  <c r="I36" i="242"/>
  <c r="F27" i="242"/>
  <c r="I25" i="240"/>
  <c r="I18" i="240"/>
  <c r="I5" i="242"/>
  <c r="I22" i="240"/>
  <c r="I10" i="242"/>
  <c r="F37" i="238"/>
  <c r="I22" i="242"/>
  <c r="F9" i="240"/>
  <c r="I14" i="238"/>
  <c r="F24" i="238"/>
  <c r="I33" i="242"/>
  <c r="F21" i="242"/>
  <c r="I16" i="240"/>
  <c r="I6" i="242"/>
  <c r="I28" i="240"/>
  <c r="F5" i="240"/>
  <c r="I4" i="240"/>
  <c r="I19" i="238"/>
  <c r="I15" i="242"/>
  <c r="I29" i="240"/>
  <c r="I32" i="240"/>
  <c r="F31" i="240"/>
  <c r="F35" i="238"/>
  <c r="F11" i="238"/>
  <c r="I4" i="242"/>
  <c r="I17" i="240"/>
  <c r="I30" i="238"/>
  <c r="F29" i="242"/>
  <c r="F24" i="242"/>
  <c r="F15" i="240"/>
  <c r="F24" i="240"/>
  <c r="F14" i="242"/>
  <c r="F18" i="242"/>
  <c r="F33" i="238"/>
  <c r="F13" i="238"/>
  <c r="T27" i="238"/>
  <c r="T35" i="238"/>
  <c r="T34" i="238"/>
  <c r="T32" i="240"/>
  <c r="T37" i="242"/>
  <c r="F28" i="242"/>
  <c r="F37" i="240"/>
  <c r="F36" i="238"/>
  <c r="T35" i="242"/>
  <c r="I29" i="238"/>
  <c r="F28" i="238"/>
  <c r="F8" i="238"/>
  <c r="F31" i="242"/>
  <c r="F22" i="238"/>
  <c r="F23" i="242"/>
  <c r="F33" i="240"/>
  <c r="T36" i="240"/>
  <c r="F21" i="240"/>
  <c r="I20" i="240"/>
  <c r="F4" i="238"/>
  <c r="F36" i="240"/>
  <c r="F19" i="240"/>
  <c r="I38" i="238"/>
  <c r="F12" i="240"/>
  <c r="F23" i="240"/>
  <c r="F37" i="242"/>
  <c r="F11" i="242"/>
  <c r="F8" i="242"/>
  <c r="F5" i="238"/>
  <c r="F30" i="242"/>
  <c r="I34" i="240"/>
  <c r="F34" i="242"/>
  <c r="F14" i="240"/>
  <c r="F25" i="238"/>
  <c r="F26" i="240"/>
  <c r="I34" i="238"/>
  <c r="F8" i="240"/>
  <c r="F23" i="238"/>
  <c r="F32" i="242"/>
  <c r="F35" i="240"/>
  <c r="F7" i="242"/>
  <c r="I25" i="242"/>
  <c r="I32" i="238"/>
  <c r="F10" i="238"/>
  <c r="I20" i="238"/>
  <c r="T38" i="242"/>
  <c r="F12" i="242"/>
  <c r="I38" i="240"/>
  <c r="F3" i="240"/>
  <c r="T29" i="238"/>
  <c r="I35" i="238"/>
  <c r="I11" i="238"/>
  <c r="F4" i="242"/>
  <c r="F17" i="240"/>
  <c r="F30" i="238"/>
  <c r="I29" i="242"/>
  <c r="I24" i="242"/>
  <c r="I15" i="240"/>
  <c r="I24" i="240"/>
  <c r="I14" i="242"/>
  <c r="I18" i="242"/>
  <c r="I33" i="238"/>
  <c r="I13" i="238"/>
  <c r="T28" i="236"/>
  <c r="T38" i="236"/>
  <c r="I31" i="236"/>
  <c r="I28" i="236"/>
  <c r="F12" i="236"/>
  <c r="T30" i="236"/>
  <c r="I5" i="236"/>
  <c r="I37" i="236"/>
  <c r="I14" i="236"/>
  <c r="F26" i="236"/>
  <c r="I4" i="236"/>
  <c r="I6" i="236"/>
  <c r="F35" i="236"/>
  <c r="I18" i="236"/>
  <c r="F7" i="236"/>
  <c r="I29" i="236"/>
  <c r="F25" i="236"/>
  <c r="T27" i="236"/>
  <c r="F8" i="236"/>
  <c r="F10" i="236"/>
  <c r="I19" i="236"/>
  <c r="F31" i="236"/>
  <c r="I12" i="236"/>
  <c r="F5" i="236"/>
  <c r="F33" i="236"/>
  <c r="I3" i="236"/>
  <c r="T34" i="236"/>
  <c r="F19" i="236"/>
  <c r="T36" i="236"/>
  <c r="F22" i="236"/>
  <c r="F11" i="236"/>
  <c r="I38" i="236"/>
  <c r="F15" i="236"/>
  <c r="F21" i="236"/>
  <c r="T29" i="236"/>
  <c r="F37" i="236"/>
  <c r="F14" i="236"/>
  <c r="I26" i="236"/>
  <c r="F4" i="236"/>
  <c r="F6" i="236"/>
  <c r="I35" i="236"/>
  <c r="F18" i="236"/>
  <c r="I7" i="236"/>
  <c r="F29" i="236"/>
  <c r="I25" i="236"/>
  <c r="I34" i="236"/>
  <c r="F23" i="236"/>
  <c r="I20" i="236"/>
  <c r="F27" i="236"/>
  <c r="T32" i="236"/>
  <c r="I17" i="236"/>
  <c r="F30" i="236"/>
  <c r="I36" i="236"/>
  <c r="I13" i="236"/>
  <c r="I8" i="236"/>
  <c r="T31" i="236"/>
  <c r="I22" i="236"/>
  <c r="I11" i="236"/>
  <c r="F38" i="236"/>
  <c r="I15" i="236"/>
  <c r="I21" i="236"/>
  <c r="F17" i="236"/>
  <c r="I33" i="236"/>
  <c r="F32" i="236"/>
  <c r="I30" i="236"/>
  <c r="F3" i="236"/>
  <c r="I16" i="236"/>
  <c r="F36" i="236"/>
  <c r="I24" i="236"/>
  <c r="F13" i="236"/>
  <c r="T37" i="236"/>
  <c r="F9" i="236"/>
  <c r="F34" i="236"/>
  <c r="I23" i="236"/>
  <c r="F20" i="236"/>
  <c r="I27" i="236"/>
  <c r="T35" i="236"/>
  <c r="F28" i="236"/>
  <c r="T33" i="236"/>
  <c r="I32" i="236"/>
  <c r="F16" i="236"/>
  <c r="F24" i="236"/>
  <c r="I9" i="236"/>
  <c r="I10" i="236"/>
  <c r="T38" i="234"/>
  <c r="T28" i="234"/>
  <c r="T27" i="232"/>
  <c r="T30" i="232"/>
  <c r="T37" i="232"/>
  <c r="F5" i="234"/>
  <c r="F11" i="232"/>
  <c r="F12" i="234"/>
  <c r="I13" i="232"/>
  <c r="F37" i="232"/>
  <c r="F35" i="234"/>
  <c r="F18" i="234"/>
  <c r="I36" i="234"/>
  <c r="F33" i="232"/>
  <c r="I25" i="234"/>
  <c r="F4" i="232"/>
  <c r="I34" i="232"/>
  <c r="I30" i="234"/>
  <c r="I30" i="232"/>
  <c r="I34" i="234"/>
  <c r="F16" i="234"/>
  <c r="F35" i="232"/>
  <c r="I14" i="232"/>
  <c r="I29" i="234"/>
  <c r="F22" i="234"/>
  <c r="F31" i="232"/>
  <c r="F19" i="232"/>
  <c r="I8" i="234"/>
  <c r="T28" i="232"/>
  <c r="I22" i="232"/>
  <c r="I10" i="232"/>
  <c r="I14" i="234"/>
  <c r="F21" i="232"/>
  <c r="F6" i="232"/>
  <c r="F12" i="232"/>
  <c r="I23" i="234"/>
  <c r="I13" i="234"/>
  <c r="I38" i="234"/>
  <c r="I9" i="234"/>
  <c r="I20" i="232"/>
  <c r="I28" i="232"/>
  <c r="F16" i="232"/>
  <c r="T33" i="232"/>
  <c r="I8" i="232"/>
  <c r="F7" i="232"/>
  <c r="F29" i="232"/>
  <c r="F25" i="232"/>
  <c r="I27" i="232"/>
  <c r="T31" i="234"/>
  <c r="I4" i="234"/>
  <c r="F26" i="232"/>
  <c r="T37" i="234"/>
  <c r="T38" i="232"/>
  <c r="T31" i="232"/>
  <c r="T34" i="232"/>
  <c r="I26" i="234"/>
  <c r="I23" i="232"/>
  <c r="F37" i="234"/>
  <c r="I6" i="234"/>
  <c r="F9" i="232"/>
  <c r="I3" i="232"/>
  <c r="I24" i="234"/>
  <c r="F33" i="234"/>
  <c r="F28" i="234"/>
  <c r="F38" i="232"/>
  <c r="F21" i="234"/>
  <c r="F7" i="234"/>
  <c r="F32" i="232"/>
  <c r="I36" i="232"/>
  <c r="F8" i="232"/>
  <c r="I31" i="234"/>
  <c r="I10" i="234"/>
  <c r="F17" i="232"/>
  <c r="I7" i="232"/>
  <c r="T36" i="234"/>
  <c r="I3" i="234"/>
  <c r="I29" i="232"/>
  <c r="T34" i="234"/>
  <c r="F8" i="234"/>
  <c r="I25" i="232"/>
  <c r="I15" i="232"/>
  <c r="T32" i="234"/>
  <c r="F14" i="234"/>
  <c r="I21" i="232"/>
  <c r="I6" i="232"/>
  <c r="I12" i="232"/>
  <c r="F17" i="234"/>
  <c r="F24" i="232"/>
  <c r="F19" i="234"/>
  <c r="F4" i="234"/>
  <c r="F5" i="232"/>
  <c r="T27" i="234"/>
  <c r="I16" i="232"/>
  <c r="T35" i="234"/>
  <c r="T33" i="234"/>
  <c r="F26" i="234"/>
  <c r="F23" i="232"/>
  <c r="I37" i="234"/>
  <c r="F6" i="234"/>
  <c r="I9" i="232"/>
  <c r="F3" i="232"/>
  <c r="F24" i="234"/>
  <c r="I33" i="234"/>
  <c r="I28" i="234"/>
  <c r="I38" i="232"/>
  <c r="I21" i="234"/>
  <c r="I7" i="234"/>
  <c r="I32" i="232"/>
  <c r="F36" i="232"/>
  <c r="F31" i="234"/>
  <c r="I17" i="232"/>
  <c r="F3" i="234"/>
  <c r="F32" i="234"/>
  <c r="I20" i="234"/>
  <c r="F11" i="234"/>
  <c r="I24" i="232"/>
  <c r="I5" i="232"/>
  <c r="T35" i="232"/>
  <c r="T30" i="234"/>
  <c r="T36" i="232"/>
  <c r="T29" i="232"/>
  <c r="I5" i="234"/>
  <c r="I11" i="232"/>
  <c r="I12" i="234"/>
  <c r="F13" i="232"/>
  <c r="I37" i="232"/>
  <c r="I35" i="234"/>
  <c r="I18" i="234"/>
  <c r="F36" i="234"/>
  <c r="I33" i="232"/>
  <c r="F25" i="234"/>
  <c r="I4" i="232"/>
  <c r="F34" i="232"/>
  <c r="F30" i="234"/>
  <c r="F30" i="232"/>
  <c r="F34" i="234"/>
  <c r="I16" i="234"/>
  <c r="I35" i="232"/>
  <c r="F14" i="232"/>
  <c r="F29" i="234"/>
  <c r="I22" i="234"/>
  <c r="I31" i="232"/>
  <c r="I19" i="232"/>
  <c r="F27" i="234"/>
  <c r="I32" i="234"/>
  <c r="F22" i="232"/>
  <c r="F10" i="232"/>
  <c r="F20" i="234"/>
  <c r="F27" i="232"/>
  <c r="I18" i="232"/>
  <c r="I11" i="234"/>
  <c r="F23" i="234"/>
  <c r="F13" i="234"/>
  <c r="F38" i="234"/>
  <c r="F9" i="234"/>
  <c r="F20" i="232"/>
  <c r="F28" i="232"/>
  <c r="I15" i="234"/>
  <c r="I26" i="232"/>
  <c r="T32" i="232"/>
  <c r="F10" i="234"/>
  <c r="T29" i="234"/>
  <c r="I27" i="234"/>
  <c r="F15" i="232"/>
  <c r="F18" i="232"/>
  <c r="I17" i="234"/>
  <c r="I19" i="234"/>
  <c r="F15" i="234"/>
  <c r="T27" i="195"/>
  <c r="T32" i="195"/>
  <c r="I33" i="195"/>
  <c r="I10" i="195"/>
  <c r="I16" i="195"/>
  <c r="F15" i="195"/>
  <c r="F3" i="195"/>
  <c r="I37" i="195"/>
  <c r="I17" i="195"/>
  <c r="F26" i="195"/>
  <c r="F23" i="195"/>
  <c r="I34" i="195"/>
  <c r="I4" i="195"/>
  <c r="T37" i="195"/>
  <c r="F25" i="195"/>
  <c r="I30" i="195"/>
  <c r="T38" i="195"/>
  <c r="F21" i="195"/>
  <c r="F14" i="195"/>
  <c r="F35" i="195"/>
  <c r="F11" i="195"/>
  <c r="I28" i="195"/>
  <c r="F32" i="195"/>
  <c r="F27" i="195"/>
  <c r="I13" i="195"/>
  <c r="I6" i="195"/>
  <c r="I24" i="195"/>
  <c r="T35" i="195"/>
  <c r="T31" i="195"/>
  <c r="F33" i="195"/>
  <c r="F10" i="195"/>
  <c r="F16" i="195"/>
  <c r="I15" i="195"/>
  <c r="I3" i="195"/>
  <c r="F37" i="195"/>
  <c r="F17" i="195"/>
  <c r="T28" i="195"/>
  <c r="I23" i="195"/>
  <c r="F34" i="195"/>
  <c r="F4" i="195"/>
  <c r="I22" i="195"/>
  <c r="F9" i="195"/>
  <c r="F30" i="195"/>
  <c r="I18" i="195"/>
  <c r="T33" i="195"/>
  <c r="I14" i="195"/>
  <c r="I35" i="195"/>
  <c r="I11" i="195"/>
  <c r="I12" i="195"/>
  <c r="F31" i="195"/>
  <c r="F7" i="195"/>
  <c r="F5" i="195"/>
  <c r="T34" i="195"/>
  <c r="I38" i="195"/>
  <c r="I9" i="195"/>
  <c r="F36" i="195"/>
  <c r="I20" i="195"/>
  <c r="T30" i="195"/>
  <c r="F28" i="195"/>
  <c r="F12" i="195"/>
  <c r="I31" i="195"/>
  <c r="I7" i="195"/>
  <c r="I5" i="195"/>
  <c r="I32" i="195"/>
  <c r="F29" i="195"/>
  <c r="I26" i="195"/>
  <c r="I27" i="195"/>
  <c r="I19" i="195"/>
  <c r="F38" i="195"/>
  <c r="F13" i="195"/>
  <c r="I25" i="195"/>
  <c r="T29" i="195"/>
  <c r="F6" i="195"/>
  <c r="I21" i="195"/>
  <c r="I36" i="195"/>
  <c r="F8" i="195"/>
  <c r="F24" i="195"/>
  <c r="F20" i="195"/>
  <c r="T36" i="195"/>
  <c r="I29" i="195"/>
  <c r="F19" i="195"/>
  <c r="F22" i="195"/>
  <c r="F18" i="195"/>
  <c r="I8" i="195"/>
  <c r="I27" i="119"/>
  <c r="I36" i="119"/>
  <c r="I30" i="119"/>
  <c r="I3" i="119"/>
  <c r="F36" i="119"/>
  <c r="F28" i="119"/>
  <c r="F32" i="119"/>
  <c r="S34" i="119"/>
  <c r="S36" i="119"/>
  <c r="S31" i="119"/>
  <c r="E26" i="119"/>
  <c r="E13" i="119"/>
  <c r="I34" i="119"/>
  <c r="I31" i="119"/>
  <c r="I32" i="119"/>
  <c r="I33" i="119"/>
  <c r="F34" i="119"/>
  <c r="F33" i="119"/>
  <c r="S32" i="119"/>
  <c r="S27" i="119"/>
  <c r="I28" i="119"/>
  <c r="I29" i="119"/>
  <c r="F29" i="119"/>
  <c r="F27" i="119"/>
  <c r="F38" i="119"/>
  <c r="F31" i="119"/>
  <c r="F3" i="119"/>
  <c r="S33" i="119"/>
  <c r="S38" i="119"/>
  <c r="S37" i="119"/>
  <c r="E14" i="119"/>
  <c r="I35" i="119"/>
  <c r="I38" i="119"/>
  <c r="F37" i="119"/>
  <c r="S30" i="119"/>
  <c r="E10" i="119"/>
  <c r="E7" i="119"/>
  <c r="I37" i="119"/>
  <c r="F35" i="119"/>
  <c r="S29" i="119"/>
  <c r="F30" i="119"/>
  <c r="E6" i="119"/>
  <c r="S35" i="119"/>
  <c r="E5" i="119"/>
  <c r="S28" i="119"/>
  <c r="E8" i="119"/>
  <c r="E11" i="119"/>
  <c r="E25" i="119"/>
  <c r="E4" i="119"/>
  <c r="T28" i="119"/>
  <c r="I6" i="119"/>
  <c r="G35" i="119"/>
  <c r="O37" i="119"/>
  <c r="F10" i="119"/>
  <c r="L38" i="119"/>
  <c r="K38" i="119"/>
  <c r="J35" i="119"/>
  <c r="F14" i="119"/>
  <c r="T33" i="119"/>
  <c r="G27" i="119"/>
  <c r="M29" i="119"/>
  <c r="O28" i="119"/>
  <c r="M28" i="119"/>
  <c r="T27" i="119"/>
  <c r="M33" i="119"/>
  <c r="L33" i="119"/>
  <c r="N32" i="119"/>
  <c r="O32" i="119"/>
  <c r="N31" i="119"/>
  <c r="M34" i="119"/>
  <c r="K34" i="119"/>
  <c r="I13" i="119"/>
  <c r="T36" i="119"/>
  <c r="G36" i="119"/>
  <c r="N3" i="119"/>
  <c r="M30" i="119"/>
  <c r="N30" i="119"/>
  <c r="M36" i="119"/>
  <c r="M27" i="119"/>
  <c r="K27" i="119"/>
  <c r="F5" i="119"/>
  <c r="F6" i="119"/>
  <c r="K37" i="119"/>
  <c r="N37" i="119"/>
  <c r="I10" i="119"/>
  <c r="M38" i="119"/>
  <c r="N38" i="119"/>
  <c r="M35" i="119"/>
  <c r="I14" i="119"/>
  <c r="G3" i="119"/>
  <c r="G29" i="119"/>
  <c r="L29" i="119"/>
  <c r="L28" i="119"/>
  <c r="J28" i="119"/>
  <c r="T32" i="119"/>
  <c r="O33" i="119"/>
  <c r="J33" i="119"/>
  <c r="M32" i="119"/>
  <c r="L32" i="119"/>
  <c r="K31" i="119"/>
  <c r="N34" i="119"/>
  <c r="L34" i="119"/>
  <c r="F26" i="119"/>
  <c r="T34" i="119"/>
  <c r="O3" i="119"/>
  <c r="L3" i="119"/>
  <c r="J30" i="119"/>
  <c r="K36" i="119"/>
  <c r="L36" i="119"/>
  <c r="L27" i="119"/>
  <c r="T35" i="119"/>
  <c r="T29" i="119"/>
  <c r="L37" i="119"/>
  <c r="F7" i="119"/>
  <c r="G37" i="119"/>
  <c r="O38" i="119"/>
  <c r="N35" i="119"/>
  <c r="K35" i="119"/>
  <c r="T38" i="119"/>
  <c r="G38" i="119"/>
  <c r="N29" i="119"/>
  <c r="K29" i="119"/>
  <c r="N28" i="119"/>
  <c r="G34" i="119"/>
  <c r="N33" i="119"/>
  <c r="K32" i="119"/>
  <c r="O31" i="119"/>
  <c r="J31" i="119"/>
  <c r="O34" i="119"/>
  <c r="F13" i="119"/>
  <c r="T31" i="119"/>
  <c r="G28" i="119"/>
  <c r="J3" i="119"/>
  <c r="L30" i="119"/>
  <c r="K30" i="119"/>
  <c r="O36" i="119"/>
  <c r="N27" i="119"/>
  <c r="J27" i="119"/>
  <c r="I5" i="119"/>
  <c r="T30" i="119"/>
  <c r="O29" i="119"/>
  <c r="M31" i="119"/>
  <c r="K3" i="119"/>
  <c r="O27" i="119"/>
  <c r="G30" i="119"/>
  <c r="J38" i="119"/>
  <c r="J29" i="119"/>
  <c r="G33" i="119"/>
  <c r="J34" i="119"/>
  <c r="I26" i="119"/>
  <c r="O30" i="119"/>
  <c r="M37" i="119"/>
  <c r="I7" i="119"/>
  <c r="O35" i="119"/>
  <c r="G31" i="119"/>
  <c r="L31" i="119"/>
  <c r="M3" i="119"/>
  <c r="J36" i="119"/>
  <c r="J37" i="119"/>
  <c r="L35" i="119"/>
  <c r="K33" i="119"/>
  <c r="K28" i="119"/>
  <c r="G32" i="119"/>
  <c r="T37" i="119"/>
  <c r="J32" i="119"/>
  <c r="N36" i="119"/>
  <c r="I25" i="119"/>
  <c r="F11" i="119"/>
  <c r="F4" i="119"/>
  <c r="I4" i="119"/>
  <c r="F8" i="119"/>
  <c r="I8" i="119"/>
  <c r="F25" i="119"/>
  <c r="E9" i="119"/>
  <c r="I11" i="119"/>
  <c r="G39" i="119" l="1"/>
  <c r="D49" i="119" s="1"/>
  <c r="B49" i="119" s="1"/>
  <c r="A58" i="119"/>
  <c r="G26" i="247"/>
  <c r="N32" i="247"/>
  <c r="G37" i="247"/>
  <c r="G33" i="247"/>
  <c r="J5" i="247"/>
  <c r="N10" i="247"/>
  <c r="L10" i="247"/>
  <c r="M14" i="247"/>
  <c r="N35" i="247"/>
  <c r="M35" i="247"/>
  <c r="X33" i="247"/>
  <c r="O28" i="247"/>
  <c r="M28" i="247"/>
  <c r="V27" i="247"/>
  <c r="G31" i="247"/>
  <c r="J19" i="247"/>
  <c r="M7" i="247"/>
  <c r="K7" i="247"/>
  <c r="M22" i="247"/>
  <c r="K22" i="247"/>
  <c r="N13" i="247"/>
  <c r="O17" i="247"/>
  <c r="L17" i="247"/>
  <c r="O23" i="247"/>
  <c r="M23" i="247"/>
  <c r="Y34" i="247"/>
  <c r="V29" i="247"/>
  <c r="J25" i="247"/>
  <c r="O25" i="247"/>
  <c r="K20" i="247"/>
  <c r="O8" i="247"/>
  <c r="J8" i="247"/>
  <c r="N11" i="247"/>
  <c r="X36" i="247"/>
  <c r="U36" i="247"/>
  <c r="W31" i="247"/>
  <c r="X31" i="247"/>
  <c r="L21" i="247"/>
  <c r="G32" i="247"/>
  <c r="J37" i="247"/>
  <c r="G11" i="247"/>
  <c r="N24" i="247"/>
  <c r="G38" i="247"/>
  <c r="O6" i="247"/>
  <c r="J27" i="247"/>
  <c r="O27" i="247"/>
  <c r="O16" i="247"/>
  <c r="J16" i="247"/>
  <c r="V28" i="247"/>
  <c r="U32" i="247"/>
  <c r="G34" i="247"/>
  <c r="J30" i="247"/>
  <c r="M38" i="247"/>
  <c r="L38" i="247"/>
  <c r="V37" i="247"/>
  <c r="K26" i="247"/>
  <c r="L26" i="247"/>
  <c r="K34" i="247"/>
  <c r="M15" i="247"/>
  <c r="K15" i="247"/>
  <c r="L3" i="247"/>
  <c r="J3" i="247"/>
  <c r="N29" i="247"/>
  <c r="J31" i="247"/>
  <c r="L31" i="247"/>
  <c r="J9" i="247"/>
  <c r="G7" i="247"/>
  <c r="M18" i="247"/>
  <c r="K36" i="247"/>
  <c r="N36" i="247"/>
  <c r="Y38" i="247"/>
  <c r="O4" i="247"/>
  <c r="J4" i="247"/>
  <c r="N33" i="247"/>
  <c r="L12" i="247"/>
  <c r="M12" i="247"/>
  <c r="Y30" i="247"/>
  <c r="X35" i="247"/>
  <c r="N19" i="247"/>
  <c r="Y29" i="247"/>
  <c r="L25" i="247"/>
  <c r="O20" i="247"/>
  <c r="L11" i="247"/>
  <c r="V36" i="247"/>
  <c r="Y31" i="247"/>
  <c r="O21" i="247"/>
  <c r="K37" i="247"/>
  <c r="M24" i="247"/>
  <c r="K6" i="247"/>
  <c r="G17" i="247"/>
  <c r="U28" i="247"/>
  <c r="M30" i="247"/>
  <c r="J38" i="247"/>
  <c r="X37" i="247"/>
  <c r="M26" i="247"/>
  <c r="J34" i="247"/>
  <c r="G20" i="247"/>
  <c r="M29" i="247"/>
  <c r="K9" i="247"/>
  <c r="J18" i="247"/>
  <c r="J36" i="247"/>
  <c r="W38" i="247"/>
  <c r="M33" i="247"/>
  <c r="K12" i="247"/>
  <c r="W30" i="247"/>
  <c r="Y35" i="247"/>
  <c r="J32" i="247"/>
  <c r="G12" i="247"/>
  <c r="J14" i="247"/>
  <c r="K35" i="247"/>
  <c r="G21" i="247"/>
  <c r="X27" i="247"/>
  <c r="K19" i="247"/>
  <c r="N7" i="247"/>
  <c r="J22" i="247"/>
  <c r="M13" i="247"/>
  <c r="L23" i="247"/>
  <c r="W34" i="247"/>
  <c r="N25" i="247"/>
  <c r="M20" i="247"/>
  <c r="M8" i="247"/>
  <c r="G6" i="247"/>
  <c r="G35" i="247"/>
  <c r="M21" i="247"/>
  <c r="O37" i="247"/>
  <c r="K24" i="247"/>
  <c r="M6" i="247"/>
  <c r="M27" i="247"/>
  <c r="M16" i="247"/>
  <c r="X32" i="247"/>
  <c r="V32" i="247"/>
  <c r="K30" i="247"/>
  <c r="U37" i="247"/>
  <c r="J26" i="247"/>
  <c r="O34" i="247"/>
  <c r="K3" i="247"/>
  <c r="N31" i="247"/>
  <c r="N9" i="247"/>
  <c r="L18" i="247"/>
  <c r="M36" i="247"/>
  <c r="U38" i="247"/>
  <c r="M4" i="247"/>
  <c r="G5" i="247"/>
  <c r="U30" i="247"/>
  <c r="U35" i="247"/>
  <c r="G15" i="247"/>
  <c r="M32" i="247"/>
  <c r="G24" i="247"/>
  <c r="O5" i="247"/>
  <c r="L5" i="247"/>
  <c r="J10" i="247"/>
  <c r="K10" i="247"/>
  <c r="O14" i="247"/>
  <c r="J35" i="247"/>
  <c r="O35" i="247"/>
  <c r="W33" i="247"/>
  <c r="K28" i="247"/>
  <c r="N28" i="247"/>
  <c r="Y27" i="247"/>
  <c r="G9" i="247"/>
  <c r="M19" i="247"/>
  <c r="L7" i="247"/>
  <c r="J7" i="247"/>
  <c r="L22" i="247"/>
  <c r="O22" i="247"/>
  <c r="J13" i="247"/>
  <c r="K17" i="247"/>
  <c r="M17" i="247"/>
  <c r="K23" i="247"/>
  <c r="V34" i="247"/>
  <c r="U34" i="247"/>
  <c r="W29" i="247"/>
  <c r="M25" i="247"/>
  <c r="N20" i="247"/>
  <c r="L20" i="247"/>
  <c r="K8" i="247"/>
  <c r="M11" i="247"/>
  <c r="K11" i="247"/>
  <c r="W36" i="247"/>
  <c r="G10" i="247"/>
  <c r="U31" i="247"/>
  <c r="N21" i="247"/>
  <c r="K21" i="247"/>
  <c r="G8" i="247"/>
  <c r="N37" i="247"/>
  <c r="G30" i="247"/>
  <c r="J24" i="247"/>
  <c r="N6" i="247"/>
  <c r="L6" i="247"/>
  <c r="L27" i="247"/>
  <c r="G13" i="247"/>
  <c r="K16" i="247"/>
  <c r="G23" i="247"/>
  <c r="Y28" i="247"/>
  <c r="Y32" i="247"/>
  <c r="G3" i="247"/>
  <c r="N30" i="247"/>
  <c r="O38" i="247"/>
  <c r="K38" i="247"/>
  <c r="W37" i="247"/>
  <c r="N26" i="247"/>
  <c r="G25" i="247"/>
  <c r="N34" i="247"/>
  <c r="L15" i="247"/>
  <c r="J15" i="247"/>
  <c r="O3" i="247"/>
  <c r="L29" i="247"/>
  <c r="K29" i="247"/>
  <c r="O31" i="247"/>
  <c r="O9" i="247"/>
  <c r="L9" i="247"/>
  <c r="N18" i="247"/>
  <c r="O18" i="247"/>
  <c r="L36" i="247"/>
  <c r="G22" i="247"/>
  <c r="X38" i="247"/>
  <c r="K4" i="247"/>
  <c r="L33" i="247"/>
  <c r="O33" i="247"/>
  <c r="O12" i="247"/>
  <c r="J12" i="247"/>
  <c r="X30" i="247"/>
  <c r="V35" i="247"/>
  <c r="O32" i="247"/>
  <c r="L32" i="247"/>
  <c r="G27" i="247"/>
  <c r="K5" i="247"/>
  <c r="M5" i="247"/>
  <c r="M10" i="247"/>
  <c r="N14" i="247"/>
  <c r="L14" i="247"/>
  <c r="L35" i="247"/>
  <c r="Y33" i="247"/>
  <c r="V33" i="247"/>
  <c r="L28" i="247"/>
  <c r="W27" i="247"/>
  <c r="U27" i="247"/>
  <c r="O19" i="247"/>
  <c r="O7" i="247"/>
  <c r="G18" i="247"/>
  <c r="N22" i="247"/>
  <c r="O13" i="247"/>
  <c r="L13" i="247"/>
  <c r="N17" i="247"/>
  <c r="G16" i="247"/>
  <c r="N23" i="247"/>
  <c r="X34" i="247"/>
  <c r="X29" i="247"/>
  <c r="J20" i="247"/>
  <c r="N8" i="247"/>
  <c r="J11" i="247"/>
  <c r="G14" i="247"/>
  <c r="J21" i="247"/>
  <c r="L37" i="247"/>
  <c r="O24" i="247"/>
  <c r="J6" i="247"/>
  <c r="K27" i="247"/>
  <c r="N16" i="247"/>
  <c r="X28" i="247"/>
  <c r="W32" i="247"/>
  <c r="L30" i="247"/>
  <c r="Y37" i="247"/>
  <c r="M34" i="247"/>
  <c r="O15" i="247"/>
  <c r="N3" i="247"/>
  <c r="O29" i="247"/>
  <c r="M31" i="247"/>
  <c r="M9" i="247"/>
  <c r="K18" i="247"/>
  <c r="V38" i="247"/>
  <c r="N4" i="247"/>
  <c r="J33" i="247"/>
  <c r="V30" i="247"/>
  <c r="K32" i="247"/>
  <c r="G4" i="247"/>
  <c r="N5" i="247"/>
  <c r="O10" i="247"/>
  <c r="K14" i="247"/>
  <c r="U33" i="247"/>
  <c r="J28" i="247"/>
  <c r="G29" i="247"/>
  <c r="L19" i="247"/>
  <c r="G36" i="247"/>
  <c r="K13" i="247"/>
  <c r="J17" i="247"/>
  <c r="J23" i="247"/>
  <c r="U29" i="247"/>
  <c r="K25" i="247"/>
  <c r="L8" i="247"/>
  <c r="O11" i="247"/>
  <c r="Y36" i="247"/>
  <c r="V31" i="247"/>
  <c r="G28" i="247"/>
  <c r="M37" i="247"/>
  <c r="L24" i="247"/>
  <c r="N27" i="247"/>
  <c r="L16" i="247"/>
  <c r="W28" i="247"/>
  <c r="O30" i="247"/>
  <c r="N38" i="247"/>
  <c r="O26" i="247"/>
  <c r="L34" i="247"/>
  <c r="N15" i="247"/>
  <c r="M3" i="247"/>
  <c r="J29" i="247"/>
  <c r="K31" i="247"/>
  <c r="G19" i="247"/>
  <c r="O36" i="247"/>
  <c r="L4" i="247"/>
  <c r="K33" i="247"/>
  <c r="N12" i="247"/>
  <c r="W35" i="247"/>
  <c r="N19" i="244"/>
  <c r="L19" i="244"/>
  <c r="N26" i="244"/>
  <c r="M16" i="244"/>
  <c r="L16" i="244"/>
  <c r="G8" i="244"/>
  <c r="O31" i="244"/>
  <c r="L21" i="244"/>
  <c r="M21" i="244"/>
  <c r="N28" i="244"/>
  <c r="L17" i="244"/>
  <c r="M17" i="244"/>
  <c r="J27" i="244"/>
  <c r="L27" i="244"/>
  <c r="N3" i="244"/>
  <c r="O32" i="244"/>
  <c r="L32" i="244"/>
  <c r="O36" i="244"/>
  <c r="L36" i="244"/>
  <c r="U34" i="244"/>
  <c r="W28" i="244"/>
  <c r="G19" i="244"/>
  <c r="J15" i="244"/>
  <c r="M15" i="244"/>
  <c r="K8" i="244"/>
  <c r="G31" i="244"/>
  <c r="M37" i="244"/>
  <c r="G28" i="244"/>
  <c r="M10" i="244"/>
  <c r="G27" i="244"/>
  <c r="O4" i="244"/>
  <c r="G32" i="244"/>
  <c r="L14" i="244"/>
  <c r="K18" i="244"/>
  <c r="N18" i="244"/>
  <c r="U38" i="244"/>
  <c r="V31" i="244"/>
  <c r="G12" i="244"/>
  <c r="U32" i="244"/>
  <c r="N34" i="244"/>
  <c r="G15" i="244"/>
  <c r="J20" i="244"/>
  <c r="L9" i="244"/>
  <c r="M9" i="244"/>
  <c r="J13" i="244"/>
  <c r="O25" i="244"/>
  <c r="N25" i="244"/>
  <c r="J5" i="244"/>
  <c r="G38" i="244"/>
  <c r="M7" i="244"/>
  <c r="J11" i="244"/>
  <c r="O11" i="244"/>
  <c r="V30" i="244"/>
  <c r="X30" i="244"/>
  <c r="U29" i="244"/>
  <c r="W27" i="244"/>
  <c r="Y27" i="244"/>
  <c r="O12" i="244"/>
  <c r="N35" i="244"/>
  <c r="K35" i="244"/>
  <c r="J23" i="244"/>
  <c r="X36" i="244"/>
  <c r="V36" i="244"/>
  <c r="L22" i="244"/>
  <c r="G13" i="244"/>
  <c r="L38" i="244"/>
  <c r="K38" i="244"/>
  <c r="L30" i="244"/>
  <c r="K30" i="244"/>
  <c r="M29" i="244"/>
  <c r="M24" i="244"/>
  <c r="J24" i="244"/>
  <c r="V33" i="244"/>
  <c r="K33" i="244"/>
  <c r="O6" i="244"/>
  <c r="N6" i="244"/>
  <c r="X35" i="244"/>
  <c r="U37" i="244"/>
  <c r="W35" i="244"/>
  <c r="U31" i="244"/>
  <c r="K13" i="244"/>
  <c r="N11" i="244"/>
  <c r="Y29" i="244"/>
  <c r="G16" i="244"/>
  <c r="L23" i="244"/>
  <c r="G9" i="244"/>
  <c r="M30" i="244"/>
  <c r="L24" i="244"/>
  <c r="N33" i="244"/>
  <c r="J19" i="244"/>
  <c r="O19" i="244"/>
  <c r="J26" i="244"/>
  <c r="N16" i="244"/>
  <c r="K16" i="244"/>
  <c r="N31" i="244"/>
  <c r="K31" i="244"/>
  <c r="O21" i="244"/>
  <c r="K21" i="244"/>
  <c r="J28" i="244"/>
  <c r="O17" i="244"/>
  <c r="K17" i="244"/>
  <c r="M27" i="244"/>
  <c r="G4" i="244"/>
  <c r="M3" i="244"/>
  <c r="K32" i="244"/>
  <c r="M32" i="244"/>
  <c r="K36" i="244"/>
  <c r="M36" i="244"/>
  <c r="W34" i="244"/>
  <c r="Y28" i="244"/>
  <c r="G26" i="244"/>
  <c r="K15" i="244"/>
  <c r="G20" i="244"/>
  <c r="O8" i="244"/>
  <c r="L37" i="244"/>
  <c r="J37" i="244"/>
  <c r="G17" i="244"/>
  <c r="L10" i="244"/>
  <c r="M4" i="244"/>
  <c r="J4" i="244"/>
  <c r="O14" i="244"/>
  <c r="J14" i="244"/>
  <c r="M18" i="244"/>
  <c r="G36" i="244"/>
  <c r="W38" i="244"/>
  <c r="X31" i="244"/>
  <c r="X32" i="244"/>
  <c r="V32" i="244"/>
  <c r="J34" i="244"/>
  <c r="M20" i="244"/>
  <c r="L20" i="244"/>
  <c r="O9" i="244"/>
  <c r="K9" i="244"/>
  <c r="N13" i="244"/>
  <c r="K25" i="244"/>
  <c r="J25" i="244"/>
  <c r="N5" i="244"/>
  <c r="N7" i="244"/>
  <c r="L7" i="244"/>
  <c r="K11" i="244"/>
  <c r="G30" i="244"/>
  <c r="Y30" i="244"/>
  <c r="G33" i="244"/>
  <c r="X29" i="244"/>
  <c r="V27" i="244"/>
  <c r="M12" i="244"/>
  <c r="J12" i="244"/>
  <c r="J35" i="244"/>
  <c r="L35" i="244"/>
  <c r="K23" i="244"/>
  <c r="W36" i="244"/>
  <c r="O22" i="244"/>
  <c r="J22" i="244"/>
  <c r="G25" i="244"/>
  <c r="N38" i="244"/>
  <c r="G7" i="244"/>
  <c r="N30" i="244"/>
  <c r="L29" i="244"/>
  <c r="J29" i="244"/>
  <c r="K24" i="244"/>
  <c r="Y33" i="244"/>
  <c r="W33" i="244"/>
  <c r="M33" i="244"/>
  <c r="K6" i="244"/>
  <c r="J6" i="244"/>
  <c r="U35" i="244"/>
  <c r="X37" i="244"/>
  <c r="K19" i="244"/>
  <c r="O26" i="244"/>
  <c r="L26" i="244"/>
  <c r="O16" i="244"/>
  <c r="G35" i="244"/>
  <c r="J31" i="244"/>
  <c r="L31" i="244"/>
  <c r="J21" i="244"/>
  <c r="O28" i="244"/>
  <c r="L28" i="244"/>
  <c r="J17" i="244"/>
  <c r="G10" i="244"/>
  <c r="L3" i="244"/>
  <c r="O3" i="244"/>
  <c r="N32" i="244"/>
  <c r="G14" i="244"/>
  <c r="N36" i="244"/>
  <c r="V34" i="244"/>
  <c r="X34" i="244"/>
  <c r="U28" i="244"/>
  <c r="G34" i="244"/>
  <c r="L15" i="244"/>
  <c r="M8" i="244"/>
  <c r="O37" i="244"/>
  <c r="N37" i="244"/>
  <c r="O10" i="244"/>
  <c r="N10" i="244"/>
  <c r="N4" i="244"/>
  <c r="K14" i="244"/>
  <c r="N14" i="244"/>
  <c r="L18" i="244"/>
  <c r="X38" i="244"/>
  <c r="Y31" i="244"/>
  <c r="M34" i="244"/>
  <c r="N20" i="244"/>
  <c r="K20" i="244"/>
  <c r="L13" i="244"/>
  <c r="L25" i="244"/>
  <c r="L5" i="244"/>
  <c r="J7" i="244"/>
  <c r="M11" i="244"/>
  <c r="G29" i="244"/>
  <c r="G6" i="244"/>
  <c r="X27" i="244"/>
  <c r="L12" i="244"/>
  <c r="M23" i="244"/>
  <c r="O23" i="244"/>
  <c r="K22" i="244"/>
  <c r="G5" i="244"/>
  <c r="J38" i="244"/>
  <c r="J30" i="244"/>
  <c r="N29" i="244"/>
  <c r="O24" i="244"/>
  <c r="L33" i="244"/>
  <c r="M6" i="244"/>
  <c r="Y35" i="244"/>
  <c r="J18" i="244"/>
  <c r="O34" i="244"/>
  <c r="N9" i="244"/>
  <c r="O13" i="244"/>
  <c r="K5" i="244"/>
  <c r="G24" i="244"/>
  <c r="W29" i="244"/>
  <c r="O35" i="244"/>
  <c r="U36" i="244"/>
  <c r="M38" i="244"/>
  <c r="K29" i="244"/>
  <c r="X33" i="244"/>
  <c r="V35" i="244"/>
  <c r="O27" i="244"/>
  <c r="J8" i="244"/>
  <c r="L4" i="244"/>
  <c r="V38" i="244"/>
  <c r="W32" i="244"/>
  <c r="K34" i="244"/>
  <c r="J9" i="244"/>
  <c r="M13" i="244"/>
  <c r="M5" i="244"/>
  <c r="O7" i="244"/>
  <c r="U30" i="244"/>
  <c r="V29" i="244"/>
  <c r="N12" i="244"/>
  <c r="M35" i="244"/>
  <c r="Y36" i="244"/>
  <c r="N22" i="244"/>
  <c r="G11" i="244"/>
  <c r="O29" i="244"/>
  <c r="U33" i="244"/>
  <c r="J33" i="244"/>
  <c r="V37" i="244"/>
  <c r="W31" i="244"/>
  <c r="G22" i="244"/>
  <c r="O5" i="244"/>
  <c r="K7" i="244"/>
  <c r="W30" i="244"/>
  <c r="K12" i="244"/>
  <c r="N23" i="244"/>
  <c r="M22" i="244"/>
  <c r="O30" i="244"/>
  <c r="N24" i="244"/>
  <c r="L6" i="244"/>
  <c r="Y37" i="244"/>
  <c r="M19" i="244"/>
  <c r="K26" i="244"/>
  <c r="M26" i="244"/>
  <c r="J16" i="244"/>
  <c r="G23" i="244"/>
  <c r="M31" i="244"/>
  <c r="G37" i="244"/>
  <c r="N21" i="244"/>
  <c r="K28" i="244"/>
  <c r="M28" i="244"/>
  <c r="N17" i="244"/>
  <c r="N27" i="244"/>
  <c r="K27" i="244"/>
  <c r="K3" i="244"/>
  <c r="J3" i="244"/>
  <c r="J32" i="244"/>
  <c r="G18" i="244"/>
  <c r="J36" i="244"/>
  <c r="Y34" i="244"/>
  <c r="X28" i="244"/>
  <c r="V28" i="244"/>
  <c r="N15" i="244"/>
  <c r="O15" i="244"/>
  <c r="N8" i="244"/>
  <c r="L8" i="244"/>
  <c r="K37" i="244"/>
  <c r="G21" i="244"/>
  <c r="K10" i="244"/>
  <c r="J10" i="244"/>
  <c r="K4" i="244"/>
  <c r="G3" i="244"/>
  <c r="M14" i="244"/>
  <c r="O18" i="244"/>
  <c r="Y38" i="244"/>
  <c r="Y32" i="244"/>
  <c r="L34" i="244"/>
  <c r="O20" i="244"/>
  <c r="M25" i="244"/>
  <c r="L11" i="244"/>
  <c r="U27" i="244"/>
  <c r="O38" i="244"/>
  <c r="O33" i="244"/>
  <c r="W37" i="244"/>
  <c r="L13" i="238"/>
  <c r="J13" i="238"/>
  <c r="K33" i="238"/>
  <c r="L18" i="242"/>
  <c r="M18" i="242"/>
  <c r="K14" i="242"/>
  <c r="L24" i="240"/>
  <c r="M24" i="240"/>
  <c r="N15" i="240"/>
  <c r="N24" i="242"/>
  <c r="K24" i="242"/>
  <c r="N29" i="242"/>
  <c r="G30" i="238"/>
  <c r="J11" i="238"/>
  <c r="O11" i="238"/>
  <c r="O35" i="238"/>
  <c r="U29" i="238"/>
  <c r="G3" i="240"/>
  <c r="K38" i="240"/>
  <c r="Y38" i="242"/>
  <c r="V38" i="242"/>
  <c r="K20" i="238"/>
  <c r="O32" i="238"/>
  <c r="L32" i="238"/>
  <c r="N25" i="242"/>
  <c r="G7" i="242"/>
  <c r="G8" i="240"/>
  <c r="O34" i="238"/>
  <c r="G25" i="238"/>
  <c r="L34" i="240"/>
  <c r="N34" i="240"/>
  <c r="G11" i="242"/>
  <c r="M38" i="238"/>
  <c r="O38" i="238"/>
  <c r="G4" i="238"/>
  <c r="L20" i="240"/>
  <c r="X36" i="240"/>
  <c r="U36" i="240"/>
  <c r="G31" i="242"/>
  <c r="O29" i="238"/>
  <c r="M29" i="238"/>
  <c r="X35" i="242"/>
  <c r="G28" i="242"/>
  <c r="U37" i="242"/>
  <c r="Y32" i="240"/>
  <c r="Y34" i="238"/>
  <c r="W35" i="238"/>
  <c r="U35" i="238"/>
  <c r="U27" i="238"/>
  <c r="G18" i="242"/>
  <c r="G24" i="242"/>
  <c r="O30" i="238"/>
  <c r="M17" i="240"/>
  <c r="N17" i="240"/>
  <c r="O4" i="242"/>
  <c r="G11" i="238"/>
  <c r="J32" i="240"/>
  <c r="L32" i="240"/>
  <c r="J29" i="240"/>
  <c r="K15" i="242"/>
  <c r="L15" i="242"/>
  <c r="L19" i="238"/>
  <c r="J4" i="240"/>
  <c r="K4" i="240"/>
  <c r="M28" i="240"/>
  <c r="L6" i="242"/>
  <c r="M6" i="242"/>
  <c r="M16" i="240"/>
  <c r="G21" i="242"/>
  <c r="J33" i="242"/>
  <c r="O14" i="238"/>
  <c r="M14" i="238"/>
  <c r="O22" i="242"/>
  <c r="J22" i="242"/>
  <c r="K10" i="242"/>
  <c r="L22" i="240"/>
  <c r="J22" i="240"/>
  <c r="K5" i="242"/>
  <c r="L18" i="240"/>
  <c r="J18" i="240"/>
  <c r="N25" i="240"/>
  <c r="G27" i="242"/>
  <c r="L36" i="242"/>
  <c r="N27" i="238"/>
  <c r="K27" i="238"/>
  <c r="N18" i="238"/>
  <c r="G13" i="240"/>
  <c r="V33" i="242"/>
  <c r="L4" i="238"/>
  <c r="N4" i="238"/>
  <c r="O21" i="240"/>
  <c r="G9" i="242"/>
  <c r="L20" i="242"/>
  <c r="V32" i="242"/>
  <c r="Y30" i="240"/>
  <c r="V30" i="240"/>
  <c r="K31" i="242"/>
  <c r="L8" i="238"/>
  <c r="N8" i="238"/>
  <c r="O9" i="238"/>
  <c r="M9" i="238"/>
  <c r="M26" i="242"/>
  <c r="X28" i="238"/>
  <c r="Y28" i="238"/>
  <c r="W34" i="242"/>
  <c r="Y28" i="240"/>
  <c r="Y27" i="240"/>
  <c r="Y37" i="240"/>
  <c r="V37" i="240"/>
  <c r="W30" i="242"/>
  <c r="K17" i="238"/>
  <c r="L6" i="240"/>
  <c r="J6" i="240"/>
  <c r="K38" i="242"/>
  <c r="L21" i="238"/>
  <c r="J21" i="238"/>
  <c r="K10" i="240"/>
  <c r="G13" i="242"/>
  <c r="M15" i="238"/>
  <c r="O6" i="238"/>
  <c r="M6" i="238"/>
  <c r="N7" i="240"/>
  <c r="N16" i="242"/>
  <c r="K16" i="242"/>
  <c r="J3" i="242"/>
  <c r="O3" i="242"/>
  <c r="K31" i="240"/>
  <c r="G29" i="240"/>
  <c r="M5" i="240"/>
  <c r="O13" i="238"/>
  <c r="M13" i="238"/>
  <c r="N33" i="238"/>
  <c r="O18" i="242"/>
  <c r="J18" i="242"/>
  <c r="N14" i="242"/>
  <c r="O24" i="240"/>
  <c r="J24" i="240"/>
  <c r="J15" i="240"/>
  <c r="J24" i="242"/>
  <c r="O24" i="242"/>
  <c r="J29" i="242"/>
  <c r="G17" i="240"/>
  <c r="M11" i="238"/>
  <c r="N35" i="238"/>
  <c r="L35" i="238"/>
  <c r="X29" i="238"/>
  <c r="M38" i="240"/>
  <c r="N38" i="240"/>
  <c r="U38" i="242"/>
  <c r="M20" i="238"/>
  <c r="J20" i="238"/>
  <c r="K32" i="238"/>
  <c r="M32" i="238"/>
  <c r="K25" i="242"/>
  <c r="G35" i="240"/>
  <c r="M34" i="238"/>
  <c r="N34" i="238"/>
  <c r="G14" i="240"/>
  <c r="O34" i="240"/>
  <c r="G30" i="242"/>
  <c r="G37" i="242"/>
  <c r="L38" i="238"/>
  <c r="N38" i="238"/>
  <c r="N20" i="240"/>
  <c r="O20" i="240"/>
  <c r="W36" i="240"/>
  <c r="G33" i="240"/>
  <c r="G8" i="238"/>
  <c r="K29" i="238"/>
  <c r="V35" i="242"/>
  <c r="W35" i="242"/>
  <c r="X37" i="242"/>
  <c r="Y37" i="242"/>
  <c r="X32" i="240"/>
  <c r="U34" i="238"/>
  <c r="V35" i="238"/>
  <c r="W27" i="238"/>
  <c r="X27" i="238"/>
  <c r="G14" i="242"/>
  <c r="G29" i="242"/>
  <c r="J30" i="238"/>
  <c r="L17" i="240"/>
  <c r="J17" i="240"/>
  <c r="K4" i="242"/>
  <c r="G35" i="238"/>
  <c r="M32" i="240"/>
  <c r="O29" i="240"/>
  <c r="M29" i="240"/>
  <c r="N15" i="242"/>
  <c r="N19" i="238"/>
  <c r="K19" i="238"/>
  <c r="M4" i="240"/>
  <c r="G5" i="240"/>
  <c r="K28" i="240"/>
  <c r="O6" i="242"/>
  <c r="J6" i="242"/>
  <c r="L16" i="240"/>
  <c r="O33" i="242"/>
  <c r="M33" i="242"/>
  <c r="K14" i="238"/>
  <c r="L14" i="238"/>
  <c r="K22" i="242"/>
  <c r="G37" i="238"/>
  <c r="N10" i="242"/>
  <c r="O22" i="240"/>
  <c r="M22" i="240"/>
  <c r="N5" i="242"/>
  <c r="O18" i="240"/>
  <c r="M18" i="240"/>
  <c r="J25" i="240"/>
  <c r="N36" i="242"/>
  <c r="O36" i="242"/>
  <c r="J27" i="238"/>
  <c r="O27" i="238"/>
  <c r="J18" i="238"/>
  <c r="G17" i="242"/>
  <c r="Y33" i="242"/>
  <c r="O4" i="238"/>
  <c r="G20" i="240"/>
  <c r="K21" i="240"/>
  <c r="N20" i="242"/>
  <c r="K20" i="242"/>
  <c r="Y32" i="242"/>
  <c r="U30" i="240"/>
  <c r="M31" i="242"/>
  <c r="N31" i="242"/>
  <c r="O8" i="238"/>
  <c r="G27" i="240"/>
  <c r="K9" i="238"/>
  <c r="G30" i="240"/>
  <c r="L26" i="242"/>
  <c r="W28" i="238"/>
  <c r="Y34" i="242"/>
  <c r="V34" i="242"/>
  <c r="X28" i="240"/>
  <c r="U27" i="240"/>
  <c r="U37" i="240"/>
  <c r="Y30" i="242"/>
  <c r="V30" i="242"/>
  <c r="N17" i="238"/>
  <c r="O6" i="240"/>
  <c r="M6" i="240"/>
  <c r="N38" i="242"/>
  <c r="O21" i="238"/>
  <c r="M21" i="238"/>
  <c r="N10" i="240"/>
  <c r="G35" i="242"/>
  <c r="L15" i="238"/>
  <c r="K6" i="238"/>
  <c r="L6" i="238"/>
  <c r="J7" i="240"/>
  <c r="J16" i="242"/>
  <c r="O16" i="242"/>
  <c r="M3" i="242"/>
  <c r="M31" i="240"/>
  <c r="J31" i="240"/>
  <c r="G15" i="242"/>
  <c r="K13" i="238"/>
  <c r="L33" i="238"/>
  <c r="M33" i="238"/>
  <c r="K18" i="242"/>
  <c r="L14" i="242"/>
  <c r="M14" i="242"/>
  <c r="K24" i="240"/>
  <c r="O15" i="240"/>
  <c r="M15" i="240"/>
  <c r="M24" i="242"/>
  <c r="O29" i="242"/>
  <c r="M29" i="242"/>
  <c r="G4" i="242"/>
  <c r="L11" i="238"/>
  <c r="J35" i="238"/>
  <c r="K35" i="238"/>
  <c r="W29" i="238"/>
  <c r="L38" i="240"/>
  <c r="J38" i="240"/>
  <c r="X38" i="242"/>
  <c r="L20" i="238"/>
  <c r="N20" i="238"/>
  <c r="N32" i="238"/>
  <c r="M25" i="242"/>
  <c r="J25" i="242"/>
  <c r="G32" i="242"/>
  <c r="L34" i="238"/>
  <c r="K34" i="238"/>
  <c r="G34" i="242"/>
  <c r="K34" i="240"/>
  <c r="G5" i="238"/>
  <c r="G23" i="240"/>
  <c r="J38" i="238"/>
  <c r="G19" i="240"/>
  <c r="J20" i="240"/>
  <c r="K20" i="240"/>
  <c r="V36" i="240"/>
  <c r="G23" i="242"/>
  <c r="G28" i="238"/>
  <c r="N29" i="238"/>
  <c r="Y35" i="242"/>
  <c r="G36" i="238"/>
  <c r="W37" i="242"/>
  <c r="W32" i="240"/>
  <c r="U32" i="240"/>
  <c r="X34" i="238"/>
  <c r="X35" i="238"/>
  <c r="V27" i="238"/>
  <c r="G13" i="238"/>
  <c r="G24" i="240"/>
  <c r="M30" i="238"/>
  <c r="N30" i="238"/>
  <c r="O17" i="240"/>
  <c r="M4" i="242"/>
  <c r="J4" i="242"/>
  <c r="G31" i="240"/>
  <c r="K32" i="240"/>
  <c r="K29" i="240"/>
  <c r="L29" i="240"/>
  <c r="J15" i="242"/>
  <c r="J19" i="238"/>
  <c r="O19" i="238"/>
  <c r="L4" i="240"/>
  <c r="N28" i="240"/>
  <c r="O28" i="240"/>
  <c r="K6" i="242"/>
  <c r="N16" i="240"/>
  <c r="O16" i="240"/>
  <c r="K33" i="242"/>
  <c r="L33" i="242"/>
  <c r="N14" i="238"/>
  <c r="G9" i="240"/>
  <c r="N22" i="242"/>
  <c r="L10" i="242"/>
  <c r="M10" i="242"/>
  <c r="K22" i="240"/>
  <c r="L5" i="242"/>
  <c r="J5" i="242"/>
  <c r="K18" i="240"/>
  <c r="O25" i="240"/>
  <c r="M25" i="240"/>
  <c r="J36" i="242"/>
  <c r="K36" i="242"/>
  <c r="M27" i="238"/>
  <c r="O18" i="238"/>
  <c r="M18" i="238"/>
  <c r="X33" i="242"/>
  <c r="U33" i="242"/>
  <c r="K4" i="238"/>
  <c r="M21" i="240"/>
  <c r="N21" i="240"/>
  <c r="J20" i="242"/>
  <c r="O20" i="242"/>
  <c r="U32" i="242"/>
  <c r="X30" i="240"/>
  <c r="L31" i="242"/>
  <c r="J31" i="242"/>
  <c r="K8" i="238"/>
  <c r="G29" i="238"/>
  <c r="N9" i="238"/>
  <c r="N26" i="242"/>
  <c r="O26" i="242"/>
  <c r="V28" i="238"/>
  <c r="U34" i="242"/>
  <c r="W28" i="240"/>
  <c r="U28" i="240"/>
  <c r="W27" i="240"/>
  <c r="X37" i="240"/>
  <c r="U30" i="242"/>
  <c r="L17" i="238"/>
  <c r="J17" i="238"/>
  <c r="K6" i="240"/>
  <c r="L38" i="242"/>
  <c r="J38" i="242"/>
  <c r="K21" i="238"/>
  <c r="L10" i="240"/>
  <c r="J10" i="240"/>
  <c r="N15" i="238"/>
  <c r="K15" i="238"/>
  <c r="N6" i="238"/>
  <c r="O7" i="240"/>
  <c r="M7" i="240"/>
  <c r="M16" i="242"/>
  <c r="G12" i="238"/>
  <c r="L3" i="242"/>
  <c r="L31" i="240"/>
  <c r="O31" i="240"/>
  <c r="G19" i="238"/>
  <c r="N13" i="238"/>
  <c r="O33" i="238"/>
  <c r="J33" i="238"/>
  <c r="N18" i="242"/>
  <c r="O14" i="242"/>
  <c r="J14" i="242"/>
  <c r="N24" i="240"/>
  <c r="K15" i="240"/>
  <c r="L15" i="240"/>
  <c r="L24" i="242"/>
  <c r="K29" i="242"/>
  <c r="L29" i="242"/>
  <c r="N11" i="238"/>
  <c r="K11" i="238"/>
  <c r="M35" i="238"/>
  <c r="Y29" i="238"/>
  <c r="V29" i="238"/>
  <c r="O38" i="240"/>
  <c r="G12" i="242"/>
  <c r="W38" i="242"/>
  <c r="O20" i="238"/>
  <c r="G10" i="238"/>
  <c r="J32" i="238"/>
  <c r="L25" i="242"/>
  <c r="O25" i="242"/>
  <c r="G23" i="238"/>
  <c r="J34" i="238"/>
  <c r="G26" i="240"/>
  <c r="M34" i="240"/>
  <c r="J34" i="240"/>
  <c r="G8" i="242"/>
  <c r="G12" i="240"/>
  <c r="K38" i="238"/>
  <c r="G36" i="240"/>
  <c r="M20" i="240"/>
  <c r="G21" i="240"/>
  <c r="Y36" i="240"/>
  <c r="G22" i="238"/>
  <c r="L29" i="238"/>
  <c r="J29" i="238"/>
  <c r="U35" i="242"/>
  <c r="G37" i="240"/>
  <c r="V37" i="242"/>
  <c r="V32" i="240"/>
  <c r="V34" i="238"/>
  <c r="W34" i="238"/>
  <c r="Y35" i="238"/>
  <c r="Y27" i="238"/>
  <c r="G33" i="238"/>
  <c r="G15" i="240"/>
  <c r="K30" i="238"/>
  <c r="L30" i="238"/>
  <c r="K17" i="240"/>
  <c r="L4" i="242"/>
  <c r="N4" i="242"/>
  <c r="N32" i="240"/>
  <c r="O32" i="240"/>
  <c r="N29" i="240"/>
  <c r="O15" i="242"/>
  <c r="M15" i="242"/>
  <c r="M19" i="238"/>
  <c r="N4" i="240"/>
  <c r="O4" i="240"/>
  <c r="J28" i="240"/>
  <c r="L28" i="240"/>
  <c r="N6" i="242"/>
  <c r="J16" i="240"/>
  <c r="K16" i="240"/>
  <c r="N33" i="242"/>
  <c r="G24" i="238"/>
  <c r="J14" i="238"/>
  <c r="L22" i="242"/>
  <c r="M22" i="242"/>
  <c r="O10" i="242"/>
  <c r="J10" i="242"/>
  <c r="N22" i="240"/>
  <c r="O5" i="242"/>
  <c r="M5" i="242"/>
  <c r="N18" i="240"/>
  <c r="K25" i="240"/>
  <c r="L25" i="240"/>
  <c r="M36" i="242"/>
  <c r="G16" i="238"/>
  <c r="L27" i="238"/>
  <c r="K18" i="238"/>
  <c r="L18" i="238"/>
  <c r="W33" i="242"/>
  <c r="M4" i="238"/>
  <c r="J4" i="238"/>
  <c r="L21" i="240"/>
  <c r="J21" i="240"/>
  <c r="M20" i="242"/>
  <c r="W32" i="242"/>
  <c r="X32" i="242"/>
  <c r="W30" i="240"/>
  <c r="O31" i="242"/>
  <c r="M8" i="238"/>
  <c r="J8" i="238"/>
  <c r="L9" i="238"/>
  <c r="J9" i="238"/>
  <c r="J26" i="242"/>
  <c r="K26" i="242"/>
  <c r="U28" i="238"/>
  <c r="X34" i="242"/>
  <c r="V28" i="240"/>
  <c r="V27" i="240"/>
  <c r="X27" i="240"/>
  <c r="W37" i="240"/>
  <c r="X30" i="242"/>
  <c r="O17" i="238"/>
  <c r="M17" i="238"/>
  <c r="N6" i="240"/>
  <c r="O38" i="242"/>
  <c r="M38" i="242"/>
  <c r="N21" i="238"/>
  <c r="O10" i="240"/>
  <c r="M10" i="240"/>
  <c r="J15" i="238"/>
  <c r="O15" i="238"/>
  <c r="J6" i="238"/>
  <c r="K7" i="240"/>
  <c r="L7" i="240"/>
  <c r="L16" i="242"/>
  <c r="N3" i="242"/>
  <c r="K3" i="242"/>
  <c r="N31" i="240"/>
  <c r="G32" i="240"/>
  <c r="G4" i="240"/>
  <c r="N5" i="240"/>
  <c r="G16" i="240"/>
  <c r="K21" i="242"/>
  <c r="M24" i="238"/>
  <c r="J24" i="238"/>
  <c r="L9" i="240"/>
  <c r="J9" i="240"/>
  <c r="K37" i="238"/>
  <c r="G10" i="242"/>
  <c r="G25" i="240"/>
  <c r="J27" i="242"/>
  <c r="M16" i="238"/>
  <c r="J16" i="238"/>
  <c r="M13" i="240"/>
  <c r="N13" i="240"/>
  <c r="N17" i="242"/>
  <c r="N3" i="238"/>
  <c r="K3" i="238"/>
  <c r="K31" i="238"/>
  <c r="O26" i="238"/>
  <c r="M26" i="238"/>
  <c r="N11" i="240"/>
  <c r="M9" i="242"/>
  <c r="J9" i="242"/>
  <c r="W36" i="238"/>
  <c r="O19" i="242"/>
  <c r="M19" i="242"/>
  <c r="M7" i="238"/>
  <c r="X32" i="238"/>
  <c r="V32" i="238"/>
  <c r="K27" i="240"/>
  <c r="Y38" i="238"/>
  <c r="G9" i="238"/>
  <c r="J30" i="240"/>
  <c r="X33" i="240"/>
  <c r="U33" i="240"/>
  <c r="W33" i="238"/>
  <c r="Y36" i="242"/>
  <c r="Y34" i="240"/>
  <c r="X29" i="242"/>
  <c r="Y29" i="242"/>
  <c r="W31" i="240"/>
  <c r="G38" i="242"/>
  <c r="L13" i="242"/>
  <c r="O13" i="242"/>
  <c r="K35" i="242"/>
  <c r="G6" i="238"/>
  <c r="L12" i="238"/>
  <c r="N12" i="238"/>
  <c r="N3" i="240"/>
  <c r="G38" i="240"/>
  <c r="L12" i="242"/>
  <c r="V28" i="242"/>
  <c r="G20" i="238"/>
  <c r="J10" i="238"/>
  <c r="G25" i="242"/>
  <c r="J7" i="242"/>
  <c r="J35" i="240"/>
  <c r="O35" i="240"/>
  <c r="L32" i="242"/>
  <c r="J23" i="238"/>
  <c r="O23" i="238"/>
  <c r="L8" i="240"/>
  <c r="N26" i="240"/>
  <c r="K26" i="240"/>
  <c r="K25" i="238"/>
  <c r="L14" i="240"/>
  <c r="J14" i="240"/>
  <c r="K34" i="242"/>
  <c r="G34" i="240"/>
  <c r="N30" i="242"/>
  <c r="O5" i="238"/>
  <c r="M5" i="238"/>
  <c r="L8" i="242"/>
  <c r="K11" i="242"/>
  <c r="L11" i="242"/>
  <c r="J37" i="242"/>
  <c r="K23" i="240"/>
  <c r="L23" i="240"/>
  <c r="L12" i="240"/>
  <c r="M19" i="240"/>
  <c r="N36" i="240"/>
  <c r="O33" i="240"/>
  <c r="N23" i="242"/>
  <c r="M22" i="238"/>
  <c r="M28" i="238"/>
  <c r="Y38" i="240"/>
  <c r="K37" i="240"/>
  <c r="O28" i="242"/>
  <c r="Y37" i="238"/>
  <c r="Y30" i="238"/>
  <c r="X27" i="242"/>
  <c r="M36" i="238"/>
  <c r="J28" i="242"/>
  <c r="Y31" i="238"/>
  <c r="U37" i="238"/>
  <c r="X30" i="238"/>
  <c r="W27" i="242"/>
  <c r="O5" i="240"/>
  <c r="G28" i="240"/>
  <c r="L21" i="242"/>
  <c r="O21" i="242"/>
  <c r="O24" i="238"/>
  <c r="G14" i="238"/>
  <c r="K9" i="240"/>
  <c r="L37" i="238"/>
  <c r="G5" i="242"/>
  <c r="K27" i="242"/>
  <c r="L27" i="242"/>
  <c r="O16" i="238"/>
  <c r="G27" i="238"/>
  <c r="O13" i="240"/>
  <c r="M17" i="242"/>
  <c r="J17" i="242"/>
  <c r="M31" i="238"/>
  <c r="O11" i="240"/>
  <c r="N9" i="242"/>
  <c r="V36" i="238"/>
  <c r="N19" i="242"/>
  <c r="K7" i="238"/>
  <c r="L27" i="240"/>
  <c r="X38" i="238"/>
  <c r="Y33" i="240"/>
  <c r="W36" i="242"/>
  <c r="V29" i="242"/>
  <c r="G10" i="240"/>
  <c r="J35" i="242"/>
  <c r="O3" i="240"/>
  <c r="O12" i="242"/>
  <c r="L10" i="238"/>
  <c r="L35" i="240"/>
  <c r="L23" i="238"/>
  <c r="M26" i="240"/>
  <c r="K14" i="240"/>
  <c r="O30" i="242"/>
  <c r="J8" i="242"/>
  <c r="K37" i="242"/>
  <c r="K12" i="240"/>
  <c r="G26" i="238"/>
  <c r="M23" i="242"/>
  <c r="N28" i="238"/>
  <c r="X38" i="240"/>
  <c r="J37" i="240"/>
  <c r="W31" i="238"/>
  <c r="W30" i="238"/>
  <c r="X35" i="240"/>
  <c r="L5" i="240"/>
  <c r="J5" i="240"/>
  <c r="M21" i="242"/>
  <c r="J21" i="242"/>
  <c r="L24" i="238"/>
  <c r="N24" i="238"/>
  <c r="O9" i="240"/>
  <c r="G22" i="242"/>
  <c r="N37" i="238"/>
  <c r="G22" i="240"/>
  <c r="M27" i="242"/>
  <c r="N27" i="242"/>
  <c r="L16" i="238"/>
  <c r="N16" i="238"/>
  <c r="L13" i="240"/>
  <c r="J13" i="240"/>
  <c r="K17" i="242"/>
  <c r="J3" i="238"/>
  <c r="O3" i="238"/>
  <c r="O31" i="238"/>
  <c r="K26" i="238"/>
  <c r="L26" i="238"/>
  <c r="J11" i="240"/>
  <c r="L9" i="242"/>
  <c r="O9" i="242"/>
  <c r="U36" i="238"/>
  <c r="K19" i="242"/>
  <c r="L19" i="242"/>
  <c r="L7" i="238"/>
  <c r="W32" i="238"/>
  <c r="M27" i="240"/>
  <c r="J27" i="240"/>
  <c r="U38" i="238"/>
  <c r="L30" i="240"/>
  <c r="N30" i="240"/>
  <c r="W33" i="240"/>
  <c r="Y33" i="238"/>
  <c r="V33" i="238"/>
  <c r="U36" i="242"/>
  <c r="U34" i="240"/>
  <c r="W29" i="242"/>
  <c r="V31" i="240"/>
  <c r="X31" i="240"/>
  <c r="G21" i="238"/>
  <c r="N13" i="242"/>
  <c r="M35" i="242"/>
  <c r="N35" i="242"/>
  <c r="G7" i="240"/>
  <c r="O12" i="238"/>
  <c r="G3" i="242"/>
  <c r="J3" i="240"/>
  <c r="N12" i="242"/>
  <c r="K12" i="242"/>
  <c r="Y28" i="242"/>
  <c r="O10" i="238"/>
  <c r="M10" i="238"/>
  <c r="O7" i="242"/>
  <c r="M7" i="242"/>
  <c r="M35" i="240"/>
  <c r="N32" i="242"/>
  <c r="O32" i="242"/>
  <c r="M23" i="238"/>
  <c r="N8" i="240"/>
  <c r="O8" i="240"/>
  <c r="J26" i="240"/>
  <c r="O26" i="240"/>
  <c r="N25" i="238"/>
  <c r="O14" i="240"/>
  <c r="M14" i="240"/>
  <c r="N34" i="242"/>
  <c r="L30" i="242"/>
  <c r="J30" i="242"/>
  <c r="K5" i="238"/>
  <c r="N8" i="242"/>
  <c r="K8" i="242"/>
  <c r="N11" i="242"/>
  <c r="O37" i="242"/>
  <c r="M37" i="242"/>
  <c r="N23" i="240"/>
  <c r="N12" i="240"/>
  <c r="O12" i="240"/>
  <c r="K19" i="240"/>
  <c r="L19" i="240"/>
  <c r="J36" i="240"/>
  <c r="G31" i="238"/>
  <c r="K33" i="240"/>
  <c r="L33" i="240"/>
  <c r="J23" i="242"/>
  <c r="K22" i="238"/>
  <c r="L22" i="238"/>
  <c r="K28" i="238"/>
  <c r="L28" i="238"/>
  <c r="X31" i="242"/>
  <c r="U38" i="240"/>
  <c r="K36" i="238"/>
  <c r="N37" i="240"/>
  <c r="K28" i="242"/>
  <c r="Y29" i="240"/>
  <c r="V30" i="238"/>
  <c r="U35" i="240"/>
  <c r="M37" i="238"/>
  <c r="M3" i="238"/>
  <c r="N26" i="238"/>
  <c r="M11" i="240"/>
  <c r="G20" i="242"/>
  <c r="N7" i="238"/>
  <c r="U32" i="238"/>
  <c r="O27" i="240"/>
  <c r="O30" i="240"/>
  <c r="U33" i="238"/>
  <c r="X34" i="240"/>
  <c r="Y31" i="240"/>
  <c r="K13" i="242"/>
  <c r="G16" i="242"/>
  <c r="J12" i="242"/>
  <c r="K10" i="238"/>
  <c r="L7" i="242"/>
  <c r="K32" i="242"/>
  <c r="K8" i="240"/>
  <c r="J25" i="238"/>
  <c r="L34" i="242"/>
  <c r="M30" i="242"/>
  <c r="O8" i="242"/>
  <c r="J23" i="240"/>
  <c r="N19" i="240"/>
  <c r="M36" i="240"/>
  <c r="N33" i="240"/>
  <c r="N22" i="238"/>
  <c r="V31" i="242"/>
  <c r="N36" i="238"/>
  <c r="M28" i="242"/>
  <c r="V29" i="240"/>
  <c r="W35" i="240"/>
  <c r="K5" i="240"/>
  <c r="G6" i="242"/>
  <c r="N21" i="242"/>
  <c r="G33" i="242"/>
  <c r="K24" i="238"/>
  <c r="M9" i="240"/>
  <c r="N9" i="240"/>
  <c r="O37" i="238"/>
  <c r="J37" i="238"/>
  <c r="G18" i="240"/>
  <c r="O27" i="242"/>
  <c r="G36" i="242"/>
  <c r="K16" i="238"/>
  <c r="G18" i="238"/>
  <c r="K13" i="240"/>
  <c r="L17" i="242"/>
  <c r="O17" i="242"/>
  <c r="L3" i="238"/>
  <c r="J31" i="238"/>
  <c r="L31" i="238"/>
  <c r="J26" i="238"/>
  <c r="K11" i="240"/>
  <c r="L11" i="240"/>
  <c r="K9" i="242"/>
  <c r="X36" i="238"/>
  <c r="Y36" i="238"/>
  <c r="J19" i="242"/>
  <c r="J7" i="238"/>
  <c r="O7" i="238"/>
  <c r="Y32" i="238"/>
  <c r="N27" i="240"/>
  <c r="V38" i="238"/>
  <c r="W38" i="238"/>
  <c r="K30" i="240"/>
  <c r="G26" i="242"/>
  <c r="V33" i="240"/>
  <c r="X33" i="238"/>
  <c r="V36" i="242"/>
  <c r="V34" i="240"/>
  <c r="W34" i="240"/>
  <c r="U29" i="242"/>
  <c r="U31" i="240"/>
  <c r="G6" i="240"/>
  <c r="M13" i="242"/>
  <c r="J13" i="242"/>
  <c r="O35" i="242"/>
  <c r="G15" i="238"/>
  <c r="M12" i="238"/>
  <c r="J12" i="238"/>
  <c r="K3" i="240"/>
  <c r="L3" i="240"/>
  <c r="M12" i="242"/>
  <c r="W28" i="242"/>
  <c r="X28" i="242"/>
  <c r="N10" i="238"/>
  <c r="G32" i="238"/>
  <c r="N7" i="242"/>
  <c r="N35" i="240"/>
  <c r="K35" i="240"/>
  <c r="M32" i="242"/>
  <c r="N23" i="238"/>
  <c r="K23" i="238"/>
  <c r="M8" i="240"/>
  <c r="G34" i="238"/>
  <c r="L26" i="240"/>
  <c r="O25" i="238"/>
  <c r="M25" i="238"/>
  <c r="N14" i="240"/>
  <c r="O34" i="242"/>
  <c r="M34" i="242"/>
  <c r="K30" i="242"/>
  <c r="L5" i="238"/>
  <c r="J5" i="238"/>
  <c r="M8" i="242"/>
  <c r="O11" i="242"/>
  <c r="M11" i="242"/>
  <c r="N37" i="242"/>
  <c r="O23" i="240"/>
  <c r="M23" i="240"/>
  <c r="M12" i="240"/>
  <c r="G38" i="238"/>
  <c r="J19" i="240"/>
  <c r="K36" i="240"/>
  <c r="L36" i="240"/>
  <c r="G11" i="240"/>
  <c r="J33" i="240"/>
  <c r="K23" i="242"/>
  <c r="L23" i="242"/>
  <c r="J22" i="238"/>
  <c r="G7" i="238"/>
  <c r="J28" i="238"/>
  <c r="Y31" i="242"/>
  <c r="V38" i="240"/>
  <c r="W38" i="240"/>
  <c r="J36" i="238"/>
  <c r="O37" i="240"/>
  <c r="M37" i="240"/>
  <c r="L28" i="242"/>
  <c r="V31" i="238"/>
  <c r="X29" i="240"/>
  <c r="U29" i="240"/>
  <c r="W37" i="238"/>
  <c r="U30" i="238"/>
  <c r="V35" i="240"/>
  <c r="V27" i="242"/>
  <c r="Y27" i="242"/>
  <c r="O19" i="240"/>
  <c r="G3" i="238"/>
  <c r="M33" i="240"/>
  <c r="O22" i="238"/>
  <c r="O28" i="238"/>
  <c r="U31" i="242"/>
  <c r="O36" i="238"/>
  <c r="L36" i="238"/>
  <c r="N28" i="242"/>
  <c r="U31" i="238"/>
  <c r="W29" i="240"/>
  <c r="V37" i="238"/>
  <c r="Y35" i="240"/>
  <c r="N31" i="238"/>
  <c r="M30" i="240"/>
  <c r="X36" i="242"/>
  <c r="G17" i="238"/>
  <c r="L35" i="242"/>
  <c r="K12" i="238"/>
  <c r="M3" i="240"/>
  <c r="U28" i="242"/>
  <c r="K7" i="242"/>
  <c r="J32" i="242"/>
  <c r="J8" i="240"/>
  <c r="L25" i="238"/>
  <c r="J34" i="242"/>
  <c r="N5" i="238"/>
  <c r="J11" i="242"/>
  <c r="L37" i="242"/>
  <c r="J12" i="240"/>
  <c r="O36" i="240"/>
  <c r="O23" i="242"/>
  <c r="G19" i="242"/>
  <c r="W31" i="242"/>
  <c r="L37" i="240"/>
  <c r="X31" i="238"/>
  <c r="X37" i="238"/>
  <c r="U27" i="242"/>
  <c r="O10" i="236"/>
  <c r="L10" i="236"/>
  <c r="J9" i="236"/>
  <c r="G24" i="236"/>
  <c r="N32" i="236"/>
  <c r="Y33" i="236"/>
  <c r="V33" i="236"/>
  <c r="Y35" i="236"/>
  <c r="J27" i="236"/>
  <c r="L27" i="236"/>
  <c r="M23" i="236"/>
  <c r="G34" i="236"/>
  <c r="X37" i="236"/>
  <c r="M24" i="236"/>
  <c r="O24" i="236"/>
  <c r="N16" i="236"/>
  <c r="O16" i="236"/>
  <c r="K30" i="236"/>
  <c r="G32" i="236"/>
  <c r="N33" i="236"/>
  <c r="L21" i="236"/>
  <c r="N21" i="236"/>
  <c r="K15" i="236"/>
  <c r="G38" i="236"/>
  <c r="M11" i="236"/>
  <c r="K22" i="236"/>
  <c r="L22" i="236"/>
  <c r="X31" i="236"/>
  <c r="K8" i="236"/>
  <c r="L13" i="236"/>
  <c r="N13" i="236"/>
  <c r="N36" i="236"/>
  <c r="G30" i="236"/>
  <c r="M17" i="236"/>
  <c r="W32" i="236"/>
  <c r="G27" i="236"/>
  <c r="L20" i="236"/>
  <c r="M34" i="236"/>
  <c r="O34" i="236"/>
  <c r="K25" i="236"/>
  <c r="G29" i="236"/>
  <c r="M7" i="236"/>
  <c r="N35" i="236"/>
  <c r="K35" i="236"/>
  <c r="O26" i="236"/>
  <c r="M26" i="236"/>
  <c r="Y29" i="236"/>
  <c r="V29" i="236"/>
  <c r="L38" i="236"/>
  <c r="N38" i="236"/>
  <c r="W36" i="236"/>
  <c r="G19" i="236"/>
  <c r="X34" i="236"/>
  <c r="K3" i="236"/>
  <c r="G33" i="236"/>
  <c r="K12" i="236"/>
  <c r="G31" i="236"/>
  <c r="M19" i="236"/>
  <c r="G8" i="236"/>
  <c r="X27" i="236"/>
  <c r="O29" i="236"/>
  <c r="J29" i="236"/>
  <c r="M18" i="236"/>
  <c r="G35" i="236"/>
  <c r="J6" i="236"/>
  <c r="N4" i="236"/>
  <c r="O4" i="236"/>
  <c r="M14" i="236"/>
  <c r="L37" i="236"/>
  <c r="M37" i="236"/>
  <c r="J5" i="236"/>
  <c r="V30" i="236"/>
  <c r="W30" i="236"/>
  <c r="N28" i="236"/>
  <c r="N31" i="236"/>
  <c r="K31" i="236"/>
  <c r="U38" i="236"/>
  <c r="K10" i="236"/>
  <c r="N10" i="236"/>
  <c r="M9" i="236"/>
  <c r="G16" i="236"/>
  <c r="J32" i="236"/>
  <c r="U33" i="236"/>
  <c r="G28" i="236"/>
  <c r="X35" i="236"/>
  <c r="M27" i="236"/>
  <c r="G20" i="236"/>
  <c r="L23" i="236"/>
  <c r="G9" i="236"/>
  <c r="W37" i="236"/>
  <c r="L24" i="236"/>
  <c r="K24" i="236"/>
  <c r="K16" i="236"/>
  <c r="G3" i="236"/>
  <c r="J30" i="236"/>
  <c r="L33" i="236"/>
  <c r="M33" i="236"/>
  <c r="O21" i="236"/>
  <c r="K21" i="236"/>
  <c r="M15" i="236"/>
  <c r="N11" i="236"/>
  <c r="O11" i="236"/>
  <c r="N22" i="236"/>
  <c r="W31" i="236"/>
  <c r="U31" i="236"/>
  <c r="L8" i="236"/>
  <c r="O13" i="236"/>
  <c r="K13" i="236"/>
  <c r="J36" i="236"/>
  <c r="L17" i="236"/>
  <c r="N17" i="236"/>
  <c r="V32" i="236"/>
  <c r="M20" i="236"/>
  <c r="J20" i="236"/>
  <c r="L34" i="236"/>
  <c r="N34" i="236"/>
  <c r="N25" i="236"/>
  <c r="N7" i="236"/>
  <c r="O7" i="236"/>
  <c r="J35" i="236"/>
  <c r="L35" i="236"/>
  <c r="K26" i="236"/>
  <c r="L26" i="236"/>
  <c r="U29" i="236"/>
  <c r="G21" i="236"/>
  <c r="K38" i="236"/>
  <c r="G11" i="236"/>
  <c r="V36" i="236"/>
  <c r="V34" i="236"/>
  <c r="W34" i="236"/>
  <c r="M3" i="236"/>
  <c r="G5" i="236"/>
  <c r="L12" i="236"/>
  <c r="N19" i="236"/>
  <c r="O19" i="236"/>
  <c r="W27" i="236"/>
  <c r="U27" i="236"/>
  <c r="K29" i="236"/>
  <c r="G7" i="236"/>
  <c r="J18" i="236"/>
  <c r="O6" i="236"/>
  <c r="L6" i="236"/>
  <c r="K4" i="236"/>
  <c r="G26" i="236"/>
  <c r="J14" i="236"/>
  <c r="O37" i="236"/>
  <c r="J37" i="236"/>
  <c r="M5" i="236"/>
  <c r="Y30" i="236"/>
  <c r="G12" i="236"/>
  <c r="J28" i="236"/>
  <c r="J31" i="236"/>
  <c r="L31" i="236"/>
  <c r="X38" i="236"/>
  <c r="V28" i="236"/>
  <c r="M10" i="236"/>
  <c r="L9" i="236"/>
  <c r="N9" i="236"/>
  <c r="O32" i="236"/>
  <c r="M32" i="236"/>
  <c r="X33" i="236"/>
  <c r="W35" i="236"/>
  <c r="U35" i="236"/>
  <c r="O27" i="236"/>
  <c r="N23" i="236"/>
  <c r="O23" i="236"/>
  <c r="Y37" i="236"/>
  <c r="V37" i="236"/>
  <c r="N24" i="236"/>
  <c r="G36" i="236"/>
  <c r="L16" i="236"/>
  <c r="M30" i="236"/>
  <c r="O30" i="236"/>
  <c r="O33" i="236"/>
  <c r="J33" i="236"/>
  <c r="J21" i="236"/>
  <c r="N15" i="236"/>
  <c r="O15" i="236"/>
  <c r="J11" i="236"/>
  <c r="L11" i="236"/>
  <c r="J22" i="236"/>
  <c r="V31" i="236"/>
  <c r="M8" i="236"/>
  <c r="J8" i="236"/>
  <c r="J13" i="236"/>
  <c r="O36" i="236"/>
  <c r="M36" i="236"/>
  <c r="O17" i="236"/>
  <c r="K17" i="236"/>
  <c r="U32" i="236"/>
  <c r="N20" i="236"/>
  <c r="O20" i="236"/>
  <c r="K34" i="236"/>
  <c r="L25" i="236"/>
  <c r="J25" i="236"/>
  <c r="J7" i="236"/>
  <c r="L7" i="236"/>
  <c r="M35" i="236"/>
  <c r="G6" i="236"/>
  <c r="N26" i="236"/>
  <c r="G14" i="236"/>
  <c r="X29" i="236"/>
  <c r="G15" i="236"/>
  <c r="J38" i="236"/>
  <c r="G22" i="236"/>
  <c r="U36" i="236"/>
  <c r="Y34" i="236"/>
  <c r="N3" i="236"/>
  <c r="O3" i="236"/>
  <c r="M12" i="236"/>
  <c r="J12" i="236"/>
  <c r="J19" i="236"/>
  <c r="L19" i="236"/>
  <c r="V27" i="236"/>
  <c r="G25" i="236"/>
  <c r="N29" i="236"/>
  <c r="O18" i="236"/>
  <c r="L18" i="236"/>
  <c r="K6" i="236"/>
  <c r="N6" i="236"/>
  <c r="L4" i="236"/>
  <c r="O14" i="236"/>
  <c r="L14" i="236"/>
  <c r="K37" i="236"/>
  <c r="L5" i="236"/>
  <c r="N5" i="236"/>
  <c r="U30" i="236"/>
  <c r="O28" i="236"/>
  <c r="M28" i="236"/>
  <c r="M31" i="236"/>
  <c r="V38" i="236"/>
  <c r="W38" i="236"/>
  <c r="U28" i="236"/>
  <c r="J10" i="236"/>
  <c r="O9" i="236"/>
  <c r="K9" i="236"/>
  <c r="K32" i="236"/>
  <c r="L32" i="236"/>
  <c r="W33" i="236"/>
  <c r="V35" i="236"/>
  <c r="N27" i="236"/>
  <c r="K27" i="236"/>
  <c r="J23" i="236"/>
  <c r="K23" i="236"/>
  <c r="U37" i="236"/>
  <c r="G13" i="236"/>
  <c r="J24" i="236"/>
  <c r="M16" i="236"/>
  <c r="J16" i="236"/>
  <c r="L30" i="236"/>
  <c r="N30" i="236"/>
  <c r="K33" i="236"/>
  <c r="G17" i="236"/>
  <c r="M21" i="236"/>
  <c r="J15" i="236"/>
  <c r="L15" i="236"/>
  <c r="K11" i="236"/>
  <c r="O22" i="236"/>
  <c r="M22" i="236"/>
  <c r="Y31" i="236"/>
  <c r="N8" i="236"/>
  <c r="O8" i="236"/>
  <c r="M13" i="236"/>
  <c r="K36" i="236"/>
  <c r="L36" i="236"/>
  <c r="J17" i="236"/>
  <c r="X32" i="236"/>
  <c r="Y32" i="236"/>
  <c r="K20" i="236"/>
  <c r="G23" i="236"/>
  <c r="J34" i="236"/>
  <c r="O25" i="236"/>
  <c r="M25" i="236"/>
  <c r="K7" i="236"/>
  <c r="G18" i="236"/>
  <c r="O35" i="236"/>
  <c r="G4" i="236"/>
  <c r="J26" i="236"/>
  <c r="G37" i="236"/>
  <c r="W29" i="236"/>
  <c r="M38" i="236"/>
  <c r="O38" i="236"/>
  <c r="X36" i="236"/>
  <c r="Y36" i="236"/>
  <c r="U34" i="236"/>
  <c r="J3" i="236"/>
  <c r="L3" i="236"/>
  <c r="N12" i="236"/>
  <c r="O12" i="236"/>
  <c r="K19" i="236"/>
  <c r="G10" i="236"/>
  <c r="Y27" i="236"/>
  <c r="L29" i="236"/>
  <c r="M29" i="236"/>
  <c r="K18" i="236"/>
  <c r="N18" i="236"/>
  <c r="M6" i="236"/>
  <c r="M4" i="236"/>
  <c r="J4" i="236"/>
  <c r="K14" i="236"/>
  <c r="N14" i="236"/>
  <c r="N37" i="236"/>
  <c r="O5" i="236"/>
  <c r="K5" i="236"/>
  <c r="X30" i="236"/>
  <c r="K28" i="236"/>
  <c r="L28" i="236"/>
  <c r="O31" i="236"/>
  <c r="Y38" i="236"/>
  <c r="X28" i="236"/>
  <c r="Y28" i="236"/>
  <c r="W28" i="236"/>
  <c r="G15" i="234"/>
  <c r="O19" i="234"/>
  <c r="J17" i="234"/>
  <c r="M17" i="234"/>
  <c r="L27" i="234"/>
  <c r="N27" i="234"/>
  <c r="Y29" i="234"/>
  <c r="U32" i="232"/>
  <c r="L26" i="232"/>
  <c r="O26" i="232"/>
  <c r="J15" i="234"/>
  <c r="G28" i="232"/>
  <c r="G13" i="234"/>
  <c r="J11" i="234"/>
  <c r="N18" i="232"/>
  <c r="O18" i="232"/>
  <c r="G10" i="232"/>
  <c r="M32" i="234"/>
  <c r="G27" i="234"/>
  <c r="J19" i="232"/>
  <c r="K31" i="232"/>
  <c r="J31" i="232"/>
  <c r="N22" i="234"/>
  <c r="G14" i="232"/>
  <c r="M35" i="232"/>
  <c r="K16" i="234"/>
  <c r="L16" i="234"/>
  <c r="G34" i="232"/>
  <c r="M4" i="232"/>
  <c r="M33" i="232"/>
  <c r="J33" i="232"/>
  <c r="O18" i="234"/>
  <c r="L18" i="234"/>
  <c r="K35" i="234"/>
  <c r="L37" i="232"/>
  <c r="J37" i="232"/>
  <c r="M12" i="234"/>
  <c r="M11" i="232"/>
  <c r="O11" i="232"/>
  <c r="L5" i="234"/>
  <c r="V29" i="232"/>
  <c r="U29" i="232"/>
  <c r="V36" i="232"/>
  <c r="X30" i="234"/>
  <c r="W35" i="232"/>
  <c r="O5" i="232"/>
  <c r="L5" i="232"/>
  <c r="K24" i="232"/>
  <c r="G11" i="234"/>
  <c r="J20" i="234"/>
  <c r="G3" i="234"/>
  <c r="J17" i="232"/>
  <c r="G36" i="232"/>
  <c r="M32" i="232"/>
  <c r="N7" i="234"/>
  <c r="M7" i="234"/>
  <c r="K21" i="234"/>
  <c r="J38" i="232"/>
  <c r="O38" i="232"/>
  <c r="L28" i="234"/>
  <c r="K33" i="234"/>
  <c r="L33" i="234"/>
  <c r="K9" i="232"/>
  <c r="L9" i="232"/>
  <c r="N37" i="234"/>
  <c r="G23" i="232"/>
  <c r="V33" i="234"/>
  <c r="Y35" i="234"/>
  <c r="L16" i="232"/>
  <c r="J16" i="232"/>
  <c r="U27" i="234"/>
  <c r="G4" i="234"/>
  <c r="L12" i="232"/>
  <c r="J12" i="232"/>
  <c r="M6" i="232"/>
  <c r="O21" i="232"/>
  <c r="M21" i="232"/>
  <c r="V32" i="234"/>
  <c r="M15" i="232"/>
  <c r="O15" i="232"/>
  <c r="K25" i="232"/>
  <c r="G8" i="234"/>
  <c r="W34" i="234"/>
  <c r="K29" i="232"/>
  <c r="M3" i="234"/>
  <c r="J3" i="234"/>
  <c r="Y36" i="234"/>
  <c r="L7" i="232"/>
  <c r="J7" i="232"/>
  <c r="K10" i="234"/>
  <c r="M31" i="234"/>
  <c r="J31" i="234"/>
  <c r="O36" i="232"/>
  <c r="N36" i="232"/>
  <c r="G38" i="232"/>
  <c r="K24" i="234"/>
  <c r="L24" i="234"/>
  <c r="J3" i="232"/>
  <c r="M6" i="234"/>
  <c r="J6" i="234"/>
  <c r="L23" i="232"/>
  <c r="N23" i="232"/>
  <c r="L26" i="234"/>
  <c r="Y34" i="232"/>
  <c r="X31" i="232"/>
  <c r="W31" i="232"/>
  <c r="U38" i="232"/>
  <c r="V37" i="234"/>
  <c r="L4" i="234"/>
  <c r="K4" i="234"/>
  <c r="U31" i="234"/>
  <c r="K27" i="232"/>
  <c r="J27" i="232"/>
  <c r="L8" i="232"/>
  <c r="J8" i="232"/>
  <c r="W33" i="232"/>
  <c r="L28" i="232"/>
  <c r="O28" i="232"/>
  <c r="K20" i="232"/>
  <c r="N9" i="234"/>
  <c r="O9" i="234"/>
  <c r="K38" i="234"/>
  <c r="N13" i="234"/>
  <c r="O13" i="234"/>
  <c r="J23" i="234"/>
  <c r="G12" i="232"/>
  <c r="O14" i="234"/>
  <c r="L14" i="234"/>
  <c r="L10" i="232"/>
  <c r="L22" i="232"/>
  <c r="V28" i="232"/>
  <c r="G19" i="232"/>
  <c r="L29" i="234"/>
  <c r="G16" i="234"/>
  <c r="J30" i="232"/>
  <c r="N30" i="234"/>
  <c r="L25" i="234"/>
  <c r="L36" i="234"/>
  <c r="N13" i="232"/>
  <c r="Y37" i="232"/>
  <c r="V30" i="232"/>
  <c r="Y28" i="234"/>
  <c r="L15" i="234"/>
  <c r="L35" i="232"/>
  <c r="O4" i="232"/>
  <c r="G36" i="234"/>
  <c r="O12" i="234"/>
  <c r="N5" i="234"/>
  <c r="U36" i="232"/>
  <c r="Y35" i="232"/>
  <c r="L24" i="232"/>
  <c r="K20" i="234"/>
  <c r="L17" i="232"/>
  <c r="O7" i="234"/>
  <c r="J28" i="234"/>
  <c r="G3" i="232"/>
  <c r="X33" i="234"/>
  <c r="K16" i="232"/>
  <c r="G24" i="232"/>
  <c r="K6" i="232"/>
  <c r="U32" i="234"/>
  <c r="J25" i="232"/>
  <c r="J29" i="232"/>
  <c r="K7" i="232"/>
  <c r="O31" i="234"/>
  <c r="G7" i="234"/>
  <c r="L3" i="232"/>
  <c r="K3" i="232"/>
  <c r="J23" i="232"/>
  <c r="U34" i="232"/>
  <c r="X37" i="234"/>
  <c r="V31" i="234"/>
  <c r="G29" i="232"/>
  <c r="Y33" i="232"/>
  <c r="J20" i="232"/>
  <c r="J38" i="234"/>
  <c r="G21" i="232"/>
  <c r="K22" i="232"/>
  <c r="N8" i="234"/>
  <c r="J29" i="234"/>
  <c r="L14" i="232"/>
  <c r="O30" i="234"/>
  <c r="N25" i="234"/>
  <c r="K36" i="234"/>
  <c r="G5" i="234"/>
  <c r="V27" i="232"/>
  <c r="W38" i="234"/>
  <c r="L19" i="234"/>
  <c r="K19" i="234"/>
  <c r="L17" i="234"/>
  <c r="G18" i="232"/>
  <c r="O27" i="234"/>
  <c r="X29" i="234"/>
  <c r="U29" i="234"/>
  <c r="W32" i="232"/>
  <c r="N26" i="232"/>
  <c r="K26" i="232"/>
  <c r="O15" i="234"/>
  <c r="G20" i="232"/>
  <c r="G23" i="234"/>
  <c r="O11" i="234"/>
  <c r="J18" i="232"/>
  <c r="L18" i="232"/>
  <c r="G22" i="232"/>
  <c r="L32" i="234"/>
  <c r="M19" i="232"/>
  <c r="O19" i="232"/>
  <c r="M31" i="232"/>
  <c r="M22" i="234"/>
  <c r="J22" i="234"/>
  <c r="O35" i="232"/>
  <c r="J35" i="232"/>
  <c r="M16" i="234"/>
  <c r="G34" i="234"/>
  <c r="L4" i="232"/>
  <c r="N4" i="232"/>
  <c r="O33" i="232"/>
  <c r="L33" i="232"/>
  <c r="K18" i="234"/>
  <c r="M35" i="234"/>
  <c r="J35" i="234"/>
  <c r="K37" i="232"/>
  <c r="G13" i="232"/>
  <c r="J12" i="234"/>
  <c r="L11" i="232"/>
  <c r="N11" i="232"/>
  <c r="O5" i="234"/>
  <c r="X29" i="232"/>
  <c r="Y36" i="232"/>
  <c r="W36" i="232"/>
  <c r="W30" i="234"/>
  <c r="V35" i="232"/>
  <c r="K5" i="232"/>
  <c r="M5" i="232"/>
  <c r="M24" i="232"/>
  <c r="O20" i="234"/>
  <c r="N20" i="234"/>
  <c r="O17" i="232"/>
  <c r="M17" i="232"/>
  <c r="L32" i="232"/>
  <c r="O32" i="232"/>
  <c r="J7" i="234"/>
  <c r="N21" i="234"/>
  <c r="O21" i="234"/>
  <c r="M38" i="232"/>
  <c r="N28" i="234"/>
  <c r="K28" i="234"/>
  <c r="N33" i="234"/>
  <c r="G24" i="234"/>
  <c r="N9" i="232"/>
  <c r="G6" i="234"/>
  <c r="J37" i="234"/>
  <c r="G26" i="234"/>
  <c r="Y33" i="234"/>
  <c r="U35" i="234"/>
  <c r="O16" i="232"/>
  <c r="N16" i="232"/>
  <c r="X27" i="234"/>
  <c r="G19" i="234"/>
  <c r="O12" i="232"/>
  <c r="N12" i="232"/>
  <c r="O6" i="232"/>
  <c r="K21" i="232"/>
  <c r="L21" i="232"/>
  <c r="Y32" i="234"/>
  <c r="L15" i="232"/>
  <c r="N15" i="232"/>
  <c r="N25" i="232"/>
  <c r="Y34" i="234"/>
  <c r="V34" i="234"/>
  <c r="N29" i="232"/>
  <c r="O3" i="234"/>
  <c r="L3" i="234"/>
  <c r="U36" i="234"/>
  <c r="O7" i="232"/>
  <c r="G17" i="232"/>
  <c r="N10" i="234"/>
  <c r="L31" i="234"/>
  <c r="N31" i="234"/>
  <c r="K36" i="232"/>
  <c r="G32" i="232"/>
  <c r="G28" i="234"/>
  <c r="M24" i="234"/>
  <c r="M3" i="232"/>
  <c r="O3" i="232"/>
  <c r="O6" i="234"/>
  <c r="L6" i="234"/>
  <c r="K23" i="232"/>
  <c r="N26" i="234"/>
  <c r="K26" i="234"/>
  <c r="V34" i="232"/>
  <c r="V31" i="232"/>
  <c r="W38" i="232"/>
  <c r="X38" i="232"/>
  <c r="U37" i="234"/>
  <c r="N4" i="234"/>
  <c r="O4" i="234"/>
  <c r="X31" i="234"/>
  <c r="M27" i="232"/>
  <c r="G25" i="232"/>
  <c r="O8" i="232"/>
  <c r="M8" i="232"/>
  <c r="U33" i="232"/>
  <c r="N28" i="232"/>
  <c r="K28" i="232"/>
  <c r="M20" i="232"/>
  <c r="J9" i="234"/>
  <c r="M9" i="234"/>
  <c r="N38" i="234"/>
  <c r="J13" i="234"/>
  <c r="M13" i="234"/>
  <c r="O23" i="234"/>
  <c r="G6" i="232"/>
  <c r="K14" i="234"/>
  <c r="N10" i="232"/>
  <c r="O10" i="232"/>
  <c r="M22" i="232"/>
  <c r="Y28" i="232"/>
  <c r="X28" i="232"/>
  <c r="J8" i="234"/>
  <c r="N29" i="234"/>
  <c r="N14" i="232"/>
  <c r="L34" i="234"/>
  <c r="L30" i="232"/>
  <c r="J30" i="234"/>
  <c r="G4" i="232"/>
  <c r="O36" i="234"/>
  <c r="J13" i="232"/>
  <c r="U37" i="232"/>
  <c r="X27" i="232"/>
  <c r="X38" i="234"/>
  <c r="N19" i="234"/>
  <c r="M19" i="234"/>
  <c r="K17" i="234"/>
  <c r="G15" i="232"/>
  <c r="W29" i="234"/>
  <c r="G10" i="234"/>
  <c r="V32" i="232"/>
  <c r="J26" i="232"/>
  <c r="K15" i="234"/>
  <c r="G9" i="234"/>
  <c r="L11" i="234"/>
  <c r="K11" i="234"/>
  <c r="M18" i="232"/>
  <c r="G27" i="232"/>
  <c r="N32" i="234"/>
  <c r="K32" i="234"/>
  <c r="L19" i="232"/>
  <c r="N19" i="232"/>
  <c r="L31" i="232"/>
  <c r="O22" i="234"/>
  <c r="L22" i="234"/>
  <c r="K35" i="232"/>
  <c r="G30" i="232"/>
  <c r="K33" i="232"/>
  <c r="N18" i="234"/>
  <c r="N35" i="234"/>
  <c r="N12" i="234"/>
  <c r="M5" i="234"/>
  <c r="Y30" i="234"/>
  <c r="N5" i="232"/>
  <c r="L20" i="234"/>
  <c r="N32" i="232"/>
  <c r="J21" i="234"/>
  <c r="L38" i="232"/>
  <c r="J33" i="234"/>
  <c r="O37" i="234"/>
  <c r="U33" i="234"/>
  <c r="V27" i="234"/>
  <c r="K12" i="232"/>
  <c r="N21" i="232"/>
  <c r="K15" i="232"/>
  <c r="U34" i="234"/>
  <c r="K3" i="234"/>
  <c r="X36" i="234"/>
  <c r="J10" i="234"/>
  <c r="G8" i="232"/>
  <c r="G33" i="234"/>
  <c r="K6" i="234"/>
  <c r="J26" i="234"/>
  <c r="Y31" i="232"/>
  <c r="Y37" i="234"/>
  <c r="W31" i="234"/>
  <c r="K8" i="232"/>
  <c r="J28" i="232"/>
  <c r="L38" i="234"/>
  <c r="L23" i="234"/>
  <c r="N14" i="234"/>
  <c r="K10" i="232"/>
  <c r="O8" i="234"/>
  <c r="J14" i="232"/>
  <c r="O34" i="234"/>
  <c r="O30" i="232"/>
  <c r="O34" i="232"/>
  <c r="J36" i="234"/>
  <c r="M13" i="232"/>
  <c r="U30" i="232"/>
  <c r="X28" i="234"/>
  <c r="J19" i="234"/>
  <c r="N17" i="234"/>
  <c r="O17" i="234"/>
  <c r="M27" i="234"/>
  <c r="J27" i="234"/>
  <c r="V29" i="234"/>
  <c r="Y32" i="232"/>
  <c r="X32" i="232"/>
  <c r="M26" i="232"/>
  <c r="N15" i="234"/>
  <c r="M15" i="234"/>
  <c r="G38" i="234"/>
  <c r="N11" i="234"/>
  <c r="M11" i="234"/>
  <c r="K18" i="232"/>
  <c r="G20" i="234"/>
  <c r="J32" i="234"/>
  <c r="O32" i="234"/>
  <c r="K19" i="232"/>
  <c r="O31" i="232"/>
  <c r="N31" i="232"/>
  <c r="K22" i="234"/>
  <c r="G29" i="234"/>
  <c r="N35" i="232"/>
  <c r="O16" i="234"/>
  <c r="N16" i="234"/>
  <c r="G30" i="234"/>
  <c r="K4" i="232"/>
  <c r="G25" i="234"/>
  <c r="N33" i="232"/>
  <c r="M18" i="234"/>
  <c r="J18" i="234"/>
  <c r="O35" i="234"/>
  <c r="M37" i="232"/>
  <c r="N37" i="232"/>
  <c r="K12" i="234"/>
  <c r="L12" i="234"/>
  <c r="J11" i="232"/>
  <c r="J5" i="234"/>
  <c r="K5" i="234"/>
  <c r="Y29" i="232"/>
  <c r="X36" i="232"/>
  <c r="U30" i="234"/>
  <c r="X35" i="232"/>
  <c r="U35" i="232"/>
  <c r="J5" i="232"/>
  <c r="O24" i="232"/>
  <c r="N24" i="232"/>
  <c r="M20" i="234"/>
  <c r="G32" i="234"/>
  <c r="N17" i="232"/>
  <c r="G31" i="234"/>
  <c r="J32" i="232"/>
  <c r="L7" i="234"/>
  <c r="K7" i="234"/>
  <c r="L21" i="234"/>
  <c r="N38" i="232"/>
  <c r="K38" i="232"/>
  <c r="M28" i="234"/>
  <c r="O33" i="234"/>
  <c r="M33" i="234"/>
  <c r="O9" i="232"/>
  <c r="M9" i="232"/>
  <c r="K37" i="234"/>
  <c r="L37" i="234"/>
  <c r="W33" i="234"/>
  <c r="V35" i="234"/>
  <c r="W35" i="234"/>
  <c r="M16" i="232"/>
  <c r="Y27" i="234"/>
  <c r="G5" i="232"/>
  <c r="G17" i="234"/>
  <c r="M12" i="232"/>
  <c r="J6" i="232"/>
  <c r="L6" i="232"/>
  <c r="J21" i="232"/>
  <c r="W32" i="234"/>
  <c r="X32" i="234"/>
  <c r="J15" i="232"/>
  <c r="O25" i="232"/>
  <c r="L25" i="232"/>
  <c r="X34" i="234"/>
  <c r="O29" i="232"/>
  <c r="L29" i="232"/>
  <c r="N3" i="234"/>
  <c r="V36" i="234"/>
  <c r="M7" i="232"/>
  <c r="N7" i="232"/>
  <c r="O10" i="234"/>
  <c r="L10" i="234"/>
  <c r="K31" i="234"/>
  <c r="L36" i="232"/>
  <c r="J36" i="232"/>
  <c r="G21" i="234"/>
  <c r="O24" i="234"/>
  <c r="N24" i="234"/>
  <c r="N3" i="232"/>
  <c r="G9" i="232"/>
  <c r="N6" i="234"/>
  <c r="M23" i="232"/>
  <c r="O23" i="232"/>
  <c r="O26" i="234"/>
  <c r="W34" i="232"/>
  <c r="X34" i="232"/>
  <c r="U31" i="232"/>
  <c r="Y38" i="232"/>
  <c r="W37" i="234"/>
  <c r="G26" i="232"/>
  <c r="M4" i="234"/>
  <c r="Y31" i="234"/>
  <c r="O27" i="232"/>
  <c r="N27" i="232"/>
  <c r="G7" i="232"/>
  <c r="N8" i="232"/>
  <c r="X33" i="232"/>
  <c r="G16" i="232"/>
  <c r="M28" i="232"/>
  <c r="O20" i="232"/>
  <c r="N20" i="232"/>
  <c r="K9" i="234"/>
  <c r="O38" i="234"/>
  <c r="M38" i="234"/>
  <c r="K13" i="234"/>
  <c r="N23" i="234"/>
  <c r="M23" i="234"/>
  <c r="M14" i="234"/>
  <c r="J14" i="234"/>
  <c r="M10" i="232"/>
  <c r="N22" i="232"/>
  <c r="O22" i="232"/>
  <c r="W28" i="232"/>
  <c r="K8" i="234"/>
  <c r="L8" i="234"/>
  <c r="O29" i="234"/>
  <c r="M29" i="234"/>
  <c r="M14" i="232"/>
  <c r="G35" i="232"/>
  <c r="K34" i="234"/>
  <c r="N30" i="232"/>
  <c r="K30" i="232"/>
  <c r="K30" i="234"/>
  <c r="N34" i="232"/>
  <c r="K34" i="232"/>
  <c r="J25" i="234"/>
  <c r="M25" i="234"/>
  <c r="M36" i="234"/>
  <c r="G18" i="234"/>
  <c r="K13" i="232"/>
  <c r="L13" i="232"/>
  <c r="V37" i="232"/>
  <c r="W37" i="232"/>
  <c r="X30" i="232"/>
  <c r="Y27" i="232"/>
  <c r="V28" i="234"/>
  <c r="Y38" i="234"/>
  <c r="V38" i="234"/>
  <c r="J22" i="232"/>
  <c r="M8" i="234"/>
  <c r="K29" i="234"/>
  <c r="K14" i="232"/>
  <c r="N34" i="234"/>
  <c r="M30" i="232"/>
  <c r="J34" i="232"/>
  <c r="M34" i="232"/>
  <c r="G33" i="232"/>
  <c r="G35" i="234"/>
  <c r="G12" i="234"/>
  <c r="W30" i="232"/>
  <c r="U27" i="232"/>
  <c r="U38" i="234"/>
  <c r="G31" i="232"/>
  <c r="O14" i="232"/>
  <c r="J34" i="234"/>
  <c r="L30" i="234"/>
  <c r="L34" i="232"/>
  <c r="K25" i="234"/>
  <c r="N36" i="234"/>
  <c r="G37" i="232"/>
  <c r="G11" i="232"/>
  <c r="Y30" i="232"/>
  <c r="W27" i="232"/>
  <c r="U28" i="234"/>
  <c r="K27" i="234"/>
  <c r="J16" i="234"/>
  <c r="J4" i="232"/>
  <c r="L35" i="234"/>
  <c r="O37" i="232"/>
  <c r="K11" i="232"/>
  <c r="W29" i="232"/>
  <c r="V30" i="234"/>
  <c r="J24" i="232"/>
  <c r="K17" i="232"/>
  <c r="K32" i="232"/>
  <c r="M21" i="234"/>
  <c r="O28" i="234"/>
  <c r="J9" i="232"/>
  <c r="M37" i="234"/>
  <c r="X35" i="234"/>
  <c r="W27" i="234"/>
  <c r="N6" i="232"/>
  <c r="G14" i="234"/>
  <c r="M25" i="232"/>
  <c r="M29" i="232"/>
  <c r="W36" i="234"/>
  <c r="M10" i="234"/>
  <c r="M36" i="232"/>
  <c r="J24" i="234"/>
  <c r="G37" i="234"/>
  <c r="M26" i="234"/>
  <c r="V38" i="232"/>
  <c r="J4" i="234"/>
  <c r="L27" i="232"/>
  <c r="V33" i="232"/>
  <c r="L20" i="232"/>
  <c r="L9" i="234"/>
  <c r="L13" i="234"/>
  <c r="K23" i="234"/>
  <c r="J10" i="232"/>
  <c r="U28" i="232"/>
  <c r="G22" i="234"/>
  <c r="M34" i="234"/>
  <c r="M30" i="234"/>
  <c r="O25" i="234"/>
  <c r="O13" i="232"/>
  <c r="X37" i="232"/>
  <c r="W28" i="234"/>
  <c r="M8" i="195"/>
  <c r="N8" i="195"/>
  <c r="G19" i="195"/>
  <c r="J29" i="195"/>
  <c r="W36" i="195"/>
  <c r="G20" i="195"/>
  <c r="K36" i="195"/>
  <c r="M36" i="195"/>
  <c r="O21" i="195"/>
  <c r="Y29" i="195"/>
  <c r="W29" i="195"/>
  <c r="O25" i="195"/>
  <c r="G38" i="195"/>
  <c r="K19" i="195"/>
  <c r="J27" i="195"/>
  <c r="L27" i="195"/>
  <c r="J26" i="195"/>
  <c r="O32" i="195"/>
  <c r="L32" i="195"/>
  <c r="K5" i="195"/>
  <c r="N7" i="195"/>
  <c r="K7" i="195"/>
  <c r="M31" i="195"/>
  <c r="G12" i="195"/>
  <c r="U30" i="195"/>
  <c r="N20" i="195"/>
  <c r="L20" i="195"/>
  <c r="K9" i="195"/>
  <c r="M38" i="195"/>
  <c r="L38" i="195"/>
  <c r="U34" i="195"/>
  <c r="G7" i="195"/>
  <c r="J12" i="195"/>
  <c r="N11" i="195"/>
  <c r="M11" i="195"/>
  <c r="M35" i="195"/>
  <c r="O14" i="195"/>
  <c r="N14" i="195"/>
  <c r="X33" i="195"/>
  <c r="K18" i="195"/>
  <c r="N18" i="195"/>
  <c r="K22" i="195"/>
  <c r="N22" i="195"/>
  <c r="J23" i="195"/>
  <c r="L23" i="195"/>
  <c r="W28" i="195"/>
  <c r="N3" i="195"/>
  <c r="O3" i="195"/>
  <c r="O15" i="195"/>
  <c r="G16" i="195"/>
  <c r="V31" i="195"/>
  <c r="W35" i="195"/>
  <c r="Y35" i="195"/>
  <c r="O24" i="195"/>
  <c r="K6" i="195"/>
  <c r="L6" i="195"/>
  <c r="N13" i="195"/>
  <c r="G32" i="195"/>
  <c r="N28" i="195"/>
  <c r="G35" i="195"/>
  <c r="W38" i="195"/>
  <c r="M30" i="195"/>
  <c r="O30" i="195"/>
  <c r="U37" i="195"/>
  <c r="M4" i="195"/>
  <c r="L4" i="195"/>
  <c r="N34" i="195"/>
  <c r="G23" i="195"/>
  <c r="K17" i="195"/>
  <c r="L37" i="195"/>
  <c r="N37" i="195"/>
  <c r="M16" i="195"/>
  <c r="L16" i="195"/>
  <c r="J10" i="195"/>
  <c r="L33" i="195"/>
  <c r="J33" i="195"/>
  <c r="Y32" i="195"/>
  <c r="X27" i="195"/>
  <c r="N5" i="195"/>
  <c r="O20" i="195"/>
  <c r="O38" i="195"/>
  <c r="X34" i="195"/>
  <c r="O12" i="195"/>
  <c r="N35" i="195"/>
  <c r="L14" i="195"/>
  <c r="W33" i="195"/>
  <c r="G9" i="195"/>
  <c r="G34" i="195"/>
  <c r="Y28" i="195"/>
  <c r="M3" i="195"/>
  <c r="M15" i="195"/>
  <c r="Y31" i="195"/>
  <c r="N24" i="195"/>
  <c r="N6" i="195"/>
  <c r="O13" i="195"/>
  <c r="M28" i="195"/>
  <c r="X38" i="195"/>
  <c r="G25" i="195"/>
  <c r="M34" i="195"/>
  <c r="L17" i="195"/>
  <c r="K37" i="195"/>
  <c r="J16" i="195"/>
  <c r="O10" i="195"/>
  <c r="K33" i="195"/>
  <c r="V32" i="195"/>
  <c r="J8" i="195"/>
  <c r="K29" i="195"/>
  <c r="X36" i="195"/>
  <c r="O36" i="195"/>
  <c r="J21" i="195"/>
  <c r="V29" i="195"/>
  <c r="O19" i="195"/>
  <c r="M27" i="195"/>
  <c r="G29" i="195"/>
  <c r="M5" i="195"/>
  <c r="L7" i="195"/>
  <c r="L31" i="195"/>
  <c r="M20" i="195"/>
  <c r="M9" i="195"/>
  <c r="J38" i="195"/>
  <c r="G5" i="195"/>
  <c r="L12" i="195"/>
  <c r="J35" i="195"/>
  <c r="M14" i="195"/>
  <c r="O18" i="195"/>
  <c r="O22" i="195"/>
  <c r="N23" i="195"/>
  <c r="U28" i="195"/>
  <c r="L3" i="195"/>
  <c r="L15" i="195"/>
  <c r="U31" i="195"/>
  <c r="J24" i="195"/>
  <c r="M6" i="195"/>
  <c r="G27" i="195"/>
  <c r="G11" i="195"/>
  <c r="Y38" i="195"/>
  <c r="Y37" i="195"/>
  <c r="L34" i="195"/>
  <c r="M17" i="195"/>
  <c r="M37" i="195"/>
  <c r="K16" i="195"/>
  <c r="M10" i="195"/>
  <c r="W32" i="195"/>
  <c r="Y27" i="195"/>
  <c r="K8" i="195"/>
  <c r="L8" i="195"/>
  <c r="L29" i="195"/>
  <c r="N29" i="195"/>
  <c r="Y36" i="195"/>
  <c r="G24" i="195"/>
  <c r="N36" i="195"/>
  <c r="L21" i="195"/>
  <c r="K21" i="195"/>
  <c r="U29" i="195"/>
  <c r="L25" i="195"/>
  <c r="K25" i="195"/>
  <c r="N19" i="195"/>
  <c r="M19" i="195"/>
  <c r="O27" i="195"/>
  <c r="O26" i="195"/>
  <c r="M26" i="195"/>
  <c r="K32" i="195"/>
  <c r="M32" i="195"/>
  <c r="J5" i="195"/>
  <c r="J7" i="195"/>
  <c r="O7" i="195"/>
  <c r="O31" i="195"/>
  <c r="G28" i="195"/>
  <c r="W30" i="195"/>
  <c r="J20" i="195"/>
  <c r="G36" i="195"/>
  <c r="O9" i="195"/>
  <c r="K38" i="195"/>
  <c r="N38" i="195"/>
  <c r="W34" i="195"/>
  <c r="G31" i="195"/>
  <c r="K12" i="195"/>
  <c r="J11" i="195"/>
  <c r="L11" i="195"/>
  <c r="O35" i="195"/>
  <c r="K14" i="195"/>
  <c r="J14" i="195"/>
  <c r="V33" i="195"/>
  <c r="L18" i="195"/>
  <c r="G30" i="195"/>
  <c r="L22" i="195"/>
  <c r="G4" i="195"/>
  <c r="O23" i="195"/>
  <c r="X28" i="195"/>
  <c r="V28" i="195"/>
  <c r="J3" i="195"/>
  <c r="K3" i="195"/>
  <c r="K15" i="195"/>
  <c r="G10" i="195"/>
  <c r="X31" i="195"/>
  <c r="V35" i="195"/>
  <c r="M24" i="195"/>
  <c r="K24" i="195"/>
  <c r="J6" i="195"/>
  <c r="L13" i="195"/>
  <c r="J13" i="195"/>
  <c r="O28" i="195"/>
  <c r="J28" i="195"/>
  <c r="G14" i="195"/>
  <c r="U38" i="195"/>
  <c r="L30" i="195"/>
  <c r="K30" i="195"/>
  <c r="W37" i="195"/>
  <c r="K4" i="195"/>
  <c r="N4" i="195"/>
  <c r="J34" i="195"/>
  <c r="G26" i="195"/>
  <c r="O17" i="195"/>
  <c r="O37" i="195"/>
  <c r="J37" i="195"/>
  <c r="N16" i="195"/>
  <c r="O16" i="195"/>
  <c r="N10" i="195"/>
  <c r="O33" i="195"/>
  <c r="N33" i="195"/>
  <c r="U32" i="195"/>
  <c r="V27" i="195"/>
  <c r="O8" i="195"/>
  <c r="G18" i="195"/>
  <c r="M29" i="195"/>
  <c r="O29" i="195"/>
  <c r="U36" i="195"/>
  <c r="G8" i="195"/>
  <c r="J36" i="195"/>
  <c r="M21" i="195"/>
  <c r="N21" i="195"/>
  <c r="X29" i="195"/>
  <c r="M25" i="195"/>
  <c r="N25" i="195"/>
  <c r="J19" i="195"/>
  <c r="L19" i="195"/>
  <c r="K27" i="195"/>
  <c r="K26" i="195"/>
  <c r="N26" i="195"/>
  <c r="N32" i="195"/>
  <c r="L5" i="195"/>
  <c r="M7" i="195"/>
  <c r="N31" i="195"/>
  <c r="K31" i="195"/>
  <c r="V30" i="195"/>
  <c r="X30" i="195"/>
  <c r="L9" i="195"/>
  <c r="N9" i="195"/>
  <c r="V34" i="195"/>
  <c r="M12" i="195"/>
  <c r="O11" i="195"/>
  <c r="K35" i="195"/>
  <c r="Y33" i="195"/>
  <c r="J18" i="195"/>
  <c r="J22" i="195"/>
  <c r="K23" i="195"/>
  <c r="G17" i="195"/>
  <c r="N15" i="195"/>
  <c r="G33" i="195"/>
  <c r="X35" i="195"/>
  <c r="L24" i="195"/>
  <c r="M13" i="195"/>
  <c r="K28" i="195"/>
  <c r="G21" i="195"/>
  <c r="N30" i="195"/>
  <c r="V37" i="195"/>
  <c r="O4" i="195"/>
  <c r="K34" i="195"/>
  <c r="J17" i="195"/>
  <c r="G3" i="195"/>
  <c r="L10" i="195"/>
  <c r="X32" i="195"/>
  <c r="U27" i="195"/>
  <c r="G22" i="195"/>
  <c r="V36" i="195"/>
  <c r="L36" i="195"/>
  <c r="G6" i="195"/>
  <c r="J25" i="195"/>
  <c r="G13" i="195"/>
  <c r="N27" i="195"/>
  <c r="L26" i="195"/>
  <c r="J32" i="195"/>
  <c r="O5" i="195"/>
  <c r="J31" i="195"/>
  <c r="Y30" i="195"/>
  <c r="K20" i="195"/>
  <c r="J9" i="195"/>
  <c r="Y34" i="195"/>
  <c r="N12" i="195"/>
  <c r="K11" i="195"/>
  <c r="L35" i="195"/>
  <c r="U33" i="195"/>
  <c r="M18" i="195"/>
  <c r="M22" i="195"/>
  <c r="M23" i="195"/>
  <c r="G37" i="195"/>
  <c r="J15" i="195"/>
  <c r="W31" i="195"/>
  <c r="U35" i="195"/>
  <c r="O6" i="195"/>
  <c r="K13" i="195"/>
  <c r="L28" i="195"/>
  <c r="V38" i="195"/>
  <c r="J30" i="195"/>
  <c r="X37" i="195"/>
  <c r="J4" i="195"/>
  <c r="O34" i="195"/>
  <c r="N17" i="195"/>
  <c r="G15" i="195"/>
  <c r="K10" i="195"/>
  <c r="M33" i="195"/>
  <c r="W27" i="195"/>
  <c r="Y37" i="119"/>
  <c r="M7" i="119"/>
  <c r="N7" i="119"/>
  <c r="L26" i="119"/>
  <c r="U30" i="119"/>
  <c r="W30" i="119"/>
  <c r="J5" i="119"/>
  <c r="V37" i="119"/>
  <c r="W37" i="119"/>
  <c r="L7" i="119"/>
  <c r="O7" i="119"/>
  <c r="O26" i="119"/>
  <c r="M26" i="119"/>
  <c r="Y30" i="119"/>
  <c r="K5" i="119"/>
  <c r="U31" i="119"/>
  <c r="U38" i="119"/>
  <c r="X29" i="119"/>
  <c r="Y29" i="119"/>
  <c r="V35" i="119"/>
  <c r="Y34" i="119"/>
  <c r="U32" i="119"/>
  <c r="V32" i="119"/>
  <c r="M14" i="119"/>
  <c r="L10" i="119"/>
  <c r="K10" i="119"/>
  <c r="G6" i="119"/>
  <c r="X37" i="119"/>
  <c r="M5" i="119"/>
  <c r="X31" i="119"/>
  <c r="N26" i="119"/>
  <c r="L5" i="119"/>
  <c r="Y31" i="119"/>
  <c r="V38" i="119"/>
  <c r="G7" i="119"/>
  <c r="V29" i="119"/>
  <c r="W35" i="119"/>
  <c r="U34" i="119"/>
  <c r="K14" i="119"/>
  <c r="N10" i="119"/>
  <c r="G5" i="119"/>
  <c r="J7" i="119"/>
  <c r="J26" i="119"/>
  <c r="O5" i="119"/>
  <c r="W31" i="119"/>
  <c r="W38" i="119"/>
  <c r="U29" i="119"/>
  <c r="U35" i="119"/>
  <c r="V34" i="119"/>
  <c r="Y32" i="119"/>
  <c r="L14" i="119"/>
  <c r="O14" i="119"/>
  <c r="M10" i="119"/>
  <c r="U37" i="119"/>
  <c r="K7" i="119"/>
  <c r="X30" i="119"/>
  <c r="N5" i="119"/>
  <c r="Y35" i="119"/>
  <c r="G26" i="119"/>
  <c r="N14" i="119"/>
  <c r="Y36" i="119"/>
  <c r="O13" i="119"/>
  <c r="J13" i="119"/>
  <c r="U27" i="119"/>
  <c r="U33" i="119"/>
  <c r="J6" i="119"/>
  <c r="M6" i="119"/>
  <c r="W28" i="119"/>
  <c r="N11" i="119"/>
  <c r="N8" i="119"/>
  <c r="L4" i="119"/>
  <c r="O11" i="119"/>
  <c r="K8" i="119"/>
  <c r="M25" i="119"/>
  <c r="G8" i="119"/>
  <c r="L8" i="119"/>
  <c r="I9" i="119"/>
  <c r="X35" i="119"/>
  <c r="J14" i="119"/>
  <c r="U36" i="119"/>
  <c r="L6" i="119"/>
  <c r="N25" i="119"/>
  <c r="L11" i="119"/>
  <c r="O4" i="119"/>
  <c r="F9" i="119"/>
  <c r="K26" i="119"/>
  <c r="Y38" i="119"/>
  <c r="W32" i="119"/>
  <c r="O10" i="119"/>
  <c r="X36" i="119"/>
  <c r="N13" i="119"/>
  <c r="K13" i="119"/>
  <c r="X27" i="119"/>
  <c r="Y33" i="119"/>
  <c r="V33" i="119"/>
  <c r="N6" i="119"/>
  <c r="K6" i="119"/>
  <c r="U28" i="119"/>
  <c r="J4" i="119"/>
  <c r="M8" i="119"/>
  <c r="K25" i="119"/>
  <c r="K4" i="119"/>
  <c r="M11" i="119"/>
  <c r="J25" i="119"/>
  <c r="G25" i="119"/>
  <c r="M4" i="119"/>
  <c r="K11" i="119"/>
  <c r="J11" i="119"/>
  <c r="L13" i="119"/>
  <c r="O8" i="119"/>
  <c r="N4" i="119"/>
  <c r="O25" i="119"/>
  <c r="G4" i="119"/>
  <c r="V31" i="119"/>
  <c r="X38" i="119"/>
  <c r="W29" i="119"/>
  <c r="W34" i="119"/>
  <c r="X32" i="119"/>
  <c r="J10" i="119"/>
  <c r="W36" i="119"/>
  <c r="M13" i="119"/>
  <c r="Y27" i="119"/>
  <c r="W27" i="119"/>
  <c r="W33" i="119"/>
  <c r="G14" i="119"/>
  <c r="O6" i="119"/>
  <c r="X28" i="119"/>
  <c r="Y28" i="119"/>
  <c r="J8" i="119"/>
  <c r="L25" i="119"/>
  <c r="G11" i="119"/>
  <c r="V30" i="119"/>
  <c r="G13" i="119"/>
  <c r="X34" i="119"/>
  <c r="V36" i="119"/>
  <c r="V27" i="119"/>
  <c r="X33" i="119"/>
  <c r="G10" i="119"/>
  <c r="V28" i="119"/>
  <c r="O9" i="119"/>
  <c r="G9" i="119"/>
  <c r="K9" i="119"/>
  <c r="L9" i="119"/>
  <c r="N9" i="119"/>
  <c r="M9" i="119"/>
  <c r="J9" i="119"/>
  <c r="M39" i="247" l="1"/>
  <c r="N39" i="247"/>
  <c r="A58" i="247"/>
  <c r="G39" i="247"/>
  <c r="D49" i="247" s="1"/>
  <c r="B49" i="247" s="1"/>
  <c r="O39" i="247"/>
  <c r="A56" i="247"/>
  <c r="A57" i="247"/>
  <c r="K39" i="247"/>
  <c r="J39" i="247"/>
  <c r="L39" i="247"/>
  <c r="A56" i="244"/>
  <c r="J39" i="244"/>
  <c r="K39" i="244"/>
  <c r="O39" i="244"/>
  <c r="L39" i="244"/>
  <c r="M39" i="244"/>
  <c r="A57" i="244"/>
  <c r="A58" i="244"/>
  <c r="G39" i="244"/>
  <c r="D49" i="244" s="1"/>
  <c r="B49" i="244" s="1"/>
  <c r="N39" i="244"/>
  <c r="M39" i="240"/>
  <c r="A56" i="238"/>
  <c r="L39" i="240"/>
  <c r="K39" i="240"/>
  <c r="A57" i="238"/>
  <c r="L39" i="238"/>
  <c r="M39" i="238"/>
  <c r="B46" i="238" s="1"/>
  <c r="J39" i="240"/>
  <c r="A56" i="242"/>
  <c r="O39" i="238"/>
  <c r="J39" i="238"/>
  <c r="B47" i="238" s="1"/>
  <c r="O39" i="240"/>
  <c r="A58" i="238"/>
  <c r="G39" i="238"/>
  <c r="D49" i="238" s="1"/>
  <c r="B49" i="238" s="1"/>
  <c r="N39" i="240"/>
  <c r="K39" i="238"/>
  <c r="N39" i="238"/>
  <c r="K39" i="242"/>
  <c r="N39" i="242"/>
  <c r="A57" i="240"/>
  <c r="L39" i="242"/>
  <c r="A57" i="242"/>
  <c r="M39" i="242"/>
  <c r="B46" i="242" s="1"/>
  <c r="A58" i="240"/>
  <c r="G39" i="240"/>
  <c r="D49" i="240" s="1"/>
  <c r="B49" i="240" s="1"/>
  <c r="O39" i="242"/>
  <c r="J39" i="242"/>
  <c r="B47" i="242" s="1"/>
  <c r="A58" i="242"/>
  <c r="G39" i="242"/>
  <c r="D49" i="242" s="1"/>
  <c r="B49" i="242" s="1"/>
  <c r="A56" i="240"/>
  <c r="L39" i="236"/>
  <c r="J39" i="236"/>
  <c r="O39" i="236"/>
  <c r="N39" i="236"/>
  <c r="A57" i="236"/>
  <c r="M39" i="236"/>
  <c r="A56" i="236"/>
  <c r="K39" i="236"/>
  <c r="A58" i="236"/>
  <c r="G39" i="236"/>
  <c r="D49" i="236" s="1"/>
  <c r="B49" i="236" s="1"/>
  <c r="N39" i="232"/>
  <c r="N39" i="234"/>
  <c r="K39" i="234"/>
  <c r="A58" i="232"/>
  <c r="G39" i="232"/>
  <c r="D49" i="232" s="1"/>
  <c r="B49" i="232" s="1"/>
  <c r="A57" i="232"/>
  <c r="O39" i="232"/>
  <c r="M39" i="232"/>
  <c r="L39" i="234"/>
  <c r="O39" i="234"/>
  <c r="K39" i="232"/>
  <c r="L39" i="232"/>
  <c r="A56" i="232"/>
  <c r="J39" i="232"/>
  <c r="J39" i="234"/>
  <c r="M39" i="234"/>
  <c r="A56" i="234"/>
  <c r="A58" i="234"/>
  <c r="G39" i="234"/>
  <c r="D49" i="234" s="1"/>
  <c r="B49" i="234" s="1"/>
  <c r="A57" i="234"/>
  <c r="A57" i="195"/>
  <c r="A56" i="195"/>
  <c r="K39" i="195"/>
  <c r="J39" i="195"/>
  <c r="A58" i="195"/>
  <c r="G39" i="195"/>
  <c r="L39" i="195"/>
  <c r="M39" i="195"/>
  <c r="O39" i="195"/>
  <c r="N39" i="195"/>
  <c r="G5" i="185"/>
  <c r="B47" i="247" l="1"/>
  <c r="C48" i="247" s="1"/>
  <c r="D48" i="247" s="1"/>
  <c r="B48" i="247" s="1"/>
  <c r="B46" i="247"/>
  <c r="B46" i="244"/>
  <c r="B47" i="244"/>
  <c r="B47" i="234"/>
  <c r="B46" i="195"/>
  <c r="B47" i="195"/>
  <c r="B46" i="234"/>
  <c r="B46" i="232"/>
  <c r="B46" i="236"/>
  <c r="B47" i="236"/>
  <c r="B47" i="240"/>
  <c r="B47" i="232"/>
  <c r="C48" i="232" s="1"/>
  <c r="D48" i="232" s="1"/>
  <c r="B48" i="232" s="1"/>
  <c r="B46" i="240"/>
  <c r="D49" i="195"/>
  <c r="B49" i="195" s="1"/>
  <c r="G5" i="193"/>
  <c r="D12" i="119"/>
  <c r="E12" i="119"/>
  <c r="C48" i="244" l="1"/>
  <c r="D48" i="244" s="1"/>
  <c r="B48" i="244" s="1"/>
  <c r="C48" i="234"/>
  <c r="D48" i="234" s="1"/>
  <c r="B48" i="234" s="1"/>
  <c r="C48" i="240"/>
  <c r="D48" i="240" s="1"/>
  <c r="B48" i="240" s="1"/>
  <c r="C48" i="242"/>
  <c r="D48" i="242" s="1"/>
  <c r="B48" i="242" s="1"/>
  <c r="C48" i="238"/>
  <c r="D48" i="238" s="1"/>
  <c r="B48" i="238" s="1"/>
  <c r="C48" i="236"/>
  <c r="D48" i="236" s="1"/>
  <c r="B48" i="236" s="1"/>
  <c r="C48" i="195"/>
  <c r="D48" i="195" s="1"/>
  <c r="B48" i="195" s="1"/>
  <c r="D15" i="119"/>
  <c r="I12" i="119"/>
  <c r="F12" i="119"/>
  <c r="E15" i="119"/>
  <c r="D17" i="119" l="1"/>
  <c r="G12" i="119"/>
  <c r="M12" i="119"/>
  <c r="I15" i="119"/>
  <c r="J12" i="119"/>
  <c r="O12" i="119"/>
  <c r="F15" i="119"/>
  <c r="E17" i="119"/>
  <c r="L12" i="119"/>
  <c r="K12" i="119"/>
  <c r="N12" i="119"/>
  <c r="E22" i="119"/>
  <c r="A56" i="119" l="1"/>
  <c r="D22" i="119"/>
  <c r="I17" i="119"/>
  <c r="N15" i="119"/>
  <c r="O15" i="119"/>
  <c r="E19" i="119"/>
  <c r="F17" i="119"/>
  <c r="L15" i="119"/>
  <c r="I22" i="119"/>
  <c r="G15" i="119"/>
  <c r="K15" i="119"/>
  <c r="M15" i="119"/>
  <c r="J15" i="119"/>
  <c r="F22" i="119"/>
  <c r="D19" i="119" l="1"/>
  <c r="G17" i="119"/>
  <c r="L17" i="119"/>
  <c r="N22" i="119"/>
  <c r="J17" i="119"/>
  <c r="M17" i="119"/>
  <c r="K22" i="119"/>
  <c r="M22" i="119"/>
  <c r="E24" i="119"/>
  <c r="N17" i="119"/>
  <c r="O17" i="119"/>
  <c r="J22" i="119"/>
  <c r="I19" i="119"/>
  <c r="F19" i="119"/>
  <c r="K17" i="119"/>
  <c r="O22" i="119"/>
  <c r="G22" i="119"/>
  <c r="L22" i="119"/>
  <c r="D24" i="119" l="1"/>
  <c r="O19" i="119"/>
  <c r="G19" i="119"/>
  <c r="M19" i="119"/>
  <c r="F24" i="119"/>
  <c r="K19" i="119"/>
  <c r="J19" i="119"/>
  <c r="E23" i="119"/>
  <c r="I24" i="119"/>
  <c r="N19" i="119"/>
  <c r="L19" i="119"/>
  <c r="D23" i="119" l="1"/>
  <c r="O24" i="119"/>
  <c r="G24" i="119"/>
  <c r="L24" i="119"/>
  <c r="N24" i="119"/>
  <c r="F23" i="119"/>
  <c r="M24" i="119"/>
  <c r="K24" i="119"/>
  <c r="E21" i="119"/>
  <c r="J24" i="119"/>
  <c r="I23" i="119"/>
  <c r="D21" i="119" l="1"/>
  <c r="K23" i="119"/>
  <c r="G23" i="119"/>
  <c r="L23" i="119"/>
  <c r="M23" i="119"/>
  <c r="F21" i="119"/>
  <c r="E18" i="119"/>
  <c r="O23" i="119"/>
  <c r="J23" i="119"/>
  <c r="I21" i="119"/>
  <c r="N23" i="119"/>
  <c r="D18" i="119" l="1"/>
  <c r="K21" i="119"/>
  <c r="G21" i="119"/>
  <c r="M21" i="119"/>
  <c r="F18" i="119"/>
  <c r="J21" i="119"/>
  <c r="L21" i="119"/>
  <c r="E20" i="119"/>
  <c r="N21" i="119"/>
  <c r="I18" i="119"/>
  <c r="O21" i="119"/>
  <c r="D20" i="119" l="1"/>
  <c r="D16" i="119"/>
  <c r="L18" i="119"/>
  <c r="I20" i="119"/>
  <c r="K18" i="119"/>
  <c r="N18" i="119"/>
  <c r="J18" i="119"/>
  <c r="M18" i="119"/>
  <c r="G18" i="119"/>
  <c r="F20" i="119"/>
  <c r="E16" i="119"/>
  <c r="O18" i="119"/>
  <c r="G5" i="84" l="1"/>
  <c r="N20" i="119"/>
  <c r="G20" i="119"/>
  <c r="F16" i="119"/>
  <c r="K20" i="119"/>
  <c r="L20" i="119"/>
  <c r="O20" i="119"/>
  <c r="I16" i="119"/>
  <c r="M20" i="119"/>
  <c r="J20" i="119"/>
  <c r="N16" i="119" l="1"/>
  <c r="O16" i="119"/>
  <c r="J16" i="119"/>
  <c r="K16" i="119"/>
  <c r="L16" i="119"/>
  <c r="G16" i="119"/>
  <c r="M16" i="119"/>
  <c r="M39" i="119" l="1"/>
  <c r="A57" i="119"/>
  <c r="L39" i="119"/>
  <c r="K39" i="119"/>
  <c r="J39" i="119"/>
  <c r="O39" i="119"/>
  <c r="N39" i="119"/>
  <c r="B47" i="119" l="1"/>
  <c r="C48" i="119" s="1"/>
  <c r="D48" i="119" s="1"/>
  <c r="B48" i="119" s="1"/>
  <c r="B46" i="119"/>
  <c r="E31" i="213" l="1"/>
  <c r="F31" i="213" s="1"/>
  <c r="E23" i="213"/>
  <c r="F23" i="213" s="1"/>
  <c r="E20" i="213"/>
  <c r="F20" i="213" s="1"/>
  <c r="E30" i="213"/>
  <c r="F30" i="213" s="1"/>
  <c r="E28" i="213"/>
  <c r="F28" i="213" s="1"/>
  <c r="E13" i="213"/>
  <c r="F13" i="213" s="1"/>
  <c r="E10" i="213"/>
  <c r="F10" i="213" s="1"/>
  <c r="E16" i="213"/>
  <c r="F16" i="213" s="1"/>
  <c r="E12" i="213"/>
  <c r="F12" i="213" s="1"/>
  <c r="E22" i="213"/>
  <c r="F22" i="213" s="1"/>
  <c r="E17" i="213"/>
  <c r="F17" i="213" s="1"/>
  <c r="E11" i="213"/>
  <c r="F11" i="213" s="1"/>
  <c r="E11" i="209"/>
  <c r="F11" i="209" s="1"/>
  <c r="E13" i="209"/>
  <c r="F13" i="209" s="1"/>
  <c r="E17" i="209"/>
  <c r="F17" i="209" s="1"/>
  <c r="E22" i="209"/>
  <c r="F22" i="209" s="1"/>
  <c r="E24" i="209"/>
  <c r="F24" i="209" s="1"/>
  <c r="E26" i="209"/>
  <c r="F26" i="209" s="1"/>
  <c r="E27" i="205"/>
  <c r="F27" i="205" s="1"/>
  <c r="E25" i="205"/>
  <c r="F25" i="205" s="1"/>
  <c r="E20" i="205"/>
  <c r="F20" i="205" s="1"/>
  <c r="E21" i="213"/>
  <c r="F21" i="213" s="1"/>
  <c r="E10" i="209"/>
  <c r="F10" i="209" s="1"/>
  <c r="E23" i="209"/>
  <c r="F23" i="209" s="1"/>
  <c r="E28" i="205"/>
  <c r="F28" i="205" s="1"/>
  <c r="E24" i="202"/>
  <c r="F24" i="202" s="1"/>
  <c r="E22" i="202"/>
  <c r="F22" i="202" s="1"/>
  <c r="E16" i="202"/>
  <c r="F16" i="202" s="1"/>
  <c r="E27" i="213"/>
  <c r="F27" i="213" s="1"/>
  <c r="E18" i="209"/>
  <c r="F18" i="209" s="1"/>
  <c r="E19" i="205"/>
  <c r="F19" i="205" s="1"/>
  <c r="E15" i="205"/>
  <c r="F15" i="205" s="1"/>
  <c r="E11" i="205"/>
  <c r="F11" i="205" s="1"/>
  <c r="E25" i="202"/>
  <c r="F25" i="202" s="1"/>
  <c r="E21" i="202"/>
  <c r="F21" i="202" s="1"/>
  <c r="E11" i="202"/>
  <c r="F11" i="202" s="1"/>
  <c r="E16" i="209"/>
  <c r="F16" i="209" s="1"/>
  <c r="E29" i="213"/>
  <c r="F29" i="213" s="1"/>
  <c r="E12" i="209"/>
  <c r="F12" i="209" s="1"/>
  <c r="E25" i="209"/>
  <c r="F25" i="209" s="1"/>
  <c r="E14" i="205"/>
  <c r="F14" i="205" s="1"/>
  <c r="E15" i="202"/>
  <c r="F15" i="202" s="1"/>
  <c r="E12" i="202"/>
  <c r="F12" i="202" s="1"/>
  <c r="E26" i="205"/>
  <c r="F26" i="205" s="1"/>
  <c r="E16" i="205"/>
  <c r="F16" i="205" s="1"/>
  <c r="E10" i="205"/>
  <c r="F10" i="205" s="1"/>
  <c r="E23" i="202"/>
  <c r="F23" i="202" s="1"/>
  <c r="E10" i="202"/>
  <c r="F10" i="202" s="1"/>
  <c r="E24" i="205"/>
  <c r="F24" i="205" s="1"/>
  <c r="E17" i="202"/>
  <c r="F17" i="202" s="1"/>
  <c r="G4" i="213"/>
  <c r="G4" i="209"/>
  <c r="G4" i="202"/>
  <c r="G4" i="205"/>
  <c r="T15" i="202" l="1"/>
  <c r="V15" i="202"/>
  <c r="S15" i="202"/>
  <c r="Q15" i="202"/>
  <c r="H15" i="202"/>
  <c r="J15" i="202"/>
  <c r="G15" i="202"/>
  <c r="U15" i="202"/>
  <c r="L15" i="202"/>
  <c r="O15" i="202"/>
  <c r="M15" i="202"/>
  <c r="N15" i="202"/>
  <c r="K15" i="202"/>
  <c r="I15" i="202"/>
  <c r="P15" i="202"/>
  <c r="R15" i="202"/>
  <c r="R25" i="202"/>
  <c r="J25" i="202"/>
  <c r="K25" i="202"/>
  <c r="M25" i="202"/>
  <c r="L25" i="202"/>
  <c r="P25" i="202"/>
  <c r="G25" i="202"/>
  <c r="I25" i="202"/>
  <c r="H25" i="202"/>
  <c r="O25" i="202"/>
  <c r="S25" i="202"/>
  <c r="U25" i="202"/>
  <c r="T25" i="202"/>
  <c r="V25" i="202"/>
  <c r="Q25" i="202"/>
  <c r="N25" i="202"/>
  <c r="I13" i="209"/>
  <c r="M13" i="209"/>
  <c r="Q13" i="209"/>
  <c r="U13" i="209"/>
  <c r="J13" i="209"/>
  <c r="O13" i="209"/>
  <c r="T13" i="209"/>
  <c r="K13" i="209"/>
  <c r="P13" i="209"/>
  <c r="V13" i="209"/>
  <c r="G13" i="209"/>
  <c r="R13" i="209"/>
  <c r="L13" i="209"/>
  <c r="H13" i="209"/>
  <c r="N13" i="209"/>
  <c r="S13" i="209"/>
  <c r="T13" i="213"/>
  <c r="P13" i="213"/>
  <c r="L13" i="213"/>
  <c r="H13" i="213"/>
  <c r="V13" i="213"/>
  <c r="Q13" i="213"/>
  <c r="K13" i="213"/>
  <c r="S13" i="213"/>
  <c r="M13" i="213"/>
  <c r="R13" i="213"/>
  <c r="J13" i="213"/>
  <c r="N13" i="213"/>
  <c r="O13" i="213"/>
  <c r="I13" i="213"/>
  <c r="G13" i="213"/>
  <c r="U13" i="213"/>
  <c r="V10" i="202"/>
  <c r="U10" i="202"/>
  <c r="L10" i="202"/>
  <c r="K10" i="202"/>
  <c r="R10" i="202"/>
  <c r="M10" i="202"/>
  <c r="H10" i="202"/>
  <c r="G10" i="202"/>
  <c r="N10" i="202"/>
  <c r="T10" i="202"/>
  <c r="S10" i="202"/>
  <c r="Q10" i="202"/>
  <c r="J10" i="202"/>
  <c r="P10" i="202"/>
  <c r="O10" i="202"/>
  <c r="I10" i="202"/>
  <c r="S26" i="205"/>
  <c r="O26" i="205"/>
  <c r="K26" i="205"/>
  <c r="G26" i="205"/>
  <c r="T26" i="205"/>
  <c r="N26" i="205"/>
  <c r="I26" i="205"/>
  <c r="R26" i="205"/>
  <c r="M26" i="205"/>
  <c r="H26" i="205"/>
  <c r="V26" i="205"/>
  <c r="U26" i="205"/>
  <c r="J26" i="205"/>
  <c r="Q26" i="205"/>
  <c r="P26" i="205"/>
  <c r="L26" i="205"/>
  <c r="G25" i="209"/>
  <c r="K25" i="209"/>
  <c r="O25" i="209"/>
  <c r="S25" i="209"/>
  <c r="L25" i="209"/>
  <c r="Q25" i="209"/>
  <c r="V25" i="209"/>
  <c r="H25" i="209"/>
  <c r="M25" i="209"/>
  <c r="R25" i="209"/>
  <c r="I25" i="209"/>
  <c r="T25" i="209"/>
  <c r="N25" i="209"/>
  <c r="J25" i="209"/>
  <c r="P25" i="209"/>
  <c r="U25" i="209"/>
  <c r="T11" i="202"/>
  <c r="Q11" i="202"/>
  <c r="N11" i="202"/>
  <c r="K11" i="202"/>
  <c r="P11" i="202"/>
  <c r="U11" i="202"/>
  <c r="R11" i="202"/>
  <c r="O11" i="202"/>
  <c r="H11" i="202"/>
  <c r="G11" i="202"/>
  <c r="I11" i="202"/>
  <c r="V11" i="202"/>
  <c r="S11" i="202"/>
  <c r="L11" i="202"/>
  <c r="M11" i="202"/>
  <c r="J11" i="202"/>
  <c r="V15" i="205"/>
  <c r="R15" i="205"/>
  <c r="N15" i="205"/>
  <c r="J15" i="205"/>
  <c r="U15" i="205"/>
  <c r="Q15" i="205"/>
  <c r="M15" i="205"/>
  <c r="I15" i="205"/>
  <c r="S15" i="205"/>
  <c r="K15" i="205"/>
  <c r="P15" i="205"/>
  <c r="H15" i="205"/>
  <c r="O15" i="205"/>
  <c r="G15" i="205"/>
  <c r="L15" i="205"/>
  <c r="T15" i="205"/>
  <c r="V16" i="202"/>
  <c r="U16" i="202"/>
  <c r="O16" i="202"/>
  <c r="T16" i="202"/>
  <c r="R16" i="202"/>
  <c r="Q16" i="202"/>
  <c r="K16" i="202"/>
  <c r="P16" i="202"/>
  <c r="H16" i="202"/>
  <c r="N16" i="202"/>
  <c r="M16" i="202"/>
  <c r="G16" i="202"/>
  <c r="L16" i="202"/>
  <c r="J16" i="202"/>
  <c r="S16" i="202"/>
  <c r="I16" i="202"/>
  <c r="G23" i="209"/>
  <c r="K23" i="209"/>
  <c r="O23" i="209"/>
  <c r="S23" i="209"/>
  <c r="J23" i="209"/>
  <c r="P23" i="209"/>
  <c r="U23" i="209"/>
  <c r="L23" i="209"/>
  <c r="Q23" i="209"/>
  <c r="V23" i="209"/>
  <c r="H23" i="209"/>
  <c r="M23" i="209"/>
  <c r="R23" i="209"/>
  <c r="I23" i="209"/>
  <c r="N23" i="209"/>
  <c r="T23" i="209"/>
  <c r="U25" i="205"/>
  <c r="Q25" i="205"/>
  <c r="M25" i="205"/>
  <c r="I25" i="205"/>
  <c r="V25" i="205"/>
  <c r="P25" i="205"/>
  <c r="K25" i="205"/>
  <c r="T25" i="205"/>
  <c r="O25" i="205"/>
  <c r="J25" i="205"/>
  <c r="S25" i="205"/>
  <c r="R25" i="205"/>
  <c r="G25" i="205"/>
  <c r="N25" i="205"/>
  <c r="L25" i="205"/>
  <c r="H25" i="205"/>
  <c r="I22" i="209"/>
  <c r="M22" i="209"/>
  <c r="Q22" i="209"/>
  <c r="U22" i="209"/>
  <c r="G22" i="209"/>
  <c r="L22" i="209"/>
  <c r="R22" i="209"/>
  <c r="H22" i="209"/>
  <c r="N22" i="209"/>
  <c r="S22" i="209"/>
  <c r="J22" i="209"/>
  <c r="O22" i="209"/>
  <c r="T22" i="209"/>
  <c r="K22" i="209"/>
  <c r="P22" i="209"/>
  <c r="V22" i="209"/>
  <c r="T11" i="213"/>
  <c r="P11" i="213"/>
  <c r="L11" i="213"/>
  <c r="H11" i="213"/>
  <c r="S11" i="213"/>
  <c r="N11" i="213"/>
  <c r="I11" i="213"/>
  <c r="R11" i="213"/>
  <c r="M11" i="213"/>
  <c r="G11" i="213"/>
  <c r="O11" i="213"/>
  <c r="U11" i="213"/>
  <c r="Q11" i="213"/>
  <c r="K11" i="213"/>
  <c r="V11" i="213"/>
  <c r="J11" i="213"/>
  <c r="V16" i="213"/>
  <c r="R16" i="213"/>
  <c r="N16" i="213"/>
  <c r="J16" i="213"/>
  <c r="T16" i="213"/>
  <c r="O16" i="213"/>
  <c r="I16" i="213"/>
  <c r="U16" i="213"/>
  <c r="M16" i="213"/>
  <c r="G16" i="213"/>
  <c r="S16" i="213"/>
  <c r="L16" i="213"/>
  <c r="H16" i="213"/>
  <c r="Q16" i="213"/>
  <c r="P16" i="213"/>
  <c r="K16" i="213"/>
  <c r="T30" i="213"/>
  <c r="P30" i="213"/>
  <c r="L30" i="213"/>
  <c r="H30" i="213"/>
  <c r="R30" i="213"/>
  <c r="M30" i="213"/>
  <c r="G30" i="213"/>
  <c r="S30" i="213"/>
  <c r="K30" i="213"/>
  <c r="Q30" i="213"/>
  <c r="J30" i="213"/>
  <c r="N30" i="213"/>
  <c r="O30" i="213"/>
  <c r="I30" i="213"/>
  <c r="V30" i="213"/>
  <c r="U30" i="213"/>
  <c r="T17" i="202"/>
  <c r="Q17" i="202"/>
  <c r="V17" i="202"/>
  <c r="K17" i="202"/>
  <c r="L17" i="202"/>
  <c r="G17" i="202"/>
  <c r="O17" i="202"/>
  <c r="U17" i="202"/>
  <c r="J17" i="202"/>
  <c r="S17" i="202"/>
  <c r="P17" i="202"/>
  <c r="H17" i="202"/>
  <c r="I17" i="202"/>
  <c r="N17" i="202"/>
  <c r="M17" i="202"/>
  <c r="R17" i="202"/>
  <c r="G18" i="209"/>
  <c r="K18" i="209"/>
  <c r="O18" i="209"/>
  <c r="S18" i="209"/>
  <c r="I18" i="209"/>
  <c r="N18" i="209"/>
  <c r="T18" i="209"/>
  <c r="J18" i="209"/>
  <c r="P18" i="209"/>
  <c r="U18" i="209"/>
  <c r="L18" i="209"/>
  <c r="Q18" i="209"/>
  <c r="V18" i="209"/>
  <c r="H18" i="209"/>
  <c r="M18" i="209"/>
  <c r="R18" i="209"/>
  <c r="O24" i="202"/>
  <c r="K24" i="202"/>
  <c r="H24" i="202"/>
  <c r="G24" i="202"/>
  <c r="S24" i="202"/>
  <c r="P24" i="202"/>
  <c r="I24" i="202"/>
  <c r="J24" i="202"/>
  <c r="N24" i="202"/>
  <c r="U24" i="202"/>
  <c r="V24" i="202"/>
  <c r="L24" i="202"/>
  <c r="M24" i="202"/>
  <c r="Q24" i="202"/>
  <c r="R24" i="202"/>
  <c r="T24" i="202"/>
  <c r="V22" i="213"/>
  <c r="R22" i="213"/>
  <c r="N22" i="213"/>
  <c r="J22" i="213"/>
  <c r="Q22" i="213"/>
  <c r="L22" i="213"/>
  <c r="G22" i="213"/>
  <c r="S22" i="213"/>
  <c r="K22" i="213"/>
  <c r="P22" i="213"/>
  <c r="I22" i="213"/>
  <c r="T22" i="213"/>
  <c r="H22" i="213"/>
  <c r="U22" i="213"/>
  <c r="O22" i="213"/>
  <c r="M22" i="213"/>
  <c r="U23" i="202"/>
  <c r="S23" i="202"/>
  <c r="J23" i="202"/>
  <c r="L23" i="202"/>
  <c r="V23" i="202"/>
  <c r="R23" i="202"/>
  <c r="N23" i="202"/>
  <c r="O23" i="202"/>
  <c r="H23" i="202"/>
  <c r="P23" i="202"/>
  <c r="I23" i="202"/>
  <c r="T23" i="202"/>
  <c r="K23" i="202"/>
  <c r="G23" i="202"/>
  <c r="Q23" i="202"/>
  <c r="M23" i="202"/>
  <c r="V12" i="202"/>
  <c r="T12" i="202"/>
  <c r="S12" i="202"/>
  <c r="U12" i="202"/>
  <c r="R12" i="202"/>
  <c r="P12" i="202"/>
  <c r="O12" i="202"/>
  <c r="Q12" i="202"/>
  <c r="I12" i="202"/>
  <c r="N12" i="202"/>
  <c r="L12" i="202"/>
  <c r="K12" i="202"/>
  <c r="M12" i="202"/>
  <c r="J12" i="202"/>
  <c r="H12" i="202"/>
  <c r="G12" i="202"/>
  <c r="G12" i="209"/>
  <c r="K12" i="209"/>
  <c r="O12" i="209"/>
  <c r="S12" i="209"/>
  <c r="L12" i="209"/>
  <c r="Q12" i="209"/>
  <c r="V12" i="209"/>
  <c r="H12" i="209"/>
  <c r="M12" i="209"/>
  <c r="R12" i="209"/>
  <c r="I12" i="209"/>
  <c r="T12" i="209"/>
  <c r="N12" i="209"/>
  <c r="J12" i="209"/>
  <c r="P12" i="209"/>
  <c r="U12" i="209"/>
  <c r="J21" i="202"/>
  <c r="I21" i="202"/>
  <c r="H21" i="202"/>
  <c r="G21" i="202"/>
  <c r="K21" i="202"/>
  <c r="V21" i="202"/>
  <c r="U21" i="202"/>
  <c r="T21" i="202"/>
  <c r="S21" i="202"/>
  <c r="M21" i="202"/>
  <c r="R21" i="202"/>
  <c r="Q21" i="202"/>
  <c r="P21" i="202"/>
  <c r="O21" i="202"/>
  <c r="N21" i="202"/>
  <c r="L21" i="202"/>
  <c r="V19" i="205"/>
  <c r="R19" i="205"/>
  <c r="N19" i="205"/>
  <c r="J19" i="205"/>
  <c r="U19" i="205"/>
  <c r="Q19" i="205"/>
  <c r="M19" i="205"/>
  <c r="I19" i="205"/>
  <c r="P19" i="205"/>
  <c r="O19" i="205"/>
  <c r="G19" i="205"/>
  <c r="T19" i="205"/>
  <c r="L19" i="205"/>
  <c r="S19" i="205"/>
  <c r="K19" i="205"/>
  <c r="H19" i="205"/>
  <c r="V22" i="202"/>
  <c r="O22" i="202"/>
  <c r="K22" i="202"/>
  <c r="G22" i="202"/>
  <c r="S22" i="202"/>
  <c r="Q22" i="202"/>
  <c r="P22" i="202"/>
  <c r="R22" i="202"/>
  <c r="L22" i="202"/>
  <c r="U22" i="202"/>
  <c r="J22" i="202"/>
  <c r="T22" i="202"/>
  <c r="M22" i="202"/>
  <c r="I22" i="202"/>
  <c r="N22" i="202"/>
  <c r="H22" i="202"/>
  <c r="G10" i="209"/>
  <c r="K10" i="209"/>
  <c r="O10" i="209"/>
  <c r="S10" i="209"/>
  <c r="J10" i="209"/>
  <c r="P10" i="209"/>
  <c r="U10" i="209"/>
  <c r="L10" i="209"/>
  <c r="Q10" i="209"/>
  <c r="V10" i="209"/>
  <c r="H10" i="209"/>
  <c r="R10" i="209"/>
  <c r="M10" i="209"/>
  <c r="I10" i="209"/>
  <c r="N10" i="209"/>
  <c r="T10" i="209"/>
  <c r="U27" i="205"/>
  <c r="Q27" i="205"/>
  <c r="M27" i="205"/>
  <c r="I27" i="205"/>
  <c r="R27" i="205"/>
  <c r="L27" i="205"/>
  <c r="G27" i="205"/>
  <c r="V27" i="205"/>
  <c r="P27" i="205"/>
  <c r="K27" i="205"/>
  <c r="N27" i="205"/>
  <c r="T27" i="205"/>
  <c r="J27" i="205"/>
  <c r="S27" i="205"/>
  <c r="H27" i="205"/>
  <c r="O27" i="205"/>
  <c r="I17" i="209"/>
  <c r="M17" i="209"/>
  <c r="Q17" i="209"/>
  <c r="U17" i="209"/>
  <c r="K17" i="209"/>
  <c r="P17" i="209"/>
  <c r="V17" i="209"/>
  <c r="G17" i="209"/>
  <c r="L17" i="209"/>
  <c r="R17" i="209"/>
  <c r="N17" i="209"/>
  <c r="S17" i="209"/>
  <c r="H17" i="209"/>
  <c r="J17" i="209"/>
  <c r="O17" i="209"/>
  <c r="T17" i="209"/>
  <c r="T17" i="213"/>
  <c r="P17" i="213"/>
  <c r="L17" i="213"/>
  <c r="H17" i="213"/>
  <c r="R17" i="213"/>
  <c r="M17" i="213"/>
  <c r="G17" i="213"/>
  <c r="Q17" i="213"/>
  <c r="J17" i="213"/>
  <c r="V17" i="213"/>
  <c r="O17" i="213"/>
  <c r="I17" i="213"/>
  <c r="S17" i="213"/>
  <c r="U17" i="213"/>
  <c r="N17" i="213"/>
  <c r="K17" i="213"/>
  <c r="V10" i="213"/>
  <c r="R10" i="213"/>
  <c r="N10" i="213"/>
  <c r="J10" i="213"/>
  <c r="U10" i="213"/>
  <c r="P10" i="213"/>
  <c r="K10" i="213"/>
  <c r="T10" i="213"/>
  <c r="O10" i="213"/>
  <c r="I10" i="213"/>
  <c r="L10" i="213"/>
  <c r="H10" i="213"/>
  <c r="S10" i="213"/>
  <c r="G10" i="213"/>
  <c r="Q10" i="213"/>
  <c r="M10" i="213"/>
  <c r="V20" i="213"/>
  <c r="R20" i="213"/>
  <c r="N20" i="213"/>
  <c r="J20" i="213"/>
  <c r="U20" i="213"/>
  <c r="P20" i="213"/>
  <c r="K20" i="213"/>
  <c r="S20" i="213"/>
  <c r="L20" i="213"/>
  <c r="Q20" i="213"/>
  <c r="I20" i="213"/>
  <c r="M20" i="213"/>
  <c r="G20" i="213"/>
  <c r="T20" i="213"/>
  <c r="O20" i="213"/>
  <c r="H20" i="213"/>
  <c r="T10" i="205"/>
  <c r="P10" i="205"/>
  <c r="L10" i="205"/>
  <c r="H10" i="205"/>
  <c r="S10" i="205"/>
  <c r="O10" i="205"/>
  <c r="K10" i="205"/>
  <c r="G10" i="205"/>
  <c r="Q10" i="205"/>
  <c r="I10" i="205"/>
  <c r="V10" i="205"/>
  <c r="N10" i="205"/>
  <c r="U10" i="205"/>
  <c r="M10" i="205"/>
  <c r="R10" i="205"/>
  <c r="J10" i="205"/>
  <c r="V29" i="213"/>
  <c r="R29" i="213"/>
  <c r="N29" i="213"/>
  <c r="J29" i="213"/>
  <c r="T29" i="213"/>
  <c r="O29" i="213"/>
  <c r="I29" i="213"/>
  <c r="P29" i="213"/>
  <c r="H29" i="213"/>
  <c r="U29" i="213"/>
  <c r="M29" i="213"/>
  <c r="G29" i="213"/>
  <c r="Q29" i="213"/>
  <c r="L29" i="213"/>
  <c r="K29" i="213"/>
  <c r="S29" i="213"/>
  <c r="T21" i="213"/>
  <c r="P21" i="213"/>
  <c r="L21" i="213"/>
  <c r="H21" i="213"/>
  <c r="S21" i="213"/>
  <c r="N21" i="213"/>
  <c r="I21" i="213"/>
  <c r="V21" i="213"/>
  <c r="O21" i="213"/>
  <c r="G21" i="213"/>
  <c r="U21" i="213"/>
  <c r="M21" i="213"/>
  <c r="J21" i="213"/>
  <c r="R21" i="213"/>
  <c r="Q21" i="213"/>
  <c r="K21" i="213"/>
  <c r="I26" i="209"/>
  <c r="M26" i="209"/>
  <c r="Q26" i="209"/>
  <c r="U26" i="209"/>
  <c r="J26" i="209"/>
  <c r="O26" i="209"/>
  <c r="T26" i="209"/>
  <c r="K26" i="209"/>
  <c r="P26" i="209"/>
  <c r="V26" i="209"/>
  <c r="L26" i="209"/>
  <c r="R26" i="209"/>
  <c r="G26" i="209"/>
  <c r="H26" i="209"/>
  <c r="N26" i="209"/>
  <c r="S26" i="209"/>
  <c r="T23" i="213"/>
  <c r="P23" i="213"/>
  <c r="L23" i="213"/>
  <c r="H23" i="213"/>
  <c r="U23" i="213"/>
  <c r="O23" i="213"/>
  <c r="J23" i="213"/>
  <c r="V23" i="213"/>
  <c r="N23" i="213"/>
  <c r="G23" i="213"/>
  <c r="S23" i="213"/>
  <c r="M23" i="213"/>
  <c r="Q23" i="213"/>
  <c r="I23" i="213"/>
  <c r="R23" i="213"/>
  <c r="K23" i="213"/>
  <c r="S24" i="205"/>
  <c r="O24" i="205"/>
  <c r="K24" i="205"/>
  <c r="G24" i="205"/>
  <c r="R24" i="205"/>
  <c r="M24" i="205"/>
  <c r="H24" i="205"/>
  <c r="V24" i="205"/>
  <c r="Q24" i="205"/>
  <c r="L24" i="205"/>
  <c r="P24" i="205"/>
  <c r="N24" i="205"/>
  <c r="U24" i="205"/>
  <c r="J24" i="205"/>
  <c r="T24" i="205"/>
  <c r="I24" i="205"/>
  <c r="T16" i="205"/>
  <c r="P16" i="205"/>
  <c r="L16" i="205"/>
  <c r="H16" i="205"/>
  <c r="S16" i="205"/>
  <c r="O16" i="205"/>
  <c r="K16" i="205"/>
  <c r="G16" i="205"/>
  <c r="Q16" i="205"/>
  <c r="I16" i="205"/>
  <c r="V16" i="205"/>
  <c r="N16" i="205"/>
  <c r="U16" i="205"/>
  <c r="M16" i="205"/>
  <c r="J16" i="205"/>
  <c r="R16" i="205"/>
  <c r="T14" i="205"/>
  <c r="P14" i="205"/>
  <c r="L14" i="205"/>
  <c r="L17" i="205" s="1"/>
  <c r="H14" i="205"/>
  <c r="H17" i="205" s="1"/>
  <c r="S14" i="205"/>
  <c r="S17" i="205" s="1"/>
  <c r="O14" i="205"/>
  <c r="O17" i="205" s="1"/>
  <c r="K14" i="205"/>
  <c r="G14" i="205"/>
  <c r="U14" i="205"/>
  <c r="U17" i="205" s="1"/>
  <c r="M14" i="205"/>
  <c r="R14" i="205"/>
  <c r="J14" i="205"/>
  <c r="Q14" i="205"/>
  <c r="I14" i="205"/>
  <c r="N14" i="205"/>
  <c r="V14" i="205"/>
  <c r="G16" i="209"/>
  <c r="K16" i="209"/>
  <c r="K19" i="209" s="1"/>
  <c r="O16" i="209"/>
  <c r="O19" i="209" s="1"/>
  <c r="S16" i="209"/>
  <c r="S19" i="209" s="1"/>
  <c r="H16" i="209"/>
  <c r="M16" i="209"/>
  <c r="R16" i="209"/>
  <c r="I16" i="209"/>
  <c r="N16" i="209"/>
  <c r="T16" i="209"/>
  <c r="U16" i="209"/>
  <c r="J16" i="209"/>
  <c r="P16" i="209"/>
  <c r="L16" i="209"/>
  <c r="Q16" i="209"/>
  <c r="V16" i="209"/>
  <c r="V11" i="205"/>
  <c r="R11" i="205"/>
  <c r="N11" i="205"/>
  <c r="J11" i="205"/>
  <c r="U11" i="205"/>
  <c r="Q11" i="205"/>
  <c r="M11" i="205"/>
  <c r="I11" i="205"/>
  <c r="O11" i="205"/>
  <c r="G11" i="205"/>
  <c r="T11" i="205"/>
  <c r="L11" i="205"/>
  <c r="S11" i="205"/>
  <c r="K11" i="205"/>
  <c r="P11" i="205"/>
  <c r="H11" i="205"/>
  <c r="V27" i="213"/>
  <c r="R27" i="213"/>
  <c r="N27" i="213"/>
  <c r="J27" i="213"/>
  <c r="S27" i="213"/>
  <c r="M27" i="213"/>
  <c r="H27" i="213"/>
  <c r="P27" i="213"/>
  <c r="I27" i="213"/>
  <c r="U27" i="213"/>
  <c r="O27" i="213"/>
  <c r="G27" i="213"/>
  <c r="K27" i="213"/>
  <c r="L27" i="213"/>
  <c r="T27" i="213"/>
  <c r="Q27" i="213"/>
  <c r="S28" i="205"/>
  <c r="O28" i="205"/>
  <c r="K28" i="205"/>
  <c r="G28" i="205"/>
  <c r="U28" i="205"/>
  <c r="P28" i="205"/>
  <c r="J28" i="205"/>
  <c r="T28" i="205"/>
  <c r="N28" i="205"/>
  <c r="I28" i="205"/>
  <c r="H28" i="205"/>
  <c r="Q28" i="205"/>
  <c r="M28" i="205"/>
  <c r="V28" i="205"/>
  <c r="L28" i="205"/>
  <c r="R28" i="205"/>
  <c r="U20" i="205"/>
  <c r="Q20" i="205"/>
  <c r="M20" i="205"/>
  <c r="I20" i="205"/>
  <c r="T20" i="205"/>
  <c r="O20" i="205"/>
  <c r="J20" i="205"/>
  <c r="S20" i="205"/>
  <c r="N20" i="205"/>
  <c r="H20" i="205"/>
  <c r="G20" i="205"/>
  <c r="P20" i="205"/>
  <c r="L20" i="205"/>
  <c r="V20" i="205"/>
  <c r="K20" i="205"/>
  <c r="R20" i="205"/>
  <c r="I24" i="209"/>
  <c r="M24" i="209"/>
  <c r="Q24" i="209"/>
  <c r="U24" i="209"/>
  <c r="H24" i="209"/>
  <c r="N24" i="209"/>
  <c r="S24" i="209"/>
  <c r="J24" i="209"/>
  <c r="O24" i="209"/>
  <c r="T24" i="209"/>
  <c r="K24" i="209"/>
  <c r="V24" i="209"/>
  <c r="P24" i="209"/>
  <c r="G24" i="209"/>
  <c r="L24" i="209"/>
  <c r="R24" i="209"/>
  <c r="I11" i="209"/>
  <c r="M11" i="209"/>
  <c r="Q11" i="209"/>
  <c r="U11" i="209"/>
  <c r="H11" i="209"/>
  <c r="N11" i="209"/>
  <c r="S11" i="209"/>
  <c r="J11" i="209"/>
  <c r="O11" i="209"/>
  <c r="T11" i="209"/>
  <c r="P11" i="209"/>
  <c r="V11" i="209"/>
  <c r="K11" i="209"/>
  <c r="G11" i="209"/>
  <c r="L11" i="209"/>
  <c r="R11" i="209"/>
  <c r="V12" i="213"/>
  <c r="R12" i="213"/>
  <c r="N12" i="213"/>
  <c r="J12" i="213"/>
  <c r="Q12" i="213"/>
  <c r="L12" i="213"/>
  <c r="G12" i="213"/>
  <c r="U12" i="213"/>
  <c r="P12" i="213"/>
  <c r="K12" i="213"/>
  <c r="S12" i="213"/>
  <c r="H12" i="213"/>
  <c r="O12" i="213"/>
  <c r="M12" i="213"/>
  <c r="I12" i="213"/>
  <c r="T12" i="213"/>
  <c r="T28" i="213"/>
  <c r="P28" i="213"/>
  <c r="L28" i="213"/>
  <c r="H28" i="213"/>
  <c r="V28" i="213"/>
  <c r="Q28" i="213"/>
  <c r="K28" i="213"/>
  <c r="S28" i="213"/>
  <c r="M28" i="213"/>
  <c r="R28" i="213"/>
  <c r="J28" i="213"/>
  <c r="U28" i="213"/>
  <c r="G28" i="213"/>
  <c r="N28" i="213"/>
  <c r="I28" i="213"/>
  <c r="O28" i="213"/>
  <c r="V31" i="213"/>
  <c r="R31" i="213"/>
  <c r="N31" i="213"/>
  <c r="J31" i="213"/>
  <c r="U31" i="213"/>
  <c r="P31" i="213"/>
  <c r="K31" i="213"/>
  <c r="O31" i="213"/>
  <c r="H31" i="213"/>
  <c r="T31" i="213"/>
  <c r="M31" i="213"/>
  <c r="G31" i="213"/>
  <c r="I31" i="213"/>
  <c r="Q31" i="213"/>
  <c r="L31" i="213"/>
  <c r="S31" i="213"/>
  <c r="Q19" i="209" l="1"/>
  <c r="I17" i="205"/>
  <c r="G18" i="202"/>
  <c r="G19" i="209"/>
  <c r="T17" i="205"/>
  <c r="H13" i="202"/>
  <c r="P18" i="202"/>
  <c r="M18" i="202"/>
  <c r="I13" i="202"/>
  <c r="Q13" i="202"/>
  <c r="G13" i="202"/>
  <c r="K13" i="202"/>
  <c r="R18" i="202"/>
  <c r="N18" i="202"/>
  <c r="U18" i="202"/>
  <c r="Q18" i="202"/>
  <c r="S13" i="202"/>
  <c r="S18" i="202"/>
  <c r="P13" i="202"/>
  <c r="T13" i="202"/>
  <c r="M13" i="202"/>
  <c r="U13" i="202"/>
  <c r="I18" i="202"/>
  <c r="O18" i="202"/>
  <c r="J18" i="202"/>
  <c r="V18" i="202"/>
  <c r="O13" i="202"/>
  <c r="L13" i="202"/>
  <c r="J13" i="202"/>
  <c r="N13" i="202"/>
  <c r="R13" i="202"/>
  <c r="V13" i="202"/>
  <c r="K18" i="202"/>
  <c r="L18" i="202"/>
  <c r="H18" i="202"/>
  <c r="T18" i="202"/>
  <c r="P19" i="209"/>
  <c r="H19" i="209"/>
  <c r="Q17" i="205"/>
  <c r="N17" i="205"/>
  <c r="J17" i="205"/>
  <c r="L32" i="213"/>
  <c r="K5" i="213" s="1"/>
  <c r="U32" i="213"/>
  <c r="M32" i="213"/>
  <c r="L19" i="209"/>
  <c r="T19" i="209"/>
  <c r="M19" i="209"/>
  <c r="M17" i="205"/>
  <c r="P17" i="205"/>
  <c r="J29" i="205"/>
  <c r="L29" i="205"/>
  <c r="K5" i="205" s="1"/>
  <c r="M29" i="205"/>
  <c r="M12" i="205"/>
  <c r="I12" i="205"/>
  <c r="O12" i="205"/>
  <c r="P12" i="205"/>
  <c r="T24" i="213"/>
  <c r="Q24" i="213"/>
  <c r="G14" i="213"/>
  <c r="I14" i="213"/>
  <c r="V14" i="209"/>
  <c r="P14" i="209"/>
  <c r="S21" i="205"/>
  <c r="R21" i="205"/>
  <c r="M26" i="202"/>
  <c r="V26" i="202"/>
  <c r="Q18" i="213"/>
  <c r="G18" i="213"/>
  <c r="O18" i="213"/>
  <c r="K27" i="209"/>
  <c r="S27" i="209"/>
  <c r="L27" i="209"/>
  <c r="K5" i="209" s="1"/>
  <c r="K32" i="213"/>
  <c r="S32" i="213"/>
  <c r="N19" i="209"/>
  <c r="R29" i="205"/>
  <c r="T12" i="205"/>
  <c r="V24" i="213"/>
  <c r="S14" i="213"/>
  <c r="U14" i="213"/>
  <c r="P21" i="205"/>
  <c r="J26" i="202"/>
  <c r="H18" i="213"/>
  <c r="Q32" i="213"/>
  <c r="G32" i="213"/>
  <c r="P32" i="213"/>
  <c r="J32" i="213"/>
  <c r="V19" i="209"/>
  <c r="J19" i="209"/>
  <c r="I19" i="209"/>
  <c r="V17" i="205"/>
  <c r="G17" i="205"/>
  <c r="I29" i="205"/>
  <c r="N29" i="205"/>
  <c r="V29" i="205"/>
  <c r="G29" i="205"/>
  <c r="J12" i="205"/>
  <c r="N12" i="205"/>
  <c r="G12" i="205"/>
  <c r="H12" i="205"/>
  <c r="H24" i="213"/>
  <c r="M24" i="213"/>
  <c r="S24" i="213"/>
  <c r="J24" i="213"/>
  <c r="M14" i="213"/>
  <c r="H14" i="213"/>
  <c r="T14" i="213"/>
  <c r="J14" i="213"/>
  <c r="T14" i="209"/>
  <c r="R14" i="209"/>
  <c r="L14" i="209"/>
  <c r="S14" i="209"/>
  <c r="H21" i="205"/>
  <c r="T21" i="205"/>
  <c r="I21" i="205"/>
  <c r="J21" i="205"/>
  <c r="L26" i="202"/>
  <c r="K5" i="202" s="1"/>
  <c r="Q26" i="202"/>
  <c r="T26" i="202"/>
  <c r="G26" i="202"/>
  <c r="K18" i="213"/>
  <c r="L18" i="213"/>
  <c r="U18" i="213"/>
  <c r="J18" i="213"/>
  <c r="V27" i="209"/>
  <c r="O27" i="209"/>
  <c r="H27" i="209"/>
  <c r="U27" i="209"/>
  <c r="T32" i="213"/>
  <c r="O32" i="213"/>
  <c r="H32" i="213"/>
  <c r="N32" i="213"/>
  <c r="U19" i="209"/>
  <c r="R19" i="209"/>
  <c r="R17" i="205"/>
  <c r="K17" i="205"/>
  <c r="T29" i="205"/>
  <c r="P29" i="205"/>
  <c r="H29" i="205"/>
  <c r="K29" i="205"/>
  <c r="R12" i="205"/>
  <c r="V12" i="205"/>
  <c r="K12" i="205"/>
  <c r="L12" i="205"/>
  <c r="O24" i="213"/>
  <c r="I24" i="213"/>
  <c r="K24" i="213"/>
  <c r="N24" i="213"/>
  <c r="Q14" i="213"/>
  <c r="L14" i="213"/>
  <c r="K14" i="213"/>
  <c r="N14" i="213"/>
  <c r="N14" i="209"/>
  <c r="H14" i="209"/>
  <c r="U14" i="209"/>
  <c r="O14" i="209"/>
  <c r="K21" i="205"/>
  <c r="G21" i="205"/>
  <c r="M21" i="205"/>
  <c r="N21" i="205"/>
  <c r="N26" i="202"/>
  <c r="R26" i="202"/>
  <c r="U26" i="202"/>
  <c r="H26" i="202"/>
  <c r="P18" i="213"/>
  <c r="S18" i="213"/>
  <c r="I18" i="213"/>
  <c r="N18" i="213"/>
  <c r="P27" i="209"/>
  <c r="J27" i="209"/>
  <c r="R27" i="209"/>
  <c r="Q27" i="209"/>
  <c r="R32" i="213"/>
  <c r="O29" i="205"/>
  <c r="P24" i="213"/>
  <c r="R24" i="213"/>
  <c r="P14" i="213"/>
  <c r="R14" i="213"/>
  <c r="I14" i="209"/>
  <c r="K14" i="209"/>
  <c r="O21" i="205"/>
  <c r="Q21" i="205"/>
  <c r="O26" i="202"/>
  <c r="I26" i="202"/>
  <c r="R18" i="213"/>
  <c r="M27" i="209"/>
  <c r="I32" i="213"/>
  <c r="V32" i="213"/>
  <c r="U29" i="205"/>
  <c r="Q29" i="205"/>
  <c r="S29" i="205"/>
  <c r="U12" i="205"/>
  <c r="Q12" i="205"/>
  <c r="S12" i="205"/>
  <c r="G24" i="213"/>
  <c r="L24" i="213"/>
  <c r="U24" i="213"/>
  <c r="O14" i="213"/>
  <c r="V14" i="213"/>
  <c r="M14" i="209"/>
  <c r="Q14" i="209"/>
  <c r="J14" i="209"/>
  <c r="G14" i="209"/>
  <c r="L21" i="205"/>
  <c r="U21" i="205"/>
  <c r="V21" i="205"/>
  <c r="P26" i="202"/>
  <c r="S26" i="202"/>
  <c r="K26" i="202"/>
  <c r="M18" i="213"/>
  <c r="T18" i="213"/>
  <c r="V18" i="213"/>
  <c r="T27" i="209"/>
  <c r="N27" i="209"/>
  <c r="G27" i="209"/>
  <c r="I27" i="209"/>
</calcChain>
</file>

<file path=xl/connections.xml><?xml version="1.0" encoding="utf-8"?>
<connections xmlns="http://schemas.openxmlformats.org/spreadsheetml/2006/main">
  <connection id="1" name="baptism_source_district_month" type="6" refreshedVersion="5" background="1" saveData="1">
    <textPr codePage="437" sourceFile="C:\Users\2019353\Documents\projects\automated_reporting\report\Debug\baptism\baptism_source_district_month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baptism_source_stake_month" type="6" refreshedVersion="5" background="1" saveData="1">
    <textPr codePage="437" sourceFile="C:\Users\2019353\Documents\projects\automated_reporting\report\Debug\baptism\baptism_source_stake_month.txt">
      <textFields count="8">
        <textField/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4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ata_district" type="6" refreshedVersion="5" background="1" saveData="1">
    <textPr codePage="437" sourceFile="C:\Users\2019353\Documents\projects\automated_reporting\report\Debug\reports\report_data_district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data_district_month" type="6" refreshedVersion="5" background="1" saveData="1">
    <textPr codePage="437" sourceFile="C:\Users\2019353\Documents\projects\automated_reporting\report\Debug\reports\report_data_district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data_stake" type="6" refreshedVersion="5" background="1" saveData="1">
    <textPr codePage="437" sourceFile="C:\Users\2019353\Documents\projects\automated_reporting\report\Debug\reports\report_data_stak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data_stake_month" type="6" refreshedVersion="5" background="1" saveData="1">
    <textPr codePage="437" sourceFile="C:\Users\2019353\Documents\projects\automated_reporting\report\Debug\reports\report_data_stake_month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<sst xmlns="http://schemas.openxmlformats.org/spreadsheetml/2006/main" count="6470" uniqueCount="1721">
  <si>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</si>
  <si>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</si>
  <si>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</si>
  <si>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</si>
  <si>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</si>
  <si>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</si>
  <si>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</si>
  <si>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</si>
  <si>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</si>
  <si>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</si>
  <si>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</si>
  <si>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</si>
  <si>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</si>
  <si>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</si>
  <si>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</si>
  <si>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</si>
  <si>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</si>
  <si>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</si>
  <si>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</si>
  <si>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</si>
  <si>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</si>
  <si>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</si>
  <si>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</si>
  <si>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</si>
  <si>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</si>
  <si>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</si>
  <si>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</si>
  <si>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</si>
  <si>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</si>
  <si>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</si>
  <si>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</si>
  <si>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</si>
  <si>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</si>
  <si>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</si>
  <si>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</si>
  <si>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</si>
  <si>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</si>
  <si>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</si>
  <si>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</si>
  <si>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</si>
  <si>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</si>
  <si>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</si>
  <si>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</si>
  <si>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</si>
  <si>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</si>
  <si>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</si>
  <si>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</si>
  <si>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</si>
  <si>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</si>
  <si>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</si>
  <si>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</si>
  <si>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</si>
  <si>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</si>
  <si>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</si>
  <si>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</si>
  <si>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</si>
  <si>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</si>
  <si>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</si>
  <si>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</si>
  <si>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</si>
  <si>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</si>
  <si>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</si>
  <si>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</si>
  <si>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</si>
  <si>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</si>
  <si>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</si>
  <si>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</si>
  <si>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</si>
  <si>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</si>
  <si>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</si>
  <si>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</si>
  <si>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</si>
  <si>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</si>
  <si>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</si>
  <si>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</si>
  <si>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</si>
  <si>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</si>
  <si>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</si>
  <si>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</si>
  <si>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</si>
  <si>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</si>
  <si>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</si>
  <si>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</si>
  <si>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</si>
  <si>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</si>
  <si>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</si>
  <si>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</si>
  <si>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</si>
  <si>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</si>
  <si>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</si>
  <si>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</si>
  <si>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</si>
  <si>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</si>
  <si>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</si>
  <si>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</si>
  <si>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</si>
  <si>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</si>
  <si>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</si>
  <si>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</si>
  <si>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</si>
  <si>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</si>
  <si>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</si>
  <si>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</si>
  <si>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</si>
  <si>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</si>
  <si>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</si>
  <si>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</si>
  <si>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</si>
  <si>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</si>
  <si>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</si>
  <si>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</si>
  <si>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</si>
  <si>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</si>
  <si>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</si>
  <si>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</si>
  <si>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</si>
  <si>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</si>
  <si>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</si>
  <si>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</si>
  <si>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</si>
  <si>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</si>
  <si>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</si>
  <si>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</si>
  <si>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</si>
  <si>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</si>
  <si>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</si>
  <si>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</si>
  <si>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</si>
  <si>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</si>
  <si>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</si>
  <si>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</si>
  <si>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</si>
  <si>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</si>
  <si>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</si>
  <si>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</si>
  <si>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</si>
  <si>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</si>
  <si>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</si>
  <si>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</si>
  <si>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</si>
  <si>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</si>
  <si>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</si>
  <si>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</si>
  <si>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</si>
  <si>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</si>
  <si>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</si>
  <si>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</si>
  <si>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</si>
  <si>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</si>
  <si>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</si>
  <si>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</si>
  <si>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</si>
  <si>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</si>
  <si>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</si>
  <si>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</si>
  <si>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</si>
  <si>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</si>
  <si>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</si>
  <si>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</si>
  <si>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</si>
  <si>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</si>
  <si>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</si>
  <si>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</si>
  <si>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</si>
  <si>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</si>
  <si>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</si>
  <si>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</si>
  <si>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</si>
  <si>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</si>
  <si>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</si>
  <si>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</si>
  <si>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</si>
  <si>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</si>
  <si>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</si>
  <si>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</si>
  <si>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</si>
  <si>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</si>
  <si>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</si>
  <si>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</si>
  <si>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</si>
  <si>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</si>
  <si>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</si>
  <si>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</si>
  <si>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</si>
  <si>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</si>
  <si>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</si>
  <si>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</si>
  <si>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</si>
  <si>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</si>
  <si>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</si>
  <si>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</si>
  <si>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</si>
  <si>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</si>
  <si>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</si>
  <si>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</si>
  <si>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</si>
  <si>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</si>
  <si>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</si>
  <si>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</si>
  <si>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</si>
  <si>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</si>
  <si>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</si>
  <si>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</si>
  <si>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</si>
  <si>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</si>
  <si>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</si>
  <si>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</si>
  <si>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</si>
  <si>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</si>
  <si>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</si>
  <si>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</si>
  <si>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</si>
  <si>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</si>
  <si>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</si>
  <si>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</si>
  <si>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</si>
  <si>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</si>
  <si>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</si>
  <si>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</si>
  <si>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</si>
  <si>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</si>
  <si>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</si>
  <si>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</si>
  <si>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</si>
  <si>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</si>
  <si>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</si>
  <si>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</si>
  <si>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</si>
  <si>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</si>
  <si>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</si>
  <si>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</si>
  <si>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</si>
  <si>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</si>
  <si>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</si>
  <si>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</si>
  <si>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</si>
  <si>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</si>
  <si>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</si>
  <si>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</si>
  <si>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</si>
  <si>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</si>
  <si>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</si>
  <si>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</si>
  <si>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</si>
  <si>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</si>
  <si>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</si>
  <si>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</si>
  <si>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</si>
  <si>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</si>
  <si>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</si>
  <si>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</si>
  <si>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</si>
  <si>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</si>
  <si>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</si>
  <si>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</si>
  <si>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</si>
  <si>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</si>
  <si>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</si>
  <si>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</si>
  <si>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</si>
  <si>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</si>
  <si>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</si>
  <si>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</si>
  <si>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</si>
  <si>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</si>
  <si>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</si>
  <si>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</si>
  <si>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</si>
  <si>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</si>
  <si>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</si>
  <si>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</si>
  <si>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</si>
  <si>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</si>
  <si>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</si>
  <si>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</si>
  <si>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</si>
  <si>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</si>
  <si>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</si>
  <si>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</si>
  <si>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</si>
  <si>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</si>
  <si>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</si>
  <si>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</si>
  <si>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</si>
  <si>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</si>
  <si>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</si>
  <si>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</si>
  <si>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</si>
  <si>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</si>
  <si>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</si>
  <si>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</si>
  <si>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</si>
  <si>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</si>
  <si>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</si>
  <si>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</si>
  <si>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</si>
  <si>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</si>
  <si>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</si>
  <si>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</si>
  <si>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</si>
  <si>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</si>
  <si>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</si>
  <si>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</si>
  <si>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</si>
  <si>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</si>
  <si>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</si>
  <si>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</si>
  <si>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</si>
  <si>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</si>
  <si>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</si>
  <si>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</si>
  <si>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</si>
  <si>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</si>
  <si>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</si>
  <si>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</si>
  <si>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</si>
  <si>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</si>
  <si>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</si>
  <si>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</si>
  <si>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</si>
  <si>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</si>
  <si>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</si>
  <si>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</si>
  <si>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</si>
  <si>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</si>
  <si>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</si>
  <si>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</si>
  <si>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</si>
  <si>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</si>
  <si>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</si>
  <si>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</si>
  <si>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</si>
  <si>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</si>
  <si>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</si>
  <si>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</si>
  <si>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</si>
  <si>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</si>
  <si>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</si>
  <si>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</si>
  <si>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</si>
  <si>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</si>
  <si>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</si>
  <si>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</si>
  <si>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</si>
  <si>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</si>
  <si>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</si>
  <si>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</si>
  <si>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</si>
  <si>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</si>
  <si>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</si>
  <si>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</si>
  <si>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</si>
  <si>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</si>
  <si>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</si>
  <si>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</si>
  <si>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</si>
  <si>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</si>
  <si>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</si>
  <si>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</si>
  <si>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</si>
  <si>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</si>
  <si>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</si>
  <si>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</si>
  <si>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</si>
  <si>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</si>
  <si>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</si>
  <si>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</si>
  <si>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</si>
  <si>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</si>
  <si>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</si>
  <si>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</si>
  <si>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</si>
  <si>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</si>
  <si>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</si>
  <si>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</si>
  <si>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</si>
  <si>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</si>
  <si>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</si>
  <si>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</si>
  <si>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</si>
  <si>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</si>
  <si>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</si>
  <si>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</si>
  <si>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</si>
  <si>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</si>
  <si>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</si>
  <si>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</si>
  <si>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</si>
  <si>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</si>
  <si>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</si>
  <si>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</si>
  <si>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</si>
  <si>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</si>
  <si>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</si>
  <si>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</si>
  <si>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</si>
  <si>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</si>
  <si>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</si>
  <si>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</si>
  <si>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</si>
  <si>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</si>
  <si>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</si>
  <si>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</si>
  <si>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</si>
  <si>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</si>
  <si>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</si>
  <si>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</si>
  <si>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</si>
  <si>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</si>
  <si>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</si>
  <si>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</si>
  <si>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</si>
  <si>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</si>
  <si>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</si>
  <si>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</si>
  <si>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</si>
  <si>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</si>
  <si>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</si>
  <si>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</si>
  <si>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</si>
  <si>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</si>
  <si>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</si>
  <si>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</si>
  <si>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</si>
  <si>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</si>
  <si>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</si>
  <si>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</si>
  <si>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</si>
  <si>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</si>
  <si>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</si>
  <si>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</si>
  <si>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</si>
  <si>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</si>
  <si>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</si>
  <si>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</si>
  <si>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</si>
  <si>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</si>
  <si>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</si>
  <si>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</si>
  <si>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</si>
  <si>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</si>
  <si>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</si>
  <si>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</si>
  <si>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</si>
  <si>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</si>
  <si>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</si>
  <si>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</si>
  <si>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</si>
  <si>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</si>
  <si>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</si>
  <si>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</si>
  <si>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</si>
  <si>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</si>
  <si>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</si>
  <si>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</si>
  <si>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</si>
  <si>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</si>
  <si>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</si>
  <si>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</si>
  <si>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</si>
  <si>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</si>
  <si>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</si>
  <si>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</si>
  <si>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</si>
  <si>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</si>
  <si>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</si>
  <si>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</si>
  <si>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</si>
  <si>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</si>
  <si>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</si>
  <si>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</si>
  <si>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</si>
  <si>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</si>
  <si>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</si>
  <si>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</si>
  <si>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</si>
  <si>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</si>
  <si>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</si>
  <si>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</si>
  <si>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</si>
  <si>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</si>
  <si>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</si>
  <si>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</si>
  <si>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</si>
  <si>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</si>
  <si>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</si>
  <si>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</si>
  <si>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</si>
  <si>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</si>
  <si>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</si>
  <si>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</si>
  <si>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</si>
  <si>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</si>
  <si>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</si>
  <si>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</si>
  <si>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</si>
  <si>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</si>
  <si>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</si>
  <si>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</si>
  <si>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</si>
  <si>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</si>
  <si>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</si>
  <si>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</si>
  <si>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</si>
  <si>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</si>
  <si>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</si>
  <si>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</si>
  <si>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</si>
  <si>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</si>
  <si>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</si>
  <si>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</si>
  <si>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</si>
  <si>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</si>
  <si>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</si>
  <si>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</si>
  <si>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</si>
  <si>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</si>
  <si>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</si>
  <si>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</si>
  <si>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</si>
  <si>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</si>
  <si>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</si>
  <si>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</si>
  <si>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</si>
  <si>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</si>
  <si>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</si>
  <si>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</si>
  <si>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</si>
  <si>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</si>
  <si>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</si>
  <si>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</si>
  <si>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</si>
  <si>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</si>
  <si>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</si>
  <si>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</si>
  <si>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</si>
  <si>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</si>
  <si>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</si>
  <si>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</si>
  <si>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</si>
  <si>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</si>
  <si>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</si>
  <si>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</si>
  <si>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</si>
  <si>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</si>
  <si>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</si>
  <si>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</si>
  <si>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</si>
  <si>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</si>
  <si>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</si>
  <si>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</si>
  <si>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</si>
  <si>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</si>
  <si>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</si>
  <si>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</si>
  <si>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</si>
  <si>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</si>
  <si>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</si>
  <si>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</si>
  <si>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</si>
  <si>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</si>
  <si>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</si>
  <si>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</si>
  <si>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</si>
  <si>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</si>
  <si>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</si>
  <si>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</si>
  <si>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</si>
  <si>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</si>
  <si>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</si>
  <si>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</si>
  <si>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</si>
  <si>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</si>
  <si>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</si>
  <si>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</si>
  <si>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</si>
  <si>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</si>
  <si>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</si>
  <si>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</si>
  <si>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</si>
  <si>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</si>
  <si>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</si>
  <si>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</si>
  <si>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</si>
  <si>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</si>
  <si>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</si>
  <si>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</si>
  <si>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</si>
  <si>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</si>
  <si>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</si>
  <si>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</si>
  <si>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</si>
  <si>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</si>
  <si>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</si>
  <si>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</si>
  <si>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</si>
  <si>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</si>
  <si>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</si>
  <si>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</si>
  <si>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</si>
  <si>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</si>
  <si>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</si>
  <si>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</si>
  <si>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</si>
  <si>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</si>
  <si>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</si>
  <si>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</si>
  <si>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</si>
  <si>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</si>
  <si>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</si>
  <si>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</si>
  <si>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</si>
  <si>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</si>
  <si>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</si>
  <si>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</si>
  <si>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</si>
  <si>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</si>
  <si>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</si>
  <si>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</si>
  <si>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</si>
  <si>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</si>
  <si>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</si>
  <si>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</si>
  <si>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</si>
  <si>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</si>
  <si>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</si>
  <si>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</si>
  <si>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</si>
  <si>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</si>
  <si>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</si>
  <si>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</si>
  <si>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</si>
  <si>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</si>
  <si>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</si>
  <si>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</si>
  <si>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</si>
  <si>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</si>
  <si>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</si>
  <si>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</si>
  <si>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</si>
  <si>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</si>
  <si>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</si>
  <si>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</si>
  <si>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</si>
  <si>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</si>
  <si>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</si>
  <si>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</si>
  <si>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</si>
  <si>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</si>
  <si>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</si>
  <si>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</si>
  <si>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</si>
  <si>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</si>
  <si>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</si>
  <si>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</si>
  <si>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</si>
  <si>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</si>
  <si>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</si>
  <si>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</si>
  <si>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</si>
  <si>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</si>
  <si>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</si>
  <si>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</si>
  <si>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</si>
  <si>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</si>
  <si>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</si>
  <si>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</si>
  <si>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</si>
  <si>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</si>
  <si>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</si>
  <si>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</si>
  <si>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</si>
  <si>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</si>
  <si>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</si>
  <si>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</si>
  <si>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</si>
  <si>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</si>
  <si>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</si>
  <si>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</si>
  <si>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</si>
  <si>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</si>
  <si>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</si>
  <si>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</si>
  <si>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</si>
  <si>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</si>
  <si>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</si>
  <si>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</si>
  <si>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</si>
  <si>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</si>
  <si>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</si>
  <si>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</si>
  <si>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</si>
  <si>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</si>
  <si>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</si>
  <si>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</si>
  <si>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</si>
  <si>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</si>
  <si>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</si>
  <si>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</si>
  <si>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</si>
  <si>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</si>
  <si>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</si>
  <si>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</si>
  <si>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</si>
  <si>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</si>
  <si>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</si>
  <si>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</si>
  <si>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</si>
  <si>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</si>
  <si>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</si>
  <si>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</si>
  <si>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</si>
  <si>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</si>
  <si>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</si>
  <si>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</si>
  <si>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</si>
  <si>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</si>
  <si>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</si>
  <si>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</si>
  <si>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</si>
  <si>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</si>
  <si>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</si>
  <si>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</si>
  <si>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</si>
  <si>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</si>
  <si>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</si>
  <si>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</si>
  <si>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</si>
  <si>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</si>
  <si>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</si>
  <si>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</si>
  <si>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</si>
  <si>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</si>
  <si>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</si>
  <si>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</si>
  <si>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</si>
  <si>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</si>
  <si>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</si>
  <si>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</si>
  <si>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</si>
  <si>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</si>
  <si>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</si>
  <si>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</si>
  <si>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</si>
  <si>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</si>
  <si>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</si>
  <si>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</si>
  <si>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</si>
  <si>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</si>
  <si>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</si>
  <si>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</si>
  <si>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</si>
  <si>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</si>
  <si>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</si>
  <si>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</si>
  <si>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</si>
  <si>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</si>
  <si>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</si>
  <si>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</si>
  <si>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</si>
  <si>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</si>
  <si>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</si>
  <si>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</si>
  <si>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</si>
  <si>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</si>
  <si>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</si>
  <si>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</si>
  <si>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</si>
  <si>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</si>
  <si>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</si>
  <si>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</si>
  <si>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</si>
  <si>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</si>
  <si>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</si>
  <si>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</si>
  <si>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</si>
  <si>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</si>
  <si>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</si>
  <si>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</si>
  <si>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</si>
  <si>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</si>
  <si>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</si>
  <si>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</si>
  <si>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</si>
  <si>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</si>
  <si>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</si>
  <si>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</si>
  <si>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</si>
  <si>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</si>
  <si>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</si>
  <si>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</si>
  <si>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</si>
  <si>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</si>
  <si>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</si>
  <si>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</si>
  <si>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</si>
  <si>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</si>
  <si>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</si>
  <si>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</si>
  <si>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</si>
  <si>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</si>
  <si>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</si>
  <si>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</si>
  <si>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</si>
  <si>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</si>
  <si>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</si>
  <si>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</si>
  <si>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</si>
  <si>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</si>
  <si>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</si>
  <si>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</si>
  <si>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</si>
  <si>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</si>
  <si>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</si>
  <si>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</si>
  <si>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</si>
  <si>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</si>
  <si>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</si>
  <si>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</si>
  <si>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</si>
  <si>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</si>
  <si>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</si>
  <si>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</si>
  <si>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</si>
  <si>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</si>
  <si>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</si>
  <si>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</si>
  <si>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</si>
  <si>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</si>
  <si>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</si>
  <si>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</si>
  <si>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</si>
  <si>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</si>
  <si>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</si>
  <si>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</si>
  <si>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</si>
  <si>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</si>
  <si>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</si>
  <si>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</si>
  <si>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</si>
  <si>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</si>
  <si>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</si>
  <si>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</si>
  <si>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</si>
  <si>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</si>
  <si>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</si>
  <si>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</si>
  <si>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</si>
  <si>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</si>
  <si>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</si>
  <si>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</si>
  <si>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</si>
  <si>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</si>
  <si>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</si>
  <si>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</si>
  <si>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</si>
  <si>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</si>
  <si>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</si>
  <si>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</si>
  <si>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</si>
  <si>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</si>
  <si>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</si>
  <si>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</si>
  <si>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</si>
  <si>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</si>
  <si>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</si>
  <si>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</si>
  <si>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</si>
  <si>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</si>
  <si>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</si>
  <si>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</si>
  <si>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</si>
  <si>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</si>
  <si>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</si>
  <si>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</si>
  <si>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</si>
  <si>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</si>
  <si>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</si>
  <si>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</si>
  <si>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</si>
  <si>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</si>
  <si>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</si>
  <si>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</si>
  <si>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</si>
  <si>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</si>
  <si>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</si>
  <si>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</si>
  <si>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</si>
  <si>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</si>
  <si>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</si>
  <si>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</si>
  <si>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</si>
  <si>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</si>
  <si>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</si>
  <si>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</si>
  <si>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</si>
  <si>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</si>
  <si>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</si>
  <si>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</si>
  <si>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</si>
  <si>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</si>
  <si>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</si>
  <si>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</si>
  <si>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</si>
  <si>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</si>
  <si>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</si>
  <si>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</si>
  <si>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</si>
  <si>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</si>
  <si>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</si>
  <si>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</si>
  <si>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</si>
  <si>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</si>
  <si>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</si>
  <si>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</si>
  <si>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</si>
  <si>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</si>
  <si>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</si>
  <si>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</si>
  <si>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</si>
  <si>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</si>
  <si>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</si>
  <si>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</si>
  <si>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</si>
  <si>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</si>
  <si>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</si>
  <si>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</si>
  <si>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</si>
  <si>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</si>
  <si>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</si>
  <si>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</si>
  <si>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</si>
  <si>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</si>
  <si>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</si>
  <si>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</si>
  <si>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</si>
  <si>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</si>
  <si>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</si>
  <si>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</si>
  <si>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</si>
  <si>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</si>
  <si>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</si>
  <si>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</si>
  <si>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</si>
  <si>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</si>
  <si>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</si>
  <si>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</si>
  <si>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</si>
  <si>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</si>
  <si>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</si>
  <si>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</si>
  <si>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</si>
  <si>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</si>
  <si>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</si>
  <si>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</si>
  <si>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</si>
  <si>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</si>
  <si>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</si>
  <si>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</si>
  <si>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</si>
  <si>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</si>
  <si>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</si>
  <si>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</si>
  <si>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</si>
  <si>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</si>
  <si>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</si>
  <si>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</si>
  <si>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</si>
  <si>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</si>
  <si>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</si>
  <si>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</si>
  <si>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</si>
  <si>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</si>
  <si>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</si>
  <si>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</si>
  <si>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</si>
  <si>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</si>
  <si>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</si>
  <si>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</si>
  <si>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</si>
  <si>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</si>
  <si>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</si>
  <si>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</si>
  <si>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</si>
  <si>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</si>
  <si>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</si>
  <si>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</si>
  <si>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</si>
  <si>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</si>
  <si>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</si>
  <si>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</si>
  <si>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</si>
  <si>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</si>
  <si>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</si>
  <si>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</si>
  <si>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</si>
  <si>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</si>
  <si>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</si>
  <si>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</si>
  <si>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</si>
  <si>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</si>
  <si>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</si>
  <si>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</si>
  <si>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</si>
  <si>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</si>
  <si>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</si>
  <si>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</si>
  <si>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</si>
  <si>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</si>
  <si>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</si>
  <si>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</si>
  <si>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</si>
  <si>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</si>
  <si>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</si>
  <si>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</si>
  <si>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</si>
  <si>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</si>
  <si>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</si>
  <si>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</si>
  <si>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</si>
  <si>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</si>
  <si>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</si>
  <si>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</si>
  <si>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</si>
  <si>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</si>
  <si>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</si>
  <si>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</si>
  <si>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</si>
  <si>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</si>
  <si>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</si>
  <si>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</si>
  <si>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</si>
  <si>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</si>
  <si>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</si>
  <si>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</si>
  <si>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</si>
  <si>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</si>
  <si>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</si>
  <si>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</si>
  <si>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</si>
  <si>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</si>
  <si>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</si>
  <si>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</si>
  <si>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</si>
  <si>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</si>
  <si>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</si>
  <si>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</si>
  <si>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</si>
  <si>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</si>
  <si>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</si>
  <si>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</si>
  <si>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</si>
  <si>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</si>
  <si>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</si>
  <si>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</si>
  <si>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</si>
  <si>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</si>
  <si>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</si>
  <si>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</si>
  <si>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</si>
  <si>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</si>
  <si>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</si>
  <si>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</si>
  <si>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</si>
  <si>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</si>
  <si>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</si>
  <si>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</si>
  <si>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</si>
  <si>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</si>
  <si>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</si>
  <si>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</si>
  <si>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</si>
  <si>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</si>
  <si>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</si>
  <si>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</si>
  <si>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</si>
  <si>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</si>
  <si>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</si>
  <si>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</si>
  <si>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</si>
  <si>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</si>
  <si>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</si>
  <si>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</si>
  <si>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</si>
  <si>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</si>
  <si>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</si>
  <si>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</si>
  <si>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</si>
  <si>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</si>
  <si>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</si>
  <si>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</si>
  <si>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</si>
  <si>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</si>
  <si>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</si>
  <si>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</si>
  <si>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</si>
  <si>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</si>
  <si>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</si>
  <si>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</si>
  <si>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</si>
  <si>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</si>
  <si>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</si>
  <si>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</si>
  <si>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</si>
  <si>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</si>
  <si>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</si>
  <si>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</si>
  <si>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</si>
  <si>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</si>
  <si>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</si>
  <si>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</si>
  <si>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</si>
  <si>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</si>
  <si>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</si>
  <si>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</si>
  <si>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</si>
  <si>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</si>
  <si>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</si>
  <si>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</si>
  <si>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</si>
  <si>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</si>
  <si>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</si>
  <si>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</si>
  <si>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</si>
  <si>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</si>
  <si>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</si>
  <si>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</si>
  <si>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</si>
  <si>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</si>
  <si>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</si>
  <si>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</si>
  <si>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</si>
  <si>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</si>
  <si>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</si>
  <si>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</si>
  <si>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</si>
  <si>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</si>
  <si>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</si>
  <si>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</si>
  <si>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</si>
  <si>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</si>
  <si>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</si>
  <si>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</si>
  <si>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</si>
  <si>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</si>
  <si>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</si>
  <si>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</si>
  <si>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</si>
  <si>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</si>
  <si>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</si>
  <si>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</si>
  <si>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</si>
  <si>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</si>
  <si>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</si>
  <si>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</si>
  <si>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</si>
  <si>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</si>
  <si>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</si>
  <si>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</si>
  <si>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</si>
  <si>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</si>
  <si>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</si>
  <si>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</si>
  <si>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</si>
  <si>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</si>
  <si>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</si>
  <si>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</si>
  <si>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</si>
  <si>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</si>
  <si>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</si>
  <si>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</si>
  <si>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</si>
  <si>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</si>
  <si>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</si>
  <si>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</si>
  <si>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</si>
  <si>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</si>
  <si>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</si>
  <si>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</si>
  <si>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</si>
  <si>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</si>
  <si>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</si>
  <si>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</si>
  <si>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</si>
  <si>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</si>
  <si>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</si>
  <si>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</si>
  <si>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</si>
  <si>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</si>
  <si>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</si>
  <si>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</si>
  <si>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</si>
  <si>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</si>
  <si>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</si>
  <si>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</si>
  <si>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</si>
  <si>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</si>
  <si>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</si>
  <si>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</si>
  <si>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</si>
  <si>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</si>
  <si>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</si>
  <si>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</si>
  <si>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</si>
  <si>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</si>
  <si>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</si>
  <si>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</si>
  <si>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</si>
  <si>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</si>
  <si>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</si>
  <si>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</si>
  <si>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</si>
  <si>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</si>
  <si>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</si>
  <si>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</si>
  <si>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</si>
  <si>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</si>
  <si>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</si>
  <si>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</si>
  <si>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</si>
  <si>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</si>
  <si>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</si>
  <si>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</si>
  <si>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</si>
  <si>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</si>
  <si>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</si>
  <si>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</si>
  <si>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</si>
  <si>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</si>
  <si>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</si>
  <si>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</si>
  <si>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</si>
  <si>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</si>
  <si>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</si>
  <si>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</si>
  <si>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</si>
  <si>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</si>
  <si>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</si>
  <si>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</si>
  <si>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</si>
  <si>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</si>
  <si>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</si>
  <si>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</si>
  <si>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</si>
  <si>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</si>
  <si>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</si>
  <si>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</si>
  <si>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</si>
  <si>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</si>
  <si>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</si>
  <si>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</si>
  <si>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</si>
  <si>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</si>
  <si>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</si>
  <si>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</si>
  <si>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</si>
  <si>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</si>
  <si>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</si>
  <si>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</si>
  <si>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</si>
  <si>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</si>
  <si>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</si>
  <si>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</si>
  <si>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</si>
  <si>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</si>
  <si>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</si>
  <si>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</si>
  <si>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</si>
  <si>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</si>
  <si>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</si>
  <si>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</si>
  <si>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</si>
  <si>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</si>
  <si>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</si>
  <si>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</si>
  <si>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</si>
  <si>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</si>
  <si>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</si>
  <si>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</si>
  <si>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</si>
  <si>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</si>
  <si>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</si>
  <si>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</si>
  <si>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</si>
  <si>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</si>
  <si>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</si>
  <si>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</si>
  <si>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</si>
  <si>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</si>
  <si>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</si>
  <si>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</si>
  <si>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</si>
  <si>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</si>
  <si>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</si>
  <si>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</si>
  <si>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</si>
  <si>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</si>
  <si>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</si>
  <si>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</si>
  <si>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</si>
  <si>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</si>
  <si>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</si>
  <si>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</si>
  <si>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</si>
  <si>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</si>
  <si>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</si>
  <si>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</si>
  <si>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</si>
  <si>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</si>
  <si>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</si>
  <si>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</si>
  <si>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</si>
  <si>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</si>
  <si>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</si>
  <si>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</si>
  <si>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</si>
  <si>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</si>
  <si>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</si>
  <si>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</si>
  <si>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</si>
  <si>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</si>
  <si>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</si>
  <si>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</si>
  <si>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</si>
  <si>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</si>
  <si>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</si>
  <si>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</si>
  <si>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</si>
  <si>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</si>
  <si>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</si>
  <si>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</si>
  <si>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</si>
  <si>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</si>
  <si>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</si>
  <si>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</si>
  <si>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</si>
  <si>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</si>
  <si>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</si>
  <si>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</si>
  <si>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</si>
  <si>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</si>
  <si>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</si>
  <si>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</si>
  <si>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</si>
  <si>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</si>
  <si>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</si>
  <si>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</si>
  <si>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</si>
  <si>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</si>
  <si>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</si>
  <si>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</si>
  <si>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</si>
  <si>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</si>
  <si>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</si>
  <si>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</si>
  <si>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</si>
  <si>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</si>
  <si>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</si>
  <si>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</si>
  <si>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</si>
  <si>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</si>
  <si>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</si>
  <si>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</si>
  <si>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</si>
  <si>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</si>
  <si>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</si>
  <si>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</si>
  <si>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</si>
  <si>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</si>
  <si>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</si>
  <si>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</si>
  <si>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</si>
  <si>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</si>
  <si>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</si>
  <si>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</si>
  <si>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</si>
  <si>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</si>
  <si>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</si>
  <si>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</si>
  <si>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</si>
  <si>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</si>
  <si>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</si>
  <si>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</si>
  <si>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</si>
  <si>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</si>
  <si>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</si>
  <si>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</si>
  <si>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</si>
  <si>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</si>
  <si>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</si>
  <si>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</si>
  <si>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</si>
  <si>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</si>
  <si>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</si>
  <si>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</si>
  <si>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</si>
  <si>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</si>
  <si>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</si>
  <si>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</si>
  <si>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</si>
  <si>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</si>
  <si>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</si>
  <si>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</si>
  <si>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</si>
  <si>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</si>
  <si>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</si>
  <si>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</si>
  <si>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</si>
  <si>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</si>
  <si>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</si>
  <si>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</si>
  <si>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</si>
  <si>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</si>
  <si>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</si>
  <si>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</si>
  <si>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</si>
  <si>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</si>
  <si>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</si>
  <si>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</si>
  <si>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</si>
  <si>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</si>
  <si>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</si>
  <si>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</si>
  <si>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</si>
  <si>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</si>
  <si>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</si>
  <si>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</si>
  <si>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</si>
  <si>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</si>
  <si>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</si>
  <si>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</si>
  <si>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</si>
  <si>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</si>
  <si>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</si>
  <si>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</si>
  <si>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</si>
  <si>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</si>
  <si>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</si>
  <si>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</si>
  <si>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</si>
  <si>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</si>
  <si>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</si>
  <si>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</si>
  <si>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</si>
  <si>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</si>
  <si>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</si>
  <si>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</si>
  <si>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</si>
  <si>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</si>
  <si>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</si>
  <si>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-</t>
  </si>
  <si>
    <t>ROW_BAP_SRC</t>
  </si>
  <si>
    <t>NUM_COMPANIONSHIPS</t>
  </si>
  <si>
    <t>YEAR_OFFSET</t>
  </si>
  <si>
    <t>WEEK_OFFSET</t>
  </si>
  <si>
    <t>WEEKNUM</t>
  </si>
  <si>
    <t>TAOYUAN_ZONE!</t>
  </si>
  <si>
    <t>EAST_ZONE!</t>
  </si>
  <si>
    <t>HUALIAN_ZONE!</t>
  </si>
  <si>
    <t>TAIDONG_ZONE!</t>
  </si>
  <si>
    <t>ZHUNAN_ZONE!</t>
  </si>
  <si>
    <t>XINZHU_ZONE!</t>
  </si>
  <si>
    <t>CENTRAL_ZONE!</t>
  </si>
  <si>
    <t>NORTH_ZONE!</t>
  </si>
  <si>
    <t>WEST_ZONE!</t>
  </si>
  <si>
    <t>REDGREEN_SHEET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</si>
  <si>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</si>
  <si>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</si>
  <si>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</si>
  <si>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</si>
  <si>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</si>
  <si>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</si>
  <si>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OFFICE_ZONE!</t>
  </si>
  <si>
    <t>2016:1:2:7:HSINCHU</t>
  </si>
  <si>
    <t>2016:1:2:7:HUALIEN</t>
  </si>
  <si>
    <t>2016:1:4:7:HSINCHU</t>
  </si>
  <si>
    <t>2016:1:4:7:HUALIEN</t>
  </si>
  <si>
    <t>2016:1:5:7:HSINCHU</t>
  </si>
  <si>
    <t>2016:1:5:7:HUALIEN</t>
  </si>
  <si>
    <t>2016:2:1:7:HSINCHU</t>
  </si>
  <si>
    <t>2016:2:1:7:HUALIEN</t>
  </si>
  <si>
    <t>2016:2:2:7:HSINCHU</t>
  </si>
  <si>
    <t>2016:2:2:7:HUALIEN</t>
  </si>
  <si>
    <t>2016:1:0:0:HSINCHU</t>
  </si>
  <si>
    <t>2016:1:0:0:HUALIEN</t>
  </si>
  <si>
    <t>2016:2:0:0:HSINCHU</t>
  </si>
  <si>
    <t>2016:2:0:0:HUALIEN</t>
  </si>
  <si>
    <t>District Totals 地帶總數</t>
  </si>
  <si>
    <t>Taoyuan 3 District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</si>
  <si>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</si>
  <si>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</si>
  <si>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</si>
  <si>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</si>
  <si>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</si>
  <si>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</si>
  <si>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</si>
  <si>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</si>
  <si>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</si>
  <si>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</si>
  <si>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</si>
  <si>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2016:1:2:7:TOUFEN/MIAOLI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</si>
  <si>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</si>
  <si>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</si>
  <si>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</si>
  <si>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</si>
  <si>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</si>
  <si>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</si>
  <si>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</si>
  <si>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</si>
  <si>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</si>
  <si>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</si>
  <si>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</si>
  <si>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</si>
  <si>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</si>
  <si>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</si>
  <si>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</si>
  <si>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</si>
  <si>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</si>
  <si>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</si>
  <si>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</si>
  <si>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</si>
  <si>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</si>
  <si>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2016:1:4:7:TOUFEN/MIAOLI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</si>
  <si>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</si>
  <si>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</si>
  <si>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</si>
  <si>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</si>
  <si>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</si>
  <si>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</si>
  <si>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</si>
  <si>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</si>
  <si>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</si>
  <si>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</si>
  <si>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</si>
  <si>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</si>
  <si>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</si>
  <si>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</si>
  <si>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</si>
  <si>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</si>
  <si>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</si>
  <si>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</si>
  <si>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</si>
  <si>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</si>
  <si>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</si>
  <si>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2016:1:5:7:TOUFEN/MIAOLI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</si>
  <si>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</si>
  <si>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</si>
  <si>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</si>
  <si>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</si>
  <si>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</si>
  <si>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</si>
  <si>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</si>
  <si>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</si>
  <si>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</si>
  <si>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</si>
  <si>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</si>
  <si>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</si>
  <si>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</si>
  <si>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</si>
  <si>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</si>
  <si>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</si>
  <si>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</si>
  <si>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</si>
  <si>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</si>
  <si>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</si>
  <si>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</si>
  <si>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2016:2:1:7:TOUFEN/MIAOLI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</si>
  <si>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</si>
  <si>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</si>
  <si>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</si>
  <si>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</si>
  <si>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</si>
  <si>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</si>
  <si>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</si>
  <si>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</si>
  <si>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</si>
  <si>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</si>
  <si>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</si>
  <si>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</si>
  <si>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</si>
  <si>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</si>
  <si>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</si>
  <si>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</si>
  <si>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</si>
  <si>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</si>
  <si>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</si>
  <si>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</si>
  <si>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</si>
  <si>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2016:2:2:7:TOUFEN/MIAOLI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</si>
  <si>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</si>
  <si>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</si>
  <si>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</si>
  <si>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</si>
  <si>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</si>
  <si>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</si>
  <si>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</si>
  <si>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</si>
  <si>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</si>
  <si>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</si>
  <si>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TAOYUAN_3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</si>
  <si>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</si>
  <si>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</si>
  <si>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</si>
  <si>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</si>
  <si>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</si>
  <si>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</si>
  <si>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</si>
  <si>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</si>
  <si>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</si>
  <si>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</si>
  <si>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</si>
  <si>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</si>
  <si>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</si>
  <si>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</si>
  <si>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</si>
  <si>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</si>
  <si>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</si>
  <si>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</si>
  <si>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</si>
  <si>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</si>
  <si>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</si>
  <si>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</si>
  <si>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</si>
  <si>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</si>
  <si>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</si>
  <si>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</si>
  <si>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</si>
  <si>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</si>
  <si>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</si>
  <si>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</si>
  <si>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</si>
  <si>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</si>
  <si>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2016:1:0:0:TOUFEN/MIAOLI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</si>
  <si>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</si>
  <si>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</si>
  <si>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</si>
  <si>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</si>
  <si>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</si>
  <si>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</si>
  <si>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</si>
  <si>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</si>
  <si>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</si>
  <si>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</si>
  <si>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</si>
  <si>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</si>
  <si>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</si>
  <si>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</si>
  <si>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</si>
  <si>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</si>
  <si>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</si>
  <si>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</si>
  <si>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</si>
  <si>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</si>
  <si>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</si>
  <si>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</si>
  <si>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</si>
  <si>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</si>
  <si>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2016:2:0:0:TAOYUAN_4</t>
  </si>
  <si>
    <t>2016:2:0:0:TAOYUAN_5</t>
  </si>
  <si>
    <t>2016:2:0:0:TAOYUAN_6</t>
  </si>
  <si>
    <t>2016:2:0:0:TOUFEN/MIAOLI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</si>
  <si>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</si>
  <si>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</si>
  <si>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</si>
  <si>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</si>
  <si>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</si>
  <si>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</si>
  <si>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</si>
  <si>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</si>
  <si>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</si>
  <si>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</si>
  <si>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Bade District</t>
  </si>
  <si>
    <t>BADE</t>
  </si>
  <si>
    <t>ZHONGLI</t>
  </si>
  <si>
    <t>Zhongli District</t>
  </si>
  <si>
    <t>WEEKDAY</t>
  </si>
  <si>
    <t>Songshan District</t>
  </si>
  <si>
    <t>SONGSHAN</t>
  </si>
  <si>
    <t>Jilong District</t>
  </si>
  <si>
    <t>JILONG</t>
  </si>
  <si>
    <t>Xizhi District</t>
  </si>
  <si>
    <t>XIZHI</t>
  </si>
  <si>
    <t>Yilan District</t>
  </si>
  <si>
    <t>YILAN</t>
  </si>
  <si>
    <t>Ji'an District</t>
  </si>
  <si>
    <t>JIAN</t>
  </si>
  <si>
    <t>Hualian District</t>
  </si>
  <si>
    <t>Taidong 2 District</t>
  </si>
  <si>
    <t>TAIDONG_2</t>
  </si>
  <si>
    <t>Taidong 1&amp;3 District</t>
  </si>
  <si>
    <t>TAIDONG_1_3</t>
  </si>
  <si>
    <t>Yuli District</t>
  </si>
  <si>
    <t>YULI</t>
  </si>
  <si>
    <t>Zhunan District</t>
  </si>
  <si>
    <t>Toufen/ Miaoli District</t>
  </si>
  <si>
    <t>TOUFEN_MIAOLI</t>
  </si>
  <si>
    <t>Xinzhu District</t>
  </si>
  <si>
    <t>Zhudong District</t>
  </si>
  <si>
    <t>ZHUDONG</t>
  </si>
  <si>
    <t>Zhubei District</t>
  </si>
  <si>
    <t>ZHUBEI</t>
  </si>
  <si>
    <t>Wanda District</t>
  </si>
  <si>
    <t>WANDA</t>
  </si>
  <si>
    <t>Sanchong District</t>
  </si>
  <si>
    <t>SANCHONG</t>
  </si>
  <si>
    <t>Shilin District</t>
  </si>
  <si>
    <t>SHILIN</t>
  </si>
  <si>
    <t>BEITOU</t>
  </si>
  <si>
    <t>Beitou District</t>
  </si>
  <si>
    <t>Jingxin District</t>
  </si>
  <si>
    <t>JINGXIN</t>
  </si>
  <si>
    <t>Xindian District</t>
  </si>
  <si>
    <t>XINDIAN</t>
  </si>
  <si>
    <t>Shuanghe District</t>
  </si>
  <si>
    <t>SHUANGHE</t>
  </si>
  <si>
    <t>Tucheng District</t>
  </si>
  <si>
    <t>TUCHENG</t>
  </si>
  <si>
    <t>Xinzhuang District</t>
  </si>
  <si>
    <t>XINZHUANG</t>
  </si>
  <si>
    <t>Banqiao District</t>
  </si>
  <si>
    <t>BANQIAO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</si>
</sst>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79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22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F8F"/>
      <color rgb="FFFF3737"/>
      <color rgb="FFC00000"/>
      <color rgb="FF9E0000"/>
      <color rgb="FF0081E2"/>
      <color rgb="FF4BB2FF"/>
      <color rgb="FF005696"/>
      <color rgb="FF00487E"/>
      <color rgb="FF003054"/>
      <color rgb="FFB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OFFICE_ZONE_GRAPH_DATA!$A$56</c:f>
              <c:strCache>
                <c:ptCount val="1"/>
                <c:pt idx="0">
                  <c:v>2014   15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OFFICE_ZONE_GRAPH_DATA!$A$57</c:f>
              <c:strCache>
                <c:ptCount val="1"/>
                <c:pt idx="0">
                  <c:v>2015   18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OFFICE_ZONE_GRAPH_DATA!$G$15:$G$26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OFFICE_ZONE_GRAPH_DATA!$G$27:$G$38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175776"/>
        <c:axId val="1230728608"/>
      </c:lineChart>
      <c:dateAx>
        <c:axId val="12051757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8608"/>
        <c:crosses val="autoZero"/>
        <c:auto val="1"/>
        <c:lblOffset val="100"/>
        <c:baseTimeUnit val="months"/>
      </c:dateAx>
      <c:valAx>
        <c:axId val="1230728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75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HUALIAN_ZONE_GRAPH_DATA!$A$56</c:f>
              <c:strCache>
                <c:ptCount val="1"/>
                <c:pt idx="0">
                  <c:v>2014   48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HUALIAN_ZONE_GRAPH_DATA!$A$57</c:f>
              <c:strCache>
                <c:ptCount val="1"/>
                <c:pt idx="0">
                  <c:v>2015   32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10768"/>
        <c:axId val="719500576"/>
      </c:lineChart>
      <c:dateAx>
        <c:axId val="719510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00576"/>
        <c:crosses val="autoZero"/>
        <c:auto val="1"/>
        <c:lblOffset val="100"/>
        <c:baseTimeUnit val="months"/>
      </c:dateAx>
      <c:valAx>
        <c:axId val="7195005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10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HUALIAN_ZONE_GRAPH_DATA!$J$39:$O$39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36</c:v>
                </c:pt>
                <c:pt idx="9">
                  <c:v>39</c:v>
                </c:pt>
                <c:pt idx="10">
                  <c:v>34</c:v>
                </c:pt>
                <c:pt idx="1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14</c:v>
                </c:pt>
                <c:pt idx="7">
                  <c:v>#N/A</c:v>
                </c:pt>
                <c:pt idx="8">
                  <c:v>36</c:v>
                </c:pt>
                <c:pt idx="9">
                  <c:v>29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HUALIAN_ZONE_GRAPH_DATA!$AA$27:$AA$38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HUALIAN_ZONE_GRAPH_DATA!$AB$27:$AB$38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HUALIAN_ZONE_GRAPH_DATA!$AC$27:$AC$38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HUALIAN_ZONE_GRAPH_DATA!$AD$27:$AD$38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HUALIAN_ZONE_GRAPH_DATA!$Z$27:$Z$38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07632"/>
        <c:axId val="719503712"/>
      </c:lineChart>
      <c:dateAx>
        <c:axId val="719507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037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19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TAIDONG_ZONE_GRAPH_DATA!$A$56</c:f>
              <c:strCache>
                <c:ptCount val="1"/>
                <c:pt idx="0">
                  <c:v>2014   33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TAIDONG_ZONE_GRAPH_DATA!$A$57</c:f>
              <c:strCache>
                <c:ptCount val="1"/>
                <c:pt idx="0">
                  <c:v>2015   29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025840"/>
        <c:axId val="1118027408"/>
      </c:lineChart>
      <c:dateAx>
        <c:axId val="11180258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27408"/>
        <c:crosses val="autoZero"/>
        <c:auto val="1"/>
        <c:lblOffset val="100"/>
        <c:baseTimeUnit val="months"/>
      </c:dateAx>
      <c:valAx>
        <c:axId val="11180274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25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TAIDONG_ZONE_GRAPH_DATA!$J$39:$O$39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48</c:v>
                </c:pt>
                <c:pt idx="7">
                  <c:v>#N/A</c:v>
                </c:pt>
                <c:pt idx="8">
                  <c:v>51</c:v>
                </c:pt>
                <c:pt idx="9">
                  <c:v>43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17</c:v>
                </c:pt>
                <c:pt idx="9">
                  <c:v>16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13</c:v>
                </c:pt>
                <c:pt idx="7">
                  <c:v>#N/A</c:v>
                </c:pt>
                <c:pt idx="8">
                  <c:v>28</c:v>
                </c:pt>
                <c:pt idx="9">
                  <c:v>24</c:v>
                </c:pt>
                <c:pt idx="10">
                  <c:v>21</c:v>
                </c:pt>
                <c:pt idx="11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TAIDONG_ZONE_GRAPH_DATA!$Z$27:$Z$38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008592"/>
        <c:axId val="1118027016"/>
      </c:lineChart>
      <c:dateAx>
        <c:axId val="1118008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270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1180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ZHUNAN_ZONE_GRAPH_DATA!$A$56</c:f>
              <c:strCache>
                <c:ptCount val="1"/>
                <c:pt idx="0">
                  <c:v>2014   4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ZHUNAN_ZONE_GRAPH_DATA!$A$57</c:f>
              <c:strCache>
                <c:ptCount val="1"/>
                <c:pt idx="0">
                  <c:v>2015   20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ZHUNAN_ZONE_GRAPH_DATA!$A$58</c:f>
              <c:strCache>
                <c:ptCount val="1"/>
                <c:pt idx="0">
                  <c:v>2016   5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ZHUNAN_ZONE_GRAPH_DATA!$G$27:$G$38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204584"/>
        <c:axId val="1118013296"/>
      </c:lineChart>
      <c:dateAx>
        <c:axId val="12212045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13296"/>
        <c:crosses val="autoZero"/>
        <c:auto val="1"/>
        <c:lblOffset val="100"/>
        <c:baseTimeUnit val="months"/>
      </c:dateAx>
      <c:valAx>
        <c:axId val="11180132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045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32</c:v>
                </c:pt>
                <c:pt idx="7">
                  <c:v>#N/A</c:v>
                </c:pt>
                <c:pt idx="8">
                  <c:v>27</c:v>
                </c:pt>
                <c:pt idx="9">
                  <c:v>28</c:v>
                </c:pt>
                <c:pt idx="10">
                  <c:v>22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9</c:v>
                </c:pt>
                <c:pt idx="9">
                  <c:v>16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</c:v>
                </c:pt>
                <c:pt idx="7">
                  <c:v>#N/A</c:v>
                </c:pt>
                <c:pt idx="8">
                  <c:v>29</c:v>
                </c:pt>
                <c:pt idx="9">
                  <c:v>24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ZHUNAN_ZONE_GRAPH_DATA!$Z$27:$Z$38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17128"/>
        <c:axId val="1075540256"/>
      </c:lineChart>
      <c:dateAx>
        <c:axId val="1075517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402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075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1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XINZHU_ZONE_GRAPH_DATA!$A$56</c:f>
              <c:strCache>
                <c:ptCount val="1"/>
                <c:pt idx="0">
                  <c:v>2014   86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XINZHU_ZONE_GRAPH_DATA!$A$57</c:f>
              <c:strCache>
                <c:ptCount val="1"/>
                <c:pt idx="0">
                  <c:v>2015   37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XINZHU_ZONE_GRAPH_DATA!$A$58</c:f>
              <c:strCache>
                <c:ptCount val="1"/>
                <c:pt idx="0">
                  <c:v>2016   6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XINZHU_ZONE_GRAPH_DATA!$G$27:$G$38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44128"/>
        <c:axId val="813842952"/>
      </c:lineChart>
      <c:dateAx>
        <c:axId val="8138441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42952"/>
        <c:crosses val="autoZero"/>
        <c:auto val="1"/>
        <c:lblOffset val="100"/>
        <c:baseTimeUnit val="months"/>
      </c:dateAx>
      <c:valAx>
        <c:axId val="8138429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44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OFFICE_ZONE_GRAPH_DATA!$J$1:$O$1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OFFICE_ZONE_GRAPH_DATA!$J$39:$O$39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XINZHU_ZONE_GRAPH_DATA!$J$39:$O$39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53</c:v>
                </c:pt>
                <c:pt idx="7">
                  <c:v>#N/A</c:v>
                </c:pt>
                <c:pt idx="8">
                  <c:v>49</c:v>
                </c:pt>
                <c:pt idx="9">
                  <c:v>53</c:v>
                </c:pt>
                <c:pt idx="10">
                  <c:v>51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12</c:v>
                </c:pt>
                <c:pt idx="9">
                  <c:v>20</c:v>
                </c:pt>
                <c:pt idx="10">
                  <c:v>12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29</c:v>
                </c:pt>
                <c:pt idx="7">
                  <c:v>#N/A</c:v>
                </c:pt>
                <c:pt idx="8">
                  <c:v>36</c:v>
                </c:pt>
                <c:pt idx="9">
                  <c:v>35</c:v>
                </c:pt>
                <c:pt idx="10">
                  <c:v>51</c:v>
                </c:pt>
                <c:pt idx="11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XINZHU_ZONE_GRAPH_DATA!$Z$27:$Z$38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43736"/>
        <c:axId val="813835896"/>
      </c:lineChart>
      <c:dateAx>
        <c:axId val="813843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358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138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4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CENTRAL_ZONE_GRAPH_DATA!$A$56</c:f>
              <c:strCache>
                <c:ptCount val="1"/>
                <c:pt idx="0">
                  <c:v>2014   68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CENTRAL_ZONE_GRAPH_DATA!$A$57</c:f>
              <c:strCache>
                <c:ptCount val="1"/>
                <c:pt idx="0">
                  <c:v>2015   80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CENTRAL_ZONE_GRAPH_DATA!$A$58</c:f>
              <c:strCache>
                <c:ptCount val="1"/>
                <c:pt idx="0">
                  <c:v>2016   4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75288"/>
        <c:axId val="1224474896"/>
      </c:lineChart>
      <c:dateAx>
        <c:axId val="122447528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4896"/>
        <c:crosses val="autoZero"/>
        <c:auto val="1"/>
        <c:lblOffset val="100"/>
        <c:baseTimeUnit val="months"/>
      </c:dateAx>
      <c:valAx>
        <c:axId val="1224474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5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CENTRAL_ZONE_GRAPH_DATA!$J$39:$O$39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50</c:v>
                </c:pt>
                <c:pt idx="7">
                  <c:v>#N/A</c:v>
                </c:pt>
                <c:pt idx="8">
                  <c:v>47</c:v>
                </c:pt>
                <c:pt idx="9">
                  <c:v>42</c:v>
                </c:pt>
                <c:pt idx="10">
                  <c:v>51</c:v>
                </c:pt>
                <c:pt idx="11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8</c:v>
                </c:pt>
                <c:pt idx="9">
                  <c:v>9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21</c:v>
                </c:pt>
                <c:pt idx="7">
                  <c:v>#N/A</c:v>
                </c:pt>
                <c:pt idx="8">
                  <c:v>40</c:v>
                </c:pt>
                <c:pt idx="9">
                  <c:v>38</c:v>
                </c:pt>
                <c:pt idx="10">
                  <c:v>64</c:v>
                </c:pt>
                <c:pt idx="11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CENTRAL_ZONE_GRAPH_DATA!$Z$27:$Z$38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76464"/>
        <c:axId val="1224476856"/>
      </c:lineChart>
      <c:dateAx>
        <c:axId val="12244764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68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2244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NORTH_ZONE_GRAPH_DATA!$A$57</c:f>
              <c:strCache>
                <c:ptCount val="1"/>
                <c:pt idx="0">
                  <c:v>2015   2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196016"/>
        <c:axId val="1216198760"/>
      </c:lineChart>
      <c:dateAx>
        <c:axId val="12161960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98760"/>
        <c:crosses val="autoZero"/>
        <c:auto val="1"/>
        <c:lblOffset val="100"/>
        <c:baseTimeUnit val="months"/>
      </c:dateAx>
      <c:valAx>
        <c:axId val="12161987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960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32</c:v>
                </c:pt>
                <c:pt idx="7">
                  <c:v>#N/A</c:v>
                </c:pt>
                <c:pt idx="8">
                  <c:v>31</c:v>
                </c:pt>
                <c:pt idx="9">
                  <c:v>25</c:v>
                </c:pt>
                <c:pt idx="10">
                  <c:v>31</c:v>
                </c:pt>
                <c:pt idx="11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  <c:pt idx="7">
                  <c:v>#N/A</c:v>
                </c:pt>
                <c:pt idx="8">
                  <c:v>34</c:v>
                </c:pt>
                <c:pt idx="9">
                  <c:v>27</c:v>
                </c:pt>
                <c:pt idx="10">
                  <c:v>21</c:v>
                </c:pt>
                <c:pt idx="11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</a:t>
                    </a:r>
                    <a:r>
                      <a:rPr lang="en-US"/>
                      <a:t>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NORTH_ZONE_GRAPH_DATA!$Z$27:$Z$38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22568"/>
        <c:axId val="1127237464"/>
      </c:lineChart>
      <c:dateAx>
        <c:axId val="11272225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374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1272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2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WEST_ZONE_GRAPH_DATA!$A$56</c:f>
              <c:strCache>
                <c:ptCount val="1"/>
                <c:pt idx="0">
                  <c:v>2014   92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WEST_ZONE_GRAPH_DATA!$A$57</c:f>
              <c:strCache>
                <c:ptCount val="1"/>
                <c:pt idx="0">
                  <c:v>2015   49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WEST_ZONE_GRAPH_DATA!$G$15:$G$26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WEST_ZONE_GRAPH_DATA!$G$27:$G$38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18576"/>
        <c:axId val="1120647976"/>
      </c:lineChart>
      <c:dateAx>
        <c:axId val="11206185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47976"/>
        <c:crosses val="autoZero"/>
        <c:auto val="1"/>
        <c:lblOffset val="100"/>
        <c:baseTimeUnit val="months"/>
      </c:dateAx>
      <c:valAx>
        <c:axId val="11206479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18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18</c:v>
                </c:pt>
                <c:pt idx="9">
                  <c:v>15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</a:t>
                    </a:r>
                    <a:r>
                      <a:rPr lang="en-US"/>
                      <a:t>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OFFICE_ZONE_GRAPH_DATA!$Z$27:$Z$38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176952"/>
        <c:axId val="1205177344"/>
      </c:lineChart>
      <c:dateAx>
        <c:axId val="12051769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773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205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7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40</c:v>
                </c:pt>
                <c:pt idx="7">
                  <c:v>#N/A</c:v>
                </c:pt>
                <c:pt idx="8">
                  <c:v>52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16</c:v>
                </c:pt>
                <c:pt idx="9">
                  <c:v>17</c:v>
                </c:pt>
                <c:pt idx="10">
                  <c:v>13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  <c:pt idx="7">
                  <c:v>#N/A</c:v>
                </c:pt>
                <c:pt idx="8">
                  <c:v>46</c:v>
                </c:pt>
                <c:pt idx="9">
                  <c:v>50</c:v>
                </c:pt>
                <c:pt idx="10">
                  <c:v>43</c:v>
                </c:pt>
                <c:pt idx="11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</a:t>
                    </a:r>
                    <a:r>
                      <a:rPr lang="en-US"/>
                      <a:t>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WEST_ZONE_GRAPH_DATA!$Z$27:$Z$38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44840"/>
        <c:axId val="1120646408"/>
      </c:lineChart>
      <c:dateAx>
        <c:axId val="1120644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464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1206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4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TAOYUAN_ZONE_GRAPH_DATA!$A$56</c:f>
              <c:strCache>
                <c:ptCount val="1"/>
                <c:pt idx="0">
                  <c:v>2014   80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TAOYUAN_ZONE_GRAPH_DATA!$A$57</c:f>
              <c:strCache>
                <c:ptCount val="1"/>
                <c:pt idx="0">
                  <c:v>2015   88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TAOYUAN_ZONE_GRAPH_DATA!$A$58</c:f>
              <c:strCache>
                <c:ptCount val="1"/>
                <c:pt idx="0">
                  <c:v>2016   6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98440"/>
        <c:axId val="884698048"/>
      </c:lineChart>
      <c:dateAx>
        <c:axId val="8846984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48"/>
        <c:crosses val="autoZero"/>
        <c:auto val="1"/>
        <c:lblOffset val="100"/>
        <c:baseTimeUnit val="months"/>
      </c:dateAx>
      <c:valAx>
        <c:axId val="8846980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84</c:v>
                </c:pt>
                <c:pt idx="7">
                  <c:v>#N/A</c:v>
                </c:pt>
                <c:pt idx="8">
                  <c:v>84</c:v>
                </c:pt>
                <c:pt idx="9">
                  <c:v>81</c:v>
                </c:pt>
                <c:pt idx="10">
                  <c:v>82</c:v>
                </c:pt>
                <c:pt idx="11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18</c:v>
                </c:pt>
                <c:pt idx="9">
                  <c:v>18</c:v>
                </c:pt>
                <c:pt idx="10">
                  <c:v>15</c:v>
                </c:pt>
                <c:pt idx="11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35</c:v>
                </c:pt>
                <c:pt idx="7">
                  <c:v>#N/A</c:v>
                </c:pt>
                <c:pt idx="8">
                  <c:v>67</c:v>
                </c:pt>
                <c:pt idx="9">
                  <c:v>53</c:v>
                </c:pt>
                <c:pt idx="10">
                  <c:v>57</c:v>
                </c:pt>
                <c:pt idx="11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TAOYUAN_ZONE_GRAPH_DATA!$AA$27:$AA$38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TAOYUAN_ZONE_GRAPH_DATA!$AB$27:$AB$38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TAOYUAN_ZONE_GRAPH_DATA!$AC$27:$AC$38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TAOYUAN_ZONE_GRAPH_DATA!$AD$27:$AD$38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TAOYUAN_ZONE_GRAPH_DATA!$Z$27:$Z$38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99616"/>
        <c:axId val="884700008"/>
      </c:lineChart>
      <c:dateAx>
        <c:axId val="884699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000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847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EAST_ZONE_GRAPH_DATA!$A$56</c:f>
              <c:strCache>
                <c:ptCount val="1"/>
                <c:pt idx="0">
                  <c:v>2014   58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EAST_ZONE_GRAPH_DATA!$A$57</c:f>
              <c:strCache>
                <c:ptCount val="1"/>
                <c:pt idx="0">
                  <c:v>2015   58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EAST_ZONE_GRAPH_DATA!$G$27:$G$38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92912"/>
        <c:axId val="436583896"/>
      </c:lineChart>
      <c:dateAx>
        <c:axId val="4365929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3896"/>
        <c:crosses val="autoZero"/>
        <c:auto val="1"/>
        <c:lblOffset val="100"/>
        <c:baseTimeUnit val="months"/>
      </c:dateAx>
      <c:valAx>
        <c:axId val="436583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2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EAST_ZONE_GRAPH_DATA!$J$39:$O$39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59</c:v>
                </c:pt>
                <c:pt idx="7">
                  <c:v>#N/A</c:v>
                </c:pt>
                <c:pt idx="8">
                  <c:v>66</c:v>
                </c:pt>
                <c:pt idx="9">
                  <c:v>60</c:v>
                </c:pt>
                <c:pt idx="10">
                  <c:v>70</c:v>
                </c:pt>
                <c:pt idx="11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27</c:v>
                </c:pt>
                <c:pt idx="9">
                  <c:v>21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  <c:pt idx="7">
                  <c:v>#N/A</c:v>
                </c:pt>
                <c:pt idx="8">
                  <c:v>57</c:v>
                </c:pt>
                <c:pt idx="9">
                  <c:v>59</c:v>
                </c:pt>
                <c:pt idx="10">
                  <c:v>68</c:v>
                </c:pt>
                <c:pt idx="11">
                  <c:v>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EAST_ZONE_GRAPH_DATA!$AA$27:$AA$38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EAST_ZONE_GRAPH_DATA!$AB$27:$AB$38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EAST_ZONE_GRAPH_DATA!$AC$27:$AC$38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EAST_ZONE_GRAPH_DATA!$AD$27:$AD$38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42337</c:v>
                </c:pt>
                <c:pt idx="1">
                  <c:v>42344</c:v>
                </c:pt>
                <c:pt idx="2">
                  <c:v>42351</c:v>
                </c:pt>
                <c:pt idx="3">
                  <c:v>42358</c:v>
                </c:pt>
                <c:pt idx="4">
                  <c:v>42365</c:v>
                </c:pt>
                <c:pt idx="5">
                  <c:v>42372</c:v>
                </c:pt>
                <c:pt idx="6">
                  <c:v>42379</c:v>
                </c:pt>
                <c:pt idx="7">
                  <c:v>42386</c:v>
                </c:pt>
                <c:pt idx="8">
                  <c:v>42393</c:v>
                </c:pt>
                <c:pt idx="9">
                  <c:v>42400</c:v>
                </c:pt>
                <c:pt idx="10">
                  <c:v>42407</c:v>
                </c:pt>
                <c:pt idx="11">
                  <c:v>42414</c:v>
                </c:pt>
              </c:numCache>
            </c:numRef>
          </c:cat>
          <c:val>
            <c:numRef>
              <c:f>EAST_ZONE_GRAPH_DATA!$Z$27:$Z$38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03888"/>
        <c:axId val="436612120"/>
      </c:lineChart>
      <c:dateAx>
        <c:axId val="4366038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21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366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OFFICE_ZONE_GRAPH_DATA!$B$50:$B$54" spid="_x0000_s33792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ZONE_GRAPH_DATA!$B$50:$B$54" spid="_x0000_s32359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65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ZONE_GRAPH_DATA!$B$50:$B$54" spid="_x0000_s32461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ZONE_GRAPH_DATA!$B$50:$B$54" spid="_x0000_s32768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ZONE_GRAPH_DATA!$B$50:$B$54" spid="_x0000_s32973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OFFICE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24
Stake Actual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ZONE_GRAPH_DATA!$B$50:$B$54" spid="_x0000_s3307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89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ZONE_GRAPH_DATA!$B$50:$B$54" spid="_x0000_s33178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ZONE_GRAPH_DATA!$B$50:$B$54" spid="_x0000_s3358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85
Stake 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OFFICE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ZONE_GRAPH_DATA!$B$50:$B$54" spid="_x0000_s1659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ZONE_GRAPH_DATA!$B$50:$B$54" spid="_x0000_s28468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88
Stake 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REPORT_DATA_BY_COMP"/>
      <sheetName val="REPORT_DATA_BY_ZONE"/>
      <sheetName val="REPORT_DATA_BY_STAKE"/>
      <sheetName val="REPORT_DATA_BY_STAKE_MONTH"/>
      <sheetName val="REPORT_DATA_BY_ZONE_MONTH"/>
      <sheetName val="BAPTISM_SOURCE_ZONE_MONTH"/>
      <sheetName val="BAPTISM_SOURCE_STAKE_MONTH"/>
      <sheetName val="MISSION_TOTALS"/>
      <sheetName val="OFFICE_ZONE"/>
      <sheetName val="OFFICE_ZONE_GRAPH"/>
      <sheetName val="OFFICE_ZONE_GRAPH_DATA"/>
      <sheetName val="TAOYUAN_ZONE"/>
      <sheetName val="TAOYUAN_ZONE_GRAPH"/>
      <sheetName val="TAOYUAN_ZONE_GRAPH_DATA"/>
      <sheetName val="TAOYUAN_3_DISTRICT"/>
      <sheetName val="TAOYUAN_3_DISTRICT_GRAPH"/>
      <sheetName val="TAOYUAN_3_DISTRICT_GRAPH_DATA"/>
      <sheetName val="EAST_ZONE"/>
      <sheetName val="EAST_ZONE_GRAPH"/>
      <sheetName val="EAST_ZONE_GRAPH_DATA"/>
      <sheetName val="HUALIAN_ZONE"/>
      <sheetName val="HUALIAN_ZONE_GRAPH"/>
      <sheetName val="HUALIAN_ZONE_GRAPH_DATA"/>
      <sheetName val="TAIDONG_ZONE"/>
      <sheetName val="TAIDONG_ZONE_GRAPH"/>
      <sheetName val="TAIDONG_ZONE_GRAPH_DATA"/>
      <sheetName val="ZHUNAN_ZONE"/>
      <sheetName val="ZHUNAN_ZONE_GRAPH"/>
      <sheetName val="ZHUNAN_ZONE_GRAPH_DATA"/>
      <sheetName val="XINZHU_ZONE"/>
      <sheetName val="XINZHU_ZONE_GRAPH"/>
      <sheetName val="XINZHU_ZONE_GRAPH_DATA"/>
      <sheetName val="CENTRAL_ZONE"/>
      <sheetName val="CENTRAL_ZONE_GRAPH"/>
      <sheetName val="CENTRAL_ZONE_GRAPH_DATA"/>
      <sheetName val="CENTRAL_STAKE"/>
      <sheetName val="CENTRAL_STAKE_GRAPH"/>
      <sheetName val="CENTRAL_STAKE_GRAPH_DATA"/>
      <sheetName val="NORTH_ZONE"/>
      <sheetName val="NORTH_ZONE_GRAPH"/>
      <sheetName val="NORTH_ZONE_GRAPH_DATA"/>
      <sheetName val="SOUTH_ZONE"/>
      <sheetName val="SOUTH_ZONE_GRAPH"/>
      <sheetName val="SOUTH_ZONE_GRAPH_DATA"/>
      <sheetName val="WEST_ZONE"/>
      <sheetName val="WEST_ZONE_GRAPH"/>
      <sheetName val="WEST_ZONE_GRAPH_DATA"/>
    </sheetNames>
    <sheetDataSet>
      <sheetData sheetId="0">
        <row r="1">
          <cell r="B1">
            <v>42414</v>
          </cell>
          <cell r="D1">
            <v>2016</v>
          </cell>
        </row>
        <row r="2">
          <cell r="B2">
            <v>7</v>
          </cell>
          <cell r="D2">
            <v>2</v>
          </cell>
        </row>
        <row r="3">
          <cell r="D3">
            <v>2</v>
          </cell>
        </row>
        <row r="4">
          <cell r="D4">
            <v>7</v>
          </cell>
        </row>
      </sheetData>
      <sheetData sheetId="1">
        <row r="1">
          <cell r="C1" t="str">
            <v>A</v>
          </cell>
          <cell r="D1" t="str">
            <v>B</v>
          </cell>
          <cell r="E1" t="str">
            <v>C</v>
          </cell>
          <cell r="F1" t="str">
            <v>D</v>
          </cell>
          <cell r="G1" t="str">
            <v>NEXTWEEKBAP</v>
          </cell>
          <cell r="H1" t="str">
            <v>BAP</v>
          </cell>
          <cell r="I1" t="str">
            <v>CONF</v>
          </cell>
          <cell r="J1" t="str">
            <v>BD</v>
          </cell>
          <cell r="K1" t="str">
            <v>SAC</v>
          </cell>
          <cell r="L1" t="str">
            <v>PK</v>
          </cell>
          <cell r="M1" t="str">
            <v>OL</v>
          </cell>
          <cell r="N1" t="str">
            <v>NIMISSFIND</v>
          </cell>
          <cell r="O1" t="str">
            <v>NIMEMREF</v>
          </cell>
          <cell r="P1" t="str">
            <v>RCLA</v>
          </cell>
          <cell r="Q1" t="str">
            <v>LAC</v>
          </cell>
          <cell r="R1" t="str">
            <v>RCT</v>
          </cell>
        </row>
        <row r="2">
          <cell r="A2" t="str">
            <v>2016:1:2:7:ANKANG_E</v>
          </cell>
          <cell r="B2" t="str">
            <v>+886972576529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</row>
        <row r="3">
          <cell r="A3" t="str">
            <v>2016:1:2:7:BADE_A_E</v>
          </cell>
          <cell r="B3" t="str">
            <v>+886912576044</v>
          </cell>
          <cell r="C3">
            <v>0</v>
          </cell>
          <cell r="D3">
            <v>2</v>
          </cell>
          <cell r="E3">
            <v>0</v>
          </cell>
          <cell r="F3">
            <v>3</v>
          </cell>
          <cell r="G3">
            <v>2</v>
          </cell>
          <cell r="H3">
            <v>0</v>
          </cell>
          <cell r="I3">
            <v>0</v>
          </cell>
          <cell r="J3">
            <v>8</v>
          </cell>
          <cell r="K3">
            <v>0</v>
          </cell>
          <cell r="L3">
            <v>6</v>
          </cell>
          <cell r="M3">
            <v>2</v>
          </cell>
          <cell r="N3">
            <v>4</v>
          </cell>
          <cell r="O3">
            <v>0</v>
          </cell>
          <cell r="P3">
            <v>4</v>
          </cell>
          <cell r="Q3">
            <v>0</v>
          </cell>
          <cell r="R3">
            <v>0</v>
          </cell>
        </row>
        <row r="4">
          <cell r="A4" t="str">
            <v>2016:1:2:7:BADE_B_E</v>
          </cell>
          <cell r="B4" t="str">
            <v>+886972939022</v>
          </cell>
          <cell r="C4">
            <v>0</v>
          </cell>
          <cell r="D4">
            <v>1</v>
          </cell>
          <cell r="E4">
            <v>3</v>
          </cell>
          <cell r="F4">
            <v>4</v>
          </cell>
          <cell r="G4">
            <v>1</v>
          </cell>
          <cell r="H4">
            <v>0</v>
          </cell>
          <cell r="I4">
            <v>0</v>
          </cell>
          <cell r="J4">
            <v>12</v>
          </cell>
          <cell r="K4">
            <v>0</v>
          </cell>
          <cell r="L4">
            <v>3</v>
          </cell>
          <cell r="M4">
            <v>1</v>
          </cell>
          <cell r="N4">
            <v>1</v>
          </cell>
          <cell r="O4">
            <v>0</v>
          </cell>
          <cell r="P4">
            <v>1</v>
          </cell>
          <cell r="Q4">
            <v>0</v>
          </cell>
          <cell r="R4">
            <v>0</v>
          </cell>
        </row>
        <row r="5">
          <cell r="A5" t="str">
            <v>2016:1:2:7:BADE_S</v>
          </cell>
          <cell r="B5" t="str">
            <v>+886912576049</v>
          </cell>
          <cell r="C5">
            <v>1</v>
          </cell>
          <cell r="D5">
            <v>0</v>
          </cell>
          <cell r="E5">
            <v>0</v>
          </cell>
          <cell r="F5">
            <v>2</v>
          </cell>
          <cell r="G5">
            <v>1</v>
          </cell>
          <cell r="H5">
            <v>0</v>
          </cell>
          <cell r="I5">
            <v>0</v>
          </cell>
          <cell r="J5">
            <v>3</v>
          </cell>
          <cell r="K5">
            <v>0</v>
          </cell>
          <cell r="L5">
            <v>2</v>
          </cell>
          <cell r="M5">
            <v>4</v>
          </cell>
          <cell r="N5">
            <v>3</v>
          </cell>
          <cell r="O5">
            <v>0</v>
          </cell>
          <cell r="P5">
            <v>1</v>
          </cell>
          <cell r="Q5">
            <v>0</v>
          </cell>
          <cell r="R5">
            <v>0</v>
          </cell>
        </row>
        <row r="6">
          <cell r="A6" t="str">
            <v>2016:1:2:7:BANQIAO_S</v>
          </cell>
          <cell r="B6" t="str">
            <v>+886972961085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2</v>
          </cell>
          <cell r="M6">
            <v>17</v>
          </cell>
          <cell r="N6">
            <v>2</v>
          </cell>
          <cell r="O6">
            <v>0</v>
          </cell>
          <cell r="P6">
            <v>1</v>
          </cell>
          <cell r="Q6">
            <v>0</v>
          </cell>
          <cell r="R6">
            <v>0</v>
          </cell>
        </row>
        <row r="7">
          <cell r="A7" t="str">
            <v>2016:1:2:7:BEITOU_E</v>
          </cell>
          <cell r="B7" t="str">
            <v>+886972576546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3</v>
          </cell>
          <cell r="M7">
            <v>2</v>
          </cell>
          <cell r="N7">
            <v>2</v>
          </cell>
          <cell r="O7">
            <v>0</v>
          </cell>
          <cell r="P7">
            <v>4</v>
          </cell>
          <cell r="Q7">
            <v>0</v>
          </cell>
          <cell r="R7">
            <v>0</v>
          </cell>
        </row>
        <row r="8">
          <cell r="A8" t="str">
            <v>2016:1:2:7:BEITOU_S</v>
          </cell>
          <cell r="B8" t="str">
            <v>+886963790682</v>
          </cell>
          <cell r="C8">
            <v>0</v>
          </cell>
          <cell r="D8">
            <v>0</v>
          </cell>
          <cell r="E8">
            <v>3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10</v>
          </cell>
          <cell r="K8">
            <v>0</v>
          </cell>
          <cell r="L8">
            <v>9</v>
          </cell>
          <cell r="M8">
            <v>6</v>
          </cell>
          <cell r="N8">
            <v>4</v>
          </cell>
          <cell r="O8">
            <v>0</v>
          </cell>
          <cell r="P8">
            <v>4</v>
          </cell>
          <cell r="Q8">
            <v>0</v>
          </cell>
          <cell r="R8">
            <v>0</v>
          </cell>
        </row>
        <row r="9">
          <cell r="A9" t="str">
            <v>2016:1:2:7:DANFENG_E</v>
          </cell>
          <cell r="B9" t="str">
            <v>+886972576517</v>
          </cell>
          <cell r="C9">
            <v>0</v>
          </cell>
          <cell r="D9">
            <v>3</v>
          </cell>
          <cell r="E9">
            <v>3</v>
          </cell>
          <cell r="F9">
            <v>3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0</v>
          </cell>
          <cell r="R9">
            <v>0</v>
          </cell>
        </row>
        <row r="10">
          <cell r="A10" t="str">
            <v>2016:1:2:7:DANSHUI_E</v>
          </cell>
          <cell r="B10" t="str">
            <v>+886963938175</v>
          </cell>
          <cell r="C10">
            <v>1</v>
          </cell>
          <cell r="D10">
            <v>1</v>
          </cell>
          <cell r="E10">
            <v>1</v>
          </cell>
          <cell r="F10">
            <v>3</v>
          </cell>
          <cell r="G10">
            <v>1</v>
          </cell>
          <cell r="H10">
            <v>0</v>
          </cell>
          <cell r="I10">
            <v>0</v>
          </cell>
          <cell r="J10">
            <v>6</v>
          </cell>
          <cell r="K10">
            <v>0</v>
          </cell>
          <cell r="L10">
            <v>4</v>
          </cell>
          <cell r="M10">
            <v>4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2016:1:2:7:GUISHAN_E</v>
          </cell>
          <cell r="B11" t="str">
            <v>+886972576585</v>
          </cell>
          <cell r="C11">
            <v>0</v>
          </cell>
          <cell r="D11">
            <v>0</v>
          </cell>
          <cell r="E11">
            <v>3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13</v>
          </cell>
          <cell r="K11">
            <v>0</v>
          </cell>
          <cell r="L11">
            <v>3</v>
          </cell>
          <cell r="M11">
            <v>5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2016:1:2:7:HUALIAN_1_E</v>
          </cell>
          <cell r="B12" t="str">
            <v>+886972576536</v>
          </cell>
          <cell r="C12">
            <v>0</v>
          </cell>
          <cell r="D12">
            <v>0</v>
          </cell>
          <cell r="E12">
            <v>2</v>
          </cell>
          <cell r="F12">
            <v>4</v>
          </cell>
          <cell r="G12">
            <v>1</v>
          </cell>
          <cell r="H12">
            <v>0</v>
          </cell>
          <cell r="I12">
            <v>0</v>
          </cell>
          <cell r="J12">
            <v>7</v>
          </cell>
          <cell r="K12">
            <v>0</v>
          </cell>
          <cell r="L12">
            <v>6</v>
          </cell>
          <cell r="M12">
            <v>5</v>
          </cell>
          <cell r="N12">
            <v>3</v>
          </cell>
          <cell r="O12">
            <v>0</v>
          </cell>
          <cell r="P12">
            <v>3</v>
          </cell>
          <cell r="Q12">
            <v>0</v>
          </cell>
          <cell r="R12">
            <v>0</v>
          </cell>
        </row>
        <row r="13">
          <cell r="A13" t="str">
            <v>2016:1:2:7:HUALIAN_3_A_E</v>
          </cell>
          <cell r="B13" t="str">
            <v>+886963832102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4</v>
          </cell>
          <cell r="K13">
            <v>0</v>
          </cell>
          <cell r="L13">
            <v>3</v>
          </cell>
          <cell r="M13">
            <v>4</v>
          </cell>
          <cell r="N13">
            <v>4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2016:1:2:7:HUALIAN_3_B_E</v>
          </cell>
          <cell r="B14" t="str">
            <v>+886965118137</v>
          </cell>
          <cell r="C14">
            <v>0</v>
          </cell>
          <cell r="D14">
            <v>0</v>
          </cell>
          <cell r="E14">
            <v>4</v>
          </cell>
          <cell r="F14">
            <v>4</v>
          </cell>
          <cell r="G14">
            <v>1</v>
          </cell>
          <cell r="H14">
            <v>0</v>
          </cell>
          <cell r="I14">
            <v>0</v>
          </cell>
          <cell r="J14">
            <v>8</v>
          </cell>
          <cell r="K14">
            <v>0</v>
          </cell>
          <cell r="L14">
            <v>4</v>
          </cell>
          <cell r="M14">
            <v>3</v>
          </cell>
          <cell r="N14">
            <v>3</v>
          </cell>
          <cell r="O14">
            <v>0</v>
          </cell>
          <cell r="P14">
            <v>4</v>
          </cell>
          <cell r="Q14">
            <v>0</v>
          </cell>
          <cell r="R14">
            <v>0</v>
          </cell>
        </row>
        <row r="15">
          <cell r="A15" t="str">
            <v>2016:1:2:7:JIAN_E</v>
          </cell>
          <cell r="B15" t="str">
            <v>+886972576592</v>
          </cell>
          <cell r="C15">
            <v>0</v>
          </cell>
          <cell r="D15">
            <v>1</v>
          </cell>
          <cell r="E15">
            <v>1</v>
          </cell>
          <cell r="F15">
            <v>2</v>
          </cell>
          <cell r="G15">
            <v>2</v>
          </cell>
          <cell r="H15">
            <v>0</v>
          </cell>
          <cell r="I15">
            <v>0</v>
          </cell>
          <cell r="J15">
            <v>6</v>
          </cell>
          <cell r="K15">
            <v>0</v>
          </cell>
          <cell r="L15">
            <v>5</v>
          </cell>
          <cell r="M15">
            <v>4</v>
          </cell>
          <cell r="N15">
            <v>4</v>
          </cell>
          <cell r="O15">
            <v>0</v>
          </cell>
          <cell r="P15">
            <v>5</v>
          </cell>
          <cell r="Q15">
            <v>0</v>
          </cell>
          <cell r="R15">
            <v>0</v>
          </cell>
        </row>
        <row r="16">
          <cell r="A16" t="str">
            <v>2016:1:2:7:JILONG_A_E</v>
          </cell>
          <cell r="B16" t="str">
            <v>+886972576520</v>
          </cell>
          <cell r="C16">
            <v>0</v>
          </cell>
          <cell r="D16">
            <v>0</v>
          </cell>
          <cell r="E16">
            <v>2</v>
          </cell>
          <cell r="F16">
            <v>4</v>
          </cell>
          <cell r="G16">
            <v>3</v>
          </cell>
          <cell r="H16">
            <v>0</v>
          </cell>
          <cell r="I16">
            <v>0</v>
          </cell>
          <cell r="J16">
            <v>6</v>
          </cell>
          <cell r="K16">
            <v>0</v>
          </cell>
          <cell r="L16">
            <v>6</v>
          </cell>
          <cell r="M16">
            <v>5</v>
          </cell>
          <cell r="N16">
            <v>3</v>
          </cell>
          <cell r="O16">
            <v>0</v>
          </cell>
          <cell r="P16">
            <v>3</v>
          </cell>
          <cell r="Q16">
            <v>0</v>
          </cell>
          <cell r="R16">
            <v>0</v>
          </cell>
        </row>
        <row r="17">
          <cell r="A17" t="str">
            <v>2016:1:2:7:JILONG_B_E</v>
          </cell>
          <cell r="B17" t="str">
            <v>+886972987783</v>
          </cell>
          <cell r="C17">
            <v>0</v>
          </cell>
          <cell r="D17">
            <v>0</v>
          </cell>
          <cell r="E17">
            <v>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  <cell r="J17">
            <v>3</v>
          </cell>
          <cell r="K17">
            <v>0</v>
          </cell>
          <cell r="L17">
            <v>2</v>
          </cell>
          <cell r="M17">
            <v>3</v>
          </cell>
          <cell r="N17">
            <v>0</v>
          </cell>
          <cell r="O17">
            <v>0</v>
          </cell>
          <cell r="P17">
            <v>14</v>
          </cell>
          <cell r="Q17">
            <v>0</v>
          </cell>
          <cell r="R17">
            <v>0</v>
          </cell>
        </row>
        <row r="18">
          <cell r="A18" t="str">
            <v>2016:1:2:7:JINGXIN_E</v>
          </cell>
          <cell r="B18" t="str">
            <v>+886972576508</v>
          </cell>
          <cell r="C18">
            <v>0</v>
          </cell>
          <cell r="D18">
            <v>0</v>
          </cell>
          <cell r="E18">
            <v>1</v>
          </cell>
          <cell r="F18">
            <v>3</v>
          </cell>
          <cell r="G18">
            <v>6</v>
          </cell>
          <cell r="H18">
            <v>8</v>
          </cell>
          <cell r="I18">
            <v>0</v>
          </cell>
          <cell r="J18">
            <v>0</v>
          </cell>
          <cell r="K18">
            <v>0</v>
          </cell>
          <cell r="L18">
            <v>6</v>
          </cell>
          <cell r="M18">
            <v>10</v>
          </cell>
          <cell r="N18">
            <v>6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</row>
        <row r="19">
          <cell r="A19" t="str">
            <v>2016:1:2:7:JINGXIN_S</v>
          </cell>
          <cell r="B19" t="str">
            <v>+886972576573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3</v>
          </cell>
          <cell r="M19">
            <v>5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2016:1:2:7:LONGTAN_E</v>
          </cell>
          <cell r="B20" t="str">
            <v>+886972576560</v>
          </cell>
          <cell r="C20">
            <v>0</v>
          </cell>
          <cell r="D20">
            <v>0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4</v>
          </cell>
          <cell r="K20">
            <v>0</v>
          </cell>
          <cell r="L20">
            <v>4</v>
          </cell>
          <cell r="M20">
            <v>3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 t="str">
            <v>2016:1:2:7:LUODONG_A_E</v>
          </cell>
          <cell r="B21" t="str">
            <v>+886963917870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2</v>
          </cell>
          <cell r="H21">
            <v>0</v>
          </cell>
          <cell r="I21">
            <v>0</v>
          </cell>
          <cell r="J21">
            <v>4</v>
          </cell>
          <cell r="K21">
            <v>0</v>
          </cell>
          <cell r="L21">
            <v>6</v>
          </cell>
          <cell r="M21">
            <v>3</v>
          </cell>
          <cell r="N21">
            <v>3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2016:1:2:7:LUODONG_B_E</v>
          </cell>
          <cell r="B22" t="str">
            <v>+886963912027</v>
          </cell>
          <cell r="C22">
            <v>0</v>
          </cell>
          <cell r="D22">
            <v>0</v>
          </cell>
          <cell r="E22">
            <v>0</v>
          </cell>
          <cell r="F22">
            <v>5</v>
          </cell>
          <cell r="G22">
            <v>1</v>
          </cell>
          <cell r="H22">
            <v>0</v>
          </cell>
          <cell r="I22">
            <v>0</v>
          </cell>
          <cell r="J22">
            <v>7</v>
          </cell>
          <cell r="K22">
            <v>0</v>
          </cell>
          <cell r="L22">
            <v>3</v>
          </cell>
          <cell r="M22">
            <v>6</v>
          </cell>
          <cell r="N22">
            <v>2</v>
          </cell>
          <cell r="O22">
            <v>0</v>
          </cell>
          <cell r="P22">
            <v>3</v>
          </cell>
          <cell r="Q22">
            <v>0</v>
          </cell>
          <cell r="R22">
            <v>0</v>
          </cell>
        </row>
        <row r="23">
          <cell r="A23" t="str">
            <v>2016:1:2:7:LUZHOU_E</v>
          </cell>
          <cell r="B23" t="str">
            <v>+886972576542</v>
          </cell>
          <cell r="C23">
            <v>1</v>
          </cell>
          <cell r="D23">
            <v>0</v>
          </cell>
          <cell r="E23">
            <v>3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5</v>
          </cell>
          <cell r="K23">
            <v>0</v>
          </cell>
          <cell r="L23">
            <v>5</v>
          </cell>
          <cell r="M23">
            <v>1</v>
          </cell>
          <cell r="N23">
            <v>0</v>
          </cell>
          <cell r="O23">
            <v>0</v>
          </cell>
          <cell r="P23">
            <v>4</v>
          </cell>
          <cell r="Q23">
            <v>0</v>
          </cell>
          <cell r="R23">
            <v>1</v>
          </cell>
        </row>
        <row r="24">
          <cell r="A24" t="str">
            <v>2016:1:2:7:MIAOLI_A_E</v>
          </cell>
          <cell r="B24" t="str">
            <v>+886963537337</v>
          </cell>
          <cell r="C24">
            <v>0</v>
          </cell>
          <cell r="D24">
            <v>0</v>
          </cell>
          <cell r="E24">
            <v>1</v>
          </cell>
          <cell r="F24">
            <v>2</v>
          </cell>
          <cell r="G24">
            <v>1</v>
          </cell>
          <cell r="H24">
            <v>0</v>
          </cell>
          <cell r="I24">
            <v>0</v>
          </cell>
          <cell r="J24">
            <v>3</v>
          </cell>
          <cell r="K24">
            <v>0</v>
          </cell>
          <cell r="L24">
            <v>6</v>
          </cell>
          <cell r="M24">
            <v>2</v>
          </cell>
          <cell r="N24">
            <v>1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 t="str">
            <v>2016:1:2:7:MIAOLI_B_E</v>
          </cell>
          <cell r="B25" t="str">
            <v>+886963911267</v>
          </cell>
          <cell r="C25">
            <v>0</v>
          </cell>
          <cell r="D25">
            <v>0</v>
          </cell>
          <cell r="E25">
            <v>2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  <cell r="J25">
            <v>4</v>
          </cell>
          <cell r="K25">
            <v>0</v>
          </cell>
          <cell r="L25">
            <v>3</v>
          </cell>
          <cell r="M25">
            <v>0</v>
          </cell>
          <cell r="N25">
            <v>1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 t="str">
            <v>2016:1:2:7:MUZHA_E</v>
          </cell>
          <cell r="B26" t="str">
            <v>+886972576510</v>
          </cell>
          <cell r="C26">
            <v>0</v>
          </cell>
          <cell r="D26">
            <v>0</v>
          </cell>
          <cell r="E26">
            <v>1</v>
          </cell>
          <cell r="F26">
            <v>4</v>
          </cell>
          <cell r="G26">
            <v>0</v>
          </cell>
          <cell r="H26">
            <v>0</v>
          </cell>
          <cell r="I26">
            <v>0</v>
          </cell>
          <cell r="J26">
            <v>7</v>
          </cell>
          <cell r="K26">
            <v>0</v>
          </cell>
          <cell r="L26">
            <v>6</v>
          </cell>
          <cell r="M26">
            <v>7</v>
          </cell>
          <cell r="N26">
            <v>3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 t="str">
            <v>2016:1:2:7:MUZHA_S</v>
          </cell>
          <cell r="B27" t="str">
            <v>+886963796383</v>
          </cell>
          <cell r="C27">
            <v>0</v>
          </cell>
          <cell r="D27">
            <v>0</v>
          </cell>
          <cell r="E27">
            <v>1</v>
          </cell>
          <cell r="F27">
            <v>5</v>
          </cell>
          <cell r="G27">
            <v>0</v>
          </cell>
          <cell r="H27">
            <v>0</v>
          </cell>
          <cell r="I27">
            <v>0</v>
          </cell>
          <cell r="J27">
            <v>6</v>
          </cell>
          <cell r="K27">
            <v>0</v>
          </cell>
          <cell r="L27">
            <v>4</v>
          </cell>
          <cell r="M27">
            <v>3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2016:1:2:7:NANKAN_E</v>
          </cell>
          <cell r="B28" t="str">
            <v>+886963731605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  <cell r="L28">
            <v>1</v>
          </cell>
          <cell r="M28">
            <v>4</v>
          </cell>
          <cell r="N28">
            <v>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2016:1:2:7:NANKAN_S</v>
          </cell>
          <cell r="B29" t="str">
            <v>+886972576377</v>
          </cell>
          <cell r="C29">
            <v>0</v>
          </cell>
          <cell r="D29">
            <v>0</v>
          </cell>
          <cell r="E29">
            <v>3</v>
          </cell>
          <cell r="F29">
            <v>2</v>
          </cell>
          <cell r="G29">
            <v>1</v>
          </cell>
          <cell r="H29">
            <v>0</v>
          </cell>
          <cell r="I29">
            <v>0</v>
          </cell>
          <cell r="J29">
            <v>5</v>
          </cell>
          <cell r="K29">
            <v>0</v>
          </cell>
          <cell r="L29">
            <v>6</v>
          </cell>
          <cell r="M29">
            <v>6</v>
          </cell>
          <cell r="N29">
            <v>4</v>
          </cell>
          <cell r="O29">
            <v>0</v>
          </cell>
          <cell r="P29">
            <v>2</v>
          </cell>
          <cell r="Q29">
            <v>0</v>
          </cell>
          <cell r="R29">
            <v>0</v>
          </cell>
        </row>
        <row r="30">
          <cell r="A30" t="str">
            <v>2016:1:2:7:NEIHU_S</v>
          </cell>
          <cell r="B30" t="str">
            <v>+886972576565</v>
          </cell>
          <cell r="C30">
            <v>0</v>
          </cell>
          <cell r="D30">
            <v>0</v>
          </cell>
          <cell r="E30">
            <v>1</v>
          </cell>
          <cell r="F30">
            <v>2</v>
          </cell>
          <cell r="G30">
            <v>0</v>
          </cell>
          <cell r="H30">
            <v>0</v>
          </cell>
          <cell r="I30">
            <v>0</v>
          </cell>
          <cell r="J30">
            <v>3</v>
          </cell>
          <cell r="K30">
            <v>0</v>
          </cell>
          <cell r="L30">
            <v>2</v>
          </cell>
          <cell r="M30">
            <v>3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2016:1:2:7:NORTH_JINHUA_E</v>
          </cell>
          <cell r="B31" t="str">
            <v>+886972576554</v>
          </cell>
          <cell r="C31">
            <v>0</v>
          </cell>
          <cell r="D31">
            <v>0</v>
          </cell>
          <cell r="E31">
            <v>2</v>
          </cell>
          <cell r="F31">
            <v>4</v>
          </cell>
          <cell r="G31">
            <v>0</v>
          </cell>
          <cell r="H31">
            <v>0</v>
          </cell>
          <cell r="I31">
            <v>0</v>
          </cell>
          <cell r="J31">
            <v>8</v>
          </cell>
          <cell r="K31">
            <v>0</v>
          </cell>
          <cell r="L31">
            <v>2</v>
          </cell>
          <cell r="M31">
            <v>9</v>
          </cell>
          <cell r="N31">
            <v>3</v>
          </cell>
          <cell r="O31">
            <v>0</v>
          </cell>
          <cell r="P31">
            <v>3</v>
          </cell>
          <cell r="Q31">
            <v>0</v>
          </cell>
          <cell r="R31">
            <v>0</v>
          </cell>
        </row>
        <row r="32">
          <cell r="A32" t="str">
            <v>2016:1:2:7:OFFICE_E</v>
          </cell>
          <cell r="B32" t="str">
            <v>+886910358944</v>
          </cell>
          <cell r="C32">
            <v>0</v>
          </cell>
          <cell r="D32">
            <v>0</v>
          </cell>
          <cell r="E32">
            <v>0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2</v>
          </cell>
          <cell r="M32">
            <v>5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2016:1:2:7:SANCHONG_E</v>
          </cell>
          <cell r="B33" t="str">
            <v>+886963809216</v>
          </cell>
          <cell r="C33">
            <v>0</v>
          </cell>
          <cell r="D33">
            <v>0</v>
          </cell>
          <cell r="E33">
            <v>2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4</v>
          </cell>
          <cell r="K33">
            <v>0</v>
          </cell>
          <cell r="L33">
            <v>8</v>
          </cell>
          <cell r="M33">
            <v>2</v>
          </cell>
          <cell r="N33">
            <v>2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</row>
        <row r="34">
          <cell r="A34" t="str">
            <v>2016:1:2:7:SANCHONG_S</v>
          </cell>
          <cell r="B34" t="str">
            <v>+886972576587</v>
          </cell>
          <cell r="C34">
            <v>0</v>
          </cell>
          <cell r="D34">
            <v>1</v>
          </cell>
          <cell r="E34">
            <v>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3</v>
          </cell>
          <cell r="K34">
            <v>0</v>
          </cell>
          <cell r="L34">
            <v>3</v>
          </cell>
          <cell r="M34">
            <v>8</v>
          </cell>
          <cell r="N34">
            <v>1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</row>
        <row r="35">
          <cell r="A35" t="str">
            <v>2016:1:2:7:SANXIA_B</v>
          </cell>
          <cell r="B35" t="str">
            <v>+886972576153</v>
          </cell>
          <cell r="C35">
            <v>0</v>
          </cell>
          <cell r="D35">
            <v>0</v>
          </cell>
          <cell r="E35">
            <v>0</v>
          </cell>
          <cell r="F35">
            <v>1</v>
          </cell>
          <cell r="G35">
            <v>0</v>
          </cell>
          <cell r="H35">
            <v>0</v>
          </cell>
          <cell r="I35">
            <v>0</v>
          </cell>
          <cell r="J35">
            <v>1</v>
          </cell>
          <cell r="K35">
            <v>0</v>
          </cell>
          <cell r="L35">
            <v>1</v>
          </cell>
          <cell r="M35">
            <v>7</v>
          </cell>
          <cell r="N35">
            <v>2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</row>
        <row r="36">
          <cell r="A36" t="str">
            <v>2016:1:2:7:SHILIN_E</v>
          </cell>
          <cell r="B36" t="str">
            <v>+886972576564</v>
          </cell>
          <cell r="C36">
            <v>0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0</v>
          </cell>
          <cell r="I36">
            <v>0</v>
          </cell>
          <cell r="J36">
            <v>3</v>
          </cell>
          <cell r="K36">
            <v>0</v>
          </cell>
          <cell r="L36">
            <v>3</v>
          </cell>
          <cell r="M36">
            <v>8</v>
          </cell>
          <cell r="N36">
            <v>0</v>
          </cell>
          <cell r="O36">
            <v>0</v>
          </cell>
          <cell r="P36">
            <v>2</v>
          </cell>
          <cell r="Q36">
            <v>0</v>
          </cell>
          <cell r="R36">
            <v>0</v>
          </cell>
        </row>
        <row r="37">
          <cell r="A37" t="str">
            <v>2016:1:2:7:SHILIN_S</v>
          </cell>
          <cell r="B37" t="str">
            <v>+886972576543</v>
          </cell>
          <cell r="C37">
            <v>0</v>
          </cell>
          <cell r="D37">
            <v>0</v>
          </cell>
          <cell r="E37">
            <v>0</v>
          </cell>
          <cell r="F37">
            <v>6</v>
          </cell>
          <cell r="G37">
            <v>0</v>
          </cell>
          <cell r="H37">
            <v>0</v>
          </cell>
          <cell r="I37">
            <v>0</v>
          </cell>
          <cell r="J37">
            <v>6</v>
          </cell>
          <cell r="K37">
            <v>0</v>
          </cell>
          <cell r="L37">
            <v>0</v>
          </cell>
          <cell r="M37">
            <v>10</v>
          </cell>
          <cell r="N37">
            <v>6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</row>
        <row r="38">
          <cell r="A38" t="str">
            <v>2016:1:2:7:SIYUAN_E</v>
          </cell>
          <cell r="B38" t="str">
            <v>+886972576516</v>
          </cell>
          <cell r="C38">
            <v>0</v>
          </cell>
          <cell r="D38">
            <v>0</v>
          </cell>
          <cell r="E38">
            <v>1</v>
          </cell>
          <cell r="F38">
            <v>2</v>
          </cell>
          <cell r="G38">
            <v>0</v>
          </cell>
          <cell r="H38">
            <v>0</v>
          </cell>
          <cell r="I38">
            <v>0</v>
          </cell>
          <cell r="J38">
            <v>4</v>
          </cell>
          <cell r="K38">
            <v>0</v>
          </cell>
          <cell r="L38">
            <v>5</v>
          </cell>
          <cell r="M38">
            <v>2</v>
          </cell>
          <cell r="N38">
            <v>0</v>
          </cell>
          <cell r="O38">
            <v>0</v>
          </cell>
          <cell r="P38">
            <v>3</v>
          </cell>
          <cell r="Q38">
            <v>0</v>
          </cell>
          <cell r="R38">
            <v>0</v>
          </cell>
        </row>
        <row r="39">
          <cell r="A39" t="str">
            <v>2016:1:2:7:SONGSHAN_E</v>
          </cell>
          <cell r="B39" t="str">
            <v>+886963938192</v>
          </cell>
          <cell r="C39">
            <v>0</v>
          </cell>
          <cell r="D39">
            <v>0</v>
          </cell>
          <cell r="E39">
            <v>4</v>
          </cell>
          <cell r="F39">
            <v>5</v>
          </cell>
          <cell r="G39">
            <v>0</v>
          </cell>
          <cell r="H39">
            <v>1</v>
          </cell>
          <cell r="I39">
            <v>0</v>
          </cell>
          <cell r="J39">
            <v>13</v>
          </cell>
          <cell r="K39">
            <v>0</v>
          </cell>
          <cell r="L39">
            <v>6</v>
          </cell>
          <cell r="M39">
            <v>1</v>
          </cell>
          <cell r="N39">
            <v>1</v>
          </cell>
          <cell r="O39">
            <v>0</v>
          </cell>
          <cell r="P39">
            <v>3</v>
          </cell>
          <cell r="Q39">
            <v>0</v>
          </cell>
          <cell r="R39">
            <v>0</v>
          </cell>
        </row>
        <row r="40">
          <cell r="A40" t="str">
            <v>2016:1:2:7:SONGSHAN_S</v>
          </cell>
          <cell r="B40" t="str">
            <v>+886963572706</v>
          </cell>
          <cell r="C40">
            <v>0</v>
          </cell>
          <cell r="D40">
            <v>0</v>
          </cell>
          <cell r="E40">
            <v>1</v>
          </cell>
          <cell r="F40">
            <v>3</v>
          </cell>
          <cell r="G40">
            <v>0</v>
          </cell>
          <cell r="H40">
            <v>0</v>
          </cell>
          <cell r="I40">
            <v>0</v>
          </cell>
          <cell r="J40">
            <v>5</v>
          </cell>
          <cell r="K40">
            <v>0</v>
          </cell>
          <cell r="L40">
            <v>4</v>
          </cell>
          <cell r="M40">
            <v>3</v>
          </cell>
          <cell r="N40">
            <v>1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</row>
        <row r="41">
          <cell r="A41" t="str">
            <v>2016:1:2:7:TAIDONG_1_E</v>
          </cell>
          <cell r="B41" t="str">
            <v>+886972576519</v>
          </cell>
          <cell r="C41">
            <v>0</v>
          </cell>
          <cell r="D41">
            <v>0</v>
          </cell>
          <cell r="E41">
            <v>2</v>
          </cell>
          <cell r="F41">
            <v>3</v>
          </cell>
          <cell r="G41">
            <v>0</v>
          </cell>
          <cell r="H41">
            <v>0</v>
          </cell>
          <cell r="I41">
            <v>0</v>
          </cell>
          <cell r="J41">
            <v>7</v>
          </cell>
          <cell r="K41">
            <v>0</v>
          </cell>
          <cell r="L41">
            <v>4</v>
          </cell>
          <cell r="M41">
            <v>5</v>
          </cell>
          <cell r="N41">
            <v>1</v>
          </cell>
          <cell r="O41">
            <v>0</v>
          </cell>
          <cell r="P41">
            <v>5</v>
          </cell>
          <cell r="Q41">
            <v>0</v>
          </cell>
          <cell r="R41">
            <v>0</v>
          </cell>
        </row>
        <row r="42">
          <cell r="A42" t="str">
            <v>2016:1:2:7:TAIDONG_1_S</v>
          </cell>
          <cell r="B42" t="str">
            <v>+886972576596</v>
          </cell>
          <cell r="C42">
            <v>0</v>
          </cell>
          <cell r="D42">
            <v>0</v>
          </cell>
          <cell r="E42">
            <v>0</v>
          </cell>
          <cell r="F42">
            <v>4</v>
          </cell>
          <cell r="G42">
            <v>0</v>
          </cell>
          <cell r="H42">
            <v>0</v>
          </cell>
          <cell r="I42">
            <v>0</v>
          </cell>
          <cell r="J42">
            <v>6</v>
          </cell>
          <cell r="K42">
            <v>0</v>
          </cell>
          <cell r="L42">
            <v>1</v>
          </cell>
          <cell r="M42">
            <v>5</v>
          </cell>
          <cell r="N42">
            <v>1</v>
          </cell>
          <cell r="O42">
            <v>0</v>
          </cell>
          <cell r="P42">
            <v>2</v>
          </cell>
          <cell r="Q42">
            <v>0</v>
          </cell>
          <cell r="R42">
            <v>0</v>
          </cell>
        </row>
        <row r="43">
          <cell r="A43" t="str">
            <v>2016:1:2:7:TAIDONG_2_E</v>
          </cell>
          <cell r="B43" t="str">
            <v>+886972576593</v>
          </cell>
          <cell r="C43">
            <v>1</v>
          </cell>
          <cell r="D43">
            <v>0</v>
          </cell>
          <cell r="E43">
            <v>5</v>
          </cell>
          <cell r="F43">
            <v>4</v>
          </cell>
          <cell r="G43">
            <v>0</v>
          </cell>
          <cell r="H43">
            <v>0</v>
          </cell>
          <cell r="I43">
            <v>0</v>
          </cell>
          <cell r="J43">
            <v>10</v>
          </cell>
          <cell r="K43">
            <v>0</v>
          </cell>
          <cell r="L43">
            <v>8</v>
          </cell>
          <cell r="M43">
            <v>9</v>
          </cell>
          <cell r="N43">
            <v>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2016:1:2:7:TAIDONG_2_S</v>
          </cell>
          <cell r="B44" t="str">
            <v>+886972576150</v>
          </cell>
          <cell r="C44">
            <v>0</v>
          </cell>
          <cell r="D44">
            <v>0</v>
          </cell>
          <cell r="E44">
            <v>1</v>
          </cell>
          <cell r="F44">
            <v>4</v>
          </cell>
          <cell r="G44">
            <v>0</v>
          </cell>
          <cell r="H44">
            <v>0</v>
          </cell>
          <cell r="I44">
            <v>0</v>
          </cell>
          <cell r="J44">
            <v>5</v>
          </cell>
          <cell r="K44">
            <v>0</v>
          </cell>
          <cell r="L44">
            <v>5</v>
          </cell>
          <cell r="M44">
            <v>6</v>
          </cell>
          <cell r="N44">
            <v>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 t="str">
            <v>2016:1:2:7:TAIDONG_3_E</v>
          </cell>
          <cell r="B45" t="str">
            <v>+886965005802</v>
          </cell>
          <cell r="C45">
            <v>0</v>
          </cell>
          <cell r="D45">
            <v>0</v>
          </cell>
          <cell r="E45">
            <v>4</v>
          </cell>
          <cell r="F45">
            <v>1</v>
          </cell>
          <cell r="G45">
            <v>0</v>
          </cell>
          <cell r="H45">
            <v>0</v>
          </cell>
          <cell r="I45">
            <v>0</v>
          </cell>
          <cell r="J45">
            <v>8</v>
          </cell>
          <cell r="K45">
            <v>0</v>
          </cell>
          <cell r="L45">
            <v>2</v>
          </cell>
          <cell r="M45">
            <v>3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2016:1:2:7:TAO_1_A</v>
          </cell>
          <cell r="B46" t="str">
            <v>+886972576556</v>
          </cell>
          <cell r="C46">
            <v>0</v>
          </cell>
          <cell r="D46">
            <v>0</v>
          </cell>
          <cell r="E46">
            <v>0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0</v>
          </cell>
          <cell r="L46">
            <v>0</v>
          </cell>
          <cell r="M46">
            <v>7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  <cell r="R46">
            <v>0</v>
          </cell>
        </row>
        <row r="47">
          <cell r="A47" t="str">
            <v>2016:1:2:7:TAO_2_E</v>
          </cell>
          <cell r="B47" t="str">
            <v>+886963539987</v>
          </cell>
          <cell r="C47">
            <v>1</v>
          </cell>
          <cell r="D47">
            <v>0</v>
          </cell>
          <cell r="E47">
            <v>2</v>
          </cell>
          <cell r="F47">
            <v>3</v>
          </cell>
          <cell r="G47">
            <v>1</v>
          </cell>
          <cell r="H47">
            <v>0</v>
          </cell>
          <cell r="I47">
            <v>0</v>
          </cell>
          <cell r="J47">
            <v>6</v>
          </cell>
          <cell r="K47">
            <v>0</v>
          </cell>
          <cell r="L47">
            <v>2</v>
          </cell>
          <cell r="M47">
            <v>4</v>
          </cell>
          <cell r="N47">
            <v>2</v>
          </cell>
          <cell r="O47">
            <v>0</v>
          </cell>
          <cell r="P47">
            <v>3</v>
          </cell>
          <cell r="Q47">
            <v>0</v>
          </cell>
          <cell r="R47">
            <v>0</v>
          </cell>
        </row>
        <row r="48">
          <cell r="A48" t="str">
            <v>2016:1:2:7:TAO_2_S</v>
          </cell>
          <cell r="B48" t="str">
            <v>+886963719073</v>
          </cell>
          <cell r="C48">
            <v>0</v>
          </cell>
          <cell r="D48">
            <v>0</v>
          </cell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2</v>
          </cell>
          <cell r="K48">
            <v>0</v>
          </cell>
          <cell r="L48">
            <v>3</v>
          </cell>
          <cell r="M48">
            <v>1</v>
          </cell>
          <cell r="N48">
            <v>3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</row>
        <row r="49">
          <cell r="A49" t="str">
            <v>2016:1:2:7:TAO_3_E</v>
          </cell>
          <cell r="B49" t="str">
            <v>+886972576578</v>
          </cell>
          <cell r="C49">
            <v>0</v>
          </cell>
          <cell r="D49">
            <v>0</v>
          </cell>
          <cell r="E49">
            <v>2</v>
          </cell>
          <cell r="F49">
            <v>3</v>
          </cell>
          <cell r="G49">
            <v>0</v>
          </cell>
          <cell r="H49">
            <v>0</v>
          </cell>
          <cell r="I49">
            <v>0</v>
          </cell>
          <cell r="J49">
            <v>5</v>
          </cell>
          <cell r="K49">
            <v>0</v>
          </cell>
          <cell r="L49">
            <v>3</v>
          </cell>
          <cell r="M49">
            <v>7</v>
          </cell>
          <cell r="N49">
            <v>2</v>
          </cell>
          <cell r="O49">
            <v>0</v>
          </cell>
          <cell r="P49">
            <v>1</v>
          </cell>
          <cell r="Q49">
            <v>0</v>
          </cell>
          <cell r="R49">
            <v>0</v>
          </cell>
        </row>
        <row r="50">
          <cell r="A50" t="str">
            <v>2016:1:2:7:TAO_3_E_ZL</v>
          </cell>
          <cell r="B50" t="str">
            <v>+886972576524</v>
          </cell>
          <cell r="C50">
            <v>0</v>
          </cell>
          <cell r="D50">
            <v>0</v>
          </cell>
          <cell r="E50">
            <v>0</v>
          </cell>
          <cell r="F50">
            <v>4</v>
          </cell>
          <cell r="G50">
            <v>0</v>
          </cell>
          <cell r="H50">
            <v>0</v>
          </cell>
          <cell r="I50">
            <v>0</v>
          </cell>
          <cell r="J50">
            <v>7</v>
          </cell>
          <cell r="K50">
            <v>0</v>
          </cell>
          <cell r="L50">
            <v>6</v>
          </cell>
          <cell r="M50">
            <v>10</v>
          </cell>
          <cell r="N50">
            <v>8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2016:1:2:7:TIANMU_E</v>
          </cell>
          <cell r="B51" t="str">
            <v>+886972576547</v>
          </cell>
          <cell r="C51">
            <v>0</v>
          </cell>
          <cell r="D51">
            <v>0</v>
          </cell>
          <cell r="E51">
            <v>0</v>
          </cell>
          <cell r="F51">
            <v>2</v>
          </cell>
          <cell r="G51">
            <v>0</v>
          </cell>
          <cell r="H51">
            <v>0</v>
          </cell>
          <cell r="I51">
            <v>0</v>
          </cell>
          <cell r="J51">
            <v>2</v>
          </cell>
          <cell r="K51">
            <v>0</v>
          </cell>
          <cell r="L51">
            <v>4</v>
          </cell>
          <cell r="M51">
            <v>6</v>
          </cell>
          <cell r="N51">
            <v>2</v>
          </cell>
          <cell r="O51">
            <v>0</v>
          </cell>
          <cell r="P51">
            <v>1</v>
          </cell>
          <cell r="Q51">
            <v>0</v>
          </cell>
          <cell r="R51">
            <v>0</v>
          </cell>
        </row>
        <row r="52">
          <cell r="A52" t="str">
            <v>2016:1:2:7:TOUFEN_E</v>
          </cell>
          <cell r="B52" t="str">
            <v>+886972576590</v>
          </cell>
          <cell r="C52">
            <v>0</v>
          </cell>
          <cell r="D52">
            <v>1</v>
          </cell>
          <cell r="E52">
            <v>1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3</v>
          </cell>
          <cell r="K52">
            <v>0</v>
          </cell>
          <cell r="L52">
            <v>5</v>
          </cell>
          <cell r="M52">
            <v>4</v>
          </cell>
          <cell r="N52">
            <v>4</v>
          </cell>
          <cell r="O52">
            <v>0</v>
          </cell>
          <cell r="P52">
            <v>4</v>
          </cell>
          <cell r="Q52">
            <v>0</v>
          </cell>
          <cell r="R52">
            <v>0</v>
          </cell>
        </row>
        <row r="53">
          <cell r="A53" t="str">
            <v>2016:1:2:7:TOUR_S</v>
          </cell>
          <cell r="B53" t="str">
            <v>+886963771573</v>
          </cell>
          <cell r="C53">
            <v>2</v>
          </cell>
          <cell r="D53">
            <v>2</v>
          </cell>
          <cell r="E53">
            <v>1</v>
          </cell>
          <cell r="F53">
            <v>4</v>
          </cell>
          <cell r="G53">
            <v>0</v>
          </cell>
          <cell r="H53">
            <v>0</v>
          </cell>
          <cell r="I53">
            <v>0</v>
          </cell>
          <cell r="J53">
            <v>11</v>
          </cell>
          <cell r="K53">
            <v>0</v>
          </cell>
          <cell r="L53">
            <v>7</v>
          </cell>
          <cell r="M53">
            <v>36</v>
          </cell>
          <cell r="N53">
            <v>7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2016:1:2:7:TUCHENG_B_S</v>
          </cell>
          <cell r="B54" t="str">
            <v>+886963536133</v>
          </cell>
          <cell r="C54">
            <v>0</v>
          </cell>
          <cell r="D54">
            <v>1</v>
          </cell>
          <cell r="E54">
            <v>1</v>
          </cell>
          <cell r="F54">
            <v>3</v>
          </cell>
          <cell r="G54">
            <v>0</v>
          </cell>
          <cell r="H54">
            <v>0</v>
          </cell>
          <cell r="I54">
            <v>0</v>
          </cell>
          <cell r="J54">
            <v>5</v>
          </cell>
          <cell r="K54">
            <v>0</v>
          </cell>
          <cell r="L54">
            <v>3</v>
          </cell>
          <cell r="M54">
            <v>15</v>
          </cell>
          <cell r="N54">
            <v>5</v>
          </cell>
          <cell r="O54">
            <v>0</v>
          </cell>
          <cell r="P54">
            <v>3</v>
          </cell>
          <cell r="Q54">
            <v>0</v>
          </cell>
          <cell r="R54">
            <v>0</v>
          </cell>
        </row>
        <row r="55">
          <cell r="A55" t="str">
            <v>2016:1:2:7:TUCHENG_E</v>
          </cell>
          <cell r="B55" t="str">
            <v>+886972576539</v>
          </cell>
          <cell r="C55">
            <v>0</v>
          </cell>
          <cell r="D55">
            <v>1</v>
          </cell>
          <cell r="E55">
            <v>1</v>
          </cell>
          <cell r="F55">
            <v>2</v>
          </cell>
          <cell r="G55">
            <v>1</v>
          </cell>
          <cell r="H55">
            <v>0</v>
          </cell>
          <cell r="I55">
            <v>0</v>
          </cell>
          <cell r="J55">
            <v>5</v>
          </cell>
          <cell r="K55">
            <v>0</v>
          </cell>
          <cell r="L55">
            <v>5</v>
          </cell>
          <cell r="M55">
            <v>15</v>
          </cell>
          <cell r="N55">
            <v>5</v>
          </cell>
          <cell r="O55">
            <v>0</v>
          </cell>
          <cell r="P55">
            <v>6</v>
          </cell>
          <cell r="Q55">
            <v>0</v>
          </cell>
          <cell r="R55">
            <v>0</v>
          </cell>
        </row>
        <row r="56">
          <cell r="A56" t="str">
            <v>2016:1:2:7:WANDA_A_S</v>
          </cell>
          <cell r="B56" t="str">
            <v>+886972576559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2</v>
          </cell>
          <cell r="K56">
            <v>0</v>
          </cell>
          <cell r="L56">
            <v>2</v>
          </cell>
          <cell r="M56">
            <v>3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2016:1:2:7:WANDA_B_S</v>
          </cell>
          <cell r="B57" t="str">
            <v>+886963932617</v>
          </cell>
          <cell r="C57">
            <v>0</v>
          </cell>
          <cell r="D57">
            <v>0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4</v>
          </cell>
          <cell r="K57">
            <v>0</v>
          </cell>
          <cell r="L57">
            <v>1</v>
          </cell>
          <cell r="M57">
            <v>6</v>
          </cell>
          <cell r="N57">
            <v>2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 t="str">
            <v>2016:1:2:7:WANDA_E</v>
          </cell>
          <cell r="B58" t="str">
            <v>+886972576562</v>
          </cell>
          <cell r="C58">
            <v>0</v>
          </cell>
          <cell r="D58">
            <v>1</v>
          </cell>
          <cell r="E58">
            <v>0</v>
          </cell>
          <cell r="F58">
            <v>4</v>
          </cell>
          <cell r="G58">
            <v>1</v>
          </cell>
          <cell r="H58">
            <v>0</v>
          </cell>
          <cell r="I58">
            <v>0</v>
          </cell>
          <cell r="J58">
            <v>5</v>
          </cell>
          <cell r="K58">
            <v>0</v>
          </cell>
          <cell r="L58">
            <v>5</v>
          </cell>
          <cell r="M58">
            <v>3</v>
          </cell>
          <cell r="N58">
            <v>0</v>
          </cell>
          <cell r="O58">
            <v>0</v>
          </cell>
          <cell r="P58">
            <v>2</v>
          </cell>
          <cell r="Q58">
            <v>0</v>
          </cell>
          <cell r="R58">
            <v>0</v>
          </cell>
        </row>
        <row r="59">
          <cell r="A59" t="str">
            <v>2016:1:2:7:XIANGSHAN_A</v>
          </cell>
          <cell r="B59" t="str">
            <v>+886912576011</v>
          </cell>
          <cell r="C59">
            <v>0</v>
          </cell>
          <cell r="D59">
            <v>0</v>
          </cell>
          <cell r="E59">
            <v>1</v>
          </cell>
          <cell r="F59">
            <v>1</v>
          </cell>
          <cell r="G59">
            <v>2</v>
          </cell>
          <cell r="H59">
            <v>0</v>
          </cell>
          <cell r="I59">
            <v>0</v>
          </cell>
          <cell r="J59">
            <v>6</v>
          </cell>
          <cell r="K59">
            <v>0</v>
          </cell>
          <cell r="L59">
            <v>2</v>
          </cell>
          <cell r="M59">
            <v>3</v>
          </cell>
          <cell r="N59">
            <v>3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2016:1:2:7:XIANGSHAN_B</v>
          </cell>
          <cell r="B60" t="str">
            <v>+886965073051</v>
          </cell>
          <cell r="C60">
            <v>0</v>
          </cell>
          <cell r="D60">
            <v>0</v>
          </cell>
          <cell r="E60">
            <v>0</v>
          </cell>
          <cell r="F60">
            <v>4</v>
          </cell>
          <cell r="G60">
            <v>1</v>
          </cell>
          <cell r="H60">
            <v>0</v>
          </cell>
          <cell r="I60">
            <v>0</v>
          </cell>
          <cell r="J60">
            <v>5</v>
          </cell>
          <cell r="K60">
            <v>0</v>
          </cell>
          <cell r="L60">
            <v>4</v>
          </cell>
          <cell r="M60">
            <v>11</v>
          </cell>
          <cell r="N60">
            <v>3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 t="str">
            <v>2016:1:2:7:XINAN_S</v>
          </cell>
          <cell r="B61" t="str">
            <v>+886972576561</v>
          </cell>
          <cell r="C61">
            <v>0</v>
          </cell>
          <cell r="D61">
            <v>0</v>
          </cell>
          <cell r="E61">
            <v>0</v>
          </cell>
          <cell r="F61">
            <v>3</v>
          </cell>
          <cell r="G61">
            <v>0</v>
          </cell>
          <cell r="H61">
            <v>0</v>
          </cell>
          <cell r="I61">
            <v>0</v>
          </cell>
          <cell r="J61">
            <v>8</v>
          </cell>
          <cell r="K61">
            <v>0</v>
          </cell>
          <cell r="L61">
            <v>2</v>
          </cell>
          <cell r="M61">
            <v>17</v>
          </cell>
          <cell r="N61">
            <v>5</v>
          </cell>
          <cell r="O61">
            <v>0</v>
          </cell>
          <cell r="P61">
            <v>2</v>
          </cell>
          <cell r="Q61">
            <v>0</v>
          </cell>
          <cell r="R61">
            <v>0</v>
          </cell>
        </row>
        <row r="62">
          <cell r="A62" t="str">
            <v>2016:1:2:7:XINBAN_E</v>
          </cell>
          <cell r="B62" t="str">
            <v>+886972576506</v>
          </cell>
          <cell r="C62">
            <v>0</v>
          </cell>
          <cell r="D62">
            <v>0</v>
          </cell>
          <cell r="E62">
            <v>2</v>
          </cell>
          <cell r="F62">
            <v>3</v>
          </cell>
          <cell r="G62">
            <v>0</v>
          </cell>
          <cell r="H62">
            <v>0</v>
          </cell>
          <cell r="I62">
            <v>0</v>
          </cell>
          <cell r="J62">
            <v>7</v>
          </cell>
          <cell r="K62">
            <v>0</v>
          </cell>
          <cell r="L62">
            <v>13</v>
          </cell>
          <cell r="M62">
            <v>4</v>
          </cell>
          <cell r="N62">
            <v>3</v>
          </cell>
          <cell r="O62">
            <v>0</v>
          </cell>
          <cell r="P62">
            <v>1</v>
          </cell>
          <cell r="Q62">
            <v>0</v>
          </cell>
          <cell r="R62">
            <v>0</v>
          </cell>
        </row>
        <row r="63">
          <cell r="A63" t="str">
            <v>2016:1:2:7:XINDIAN_E</v>
          </cell>
          <cell r="B63" t="str">
            <v>+886972576548</v>
          </cell>
          <cell r="C63">
            <v>0</v>
          </cell>
          <cell r="D63">
            <v>0</v>
          </cell>
          <cell r="E63">
            <v>0</v>
          </cell>
          <cell r="F63">
            <v>2</v>
          </cell>
          <cell r="G63">
            <v>0</v>
          </cell>
          <cell r="H63">
            <v>0</v>
          </cell>
          <cell r="I63">
            <v>0</v>
          </cell>
          <cell r="J63">
            <v>2</v>
          </cell>
          <cell r="K63">
            <v>0</v>
          </cell>
          <cell r="L63">
            <v>5</v>
          </cell>
          <cell r="M63">
            <v>4</v>
          </cell>
          <cell r="N63">
            <v>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2016:1:2:7:XINDIAN_S</v>
          </cell>
          <cell r="B64" t="str">
            <v>+886972576518</v>
          </cell>
          <cell r="C64">
            <v>0</v>
          </cell>
          <cell r="D64">
            <v>0</v>
          </cell>
          <cell r="E64">
            <v>1</v>
          </cell>
          <cell r="F64">
            <v>6</v>
          </cell>
          <cell r="G64">
            <v>1</v>
          </cell>
          <cell r="H64">
            <v>0</v>
          </cell>
          <cell r="I64">
            <v>0</v>
          </cell>
          <cell r="J64">
            <v>7</v>
          </cell>
          <cell r="K64">
            <v>0</v>
          </cell>
          <cell r="L64">
            <v>6</v>
          </cell>
          <cell r="M64">
            <v>3</v>
          </cell>
          <cell r="N64">
            <v>2</v>
          </cell>
          <cell r="O64">
            <v>0</v>
          </cell>
          <cell r="P64">
            <v>2</v>
          </cell>
          <cell r="Q64">
            <v>0</v>
          </cell>
          <cell r="R64">
            <v>0</v>
          </cell>
        </row>
        <row r="65">
          <cell r="A65" t="str">
            <v>2016:1:2:7:XINPU_E</v>
          </cell>
          <cell r="B65" t="str">
            <v>+886972576504</v>
          </cell>
          <cell r="C65">
            <v>1</v>
          </cell>
          <cell r="D65">
            <v>0</v>
          </cell>
          <cell r="E65">
            <v>0</v>
          </cell>
          <cell r="F65">
            <v>1</v>
          </cell>
          <cell r="G65">
            <v>1</v>
          </cell>
          <cell r="H65">
            <v>0</v>
          </cell>
          <cell r="I65">
            <v>0</v>
          </cell>
          <cell r="J65">
            <v>4</v>
          </cell>
          <cell r="K65">
            <v>0</v>
          </cell>
          <cell r="L65">
            <v>5</v>
          </cell>
          <cell r="M65">
            <v>3</v>
          </cell>
          <cell r="N65">
            <v>1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2016:1:2:7:XINPU_S</v>
          </cell>
          <cell r="B66" t="str">
            <v>+886965113871</v>
          </cell>
          <cell r="C66">
            <v>0</v>
          </cell>
          <cell r="D66">
            <v>0</v>
          </cell>
          <cell r="E66">
            <v>1</v>
          </cell>
          <cell r="F66">
            <v>3</v>
          </cell>
          <cell r="G66">
            <v>2</v>
          </cell>
          <cell r="H66">
            <v>0</v>
          </cell>
          <cell r="I66">
            <v>0</v>
          </cell>
          <cell r="J66">
            <v>4</v>
          </cell>
          <cell r="K66">
            <v>0</v>
          </cell>
          <cell r="L66">
            <v>10</v>
          </cell>
          <cell r="M66">
            <v>5</v>
          </cell>
          <cell r="N66">
            <v>0</v>
          </cell>
          <cell r="O66">
            <v>0</v>
          </cell>
          <cell r="P66">
            <v>3</v>
          </cell>
          <cell r="Q66">
            <v>0</v>
          </cell>
          <cell r="R66">
            <v>0</v>
          </cell>
        </row>
        <row r="67">
          <cell r="A67" t="str">
            <v>2016:1:2:7:XINZHU_1_E</v>
          </cell>
          <cell r="B67" t="str">
            <v>+886972576526</v>
          </cell>
          <cell r="C67">
            <v>1</v>
          </cell>
          <cell r="D67">
            <v>0</v>
          </cell>
          <cell r="E67">
            <v>2</v>
          </cell>
          <cell r="F67">
            <v>2</v>
          </cell>
          <cell r="G67">
            <v>0</v>
          </cell>
          <cell r="H67">
            <v>0</v>
          </cell>
          <cell r="I67">
            <v>0</v>
          </cell>
          <cell r="J67">
            <v>6</v>
          </cell>
          <cell r="K67">
            <v>0</v>
          </cell>
          <cell r="L67">
            <v>3</v>
          </cell>
          <cell r="M67">
            <v>7</v>
          </cell>
          <cell r="N67">
            <v>4</v>
          </cell>
          <cell r="O67">
            <v>0</v>
          </cell>
          <cell r="P67">
            <v>1</v>
          </cell>
          <cell r="Q67">
            <v>0</v>
          </cell>
          <cell r="R67">
            <v>0</v>
          </cell>
        </row>
        <row r="68">
          <cell r="A68" t="str">
            <v>2016:1:2:7:XINZHU_1_S</v>
          </cell>
          <cell r="B68" t="str">
            <v>+886972576569</v>
          </cell>
          <cell r="C68">
            <v>0</v>
          </cell>
          <cell r="D68">
            <v>0</v>
          </cell>
          <cell r="E68">
            <v>3</v>
          </cell>
          <cell r="F68">
            <v>3</v>
          </cell>
          <cell r="G68">
            <v>0</v>
          </cell>
          <cell r="H68">
            <v>0</v>
          </cell>
          <cell r="I68">
            <v>0</v>
          </cell>
          <cell r="J68">
            <v>10</v>
          </cell>
          <cell r="K68">
            <v>0</v>
          </cell>
          <cell r="L68">
            <v>6</v>
          </cell>
          <cell r="M68">
            <v>5</v>
          </cell>
          <cell r="N68">
            <v>4</v>
          </cell>
          <cell r="O68">
            <v>0</v>
          </cell>
          <cell r="P68">
            <v>3</v>
          </cell>
          <cell r="Q68">
            <v>0</v>
          </cell>
          <cell r="R68">
            <v>0</v>
          </cell>
        </row>
        <row r="69">
          <cell r="A69" t="str">
            <v>2016:1:2:7:XINZHU_3_E</v>
          </cell>
          <cell r="B69" t="str">
            <v>+886972576563</v>
          </cell>
          <cell r="C69">
            <v>0</v>
          </cell>
          <cell r="D69">
            <v>1</v>
          </cell>
          <cell r="E69">
            <v>2</v>
          </cell>
          <cell r="F69">
            <v>2</v>
          </cell>
          <cell r="G69">
            <v>0</v>
          </cell>
          <cell r="H69">
            <v>0</v>
          </cell>
          <cell r="I69">
            <v>0</v>
          </cell>
          <cell r="J69">
            <v>6</v>
          </cell>
          <cell r="K69">
            <v>0</v>
          </cell>
          <cell r="L69">
            <v>5</v>
          </cell>
          <cell r="M69">
            <v>5</v>
          </cell>
          <cell r="N69">
            <v>3</v>
          </cell>
          <cell r="O69">
            <v>0</v>
          </cell>
          <cell r="P69">
            <v>2</v>
          </cell>
          <cell r="Q69">
            <v>0</v>
          </cell>
          <cell r="R69">
            <v>0</v>
          </cell>
        </row>
        <row r="70">
          <cell r="A70" t="str">
            <v>2016:1:2:7:XINZHU_3_S</v>
          </cell>
          <cell r="B70" t="str">
            <v>+886963660292</v>
          </cell>
          <cell r="C70">
            <v>1</v>
          </cell>
          <cell r="D70">
            <v>0</v>
          </cell>
          <cell r="E70">
            <v>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5</v>
          </cell>
          <cell r="K70">
            <v>0</v>
          </cell>
          <cell r="L70">
            <v>5</v>
          </cell>
          <cell r="M70">
            <v>6</v>
          </cell>
          <cell r="N70">
            <v>1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2016:1:2:7:XIZHI_A_E</v>
          </cell>
          <cell r="B71" t="str">
            <v>+886972576509</v>
          </cell>
          <cell r="C71">
            <v>0</v>
          </cell>
          <cell r="D71">
            <v>2</v>
          </cell>
          <cell r="E71">
            <v>1</v>
          </cell>
          <cell r="F71">
            <v>1</v>
          </cell>
          <cell r="G71">
            <v>0</v>
          </cell>
          <cell r="H71">
            <v>0</v>
          </cell>
          <cell r="I71">
            <v>0</v>
          </cell>
          <cell r="J71">
            <v>4</v>
          </cell>
          <cell r="K71">
            <v>0</v>
          </cell>
          <cell r="L71">
            <v>6</v>
          </cell>
          <cell r="M71">
            <v>1</v>
          </cell>
          <cell r="N71">
            <v>0</v>
          </cell>
          <cell r="O71">
            <v>0</v>
          </cell>
          <cell r="P71">
            <v>2</v>
          </cell>
          <cell r="Q71">
            <v>0</v>
          </cell>
          <cell r="R71">
            <v>0</v>
          </cell>
        </row>
        <row r="72">
          <cell r="A72" t="str">
            <v>2016:1:2:7:XIZHI_B_E</v>
          </cell>
          <cell r="B72" t="str">
            <v>+886972576156</v>
          </cell>
          <cell r="C72">
            <v>0</v>
          </cell>
          <cell r="D72">
            <v>0</v>
          </cell>
          <cell r="E72">
            <v>0</v>
          </cell>
          <cell r="F72">
            <v>2</v>
          </cell>
          <cell r="G72">
            <v>1</v>
          </cell>
          <cell r="H72">
            <v>0</v>
          </cell>
          <cell r="I72">
            <v>0</v>
          </cell>
          <cell r="J72">
            <v>5</v>
          </cell>
          <cell r="K72">
            <v>0</v>
          </cell>
          <cell r="L72">
            <v>5</v>
          </cell>
          <cell r="M72">
            <v>8</v>
          </cell>
          <cell r="N72">
            <v>1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A73" t="str">
            <v>2016:1:2:7:XIZHI_S</v>
          </cell>
          <cell r="B73" t="str">
            <v>+886963873617</v>
          </cell>
          <cell r="C73">
            <v>0</v>
          </cell>
          <cell r="D73">
            <v>0</v>
          </cell>
          <cell r="E73">
            <v>2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3</v>
          </cell>
          <cell r="K73">
            <v>0</v>
          </cell>
          <cell r="L73">
            <v>7</v>
          </cell>
          <cell r="M73">
            <v>6</v>
          </cell>
          <cell r="N73">
            <v>2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A74" t="str">
            <v>2016:1:2:7:YILAN_E</v>
          </cell>
          <cell r="B74" t="str">
            <v>+886972576558</v>
          </cell>
          <cell r="C74">
            <v>0</v>
          </cell>
          <cell r="D74">
            <v>0</v>
          </cell>
          <cell r="E74">
            <v>2</v>
          </cell>
          <cell r="F74">
            <v>2</v>
          </cell>
          <cell r="G74">
            <v>1</v>
          </cell>
          <cell r="H74">
            <v>0</v>
          </cell>
          <cell r="I74">
            <v>0</v>
          </cell>
          <cell r="J74">
            <v>6</v>
          </cell>
          <cell r="K74">
            <v>0</v>
          </cell>
          <cell r="L74">
            <v>4</v>
          </cell>
          <cell r="M74">
            <v>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2016:1:2:7:YILAN_S</v>
          </cell>
          <cell r="B75" t="str">
            <v>+886963917157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</v>
          </cell>
          <cell r="M75">
            <v>6</v>
          </cell>
          <cell r="N75">
            <v>4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 t="str">
            <v>2016:1:2:7:YONGHE_S</v>
          </cell>
          <cell r="B76" t="str">
            <v>+886972576513</v>
          </cell>
          <cell r="C76">
            <v>1</v>
          </cell>
          <cell r="D76">
            <v>0</v>
          </cell>
          <cell r="E76">
            <v>5</v>
          </cell>
          <cell r="F76">
            <v>3</v>
          </cell>
          <cell r="G76">
            <v>1</v>
          </cell>
          <cell r="H76">
            <v>0</v>
          </cell>
          <cell r="I76">
            <v>0</v>
          </cell>
          <cell r="J76">
            <v>15</v>
          </cell>
          <cell r="K76">
            <v>0</v>
          </cell>
          <cell r="L76">
            <v>6</v>
          </cell>
          <cell r="M76">
            <v>17</v>
          </cell>
          <cell r="N76">
            <v>7</v>
          </cell>
          <cell r="O76">
            <v>0</v>
          </cell>
          <cell r="P76">
            <v>4</v>
          </cell>
          <cell r="Q76">
            <v>0</v>
          </cell>
          <cell r="R76">
            <v>0</v>
          </cell>
        </row>
        <row r="77">
          <cell r="A77" t="str">
            <v>2016:1:2:7:YULI_E</v>
          </cell>
          <cell r="B77" t="str">
            <v>+886972576594</v>
          </cell>
          <cell r="C77">
            <v>0</v>
          </cell>
          <cell r="D77">
            <v>0</v>
          </cell>
          <cell r="E77">
            <v>1</v>
          </cell>
          <cell r="F77">
            <v>9</v>
          </cell>
          <cell r="G77">
            <v>0</v>
          </cell>
          <cell r="H77">
            <v>0</v>
          </cell>
          <cell r="I77">
            <v>0</v>
          </cell>
          <cell r="J77">
            <v>10</v>
          </cell>
          <cell r="K77">
            <v>0</v>
          </cell>
          <cell r="L77">
            <v>4</v>
          </cell>
          <cell r="M77">
            <v>7</v>
          </cell>
          <cell r="N77">
            <v>2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2016:1:2:7:YULI_S</v>
          </cell>
          <cell r="B78" t="str">
            <v>+886972576538</v>
          </cell>
          <cell r="C78">
            <v>0</v>
          </cell>
          <cell r="D78">
            <v>0</v>
          </cell>
          <cell r="E78">
            <v>0</v>
          </cell>
          <cell r="F78">
            <v>2</v>
          </cell>
          <cell r="G78">
            <v>1</v>
          </cell>
          <cell r="H78">
            <v>0</v>
          </cell>
          <cell r="I78">
            <v>0</v>
          </cell>
          <cell r="J78">
            <v>2</v>
          </cell>
          <cell r="K78">
            <v>0</v>
          </cell>
          <cell r="L78">
            <v>1</v>
          </cell>
          <cell r="M78">
            <v>7</v>
          </cell>
          <cell r="N78">
            <v>2</v>
          </cell>
          <cell r="O78">
            <v>0</v>
          </cell>
          <cell r="P78">
            <v>1</v>
          </cell>
          <cell r="Q78">
            <v>0</v>
          </cell>
          <cell r="R78">
            <v>0</v>
          </cell>
        </row>
        <row r="79">
          <cell r="A79" t="str">
            <v>2016:1:2:7:ZHONGHE_1_E</v>
          </cell>
          <cell r="B79" t="str">
            <v>+886972576514</v>
          </cell>
          <cell r="C79">
            <v>0</v>
          </cell>
          <cell r="D79">
            <v>0</v>
          </cell>
          <cell r="E79">
            <v>0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6</v>
          </cell>
          <cell r="K79">
            <v>0</v>
          </cell>
          <cell r="L79">
            <v>4</v>
          </cell>
          <cell r="M79">
            <v>3</v>
          </cell>
          <cell r="N79">
            <v>3</v>
          </cell>
          <cell r="O79">
            <v>0</v>
          </cell>
          <cell r="P79">
            <v>1</v>
          </cell>
          <cell r="Q79">
            <v>0</v>
          </cell>
          <cell r="R79">
            <v>0</v>
          </cell>
        </row>
        <row r="80">
          <cell r="A80" t="str">
            <v>2016:1:2:7:ZHONGHE_2_E</v>
          </cell>
          <cell r="B80" t="str">
            <v>+886972576511</v>
          </cell>
          <cell r="C80">
            <v>0</v>
          </cell>
          <cell r="D80">
            <v>0</v>
          </cell>
          <cell r="E80">
            <v>0</v>
          </cell>
          <cell r="F80">
            <v>7</v>
          </cell>
          <cell r="G80">
            <v>0</v>
          </cell>
          <cell r="H80">
            <v>0</v>
          </cell>
          <cell r="I80">
            <v>0</v>
          </cell>
          <cell r="J80">
            <v>7</v>
          </cell>
          <cell r="K80">
            <v>0</v>
          </cell>
          <cell r="L80">
            <v>3</v>
          </cell>
          <cell r="M80">
            <v>5</v>
          </cell>
          <cell r="N80">
            <v>2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2016:1:2:7:ZHONGHE_2_S</v>
          </cell>
          <cell r="B81" t="str">
            <v>+886963535582</v>
          </cell>
          <cell r="C81">
            <v>0</v>
          </cell>
          <cell r="D81">
            <v>1</v>
          </cell>
          <cell r="E81">
            <v>2</v>
          </cell>
          <cell r="F81">
            <v>2</v>
          </cell>
          <cell r="G81">
            <v>0</v>
          </cell>
          <cell r="H81">
            <v>0</v>
          </cell>
          <cell r="I81">
            <v>0</v>
          </cell>
          <cell r="J81">
            <v>5</v>
          </cell>
          <cell r="K81">
            <v>0</v>
          </cell>
          <cell r="L81">
            <v>2</v>
          </cell>
          <cell r="M81">
            <v>4</v>
          </cell>
          <cell r="N81">
            <v>2</v>
          </cell>
          <cell r="O81">
            <v>0</v>
          </cell>
          <cell r="P81">
            <v>3</v>
          </cell>
          <cell r="Q81">
            <v>0</v>
          </cell>
          <cell r="R81">
            <v>0</v>
          </cell>
        </row>
        <row r="82">
          <cell r="A82" t="str">
            <v>2016:1:2:7:ZHONGLI_1_S</v>
          </cell>
          <cell r="B82" t="str">
            <v>+886972576581</v>
          </cell>
          <cell r="C82">
            <v>0</v>
          </cell>
          <cell r="D82">
            <v>0</v>
          </cell>
          <cell r="E82">
            <v>1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4</v>
          </cell>
          <cell r="K82">
            <v>0</v>
          </cell>
          <cell r="L82">
            <v>4</v>
          </cell>
          <cell r="M82">
            <v>2</v>
          </cell>
          <cell r="N82">
            <v>2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</row>
        <row r="83">
          <cell r="A83" t="str">
            <v>2016:1:2:7:ZHONGLI_2_E</v>
          </cell>
          <cell r="B83" t="str">
            <v>+886972576584</v>
          </cell>
          <cell r="C83">
            <v>0</v>
          </cell>
          <cell r="D83">
            <v>0</v>
          </cell>
          <cell r="E83">
            <v>0</v>
          </cell>
          <cell r="F83">
            <v>4</v>
          </cell>
          <cell r="G83">
            <v>0</v>
          </cell>
          <cell r="H83">
            <v>0</v>
          </cell>
          <cell r="I83">
            <v>0</v>
          </cell>
          <cell r="J83">
            <v>6</v>
          </cell>
          <cell r="K83">
            <v>0</v>
          </cell>
          <cell r="L83">
            <v>5</v>
          </cell>
          <cell r="M83">
            <v>7</v>
          </cell>
          <cell r="N83">
            <v>2</v>
          </cell>
          <cell r="O83">
            <v>0</v>
          </cell>
          <cell r="P83">
            <v>2</v>
          </cell>
          <cell r="Q83">
            <v>0</v>
          </cell>
          <cell r="R83">
            <v>0</v>
          </cell>
        </row>
        <row r="84">
          <cell r="A84" t="str">
            <v>2016:1:2:7:ZHONGLI_E</v>
          </cell>
          <cell r="B84" t="str">
            <v>+886972576568</v>
          </cell>
          <cell r="C84">
            <v>0</v>
          </cell>
          <cell r="D84">
            <v>0</v>
          </cell>
          <cell r="E84">
            <v>0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7</v>
          </cell>
          <cell r="K84">
            <v>0</v>
          </cell>
          <cell r="L84">
            <v>4</v>
          </cell>
          <cell r="M84">
            <v>5</v>
          </cell>
          <cell r="N84">
            <v>2</v>
          </cell>
          <cell r="O84">
            <v>0</v>
          </cell>
          <cell r="P84">
            <v>6</v>
          </cell>
          <cell r="Q84">
            <v>0</v>
          </cell>
          <cell r="R84">
            <v>0</v>
          </cell>
        </row>
        <row r="85">
          <cell r="A85" t="str">
            <v>2016:1:2:7:ZHUBEI_1_E</v>
          </cell>
          <cell r="B85" t="str">
            <v>+886972576582</v>
          </cell>
          <cell r="C85">
            <v>1</v>
          </cell>
          <cell r="D85">
            <v>0</v>
          </cell>
          <cell r="E85">
            <v>2</v>
          </cell>
          <cell r="F85">
            <v>5</v>
          </cell>
          <cell r="G85">
            <v>0</v>
          </cell>
          <cell r="H85">
            <v>0</v>
          </cell>
          <cell r="I85">
            <v>0</v>
          </cell>
          <cell r="J85">
            <v>8</v>
          </cell>
          <cell r="K85">
            <v>0</v>
          </cell>
          <cell r="L85">
            <v>5</v>
          </cell>
          <cell r="M85">
            <v>6</v>
          </cell>
          <cell r="N85">
            <v>3</v>
          </cell>
          <cell r="O85">
            <v>0</v>
          </cell>
          <cell r="P85">
            <v>2</v>
          </cell>
          <cell r="Q85">
            <v>0</v>
          </cell>
          <cell r="R85">
            <v>0</v>
          </cell>
        </row>
        <row r="86">
          <cell r="A86" t="str">
            <v>2016:1:2:7:ZHUBEI_1_S</v>
          </cell>
          <cell r="B86" t="str">
            <v>+886972576540</v>
          </cell>
          <cell r="C86">
            <v>2</v>
          </cell>
          <cell r="D86">
            <v>1</v>
          </cell>
          <cell r="E86">
            <v>0</v>
          </cell>
          <cell r="F86">
            <v>1</v>
          </cell>
          <cell r="G86">
            <v>2</v>
          </cell>
          <cell r="H86">
            <v>0</v>
          </cell>
          <cell r="I86">
            <v>0</v>
          </cell>
          <cell r="J86">
            <v>4</v>
          </cell>
          <cell r="K86">
            <v>0</v>
          </cell>
          <cell r="L86">
            <v>6</v>
          </cell>
          <cell r="M86">
            <v>8</v>
          </cell>
          <cell r="N86">
            <v>10</v>
          </cell>
          <cell r="O86">
            <v>0</v>
          </cell>
          <cell r="P86">
            <v>4</v>
          </cell>
          <cell r="Q86">
            <v>0</v>
          </cell>
          <cell r="R86">
            <v>0</v>
          </cell>
        </row>
        <row r="87">
          <cell r="A87" t="str">
            <v>2016:1:2:7:ZHUBEI_2_E</v>
          </cell>
          <cell r="B87" t="str">
            <v>+886972576583</v>
          </cell>
          <cell r="C87">
            <v>1</v>
          </cell>
          <cell r="D87">
            <v>0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2</v>
          </cell>
          <cell r="K87">
            <v>0</v>
          </cell>
          <cell r="L87">
            <v>5</v>
          </cell>
          <cell r="M87">
            <v>6</v>
          </cell>
          <cell r="N87">
            <v>0</v>
          </cell>
          <cell r="O87">
            <v>0</v>
          </cell>
          <cell r="P87">
            <v>3</v>
          </cell>
          <cell r="Q87">
            <v>0</v>
          </cell>
          <cell r="R87">
            <v>0</v>
          </cell>
        </row>
        <row r="88">
          <cell r="A88" t="str">
            <v>2016:1:2:7:ZHUBEI_2_S</v>
          </cell>
          <cell r="B88" t="str">
            <v>+886972576574</v>
          </cell>
          <cell r="C88">
            <v>0</v>
          </cell>
          <cell r="D88">
            <v>0</v>
          </cell>
          <cell r="E88">
            <v>1</v>
          </cell>
          <cell r="F88">
            <v>3</v>
          </cell>
          <cell r="G88">
            <v>0</v>
          </cell>
          <cell r="H88">
            <v>0</v>
          </cell>
          <cell r="I88">
            <v>0</v>
          </cell>
          <cell r="J88">
            <v>4</v>
          </cell>
          <cell r="K88">
            <v>0</v>
          </cell>
          <cell r="L88">
            <v>4</v>
          </cell>
          <cell r="M88">
            <v>7</v>
          </cell>
          <cell r="N88">
            <v>2</v>
          </cell>
          <cell r="O88">
            <v>0</v>
          </cell>
          <cell r="P88">
            <v>1</v>
          </cell>
          <cell r="Q88">
            <v>0</v>
          </cell>
          <cell r="R88">
            <v>0</v>
          </cell>
        </row>
        <row r="89">
          <cell r="A89" t="str">
            <v>2016:1:2:7:ZHUDONG_E</v>
          </cell>
          <cell r="B89" t="str">
            <v>+886972576528</v>
          </cell>
          <cell r="C89">
            <v>0</v>
          </cell>
          <cell r="D89">
            <v>0</v>
          </cell>
          <cell r="E89">
            <v>0</v>
          </cell>
          <cell r="F89">
            <v>2</v>
          </cell>
          <cell r="G89">
            <v>1</v>
          </cell>
          <cell r="H89">
            <v>0</v>
          </cell>
          <cell r="I89">
            <v>0</v>
          </cell>
          <cell r="J89">
            <v>2</v>
          </cell>
          <cell r="K89">
            <v>0</v>
          </cell>
          <cell r="L89">
            <v>0</v>
          </cell>
          <cell r="M89">
            <v>3</v>
          </cell>
          <cell r="N89">
            <v>2</v>
          </cell>
          <cell r="O89">
            <v>0</v>
          </cell>
          <cell r="P89">
            <v>5</v>
          </cell>
          <cell r="Q89">
            <v>0</v>
          </cell>
          <cell r="R89">
            <v>0</v>
          </cell>
        </row>
        <row r="90">
          <cell r="A90" t="str">
            <v>2016:1:2:7:ZHUDONG_S</v>
          </cell>
          <cell r="B90" t="str">
            <v>+886912576094</v>
          </cell>
          <cell r="C90">
            <v>2</v>
          </cell>
          <cell r="D90">
            <v>0</v>
          </cell>
          <cell r="E90">
            <v>2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6</v>
          </cell>
          <cell r="K90">
            <v>0</v>
          </cell>
          <cell r="L90">
            <v>6</v>
          </cell>
          <cell r="M90">
            <v>4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R90">
            <v>0</v>
          </cell>
        </row>
        <row r="91">
          <cell r="A91" t="str">
            <v>2016:1:2:7:ZHUNAN_E</v>
          </cell>
          <cell r="B91" t="str">
            <v>+886963761862</v>
          </cell>
          <cell r="C91">
            <v>1</v>
          </cell>
          <cell r="D91">
            <v>0</v>
          </cell>
          <cell r="E91">
            <v>0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4</v>
          </cell>
          <cell r="K91">
            <v>0</v>
          </cell>
          <cell r="L91">
            <v>3</v>
          </cell>
          <cell r="M91">
            <v>12</v>
          </cell>
          <cell r="N91">
            <v>2</v>
          </cell>
          <cell r="O91">
            <v>0</v>
          </cell>
          <cell r="P91">
            <v>1</v>
          </cell>
          <cell r="Q91">
            <v>0</v>
          </cell>
          <cell r="R91">
            <v>0</v>
          </cell>
        </row>
        <row r="92">
          <cell r="A92" t="str">
            <v>2016:1:2:7:ZHUNAN_S</v>
          </cell>
          <cell r="B92" t="str">
            <v>+886972576155</v>
          </cell>
          <cell r="C92">
            <v>0</v>
          </cell>
          <cell r="D92">
            <v>1</v>
          </cell>
          <cell r="E92">
            <v>1</v>
          </cell>
          <cell r="F92">
            <v>4</v>
          </cell>
          <cell r="G92">
            <v>0</v>
          </cell>
          <cell r="H92">
            <v>0</v>
          </cell>
          <cell r="I92">
            <v>0</v>
          </cell>
          <cell r="J92">
            <v>7</v>
          </cell>
          <cell r="K92">
            <v>0</v>
          </cell>
          <cell r="L92">
            <v>5</v>
          </cell>
          <cell r="M92">
            <v>5</v>
          </cell>
          <cell r="N92">
            <v>6</v>
          </cell>
          <cell r="O92">
            <v>0</v>
          </cell>
          <cell r="P92">
            <v>3</v>
          </cell>
          <cell r="Q92">
            <v>0</v>
          </cell>
          <cell r="R92">
            <v>0</v>
          </cell>
        </row>
        <row r="93">
          <cell r="A93" t="str">
            <v>2016:1:2:7:ZHUWEI_E</v>
          </cell>
          <cell r="B93" t="str">
            <v>+886912576043</v>
          </cell>
          <cell r="C93">
            <v>1</v>
          </cell>
          <cell r="D93">
            <v>0</v>
          </cell>
          <cell r="E93">
            <v>1</v>
          </cell>
          <cell r="F93">
            <v>2</v>
          </cell>
          <cell r="G93">
            <v>0</v>
          </cell>
          <cell r="H93">
            <v>0</v>
          </cell>
          <cell r="I93">
            <v>0</v>
          </cell>
          <cell r="J93">
            <v>4</v>
          </cell>
          <cell r="K93">
            <v>0</v>
          </cell>
          <cell r="L93">
            <v>0</v>
          </cell>
          <cell r="M93">
            <v>6</v>
          </cell>
          <cell r="N93">
            <v>2</v>
          </cell>
          <cell r="O93">
            <v>0</v>
          </cell>
          <cell r="P93">
            <v>1</v>
          </cell>
          <cell r="Q93">
            <v>0</v>
          </cell>
          <cell r="R93">
            <v>0</v>
          </cell>
        </row>
        <row r="94">
          <cell r="A94" t="str">
            <v>2016:1:4:7:ANKANG_E</v>
          </cell>
          <cell r="B94" t="str">
            <v>+886972576529</v>
          </cell>
          <cell r="C94">
            <v>0</v>
          </cell>
          <cell r="D94">
            <v>0</v>
          </cell>
          <cell r="E94">
            <v>1</v>
          </cell>
          <cell r="F94">
            <v>2</v>
          </cell>
          <cell r="G94">
            <v>1</v>
          </cell>
          <cell r="H94">
            <v>0</v>
          </cell>
          <cell r="I94">
            <v>0</v>
          </cell>
          <cell r="J94">
            <v>3</v>
          </cell>
          <cell r="K94">
            <v>4</v>
          </cell>
          <cell r="L94">
            <v>9</v>
          </cell>
          <cell r="M94">
            <v>8</v>
          </cell>
          <cell r="N94">
            <v>2</v>
          </cell>
          <cell r="O94">
            <v>0</v>
          </cell>
          <cell r="P94">
            <v>4</v>
          </cell>
          <cell r="Q94">
            <v>1</v>
          </cell>
          <cell r="R94">
            <v>0</v>
          </cell>
        </row>
        <row r="95">
          <cell r="A95" t="str">
            <v>2016:1:4:7:ASSISTANTS</v>
          </cell>
          <cell r="B95" t="str">
            <v>+886972576500</v>
          </cell>
          <cell r="C95">
            <v>0</v>
          </cell>
          <cell r="D95">
            <v>0</v>
          </cell>
          <cell r="E95">
            <v>7</v>
          </cell>
          <cell r="F95">
            <v>3</v>
          </cell>
          <cell r="G95">
            <v>0</v>
          </cell>
          <cell r="H95">
            <v>0</v>
          </cell>
          <cell r="I95">
            <v>0</v>
          </cell>
          <cell r="J95">
            <v>18</v>
          </cell>
          <cell r="K95">
            <v>5</v>
          </cell>
          <cell r="L95">
            <v>15</v>
          </cell>
          <cell r="M95">
            <v>13</v>
          </cell>
          <cell r="N95">
            <v>9</v>
          </cell>
          <cell r="O95">
            <v>0</v>
          </cell>
          <cell r="P95">
            <v>2</v>
          </cell>
          <cell r="Q95">
            <v>1</v>
          </cell>
          <cell r="R95">
            <v>0</v>
          </cell>
        </row>
        <row r="96">
          <cell r="A96" t="str">
            <v>2016:1:4:7:BADE_A_E</v>
          </cell>
          <cell r="B96" t="str">
            <v>+886912576044</v>
          </cell>
          <cell r="C96">
            <v>0</v>
          </cell>
          <cell r="D96">
            <v>0</v>
          </cell>
          <cell r="E96">
            <v>2</v>
          </cell>
          <cell r="F96">
            <v>4</v>
          </cell>
          <cell r="G96">
            <v>0</v>
          </cell>
          <cell r="H96">
            <v>0</v>
          </cell>
          <cell r="I96">
            <v>0</v>
          </cell>
          <cell r="J96">
            <v>7</v>
          </cell>
          <cell r="K96">
            <v>0</v>
          </cell>
          <cell r="L96">
            <v>7</v>
          </cell>
          <cell r="M96">
            <v>8</v>
          </cell>
          <cell r="N96">
            <v>6</v>
          </cell>
          <cell r="O96">
            <v>0</v>
          </cell>
          <cell r="P96">
            <v>8</v>
          </cell>
          <cell r="Q96">
            <v>0</v>
          </cell>
          <cell r="R96">
            <v>0</v>
          </cell>
        </row>
        <row r="97">
          <cell r="A97" t="str">
            <v>2016:1:4:7:BADE_B_E</v>
          </cell>
          <cell r="B97" t="str">
            <v>+886972939022</v>
          </cell>
          <cell r="C97">
            <v>0</v>
          </cell>
          <cell r="D97">
            <v>1</v>
          </cell>
          <cell r="E97">
            <v>4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  <cell r="J97">
            <v>10</v>
          </cell>
          <cell r="K97">
            <v>2</v>
          </cell>
          <cell r="L97">
            <v>8</v>
          </cell>
          <cell r="M97">
            <v>9</v>
          </cell>
          <cell r="N97">
            <v>5</v>
          </cell>
          <cell r="O97">
            <v>0</v>
          </cell>
          <cell r="P97">
            <v>2</v>
          </cell>
          <cell r="Q97">
            <v>2</v>
          </cell>
          <cell r="R97">
            <v>0</v>
          </cell>
        </row>
        <row r="98">
          <cell r="A98" t="str">
            <v>2016:1:4:7:BADE_S</v>
          </cell>
          <cell r="B98" t="str">
            <v>+886912576049</v>
          </cell>
          <cell r="C98">
            <v>1</v>
          </cell>
          <cell r="D98">
            <v>0</v>
          </cell>
          <cell r="E98">
            <v>0</v>
          </cell>
          <cell r="F98">
            <v>2</v>
          </cell>
          <cell r="G98">
            <v>1</v>
          </cell>
          <cell r="H98">
            <v>0</v>
          </cell>
          <cell r="I98">
            <v>0</v>
          </cell>
          <cell r="J98">
            <v>3</v>
          </cell>
          <cell r="K98">
            <v>1</v>
          </cell>
          <cell r="L98">
            <v>4</v>
          </cell>
          <cell r="M98">
            <v>9</v>
          </cell>
          <cell r="N98">
            <v>4</v>
          </cell>
          <cell r="O98">
            <v>0</v>
          </cell>
          <cell r="P98">
            <v>3</v>
          </cell>
          <cell r="Q98">
            <v>0</v>
          </cell>
          <cell r="R98">
            <v>0</v>
          </cell>
        </row>
        <row r="99">
          <cell r="A99" t="str">
            <v>2016:1:4:7:BANQIAO_S</v>
          </cell>
          <cell r="B99" t="str">
            <v>+886972961085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2</v>
          </cell>
          <cell r="K99">
            <v>0</v>
          </cell>
          <cell r="L99">
            <v>5</v>
          </cell>
          <cell r="M99">
            <v>24</v>
          </cell>
          <cell r="N99">
            <v>3</v>
          </cell>
          <cell r="O99">
            <v>0</v>
          </cell>
          <cell r="P99">
            <v>1</v>
          </cell>
          <cell r="Q99">
            <v>1</v>
          </cell>
          <cell r="R99">
            <v>0</v>
          </cell>
        </row>
        <row r="100">
          <cell r="A100" t="str">
            <v>2016:1:4:7:BEITOU_E</v>
          </cell>
          <cell r="B100" t="str">
            <v>+886972576546</v>
          </cell>
          <cell r="C100">
            <v>0</v>
          </cell>
          <cell r="D100">
            <v>0</v>
          </cell>
          <cell r="E100">
            <v>0</v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1</v>
          </cell>
          <cell r="K100">
            <v>2</v>
          </cell>
          <cell r="L100">
            <v>4</v>
          </cell>
          <cell r="M100">
            <v>3</v>
          </cell>
          <cell r="N100">
            <v>3</v>
          </cell>
          <cell r="O100">
            <v>0</v>
          </cell>
          <cell r="P100">
            <v>8</v>
          </cell>
          <cell r="Q100">
            <v>1</v>
          </cell>
          <cell r="R100">
            <v>0</v>
          </cell>
        </row>
        <row r="101">
          <cell r="A101" t="str">
            <v>2016:1:4:7:BEITOU_S</v>
          </cell>
          <cell r="B101" t="str">
            <v>+886963790682</v>
          </cell>
          <cell r="C101">
            <v>0</v>
          </cell>
          <cell r="D101">
            <v>0</v>
          </cell>
          <cell r="E101">
            <v>3</v>
          </cell>
          <cell r="F101">
            <v>4</v>
          </cell>
          <cell r="G101">
            <v>0</v>
          </cell>
          <cell r="H101">
            <v>0</v>
          </cell>
          <cell r="I101">
            <v>0</v>
          </cell>
          <cell r="J101">
            <v>9</v>
          </cell>
          <cell r="K101">
            <v>3</v>
          </cell>
          <cell r="L101">
            <v>13</v>
          </cell>
          <cell r="M101">
            <v>18</v>
          </cell>
          <cell r="N101">
            <v>9</v>
          </cell>
          <cell r="O101">
            <v>0</v>
          </cell>
          <cell r="P101">
            <v>7</v>
          </cell>
          <cell r="Q101">
            <v>5</v>
          </cell>
          <cell r="R101">
            <v>0</v>
          </cell>
        </row>
        <row r="102">
          <cell r="A102" t="str">
            <v>2016:1:4:7:DANFENG_E</v>
          </cell>
          <cell r="B102" t="str">
            <v>+886972576517</v>
          </cell>
          <cell r="C102">
            <v>0</v>
          </cell>
          <cell r="D102">
            <v>2</v>
          </cell>
          <cell r="E102">
            <v>3</v>
          </cell>
          <cell r="F102">
            <v>3</v>
          </cell>
          <cell r="G102">
            <v>0</v>
          </cell>
          <cell r="H102">
            <v>1</v>
          </cell>
          <cell r="I102">
            <v>1</v>
          </cell>
          <cell r="J102">
            <v>8</v>
          </cell>
          <cell r="K102">
            <v>2</v>
          </cell>
          <cell r="L102">
            <v>7</v>
          </cell>
          <cell r="M102">
            <v>3</v>
          </cell>
          <cell r="N102">
            <v>1</v>
          </cell>
          <cell r="O102">
            <v>0</v>
          </cell>
          <cell r="P102">
            <v>6</v>
          </cell>
          <cell r="Q102">
            <v>3</v>
          </cell>
          <cell r="R102">
            <v>0</v>
          </cell>
        </row>
        <row r="103">
          <cell r="A103" t="str">
            <v>2016:1:4:7:DANSHUI_E</v>
          </cell>
          <cell r="B103" t="str">
            <v>+886963938175</v>
          </cell>
          <cell r="C103">
            <v>1</v>
          </cell>
          <cell r="D103">
            <v>1</v>
          </cell>
          <cell r="E103">
            <v>1</v>
          </cell>
          <cell r="F103">
            <v>3</v>
          </cell>
          <cell r="G103">
            <v>1</v>
          </cell>
          <cell r="H103">
            <v>0</v>
          </cell>
          <cell r="I103">
            <v>0</v>
          </cell>
          <cell r="J103">
            <v>6</v>
          </cell>
          <cell r="K103">
            <v>1</v>
          </cell>
          <cell r="L103">
            <v>9</v>
          </cell>
          <cell r="M103">
            <v>8</v>
          </cell>
          <cell r="N103">
            <v>3</v>
          </cell>
          <cell r="O103">
            <v>0</v>
          </cell>
          <cell r="P103">
            <v>2</v>
          </cell>
          <cell r="Q103">
            <v>2</v>
          </cell>
          <cell r="R103">
            <v>0</v>
          </cell>
        </row>
        <row r="104">
          <cell r="A104" t="str">
            <v>2016:1:4:7:GUISHAN_E</v>
          </cell>
          <cell r="B104" t="str">
            <v>+886972576585</v>
          </cell>
          <cell r="C104">
            <v>0</v>
          </cell>
          <cell r="D104">
            <v>0</v>
          </cell>
          <cell r="E104">
            <v>4</v>
          </cell>
          <cell r="F104">
            <v>2</v>
          </cell>
          <cell r="G104">
            <v>0</v>
          </cell>
          <cell r="H104">
            <v>1</v>
          </cell>
          <cell r="I104">
            <v>1</v>
          </cell>
          <cell r="J104">
            <v>12</v>
          </cell>
          <cell r="K104">
            <v>1</v>
          </cell>
          <cell r="L104">
            <v>8</v>
          </cell>
          <cell r="M104">
            <v>9</v>
          </cell>
          <cell r="N104">
            <v>4</v>
          </cell>
          <cell r="O104">
            <v>0</v>
          </cell>
          <cell r="P104">
            <v>2</v>
          </cell>
          <cell r="Q104">
            <v>0</v>
          </cell>
          <cell r="R104">
            <v>0</v>
          </cell>
        </row>
        <row r="105">
          <cell r="A105" t="str">
            <v>2016:1:4:7:HUALIAN_1_E</v>
          </cell>
          <cell r="B105" t="str">
            <v>+886972576536</v>
          </cell>
          <cell r="C105">
            <v>0</v>
          </cell>
          <cell r="D105">
            <v>0</v>
          </cell>
          <cell r="E105">
            <v>2</v>
          </cell>
          <cell r="F105">
            <v>3</v>
          </cell>
          <cell r="G105">
            <v>1</v>
          </cell>
          <cell r="H105">
            <v>0</v>
          </cell>
          <cell r="I105">
            <v>0</v>
          </cell>
          <cell r="J105">
            <v>6</v>
          </cell>
          <cell r="K105">
            <v>0</v>
          </cell>
          <cell r="L105">
            <v>9</v>
          </cell>
          <cell r="M105">
            <v>16</v>
          </cell>
          <cell r="N105">
            <v>6</v>
          </cell>
          <cell r="O105">
            <v>0</v>
          </cell>
          <cell r="P105">
            <v>5</v>
          </cell>
          <cell r="Q105">
            <v>0</v>
          </cell>
          <cell r="R105">
            <v>0</v>
          </cell>
        </row>
        <row r="106">
          <cell r="A106" t="str">
            <v>2016:1:4:7:HUALIAN_1_S</v>
          </cell>
          <cell r="B106" t="str">
            <v>+886972576512</v>
          </cell>
          <cell r="C106">
            <v>0</v>
          </cell>
          <cell r="D106">
            <v>0</v>
          </cell>
          <cell r="E106">
            <v>3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5</v>
          </cell>
          <cell r="K106">
            <v>3</v>
          </cell>
          <cell r="L106">
            <v>11</v>
          </cell>
          <cell r="M106">
            <v>26</v>
          </cell>
          <cell r="N106">
            <v>9</v>
          </cell>
          <cell r="O106">
            <v>0</v>
          </cell>
          <cell r="P106">
            <v>4</v>
          </cell>
          <cell r="Q106">
            <v>3</v>
          </cell>
          <cell r="R106">
            <v>0</v>
          </cell>
        </row>
        <row r="107">
          <cell r="A107" t="str">
            <v>2016:1:4:7:HUALIAN_3_A_E</v>
          </cell>
          <cell r="B107" t="str">
            <v>+886963832102</v>
          </cell>
          <cell r="C107">
            <v>0</v>
          </cell>
          <cell r="D107">
            <v>0</v>
          </cell>
          <cell r="E107">
            <v>3</v>
          </cell>
          <cell r="F107">
            <v>0</v>
          </cell>
          <cell r="G107">
            <v>1</v>
          </cell>
          <cell r="H107">
            <v>0</v>
          </cell>
          <cell r="I107">
            <v>0</v>
          </cell>
          <cell r="J107">
            <v>4</v>
          </cell>
          <cell r="K107">
            <v>1</v>
          </cell>
          <cell r="L107">
            <v>4</v>
          </cell>
          <cell r="M107">
            <v>6</v>
          </cell>
          <cell r="N107">
            <v>5</v>
          </cell>
          <cell r="O107">
            <v>0</v>
          </cell>
          <cell r="P107">
            <v>2</v>
          </cell>
          <cell r="Q107">
            <v>1</v>
          </cell>
          <cell r="R107">
            <v>0</v>
          </cell>
        </row>
        <row r="108">
          <cell r="A108" t="str">
            <v>2016:1:4:7:HUALIAN_3_B_E</v>
          </cell>
          <cell r="B108" t="str">
            <v>+886965118137</v>
          </cell>
          <cell r="C108">
            <v>0</v>
          </cell>
          <cell r="D108">
            <v>0</v>
          </cell>
          <cell r="E108">
            <v>3</v>
          </cell>
          <cell r="F108">
            <v>6</v>
          </cell>
          <cell r="G108">
            <v>0</v>
          </cell>
          <cell r="H108">
            <v>0</v>
          </cell>
          <cell r="I108">
            <v>0</v>
          </cell>
          <cell r="J108">
            <v>9</v>
          </cell>
          <cell r="K108">
            <v>1</v>
          </cell>
          <cell r="L108">
            <v>9</v>
          </cell>
          <cell r="M108">
            <v>3</v>
          </cell>
          <cell r="N108">
            <v>3</v>
          </cell>
          <cell r="O108">
            <v>0</v>
          </cell>
          <cell r="P108">
            <v>5</v>
          </cell>
          <cell r="Q108">
            <v>1</v>
          </cell>
          <cell r="R108">
            <v>0</v>
          </cell>
        </row>
        <row r="109">
          <cell r="A109" t="str">
            <v>2016:1:4:7:HUALIAN_3_S</v>
          </cell>
          <cell r="B109" t="str">
            <v>+886972576591</v>
          </cell>
          <cell r="C109">
            <v>0</v>
          </cell>
          <cell r="D109">
            <v>0</v>
          </cell>
          <cell r="E109">
            <v>0</v>
          </cell>
          <cell r="F109">
            <v>3</v>
          </cell>
          <cell r="G109">
            <v>0</v>
          </cell>
          <cell r="H109">
            <v>1</v>
          </cell>
          <cell r="I109">
            <v>1</v>
          </cell>
          <cell r="J109">
            <v>5</v>
          </cell>
          <cell r="K109">
            <v>1</v>
          </cell>
          <cell r="L109">
            <v>8</v>
          </cell>
          <cell r="M109">
            <v>11</v>
          </cell>
          <cell r="N109">
            <v>7</v>
          </cell>
          <cell r="O109">
            <v>0</v>
          </cell>
          <cell r="P109">
            <v>6</v>
          </cell>
          <cell r="Q109">
            <v>2</v>
          </cell>
          <cell r="R109">
            <v>0</v>
          </cell>
        </row>
        <row r="110">
          <cell r="A110" t="str">
            <v>2016:1:4:7:JIAN_E</v>
          </cell>
          <cell r="B110" t="str">
            <v>+886972576592</v>
          </cell>
          <cell r="C110">
            <v>0</v>
          </cell>
          <cell r="D110">
            <v>1</v>
          </cell>
          <cell r="E110">
            <v>1</v>
          </cell>
          <cell r="F110">
            <v>2</v>
          </cell>
          <cell r="G110">
            <v>1</v>
          </cell>
          <cell r="H110">
            <v>0</v>
          </cell>
          <cell r="I110">
            <v>0</v>
          </cell>
          <cell r="J110">
            <v>7</v>
          </cell>
          <cell r="K110">
            <v>1</v>
          </cell>
          <cell r="L110">
            <v>7</v>
          </cell>
          <cell r="M110">
            <v>8</v>
          </cell>
          <cell r="N110">
            <v>6</v>
          </cell>
          <cell r="O110">
            <v>0</v>
          </cell>
          <cell r="P110">
            <v>8</v>
          </cell>
          <cell r="Q110">
            <v>0</v>
          </cell>
          <cell r="R110">
            <v>0</v>
          </cell>
        </row>
        <row r="111">
          <cell r="A111" t="str">
            <v>2016:1:4:7:JILONG_A_E</v>
          </cell>
          <cell r="B111" t="str">
            <v>+886972576520</v>
          </cell>
          <cell r="C111">
            <v>0</v>
          </cell>
          <cell r="D111">
            <v>0</v>
          </cell>
          <cell r="E111">
            <v>2</v>
          </cell>
          <cell r="F111">
            <v>5</v>
          </cell>
          <cell r="G111">
            <v>4</v>
          </cell>
          <cell r="H111">
            <v>0</v>
          </cell>
          <cell r="I111">
            <v>0</v>
          </cell>
          <cell r="J111">
            <v>7</v>
          </cell>
          <cell r="K111">
            <v>3</v>
          </cell>
          <cell r="L111">
            <v>9</v>
          </cell>
          <cell r="M111">
            <v>5</v>
          </cell>
          <cell r="N111">
            <v>4</v>
          </cell>
          <cell r="O111">
            <v>0</v>
          </cell>
          <cell r="P111">
            <v>8</v>
          </cell>
          <cell r="Q111">
            <v>0</v>
          </cell>
          <cell r="R111">
            <v>0</v>
          </cell>
        </row>
        <row r="112">
          <cell r="A112" t="str">
            <v>2016:1:4:7:JILONG_B_E</v>
          </cell>
          <cell r="B112" t="str">
            <v>+886972987783</v>
          </cell>
          <cell r="C112">
            <v>0</v>
          </cell>
          <cell r="D112">
            <v>0</v>
          </cell>
          <cell r="E112">
            <v>0</v>
          </cell>
          <cell r="F112">
            <v>3</v>
          </cell>
          <cell r="G112">
            <v>0</v>
          </cell>
          <cell r="H112">
            <v>0</v>
          </cell>
          <cell r="I112">
            <v>0</v>
          </cell>
          <cell r="J112">
            <v>3</v>
          </cell>
          <cell r="K112">
            <v>5</v>
          </cell>
          <cell r="L112">
            <v>5</v>
          </cell>
          <cell r="M112">
            <v>3</v>
          </cell>
          <cell r="N112">
            <v>3</v>
          </cell>
          <cell r="O112">
            <v>0</v>
          </cell>
          <cell r="P112">
            <v>16</v>
          </cell>
          <cell r="Q112">
            <v>5</v>
          </cell>
          <cell r="R112">
            <v>0</v>
          </cell>
        </row>
        <row r="113">
          <cell r="A113" t="str">
            <v>2016:1:4:7:JINGXIN_E</v>
          </cell>
          <cell r="B113" t="str">
            <v>+886972576508</v>
          </cell>
          <cell r="C113">
            <v>0</v>
          </cell>
          <cell r="D113">
            <v>0</v>
          </cell>
          <cell r="E113">
            <v>2</v>
          </cell>
          <cell r="F113">
            <v>6</v>
          </cell>
          <cell r="G113">
            <v>10</v>
          </cell>
          <cell r="H113">
            <v>0</v>
          </cell>
          <cell r="I113">
            <v>0</v>
          </cell>
          <cell r="J113">
            <v>13</v>
          </cell>
          <cell r="K113">
            <v>3</v>
          </cell>
          <cell r="L113">
            <v>10</v>
          </cell>
          <cell r="M113">
            <v>19</v>
          </cell>
          <cell r="N113">
            <v>14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A114" t="str">
            <v>2016:1:4:7:JINGXIN_S</v>
          </cell>
          <cell r="B114" t="str">
            <v>+886972576573</v>
          </cell>
          <cell r="C114">
            <v>0</v>
          </cell>
          <cell r="D114">
            <v>0</v>
          </cell>
          <cell r="E114">
            <v>0</v>
          </cell>
          <cell r="F114">
            <v>1</v>
          </cell>
          <cell r="G114">
            <v>0</v>
          </cell>
          <cell r="H114">
            <v>0</v>
          </cell>
          <cell r="I114">
            <v>0</v>
          </cell>
          <cell r="J114">
            <v>1</v>
          </cell>
          <cell r="K114">
            <v>0</v>
          </cell>
          <cell r="L114">
            <v>3</v>
          </cell>
          <cell r="M114">
            <v>9</v>
          </cell>
          <cell r="N114">
            <v>2</v>
          </cell>
          <cell r="O114">
            <v>0</v>
          </cell>
          <cell r="P114">
            <v>2</v>
          </cell>
          <cell r="Q114">
            <v>0</v>
          </cell>
          <cell r="R114">
            <v>0</v>
          </cell>
        </row>
        <row r="115">
          <cell r="A115" t="str">
            <v>2016:1:4:7:LONGTAN_E</v>
          </cell>
          <cell r="B115" t="str">
            <v>+886972576560</v>
          </cell>
          <cell r="C115">
            <v>0</v>
          </cell>
          <cell r="D115">
            <v>0</v>
          </cell>
          <cell r="E115">
            <v>1</v>
          </cell>
          <cell r="F115">
            <v>1</v>
          </cell>
          <cell r="G115">
            <v>0</v>
          </cell>
          <cell r="H115">
            <v>0</v>
          </cell>
          <cell r="I115">
            <v>0</v>
          </cell>
          <cell r="J115">
            <v>4</v>
          </cell>
          <cell r="K115">
            <v>2</v>
          </cell>
          <cell r="L115">
            <v>5</v>
          </cell>
          <cell r="M115">
            <v>7</v>
          </cell>
          <cell r="N115">
            <v>1</v>
          </cell>
          <cell r="O115">
            <v>0</v>
          </cell>
          <cell r="P115">
            <v>3</v>
          </cell>
          <cell r="Q115">
            <v>2</v>
          </cell>
          <cell r="R115">
            <v>0</v>
          </cell>
        </row>
        <row r="116">
          <cell r="A116" t="str">
            <v>2016:1:4:7:LUODONG_A_E</v>
          </cell>
          <cell r="B116" t="str">
            <v>+886963917870</v>
          </cell>
          <cell r="C116">
            <v>0</v>
          </cell>
          <cell r="D116">
            <v>0</v>
          </cell>
          <cell r="E116">
            <v>0</v>
          </cell>
          <cell r="F116">
            <v>1</v>
          </cell>
          <cell r="G116">
            <v>3</v>
          </cell>
          <cell r="H116">
            <v>0</v>
          </cell>
          <cell r="I116">
            <v>0</v>
          </cell>
          <cell r="J116">
            <v>7</v>
          </cell>
          <cell r="K116">
            <v>2</v>
          </cell>
          <cell r="L116">
            <v>8</v>
          </cell>
          <cell r="M116">
            <v>9</v>
          </cell>
          <cell r="N116">
            <v>5</v>
          </cell>
          <cell r="O116">
            <v>0</v>
          </cell>
          <cell r="P116">
            <v>3</v>
          </cell>
          <cell r="Q116">
            <v>0</v>
          </cell>
          <cell r="R116">
            <v>0</v>
          </cell>
        </row>
        <row r="117">
          <cell r="A117" t="str">
            <v>2016:1:4:7:LUODONG_B_E</v>
          </cell>
          <cell r="B117" t="str">
            <v>+886963912027</v>
          </cell>
          <cell r="C117">
            <v>0</v>
          </cell>
          <cell r="D117">
            <v>0</v>
          </cell>
          <cell r="E117">
            <v>1</v>
          </cell>
          <cell r="F117">
            <v>6</v>
          </cell>
          <cell r="G117">
            <v>3</v>
          </cell>
          <cell r="H117">
            <v>0</v>
          </cell>
          <cell r="I117">
            <v>0</v>
          </cell>
          <cell r="J117">
            <v>10</v>
          </cell>
          <cell r="K117">
            <v>3</v>
          </cell>
          <cell r="L117">
            <v>7</v>
          </cell>
          <cell r="M117">
            <v>15</v>
          </cell>
          <cell r="N117">
            <v>4</v>
          </cell>
          <cell r="O117">
            <v>0</v>
          </cell>
          <cell r="P117">
            <v>4</v>
          </cell>
          <cell r="Q117">
            <v>0</v>
          </cell>
          <cell r="R117">
            <v>0</v>
          </cell>
        </row>
        <row r="118">
          <cell r="A118" t="str">
            <v>2016:1:4:7:LUZHOU_E</v>
          </cell>
          <cell r="B118" t="str">
            <v>+886972576542</v>
          </cell>
          <cell r="C118">
            <v>1</v>
          </cell>
          <cell r="D118">
            <v>0</v>
          </cell>
          <cell r="E118">
            <v>3</v>
          </cell>
          <cell r="F118">
            <v>1</v>
          </cell>
          <cell r="G118">
            <v>0</v>
          </cell>
          <cell r="H118">
            <v>0</v>
          </cell>
          <cell r="I118">
            <v>0</v>
          </cell>
          <cell r="J118">
            <v>5</v>
          </cell>
          <cell r="K118">
            <v>1</v>
          </cell>
          <cell r="L118">
            <v>6</v>
          </cell>
          <cell r="M118">
            <v>7</v>
          </cell>
          <cell r="N118">
            <v>4</v>
          </cell>
          <cell r="O118">
            <v>0</v>
          </cell>
          <cell r="P118">
            <v>5</v>
          </cell>
          <cell r="Q118">
            <v>1</v>
          </cell>
          <cell r="R118">
            <v>1</v>
          </cell>
        </row>
        <row r="119">
          <cell r="A119" t="str">
            <v>2016:1:4:7:MIAOLI_A_E</v>
          </cell>
          <cell r="B119" t="str">
            <v>+886963537337</v>
          </cell>
          <cell r="C119">
            <v>0</v>
          </cell>
          <cell r="D119">
            <v>0</v>
          </cell>
          <cell r="E119">
            <v>1</v>
          </cell>
          <cell r="F119">
            <v>2</v>
          </cell>
          <cell r="G119">
            <v>1</v>
          </cell>
          <cell r="H119">
            <v>0</v>
          </cell>
          <cell r="I119">
            <v>0</v>
          </cell>
          <cell r="J119">
            <v>3</v>
          </cell>
          <cell r="K119">
            <v>0</v>
          </cell>
          <cell r="L119">
            <v>7</v>
          </cell>
          <cell r="M119">
            <v>10</v>
          </cell>
          <cell r="N119">
            <v>5</v>
          </cell>
          <cell r="O119">
            <v>0</v>
          </cell>
          <cell r="P119">
            <v>2</v>
          </cell>
          <cell r="Q119">
            <v>1</v>
          </cell>
          <cell r="R119">
            <v>0</v>
          </cell>
        </row>
        <row r="120">
          <cell r="A120" t="str">
            <v>2016:1:4:7:MIAOLI_B_E</v>
          </cell>
          <cell r="B120" t="str">
            <v>+886963911267</v>
          </cell>
          <cell r="C120">
            <v>0</v>
          </cell>
          <cell r="D120">
            <v>0</v>
          </cell>
          <cell r="E120">
            <v>1</v>
          </cell>
          <cell r="F120">
            <v>1</v>
          </cell>
          <cell r="G120">
            <v>0</v>
          </cell>
          <cell r="H120">
            <v>3</v>
          </cell>
          <cell r="I120">
            <v>0</v>
          </cell>
          <cell r="J120">
            <v>6</v>
          </cell>
          <cell r="K120">
            <v>3</v>
          </cell>
          <cell r="L120">
            <v>5</v>
          </cell>
          <cell r="M120">
            <v>0</v>
          </cell>
          <cell r="N120">
            <v>1</v>
          </cell>
          <cell r="O120">
            <v>0</v>
          </cell>
          <cell r="P120">
            <v>3</v>
          </cell>
          <cell r="Q120">
            <v>0</v>
          </cell>
          <cell r="R120">
            <v>0</v>
          </cell>
        </row>
        <row r="121">
          <cell r="A121" t="str">
            <v>2016:1:4:7:MUZHA_E</v>
          </cell>
          <cell r="B121" t="str">
            <v>+886972576510</v>
          </cell>
          <cell r="C121">
            <v>0</v>
          </cell>
          <cell r="D121">
            <v>0</v>
          </cell>
          <cell r="E121">
            <v>1</v>
          </cell>
          <cell r="F121">
            <v>7</v>
          </cell>
          <cell r="G121">
            <v>1</v>
          </cell>
          <cell r="H121">
            <v>0</v>
          </cell>
          <cell r="I121">
            <v>0</v>
          </cell>
          <cell r="J121">
            <v>11</v>
          </cell>
          <cell r="K121">
            <v>3</v>
          </cell>
          <cell r="L121">
            <v>8</v>
          </cell>
          <cell r="M121">
            <v>17</v>
          </cell>
          <cell r="N121">
            <v>10</v>
          </cell>
          <cell r="O121">
            <v>0</v>
          </cell>
          <cell r="P121">
            <v>2</v>
          </cell>
          <cell r="Q121">
            <v>0</v>
          </cell>
          <cell r="R121">
            <v>0</v>
          </cell>
        </row>
        <row r="122">
          <cell r="A122" t="str">
            <v>2016:1:4:7:MUZHA_S</v>
          </cell>
          <cell r="B122" t="str">
            <v>+886963796383</v>
          </cell>
          <cell r="C122">
            <v>0</v>
          </cell>
          <cell r="D122">
            <v>0</v>
          </cell>
          <cell r="E122">
            <v>2</v>
          </cell>
          <cell r="F122">
            <v>5</v>
          </cell>
          <cell r="G122">
            <v>0</v>
          </cell>
          <cell r="H122">
            <v>0</v>
          </cell>
          <cell r="I122">
            <v>0</v>
          </cell>
          <cell r="J122">
            <v>7</v>
          </cell>
          <cell r="K122">
            <v>2</v>
          </cell>
          <cell r="L122">
            <v>8</v>
          </cell>
          <cell r="M122">
            <v>11</v>
          </cell>
          <cell r="N122">
            <v>5</v>
          </cell>
          <cell r="O122">
            <v>0</v>
          </cell>
          <cell r="P122">
            <v>3</v>
          </cell>
          <cell r="Q122">
            <v>0</v>
          </cell>
          <cell r="R122">
            <v>0</v>
          </cell>
        </row>
        <row r="123">
          <cell r="A123" t="str">
            <v>2016:1:4:7:NANKAN_E</v>
          </cell>
          <cell r="B123" t="str">
            <v>+886963731605</v>
          </cell>
          <cell r="C123">
            <v>0</v>
          </cell>
          <cell r="D123">
            <v>0</v>
          </cell>
          <cell r="E123">
            <v>0</v>
          </cell>
          <cell r="F123">
            <v>2</v>
          </cell>
          <cell r="G123">
            <v>0</v>
          </cell>
          <cell r="H123">
            <v>0</v>
          </cell>
          <cell r="I123">
            <v>0</v>
          </cell>
          <cell r="J123">
            <v>2</v>
          </cell>
          <cell r="K123">
            <v>0</v>
          </cell>
          <cell r="L123">
            <v>2</v>
          </cell>
          <cell r="M123">
            <v>8</v>
          </cell>
          <cell r="N123">
            <v>1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2016:1:4:7:NANKAN_S</v>
          </cell>
          <cell r="B124" t="str">
            <v>+886972576377</v>
          </cell>
          <cell r="C124">
            <v>0</v>
          </cell>
          <cell r="D124">
            <v>1</v>
          </cell>
          <cell r="E124">
            <v>2</v>
          </cell>
          <cell r="F124">
            <v>2</v>
          </cell>
          <cell r="G124">
            <v>1</v>
          </cell>
          <cell r="H124">
            <v>0</v>
          </cell>
          <cell r="I124">
            <v>0</v>
          </cell>
          <cell r="J124">
            <v>6</v>
          </cell>
          <cell r="K124">
            <v>3</v>
          </cell>
          <cell r="L124">
            <v>9</v>
          </cell>
          <cell r="M124">
            <v>17</v>
          </cell>
          <cell r="N124">
            <v>7</v>
          </cell>
          <cell r="O124">
            <v>0</v>
          </cell>
          <cell r="P124">
            <v>5</v>
          </cell>
          <cell r="Q124">
            <v>3</v>
          </cell>
          <cell r="R124">
            <v>0</v>
          </cell>
        </row>
        <row r="125">
          <cell r="A125" t="str">
            <v>2016:1:4:7:NEIHU_S</v>
          </cell>
          <cell r="B125" t="str">
            <v>+886972576565</v>
          </cell>
          <cell r="C125">
            <v>0</v>
          </cell>
          <cell r="D125">
            <v>0</v>
          </cell>
          <cell r="E125">
            <v>1</v>
          </cell>
          <cell r="F125">
            <v>0</v>
          </cell>
          <cell r="G125">
            <v>1</v>
          </cell>
          <cell r="H125">
            <v>0</v>
          </cell>
          <cell r="I125">
            <v>0</v>
          </cell>
          <cell r="J125">
            <v>1</v>
          </cell>
          <cell r="K125">
            <v>2</v>
          </cell>
          <cell r="L125">
            <v>3</v>
          </cell>
          <cell r="M125">
            <v>9</v>
          </cell>
          <cell r="N125">
            <v>4</v>
          </cell>
          <cell r="O125">
            <v>0</v>
          </cell>
          <cell r="P125">
            <v>2</v>
          </cell>
          <cell r="Q125">
            <v>1</v>
          </cell>
          <cell r="R125">
            <v>0</v>
          </cell>
        </row>
        <row r="126">
          <cell r="A126" t="str">
            <v>2016:1:4:7:NORTH_JINHUA_E</v>
          </cell>
          <cell r="B126" t="str">
            <v>+886972576554</v>
          </cell>
          <cell r="C126">
            <v>0</v>
          </cell>
          <cell r="D126">
            <v>0</v>
          </cell>
          <cell r="E126">
            <v>1</v>
          </cell>
          <cell r="F126">
            <v>1</v>
          </cell>
          <cell r="G126">
            <v>0</v>
          </cell>
          <cell r="H126">
            <v>0</v>
          </cell>
          <cell r="I126">
            <v>0</v>
          </cell>
          <cell r="J126">
            <v>8</v>
          </cell>
          <cell r="K126">
            <v>1</v>
          </cell>
          <cell r="L126">
            <v>3</v>
          </cell>
          <cell r="M126">
            <v>21</v>
          </cell>
          <cell r="N126">
            <v>8</v>
          </cell>
          <cell r="O126">
            <v>0</v>
          </cell>
          <cell r="P126">
            <v>5</v>
          </cell>
          <cell r="Q126">
            <v>0</v>
          </cell>
          <cell r="R126">
            <v>0</v>
          </cell>
        </row>
        <row r="127">
          <cell r="A127" t="str">
            <v>2016:1:4:7:SANCHONG_E</v>
          </cell>
          <cell r="B127" t="str">
            <v>+886963809216</v>
          </cell>
          <cell r="C127">
            <v>0</v>
          </cell>
          <cell r="D127">
            <v>0</v>
          </cell>
          <cell r="E127">
            <v>2</v>
          </cell>
          <cell r="F127">
            <v>3</v>
          </cell>
          <cell r="G127">
            <v>1</v>
          </cell>
          <cell r="H127">
            <v>0</v>
          </cell>
          <cell r="I127">
            <v>0</v>
          </cell>
          <cell r="J127">
            <v>5</v>
          </cell>
          <cell r="K127">
            <v>1</v>
          </cell>
          <cell r="L127">
            <v>13</v>
          </cell>
          <cell r="M127">
            <v>4</v>
          </cell>
          <cell r="N127">
            <v>3</v>
          </cell>
          <cell r="O127">
            <v>0</v>
          </cell>
          <cell r="P127">
            <v>4</v>
          </cell>
          <cell r="Q127">
            <v>1</v>
          </cell>
          <cell r="R127">
            <v>0</v>
          </cell>
        </row>
        <row r="128">
          <cell r="A128" t="str">
            <v>2016:1:4:7:SANCHONG_S</v>
          </cell>
          <cell r="B128" t="str">
            <v>+886972576587</v>
          </cell>
          <cell r="C128">
            <v>1</v>
          </cell>
          <cell r="D128">
            <v>0</v>
          </cell>
          <cell r="E128">
            <v>2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3</v>
          </cell>
          <cell r="K128">
            <v>2</v>
          </cell>
          <cell r="L128">
            <v>4</v>
          </cell>
          <cell r="M128">
            <v>8</v>
          </cell>
          <cell r="N128">
            <v>3</v>
          </cell>
          <cell r="O128">
            <v>0</v>
          </cell>
          <cell r="P128">
            <v>5</v>
          </cell>
          <cell r="Q128">
            <v>1</v>
          </cell>
          <cell r="R128">
            <v>0</v>
          </cell>
        </row>
        <row r="129">
          <cell r="A129" t="str">
            <v>2016:1:4:7:SANXIA_A</v>
          </cell>
          <cell r="B129" t="str">
            <v>+886963917982</v>
          </cell>
          <cell r="C129">
            <v>0</v>
          </cell>
          <cell r="D129">
            <v>0</v>
          </cell>
          <cell r="E129">
            <v>0</v>
          </cell>
          <cell r="F129">
            <v>3</v>
          </cell>
          <cell r="G129">
            <v>0</v>
          </cell>
          <cell r="H129">
            <v>0</v>
          </cell>
          <cell r="I129">
            <v>0</v>
          </cell>
          <cell r="J129">
            <v>7</v>
          </cell>
          <cell r="K129">
            <v>1</v>
          </cell>
          <cell r="L129">
            <v>6</v>
          </cell>
          <cell r="M129">
            <v>12</v>
          </cell>
          <cell r="N129">
            <v>9</v>
          </cell>
          <cell r="O129">
            <v>0</v>
          </cell>
          <cell r="P129">
            <v>5</v>
          </cell>
          <cell r="Q129">
            <v>1</v>
          </cell>
          <cell r="R129">
            <v>0</v>
          </cell>
        </row>
        <row r="130">
          <cell r="A130" t="str">
            <v>2016:1:4:7:SANXIA_B</v>
          </cell>
          <cell r="B130" t="str">
            <v>+886972576153</v>
          </cell>
          <cell r="C130">
            <v>0</v>
          </cell>
          <cell r="D130">
            <v>0</v>
          </cell>
          <cell r="E130">
            <v>1</v>
          </cell>
          <cell r="F130">
            <v>3</v>
          </cell>
          <cell r="G130">
            <v>0</v>
          </cell>
          <cell r="H130">
            <v>0</v>
          </cell>
          <cell r="I130">
            <v>0</v>
          </cell>
          <cell r="J130">
            <v>4</v>
          </cell>
          <cell r="K130">
            <v>0</v>
          </cell>
          <cell r="L130">
            <v>1</v>
          </cell>
          <cell r="M130">
            <v>13</v>
          </cell>
          <cell r="N130">
            <v>4</v>
          </cell>
          <cell r="O130">
            <v>0</v>
          </cell>
          <cell r="P130">
            <v>1</v>
          </cell>
          <cell r="Q130">
            <v>2</v>
          </cell>
          <cell r="R130">
            <v>0</v>
          </cell>
        </row>
        <row r="131">
          <cell r="A131" t="str">
            <v>2016:1:4:7:SHILIN_E</v>
          </cell>
          <cell r="B131" t="str">
            <v>+886972576564</v>
          </cell>
          <cell r="C131">
            <v>0</v>
          </cell>
          <cell r="D131">
            <v>0</v>
          </cell>
          <cell r="E131">
            <v>1</v>
          </cell>
          <cell r="F131">
            <v>0</v>
          </cell>
          <cell r="G131">
            <v>0</v>
          </cell>
          <cell r="H131">
            <v>1</v>
          </cell>
          <cell r="I131">
            <v>1</v>
          </cell>
          <cell r="J131">
            <v>2</v>
          </cell>
          <cell r="K131">
            <v>2</v>
          </cell>
          <cell r="L131">
            <v>5</v>
          </cell>
          <cell r="M131">
            <v>18</v>
          </cell>
          <cell r="N131">
            <v>4</v>
          </cell>
          <cell r="O131">
            <v>0</v>
          </cell>
          <cell r="P131">
            <v>5</v>
          </cell>
          <cell r="Q131">
            <v>2</v>
          </cell>
          <cell r="R131">
            <v>0</v>
          </cell>
        </row>
        <row r="132">
          <cell r="A132" t="str">
            <v>2016:1:4:7:SHILIN_S</v>
          </cell>
          <cell r="B132" t="str">
            <v>+886972576543</v>
          </cell>
          <cell r="C132">
            <v>0</v>
          </cell>
          <cell r="D132">
            <v>0</v>
          </cell>
          <cell r="E132">
            <v>0</v>
          </cell>
          <cell r="F132">
            <v>7</v>
          </cell>
          <cell r="G132">
            <v>0</v>
          </cell>
          <cell r="H132">
            <v>0</v>
          </cell>
          <cell r="I132">
            <v>0</v>
          </cell>
          <cell r="J132">
            <v>8</v>
          </cell>
          <cell r="K132">
            <v>0</v>
          </cell>
          <cell r="L132">
            <v>2</v>
          </cell>
          <cell r="M132">
            <v>13</v>
          </cell>
          <cell r="N132">
            <v>8</v>
          </cell>
          <cell r="O132">
            <v>0</v>
          </cell>
          <cell r="P132">
            <v>1</v>
          </cell>
          <cell r="Q132">
            <v>0</v>
          </cell>
          <cell r="R132">
            <v>0</v>
          </cell>
        </row>
        <row r="133">
          <cell r="A133" t="str">
            <v>2016:1:4:7:SIYUAN_E</v>
          </cell>
          <cell r="B133" t="str">
            <v>+886972576516</v>
          </cell>
          <cell r="C133">
            <v>0</v>
          </cell>
          <cell r="D133">
            <v>0</v>
          </cell>
          <cell r="E133">
            <v>1</v>
          </cell>
          <cell r="F133">
            <v>2</v>
          </cell>
          <cell r="G133">
            <v>0</v>
          </cell>
          <cell r="H133">
            <v>0</v>
          </cell>
          <cell r="I133">
            <v>0</v>
          </cell>
          <cell r="J133">
            <v>4</v>
          </cell>
          <cell r="K133">
            <v>1</v>
          </cell>
          <cell r="L133">
            <v>6</v>
          </cell>
          <cell r="M133">
            <v>4</v>
          </cell>
          <cell r="N133">
            <v>4</v>
          </cell>
          <cell r="O133">
            <v>0</v>
          </cell>
          <cell r="P133">
            <v>4</v>
          </cell>
          <cell r="Q133">
            <v>1</v>
          </cell>
          <cell r="R133">
            <v>0</v>
          </cell>
        </row>
        <row r="134">
          <cell r="A134" t="str">
            <v>2016:1:4:7:SONGSHAN_E</v>
          </cell>
          <cell r="B134" t="str">
            <v>+886963938192</v>
          </cell>
          <cell r="C134">
            <v>0</v>
          </cell>
          <cell r="D134">
            <v>0</v>
          </cell>
          <cell r="E134">
            <v>6</v>
          </cell>
          <cell r="F134">
            <v>5</v>
          </cell>
          <cell r="G134">
            <v>0</v>
          </cell>
          <cell r="H134">
            <v>1</v>
          </cell>
          <cell r="I134">
            <v>1</v>
          </cell>
          <cell r="J134">
            <v>14</v>
          </cell>
          <cell r="K134">
            <v>3</v>
          </cell>
          <cell r="L134">
            <v>18</v>
          </cell>
          <cell r="M134">
            <v>6</v>
          </cell>
          <cell r="N134">
            <v>5</v>
          </cell>
          <cell r="O134">
            <v>0</v>
          </cell>
          <cell r="P134">
            <v>4</v>
          </cell>
          <cell r="Q134">
            <v>1</v>
          </cell>
          <cell r="R134">
            <v>0</v>
          </cell>
        </row>
        <row r="135">
          <cell r="A135" t="str">
            <v>2016:1:4:7:SONGSHAN_S</v>
          </cell>
          <cell r="B135" t="str">
            <v>+886963572706</v>
          </cell>
          <cell r="C135">
            <v>0</v>
          </cell>
          <cell r="D135">
            <v>0</v>
          </cell>
          <cell r="E135">
            <v>3</v>
          </cell>
          <cell r="F135">
            <v>2</v>
          </cell>
          <cell r="G135">
            <v>0</v>
          </cell>
          <cell r="H135">
            <v>0</v>
          </cell>
          <cell r="I135">
            <v>0</v>
          </cell>
          <cell r="J135">
            <v>5</v>
          </cell>
          <cell r="K135">
            <v>2</v>
          </cell>
          <cell r="L135">
            <v>10</v>
          </cell>
          <cell r="M135">
            <v>4</v>
          </cell>
          <cell r="N135">
            <v>3</v>
          </cell>
          <cell r="O135">
            <v>0</v>
          </cell>
          <cell r="P135">
            <v>4</v>
          </cell>
          <cell r="Q135">
            <v>0</v>
          </cell>
          <cell r="R135">
            <v>0</v>
          </cell>
        </row>
        <row r="136">
          <cell r="A136" t="str">
            <v>2016:1:4:7:TAIDONG_1_E</v>
          </cell>
          <cell r="B136" t="str">
            <v>+886972576519</v>
          </cell>
          <cell r="C136">
            <v>0</v>
          </cell>
          <cell r="D136">
            <v>0</v>
          </cell>
          <cell r="E136">
            <v>1</v>
          </cell>
          <cell r="F136">
            <v>3</v>
          </cell>
          <cell r="G136">
            <v>0</v>
          </cell>
          <cell r="H136">
            <v>0</v>
          </cell>
          <cell r="I136">
            <v>0</v>
          </cell>
          <cell r="J136">
            <v>7</v>
          </cell>
          <cell r="K136">
            <v>2</v>
          </cell>
          <cell r="L136">
            <v>7</v>
          </cell>
          <cell r="M136">
            <v>9</v>
          </cell>
          <cell r="N136">
            <v>4</v>
          </cell>
          <cell r="O136">
            <v>0</v>
          </cell>
          <cell r="P136">
            <v>7</v>
          </cell>
          <cell r="Q136">
            <v>3</v>
          </cell>
          <cell r="R136">
            <v>0</v>
          </cell>
        </row>
        <row r="137">
          <cell r="A137" t="str">
            <v>2016:1:4:7:TAIDONG_1_S</v>
          </cell>
          <cell r="B137" t="str">
            <v>+886972576596</v>
          </cell>
          <cell r="C137">
            <v>0</v>
          </cell>
          <cell r="D137">
            <v>0</v>
          </cell>
          <cell r="E137">
            <v>0</v>
          </cell>
          <cell r="F137">
            <v>4</v>
          </cell>
          <cell r="G137">
            <v>0</v>
          </cell>
          <cell r="H137">
            <v>0</v>
          </cell>
          <cell r="I137">
            <v>0</v>
          </cell>
          <cell r="J137">
            <v>6</v>
          </cell>
          <cell r="K137">
            <v>1</v>
          </cell>
          <cell r="L137">
            <v>3</v>
          </cell>
          <cell r="M137">
            <v>7</v>
          </cell>
          <cell r="N137">
            <v>1</v>
          </cell>
          <cell r="O137">
            <v>0</v>
          </cell>
          <cell r="P137">
            <v>6</v>
          </cell>
          <cell r="Q137">
            <v>0</v>
          </cell>
          <cell r="R137">
            <v>1</v>
          </cell>
        </row>
        <row r="138">
          <cell r="A138" t="str">
            <v>2016:1:4:7:TAIDONG_2_E</v>
          </cell>
          <cell r="B138" t="str">
            <v>+886972576593</v>
          </cell>
          <cell r="C138">
            <v>0</v>
          </cell>
          <cell r="D138">
            <v>0</v>
          </cell>
          <cell r="E138">
            <v>5</v>
          </cell>
          <cell r="F138">
            <v>3</v>
          </cell>
          <cell r="G138">
            <v>1</v>
          </cell>
          <cell r="H138">
            <v>0</v>
          </cell>
          <cell r="I138">
            <v>0</v>
          </cell>
          <cell r="J138">
            <v>9</v>
          </cell>
          <cell r="K138">
            <v>4</v>
          </cell>
          <cell r="L138">
            <v>12</v>
          </cell>
          <cell r="M138">
            <v>11</v>
          </cell>
          <cell r="N138">
            <v>4</v>
          </cell>
          <cell r="O138">
            <v>0</v>
          </cell>
          <cell r="P138">
            <v>2</v>
          </cell>
          <cell r="Q138">
            <v>1</v>
          </cell>
          <cell r="R138">
            <v>2</v>
          </cell>
        </row>
        <row r="139">
          <cell r="A139" t="str">
            <v>2016:1:4:7:TAIDONG_2_S</v>
          </cell>
          <cell r="B139" t="str">
            <v>+886972576150</v>
          </cell>
          <cell r="C139">
            <v>0</v>
          </cell>
          <cell r="D139">
            <v>0</v>
          </cell>
          <cell r="E139">
            <v>2</v>
          </cell>
          <cell r="F139">
            <v>4</v>
          </cell>
          <cell r="G139">
            <v>0</v>
          </cell>
          <cell r="H139">
            <v>0</v>
          </cell>
          <cell r="I139">
            <v>0</v>
          </cell>
          <cell r="J139">
            <v>6</v>
          </cell>
          <cell r="K139">
            <v>1</v>
          </cell>
          <cell r="L139">
            <v>6</v>
          </cell>
          <cell r="M139">
            <v>10</v>
          </cell>
          <cell r="N139">
            <v>5</v>
          </cell>
          <cell r="O139">
            <v>0</v>
          </cell>
          <cell r="P139">
            <v>5</v>
          </cell>
          <cell r="Q139">
            <v>1</v>
          </cell>
          <cell r="R139">
            <v>1</v>
          </cell>
        </row>
        <row r="140">
          <cell r="A140" t="str">
            <v>2016:1:4:7:TAIDONG_3_E</v>
          </cell>
          <cell r="B140" t="str">
            <v>+886965005802</v>
          </cell>
          <cell r="C140">
            <v>0</v>
          </cell>
          <cell r="D140">
            <v>2</v>
          </cell>
          <cell r="E140">
            <v>2</v>
          </cell>
          <cell r="F140">
            <v>1</v>
          </cell>
          <cell r="G140">
            <v>2</v>
          </cell>
          <cell r="H140">
            <v>0</v>
          </cell>
          <cell r="I140">
            <v>0</v>
          </cell>
          <cell r="J140">
            <v>7</v>
          </cell>
          <cell r="K140">
            <v>6</v>
          </cell>
          <cell r="L140">
            <v>5</v>
          </cell>
          <cell r="M140">
            <v>12</v>
          </cell>
          <cell r="N140">
            <v>3</v>
          </cell>
          <cell r="O140">
            <v>0</v>
          </cell>
          <cell r="P140">
            <v>1</v>
          </cell>
          <cell r="Q140">
            <v>1</v>
          </cell>
          <cell r="R140">
            <v>0</v>
          </cell>
        </row>
        <row r="141">
          <cell r="A141" t="str">
            <v>2016:1:4:7:TAO_1_A</v>
          </cell>
          <cell r="B141" t="str">
            <v>+886972576556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0</v>
          </cell>
          <cell r="I141">
            <v>0</v>
          </cell>
          <cell r="J141">
            <v>1</v>
          </cell>
          <cell r="K141">
            <v>1</v>
          </cell>
          <cell r="L141">
            <v>4</v>
          </cell>
          <cell r="M141">
            <v>13</v>
          </cell>
          <cell r="N141">
            <v>0</v>
          </cell>
          <cell r="O141">
            <v>0</v>
          </cell>
          <cell r="P141">
            <v>1</v>
          </cell>
          <cell r="Q141">
            <v>0</v>
          </cell>
          <cell r="R141">
            <v>0</v>
          </cell>
        </row>
        <row r="142">
          <cell r="A142" t="str">
            <v>2016:1:4:7:TAO_1_B</v>
          </cell>
          <cell r="B142" t="str">
            <v>+886972576588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  <cell r="I142">
            <v>0</v>
          </cell>
          <cell r="J142">
            <v>2</v>
          </cell>
          <cell r="K142">
            <v>0</v>
          </cell>
          <cell r="L142">
            <v>4</v>
          </cell>
          <cell r="M142">
            <v>5</v>
          </cell>
          <cell r="N142">
            <v>3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2016:1:4:7:TAO_2_E</v>
          </cell>
          <cell r="B143" t="str">
            <v>+886963539987</v>
          </cell>
          <cell r="C143">
            <v>1</v>
          </cell>
          <cell r="D143">
            <v>0</v>
          </cell>
          <cell r="E143">
            <v>2</v>
          </cell>
          <cell r="F143">
            <v>3</v>
          </cell>
          <cell r="G143">
            <v>1</v>
          </cell>
          <cell r="H143">
            <v>0</v>
          </cell>
          <cell r="I143">
            <v>0</v>
          </cell>
          <cell r="J143">
            <v>6</v>
          </cell>
          <cell r="K143">
            <v>0</v>
          </cell>
          <cell r="L143">
            <v>4</v>
          </cell>
          <cell r="M143">
            <v>8</v>
          </cell>
          <cell r="N143">
            <v>4</v>
          </cell>
          <cell r="O143">
            <v>0</v>
          </cell>
          <cell r="P143">
            <v>5</v>
          </cell>
          <cell r="Q143">
            <v>1</v>
          </cell>
          <cell r="R143">
            <v>0</v>
          </cell>
        </row>
        <row r="144">
          <cell r="A144" t="str">
            <v>2016:1:4:7:TAO_2_S</v>
          </cell>
          <cell r="B144" t="str">
            <v>+886963719073</v>
          </cell>
          <cell r="C144">
            <v>0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</v>
          </cell>
          <cell r="K144">
            <v>2</v>
          </cell>
          <cell r="L144">
            <v>3</v>
          </cell>
          <cell r="M144">
            <v>2</v>
          </cell>
          <cell r="N144">
            <v>3</v>
          </cell>
          <cell r="O144">
            <v>0</v>
          </cell>
          <cell r="P144">
            <v>4</v>
          </cell>
          <cell r="Q144">
            <v>1</v>
          </cell>
          <cell r="R144">
            <v>0</v>
          </cell>
        </row>
        <row r="145">
          <cell r="A145" t="str">
            <v>2016:1:4:7:TAO_3_E</v>
          </cell>
          <cell r="B145" t="str">
            <v>+886972576578</v>
          </cell>
          <cell r="C145">
            <v>0</v>
          </cell>
          <cell r="D145">
            <v>0</v>
          </cell>
          <cell r="E145">
            <v>2</v>
          </cell>
          <cell r="F145">
            <v>3</v>
          </cell>
          <cell r="G145">
            <v>0</v>
          </cell>
          <cell r="H145">
            <v>0</v>
          </cell>
          <cell r="I145">
            <v>0</v>
          </cell>
          <cell r="J145">
            <v>5</v>
          </cell>
          <cell r="K145">
            <v>1</v>
          </cell>
          <cell r="L145">
            <v>3</v>
          </cell>
          <cell r="M145">
            <v>12</v>
          </cell>
          <cell r="N145">
            <v>3</v>
          </cell>
          <cell r="O145">
            <v>0</v>
          </cell>
          <cell r="P145">
            <v>1</v>
          </cell>
          <cell r="Q145">
            <v>0</v>
          </cell>
          <cell r="R145">
            <v>0</v>
          </cell>
        </row>
        <row r="146">
          <cell r="A146" t="str">
            <v>2016:1:4:7:TAO_3_E_ZL</v>
          </cell>
          <cell r="B146" t="str">
            <v>+886972576524</v>
          </cell>
          <cell r="C146">
            <v>0</v>
          </cell>
          <cell r="D146">
            <v>0</v>
          </cell>
          <cell r="E146">
            <v>0</v>
          </cell>
          <cell r="F146">
            <v>5</v>
          </cell>
          <cell r="G146">
            <v>0</v>
          </cell>
          <cell r="H146">
            <v>0</v>
          </cell>
          <cell r="I146">
            <v>0</v>
          </cell>
          <cell r="J146">
            <v>8</v>
          </cell>
          <cell r="K146">
            <v>1</v>
          </cell>
          <cell r="L146">
            <v>10</v>
          </cell>
          <cell r="M146">
            <v>21</v>
          </cell>
          <cell r="N146">
            <v>16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2016:1:4:7:TIANMU_E</v>
          </cell>
          <cell r="B147" t="str">
            <v>+886972576547</v>
          </cell>
          <cell r="C147">
            <v>0</v>
          </cell>
          <cell r="D147">
            <v>0</v>
          </cell>
          <cell r="E147">
            <v>0</v>
          </cell>
          <cell r="F147">
            <v>1</v>
          </cell>
          <cell r="G147">
            <v>0</v>
          </cell>
          <cell r="H147">
            <v>0</v>
          </cell>
          <cell r="I147">
            <v>0</v>
          </cell>
          <cell r="J147">
            <v>1</v>
          </cell>
          <cell r="K147">
            <v>0</v>
          </cell>
          <cell r="L147">
            <v>4</v>
          </cell>
          <cell r="M147">
            <v>12</v>
          </cell>
          <cell r="N147">
            <v>3</v>
          </cell>
          <cell r="O147">
            <v>0</v>
          </cell>
          <cell r="P147">
            <v>1</v>
          </cell>
          <cell r="Q147">
            <v>0</v>
          </cell>
          <cell r="R147">
            <v>0</v>
          </cell>
        </row>
        <row r="148">
          <cell r="A148" t="str">
            <v>2016:1:4:7:TOUFEN_E</v>
          </cell>
          <cell r="B148" t="str">
            <v>+886972576590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 t="str">
            <v>2016:1:4:7:TOUR_S</v>
          </cell>
          <cell r="B149" t="str">
            <v>+886963771573</v>
          </cell>
          <cell r="C149">
            <v>2</v>
          </cell>
          <cell r="D149">
            <v>1</v>
          </cell>
          <cell r="E149">
            <v>2</v>
          </cell>
          <cell r="F149">
            <v>4</v>
          </cell>
          <cell r="G149">
            <v>3</v>
          </cell>
          <cell r="H149">
            <v>0</v>
          </cell>
          <cell r="I149">
            <v>0</v>
          </cell>
          <cell r="J149">
            <v>9</v>
          </cell>
          <cell r="K149">
            <v>2</v>
          </cell>
          <cell r="L149">
            <v>11</v>
          </cell>
          <cell r="M149">
            <v>42</v>
          </cell>
          <cell r="N149">
            <v>7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 t="str">
            <v>2016:1:4:7:TUCHENG_B_S</v>
          </cell>
          <cell r="B150" t="str">
            <v>+886963536133</v>
          </cell>
          <cell r="C150">
            <v>0</v>
          </cell>
          <cell r="D150">
            <v>2</v>
          </cell>
          <cell r="E150">
            <v>0</v>
          </cell>
          <cell r="F150">
            <v>3</v>
          </cell>
          <cell r="G150">
            <v>2</v>
          </cell>
          <cell r="H150">
            <v>0</v>
          </cell>
          <cell r="I150">
            <v>0</v>
          </cell>
          <cell r="J150">
            <v>5</v>
          </cell>
          <cell r="K150">
            <v>2</v>
          </cell>
          <cell r="L150">
            <v>6</v>
          </cell>
          <cell r="M150">
            <v>19</v>
          </cell>
          <cell r="N150">
            <v>8</v>
          </cell>
          <cell r="O150">
            <v>0</v>
          </cell>
          <cell r="P150">
            <v>6</v>
          </cell>
          <cell r="Q150">
            <v>2</v>
          </cell>
          <cell r="R150">
            <v>0</v>
          </cell>
        </row>
        <row r="151">
          <cell r="A151" t="str">
            <v>2016:1:4:7:TUCHENG_E</v>
          </cell>
          <cell r="B151" t="str">
            <v>+886972576539</v>
          </cell>
          <cell r="C151">
            <v>0</v>
          </cell>
          <cell r="D151">
            <v>0</v>
          </cell>
          <cell r="E151">
            <v>3</v>
          </cell>
          <cell r="F151">
            <v>2</v>
          </cell>
          <cell r="G151">
            <v>0</v>
          </cell>
          <cell r="H151">
            <v>0</v>
          </cell>
          <cell r="I151">
            <v>0</v>
          </cell>
          <cell r="J151">
            <v>6</v>
          </cell>
          <cell r="K151">
            <v>5</v>
          </cell>
          <cell r="L151">
            <v>11</v>
          </cell>
          <cell r="M151">
            <v>25</v>
          </cell>
          <cell r="N151">
            <v>8</v>
          </cell>
          <cell r="O151">
            <v>0</v>
          </cell>
          <cell r="P151">
            <v>9</v>
          </cell>
          <cell r="Q151">
            <v>6</v>
          </cell>
          <cell r="R151">
            <v>0</v>
          </cell>
        </row>
        <row r="152">
          <cell r="A152" t="str">
            <v>2016:1:4:7:WANDA_A_S</v>
          </cell>
          <cell r="B152" t="str">
            <v>+886972576559</v>
          </cell>
          <cell r="C152">
            <v>0</v>
          </cell>
          <cell r="D152">
            <v>0</v>
          </cell>
          <cell r="E152">
            <v>0</v>
          </cell>
          <cell r="F152">
            <v>2</v>
          </cell>
          <cell r="G152">
            <v>0</v>
          </cell>
          <cell r="H152">
            <v>0</v>
          </cell>
          <cell r="I152">
            <v>0</v>
          </cell>
          <cell r="J152">
            <v>3</v>
          </cell>
          <cell r="K152">
            <v>0</v>
          </cell>
          <cell r="L152">
            <v>5</v>
          </cell>
          <cell r="M152">
            <v>4</v>
          </cell>
          <cell r="N152">
            <v>2</v>
          </cell>
          <cell r="O152">
            <v>0</v>
          </cell>
          <cell r="P152">
            <v>0</v>
          </cell>
          <cell r="Q152">
            <v>1</v>
          </cell>
          <cell r="R152">
            <v>0</v>
          </cell>
        </row>
        <row r="153">
          <cell r="A153" t="str">
            <v>2016:1:4:7:WANDA_B_S</v>
          </cell>
          <cell r="B153" t="str">
            <v>+886963932617</v>
          </cell>
          <cell r="C153">
            <v>0</v>
          </cell>
          <cell r="D153">
            <v>0</v>
          </cell>
          <cell r="E153">
            <v>1</v>
          </cell>
          <cell r="F153">
            <v>1</v>
          </cell>
          <cell r="G153">
            <v>0</v>
          </cell>
          <cell r="H153">
            <v>0</v>
          </cell>
          <cell r="I153">
            <v>0</v>
          </cell>
          <cell r="J153">
            <v>5</v>
          </cell>
          <cell r="K153">
            <v>0</v>
          </cell>
          <cell r="L153">
            <v>6</v>
          </cell>
          <cell r="M153">
            <v>18</v>
          </cell>
          <cell r="N153">
            <v>3</v>
          </cell>
          <cell r="O153">
            <v>0</v>
          </cell>
          <cell r="P153">
            <v>0</v>
          </cell>
          <cell r="Q153">
            <v>1</v>
          </cell>
          <cell r="R153">
            <v>0</v>
          </cell>
        </row>
        <row r="154">
          <cell r="A154" t="str">
            <v>2016:1:4:7:WANDA_E</v>
          </cell>
          <cell r="B154" t="str">
            <v>+886972576562</v>
          </cell>
          <cell r="C154">
            <v>0</v>
          </cell>
          <cell r="D154">
            <v>1</v>
          </cell>
          <cell r="E154">
            <v>0</v>
          </cell>
          <cell r="F154">
            <v>3</v>
          </cell>
          <cell r="G154">
            <v>1</v>
          </cell>
          <cell r="H154">
            <v>0</v>
          </cell>
          <cell r="I154">
            <v>0</v>
          </cell>
          <cell r="J154">
            <v>4</v>
          </cell>
          <cell r="K154">
            <v>1</v>
          </cell>
          <cell r="L154">
            <v>8</v>
          </cell>
          <cell r="M154">
            <v>10</v>
          </cell>
          <cell r="N154">
            <v>2</v>
          </cell>
          <cell r="O154">
            <v>0</v>
          </cell>
          <cell r="P154">
            <v>3</v>
          </cell>
          <cell r="Q154">
            <v>0</v>
          </cell>
          <cell r="R154">
            <v>0</v>
          </cell>
        </row>
        <row r="155">
          <cell r="A155" t="str">
            <v>2016:1:4:7:XIANGSHAN_A</v>
          </cell>
          <cell r="B155" t="str">
            <v>+886912576011</v>
          </cell>
          <cell r="C155">
            <v>0</v>
          </cell>
          <cell r="D155">
            <v>0</v>
          </cell>
          <cell r="E155">
            <v>2</v>
          </cell>
          <cell r="F155">
            <v>1</v>
          </cell>
          <cell r="G155">
            <v>2</v>
          </cell>
          <cell r="H155">
            <v>0</v>
          </cell>
          <cell r="I155">
            <v>0</v>
          </cell>
          <cell r="J155">
            <v>3</v>
          </cell>
          <cell r="K155">
            <v>1</v>
          </cell>
          <cell r="L155">
            <v>4</v>
          </cell>
          <cell r="M155">
            <v>4</v>
          </cell>
          <cell r="N155">
            <v>3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2016:1:4:7:XIANGSHAN_B</v>
          </cell>
          <cell r="B156" t="str">
            <v>+886965073051</v>
          </cell>
          <cell r="C156">
            <v>0</v>
          </cell>
          <cell r="D156">
            <v>0</v>
          </cell>
          <cell r="E156">
            <v>0</v>
          </cell>
          <cell r="F156">
            <v>3</v>
          </cell>
          <cell r="G156">
            <v>2</v>
          </cell>
          <cell r="H156">
            <v>0</v>
          </cell>
          <cell r="I156">
            <v>0</v>
          </cell>
          <cell r="J156">
            <v>4</v>
          </cell>
          <cell r="K156">
            <v>0</v>
          </cell>
          <cell r="L156">
            <v>11</v>
          </cell>
          <cell r="M156">
            <v>21</v>
          </cell>
          <cell r="N156">
            <v>11</v>
          </cell>
          <cell r="O156">
            <v>0</v>
          </cell>
          <cell r="P156">
            <v>2</v>
          </cell>
          <cell r="Q156">
            <v>0</v>
          </cell>
          <cell r="R156">
            <v>0</v>
          </cell>
        </row>
        <row r="157">
          <cell r="A157" t="str">
            <v>2016:1:4:7:XINAN_S</v>
          </cell>
          <cell r="B157" t="str">
            <v>+886972576561</v>
          </cell>
          <cell r="C157">
            <v>0</v>
          </cell>
          <cell r="D157">
            <v>0</v>
          </cell>
          <cell r="E157">
            <v>0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5</v>
          </cell>
          <cell r="K157">
            <v>0</v>
          </cell>
          <cell r="L157">
            <v>10</v>
          </cell>
          <cell r="M157">
            <v>32</v>
          </cell>
          <cell r="N157">
            <v>8</v>
          </cell>
          <cell r="O157">
            <v>0</v>
          </cell>
          <cell r="P157">
            <v>7</v>
          </cell>
          <cell r="Q157">
            <v>0</v>
          </cell>
          <cell r="R157">
            <v>0</v>
          </cell>
        </row>
        <row r="158">
          <cell r="A158" t="str">
            <v>2016:1:4:7:XINBAN_E</v>
          </cell>
          <cell r="B158" t="str">
            <v>+886972576506</v>
          </cell>
          <cell r="C158">
            <v>0</v>
          </cell>
          <cell r="D158">
            <v>0</v>
          </cell>
          <cell r="E158">
            <v>3</v>
          </cell>
          <cell r="F158">
            <v>4</v>
          </cell>
          <cell r="G158">
            <v>0</v>
          </cell>
          <cell r="H158">
            <v>0</v>
          </cell>
          <cell r="I158">
            <v>0</v>
          </cell>
          <cell r="J158">
            <v>9</v>
          </cell>
          <cell r="K158">
            <v>3</v>
          </cell>
          <cell r="L158">
            <v>14</v>
          </cell>
          <cell r="M158">
            <v>5</v>
          </cell>
          <cell r="N158">
            <v>5</v>
          </cell>
          <cell r="O158">
            <v>0</v>
          </cell>
          <cell r="P158">
            <v>3</v>
          </cell>
          <cell r="Q158">
            <v>1</v>
          </cell>
          <cell r="R158">
            <v>0</v>
          </cell>
        </row>
        <row r="159">
          <cell r="A159" t="str">
            <v>2016:1:4:7:XINDIAN_E</v>
          </cell>
          <cell r="B159" t="str">
            <v>+886972576548</v>
          </cell>
          <cell r="C159">
            <v>0</v>
          </cell>
          <cell r="D159">
            <v>0</v>
          </cell>
          <cell r="E159">
            <v>0</v>
          </cell>
          <cell r="F159">
            <v>3</v>
          </cell>
          <cell r="G159">
            <v>0</v>
          </cell>
          <cell r="H159">
            <v>0</v>
          </cell>
          <cell r="I159">
            <v>0</v>
          </cell>
          <cell r="J159">
            <v>3</v>
          </cell>
          <cell r="K159">
            <v>1</v>
          </cell>
          <cell r="L159">
            <v>8</v>
          </cell>
          <cell r="M159">
            <v>8</v>
          </cell>
          <cell r="N159">
            <v>5</v>
          </cell>
          <cell r="O159">
            <v>0</v>
          </cell>
          <cell r="P159">
            <v>3</v>
          </cell>
          <cell r="Q159">
            <v>0</v>
          </cell>
          <cell r="R159">
            <v>0</v>
          </cell>
        </row>
        <row r="160">
          <cell r="A160" t="str">
            <v>2016:1:4:7:XINDIAN_S</v>
          </cell>
          <cell r="B160" t="str">
            <v>+886972576518</v>
          </cell>
          <cell r="C160">
            <v>0</v>
          </cell>
          <cell r="D160">
            <v>0</v>
          </cell>
          <cell r="E160">
            <v>0</v>
          </cell>
          <cell r="F160">
            <v>4</v>
          </cell>
          <cell r="G160">
            <v>1</v>
          </cell>
          <cell r="H160">
            <v>0</v>
          </cell>
          <cell r="I160">
            <v>0</v>
          </cell>
          <cell r="J160">
            <v>4</v>
          </cell>
          <cell r="K160">
            <v>1</v>
          </cell>
          <cell r="L160">
            <v>10</v>
          </cell>
          <cell r="M160">
            <v>6</v>
          </cell>
          <cell r="N160">
            <v>3</v>
          </cell>
          <cell r="O160">
            <v>0</v>
          </cell>
          <cell r="P160">
            <v>5</v>
          </cell>
          <cell r="Q160">
            <v>1</v>
          </cell>
          <cell r="R160">
            <v>0</v>
          </cell>
        </row>
        <row r="161">
          <cell r="A161" t="str">
            <v>2016:1:4:7:XINPU_E</v>
          </cell>
          <cell r="B161" t="str">
            <v>+886972576504</v>
          </cell>
          <cell r="C161">
            <v>0</v>
          </cell>
          <cell r="D161">
            <v>0</v>
          </cell>
          <cell r="E161">
            <v>0</v>
          </cell>
          <cell r="F161">
            <v>2</v>
          </cell>
          <cell r="G161">
            <v>1</v>
          </cell>
          <cell r="H161">
            <v>1</v>
          </cell>
          <cell r="I161">
            <v>1</v>
          </cell>
          <cell r="J161">
            <v>3</v>
          </cell>
          <cell r="K161">
            <v>1</v>
          </cell>
          <cell r="L161">
            <v>8</v>
          </cell>
          <cell r="M161">
            <v>6</v>
          </cell>
          <cell r="N161">
            <v>3</v>
          </cell>
          <cell r="O161">
            <v>0</v>
          </cell>
          <cell r="P161">
            <v>5</v>
          </cell>
          <cell r="Q161">
            <v>0</v>
          </cell>
          <cell r="R161">
            <v>0</v>
          </cell>
        </row>
        <row r="162">
          <cell r="A162" t="str">
            <v>2016:1:4:7:XINPU_S</v>
          </cell>
          <cell r="B162" t="str">
            <v>+886965113871</v>
          </cell>
          <cell r="C162">
            <v>0</v>
          </cell>
          <cell r="D162">
            <v>1</v>
          </cell>
          <cell r="E162">
            <v>1</v>
          </cell>
          <cell r="F162">
            <v>2</v>
          </cell>
          <cell r="G162">
            <v>1</v>
          </cell>
          <cell r="H162">
            <v>0</v>
          </cell>
          <cell r="I162">
            <v>0</v>
          </cell>
          <cell r="J162">
            <v>4</v>
          </cell>
          <cell r="K162">
            <v>1</v>
          </cell>
          <cell r="L162">
            <v>11</v>
          </cell>
          <cell r="M162">
            <v>10</v>
          </cell>
          <cell r="N162">
            <v>1</v>
          </cell>
          <cell r="O162">
            <v>0</v>
          </cell>
          <cell r="P162">
            <v>6</v>
          </cell>
          <cell r="Q162">
            <v>3</v>
          </cell>
          <cell r="R162">
            <v>0</v>
          </cell>
        </row>
        <row r="163">
          <cell r="A163" t="str">
            <v>2016:1:4:7:XINZHU_1_E</v>
          </cell>
          <cell r="B163" t="str">
            <v>+886972576526</v>
          </cell>
          <cell r="C163">
            <v>1</v>
          </cell>
          <cell r="D163">
            <v>0</v>
          </cell>
          <cell r="E163">
            <v>2</v>
          </cell>
          <cell r="F163">
            <v>3</v>
          </cell>
          <cell r="G163">
            <v>1</v>
          </cell>
          <cell r="H163">
            <v>0</v>
          </cell>
          <cell r="I163">
            <v>0</v>
          </cell>
          <cell r="J163">
            <v>6</v>
          </cell>
          <cell r="K163">
            <v>2</v>
          </cell>
          <cell r="L163">
            <v>6</v>
          </cell>
          <cell r="M163">
            <v>8</v>
          </cell>
          <cell r="N163">
            <v>5</v>
          </cell>
          <cell r="O163">
            <v>0</v>
          </cell>
          <cell r="P163">
            <v>3</v>
          </cell>
          <cell r="Q163">
            <v>2</v>
          </cell>
          <cell r="R163">
            <v>0</v>
          </cell>
        </row>
        <row r="164">
          <cell r="A164" t="str">
            <v>2016:1:4:7:XINZHU_1_S</v>
          </cell>
          <cell r="B164" t="str">
            <v>+886972576569</v>
          </cell>
          <cell r="C164">
            <v>0</v>
          </cell>
          <cell r="D164">
            <v>0</v>
          </cell>
          <cell r="E164">
            <v>3</v>
          </cell>
          <cell r="F164">
            <v>3</v>
          </cell>
          <cell r="G164">
            <v>0</v>
          </cell>
          <cell r="H164">
            <v>0</v>
          </cell>
          <cell r="I164">
            <v>0</v>
          </cell>
          <cell r="J164">
            <v>10</v>
          </cell>
          <cell r="K164">
            <v>0</v>
          </cell>
          <cell r="L164">
            <v>10</v>
          </cell>
          <cell r="M164">
            <v>9</v>
          </cell>
          <cell r="N164">
            <v>7</v>
          </cell>
          <cell r="O164">
            <v>0</v>
          </cell>
          <cell r="P164">
            <v>8</v>
          </cell>
          <cell r="Q164">
            <v>4</v>
          </cell>
          <cell r="R164">
            <v>0</v>
          </cell>
        </row>
        <row r="165">
          <cell r="A165" t="str">
            <v>2016:1:4:7:XINZHU_3_E</v>
          </cell>
          <cell r="B165" t="str">
            <v>+886972576563</v>
          </cell>
          <cell r="C165">
            <v>0</v>
          </cell>
          <cell r="D165">
            <v>1</v>
          </cell>
          <cell r="E165">
            <v>2</v>
          </cell>
          <cell r="F165">
            <v>2</v>
          </cell>
          <cell r="G165">
            <v>0</v>
          </cell>
          <cell r="H165">
            <v>0</v>
          </cell>
          <cell r="I165">
            <v>0</v>
          </cell>
          <cell r="J165">
            <v>6</v>
          </cell>
          <cell r="K165">
            <v>2</v>
          </cell>
          <cell r="L165">
            <v>7</v>
          </cell>
          <cell r="M165">
            <v>11</v>
          </cell>
          <cell r="N165">
            <v>3</v>
          </cell>
          <cell r="O165">
            <v>0</v>
          </cell>
          <cell r="P165">
            <v>7</v>
          </cell>
          <cell r="Q165">
            <v>1</v>
          </cell>
          <cell r="R165">
            <v>0</v>
          </cell>
        </row>
        <row r="166">
          <cell r="A166" t="str">
            <v>2016:1:4:7:XINZHU_3_S</v>
          </cell>
          <cell r="B166" t="str">
            <v>+886963660292</v>
          </cell>
          <cell r="C166">
            <v>1</v>
          </cell>
          <cell r="D166">
            <v>0</v>
          </cell>
          <cell r="E166">
            <v>1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6</v>
          </cell>
          <cell r="K166">
            <v>2</v>
          </cell>
          <cell r="L166">
            <v>7</v>
          </cell>
          <cell r="M166">
            <v>14</v>
          </cell>
          <cell r="N166">
            <v>2</v>
          </cell>
          <cell r="O166">
            <v>0</v>
          </cell>
          <cell r="P166">
            <v>0</v>
          </cell>
          <cell r="Q166">
            <v>3</v>
          </cell>
          <cell r="R166">
            <v>0</v>
          </cell>
        </row>
        <row r="167">
          <cell r="A167" t="str">
            <v>2016:1:4:7:XIZHI_A_E</v>
          </cell>
          <cell r="B167" t="str">
            <v>+886972576509</v>
          </cell>
          <cell r="C167">
            <v>0</v>
          </cell>
          <cell r="D167">
            <v>2</v>
          </cell>
          <cell r="E167">
            <v>1</v>
          </cell>
          <cell r="F167">
            <v>1</v>
          </cell>
          <cell r="G167">
            <v>2</v>
          </cell>
          <cell r="H167">
            <v>0</v>
          </cell>
          <cell r="I167">
            <v>0</v>
          </cell>
          <cell r="J167">
            <v>4</v>
          </cell>
          <cell r="K167">
            <v>2</v>
          </cell>
          <cell r="L167">
            <v>8</v>
          </cell>
          <cell r="M167">
            <v>9</v>
          </cell>
          <cell r="N167">
            <v>4</v>
          </cell>
          <cell r="O167">
            <v>0</v>
          </cell>
          <cell r="P167">
            <v>7</v>
          </cell>
          <cell r="Q167">
            <v>0</v>
          </cell>
          <cell r="R167">
            <v>0</v>
          </cell>
        </row>
        <row r="168">
          <cell r="A168" t="str">
            <v>2016:1:4:7:XIZHI_B_E</v>
          </cell>
          <cell r="B168" t="str">
            <v>+886972576156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2</v>
          </cell>
          <cell r="H168">
            <v>0</v>
          </cell>
          <cell r="I168">
            <v>0</v>
          </cell>
          <cell r="J168">
            <v>4</v>
          </cell>
          <cell r="K168">
            <v>2</v>
          </cell>
          <cell r="L168">
            <v>10</v>
          </cell>
          <cell r="M168">
            <v>12</v>
          </cell>
          <cell r="N168">
            <v>5</v>
          </cell>
          <cell r="O168">
            <v>0</v>
          </cell>
          <cell r="P168">
            <v>1</v>
          </cell>
          <cell r="Q168">
            <v>0</v>
          </cell>
          <cell r="R168">
            <v>0</v>
          </cell>
        </row>
        <row r="169">
          <cell r="A169" t="str">
            <v>2016:1:4:7:XIZHI_S</v>
          </cell>
          <cell r="B169" t="str">
            <v>+886963873617</v>
          </cell>
          <cell r="C169">
            <v>0</v>
          </cell>
          <cell r="D169">
            <v>0</v>
          </cell>
          <cell r="E169">
            <v>1</v>
          </cell>
          <cell r="F169">
            <v>2</v>
          </cell>
          <cell r="G169">
            <v>2</v>
          </cell>
          <cell r="H169">
            <v>0</v>
          </cell>
          <cell r="I169">
            <v>0</v>
          </cell>
          <cell r="J169">
            <v>4</v>
          </cell>
          <cell r="K169">
            <v>3</v>
          </cell>
          <cell r="L169">
            <v>10</v>
          </cell>
          <cell r="M169">
            <v>15</v>
          </cell>
          <cell r="N169">
            <v>8</v>
          </cell>
          <cell r="O169">
            <v>0</v>
          </cell>
          <cell r="P169">
            <v>5</v>
          </cell>
          <cell r="Q169">
            <v>0</v>
          </cell>
          <cell r="R169">
            <v>0</v>
          </cell>
        </row>
        <row r="170">
          <cell r="A170" t="str">
            <v>2016:1:4:7:YILAN_E</v>
          </cell>
          <cell r="B170" t="str">
            <v>+886972576558</v>
          </cell>
          <cell r="C170">
            <v>0</v>
          </cell>
          <cell r="D170">
            <v>0</v>
          </cell>
          <cell r="E170">
            <v>1</v>
          </cell>
          <cell r="F170">
            <v>5</v>
          </cell>
          <cell r="G170">
            <v>0</v>
          </cell>
          <cell r="H170">
            <v>0</v>
          </cell>
          <cell r="I170">
            <v>0</v>
          </cell>
          <cell r="J170">
            <v>6</v>
          </cell>
          <cell r="K170">
            <v>0</v>
          </cell>
          <cell r="L170">
            <v>7</v>
          </cell>
          <cell r="M170">
            <v>12</v>
          </cell>
          <cell r="N170">
            <v>5</v>
          </cell>
          <cell r="O170">
            <v>0</v>
          </cell>
          <cell r="P170">
            <v>1</v>
          </cell>
          <cell r="Q170">
            <v>0</v>
          </cell>
          <cell r="R170">
            <v>0</v>
          </cell>
        </row>
        <row r="171">
          <cell r="A171" t="str">
            <v>2016:1:4:7:YILAN_S</v>
          </cell>
          <cell r="B171" t="str">
            <v>+886963917157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  <cell r="I171">
            <v>0</v>
          </cell>
          <cell r="J171">
            <v>1</v>
          </cell>
          <cell r="K171">
            <v>0</v>
          </cell>
          <cell r="L171">
            <v>2</v>
          </cell>
          <cell r="M171">
            <v>19</v>
          </cell>
          <cell r="N171">
            <v>7</v>
          </cell>
          <cell r="O171">
            <v>0</v>
          </cell>
          <cell r="P171">
            <v>1</v>
          </cell>
          <cell r="Q171">
            <v>0</v>
          </cell>
          <cell r="R171">
            <v>0</v>
          </cell>
        </row>
        <row r="172">
          <cell r="A172" t="str">
            <v>2016:1:4:7:YONGHE_S</v>
          </cell>
          <cell r="B172" t="str">
            <v>+886972576513</v>
          </cell>
          <cell r="C172">
            <v>0</v>
          </cell>
          <cell r="D172">
            <v>1</v>
          </cell>
          <cell r="E172">
            <v>5</v>
          </cell>
          <cell r="F172">
            <v>1</v>
          </cell>
          <cell r="G172">
            <v>0</v>
          </cell>
          <cell r="H172">
            <v>1</v>
          </cell>
          <cell r="I172">
            <v>1</v>
          </cell>
          <cell r="J172">
            <v>16</v>
          </cell>
          <cell r="K172">
            <v>3</v>
          </cell>
          <cell r="L172">
            <v>10</v>
          </cell>
          <cell r="M172">
            <v>28</v>
          </cell>
          <cell r="N172">
            <v>11</v>
          </cell>
          <cell r="O172">
            <v>0</v>
          </cell>
          <cell r="P172">
            <v>7</v>
          </cell>
          <cell r="Q172">
            <v>1</v>
          </cell>
          <cell r="R172">
            <v>0</v>
          </cell>
        </row>
        <row r="173">
          <cell r="A173" t="str">
            <v>2016:1:4:7:YULI_E</v>
          </cell>
          <cell r="B173" t="str">
            <v>+886972576594</v>
          </cell>
          <cell r="C173">
            <v>0</v>
          </cell>
          <cell r="D173">
            <v>0</v>
          </cell>
          <cell r="E173">
            <v>2</v>
          </cell>
          <cell r="F173">
            <v>9</v>
          </cell>
          <cell r="G173">
            <v>0</v>
          </cell>
          <cell r="H173">
            <v>0</v>
          </cell>
          <cell r="I173">
            <v>0</v>
          </cell>
          <cell r="J173">
            <v>11</v>
          </cell>
          <cell r="K173">
            <v>1</v>
          </cell>
          <cell r="L173">
            <v>8</v>
          </cell>
          <cell r="M173">
            <v>14</v>
          </cell>
          <cell r="N173">
            <v>5</v>
          </cell>
          <cell r="O173">
            <v>0</v>
          </cell>
          <cell r="P173">
            <v>1</v>
          </cell>
          <cell r="Q173">
            <v>1</v>
          </cell>
          <cell r="R173">
            <v>0</v>
          </cell>
        </row>
        <row r="174">
          <cell r="A174" t="str">
            <v>2016:1:4:7:YULI_S</v>
          </cell>
          <cell r="B174" t="str">
            <v>+886972576538</v>
          </cell>
          <cell r="C174">
            <v>0</v>
          </cell>
          <cell r="D174">
            <v>0</v>
          </cell>
          <cell r="E174">
            <v>2</v>
          </cell>
          <cell r="F174">
            <v>3</v>
          </cell>
          <cell r="G174">
            <v>0</v>
          </cell>
          <cell r="H174">
            <v>0</v>
          </cell>
          <cell r="I174">
            <v>0</v>
          </cell>
          <cell r="J174">
            <v>5</v>
          </cell>
          <cell r="K174">
            <v>2</v>
          </cell>
          <cell r="L174">
            <v>2</v>
          </cell>
          <cell r="M174">
            <v>13</v>
          </cell>
          <cell r="N174">
            <v>6</v>
          </cell>
          <cell r="O174">
            <v>0</v>
          </cell>
          <cell r="P174">
            <v>1</v>
          </cell>
          <cell r="Q174">
            <v>3</v>
          </cell>
          <cell r="R174">
            <v>0</v>
          </cell>
        </row>
        <row r="175">
          <cell r="A175" t="str">
            <v>2016:1:4:7:ZHONGHE_1_E</v>
          </cell>
          <cell r="B175" t="str">
            <v>+886972576514</v>
          </cell>
          <cell r="C175">
            <v>0</v>
          </cell>
          <cell r="D175">
            <v>0</v>
          </cell>
          <cell r="E175">
            <v>0</v>
          </cell>
          <cell r="F175">
            <v>2</v>
          </cell>
          <cell r="G175">
            <v>0</v>
          </cell>
          <cell r="H175">
            <v>0</v>
          </cell>
          <cell r="I175">
            <v>0</v>
          </cell>
          <cell r="J175">
            <v>7</v>
          </cell>
          <cell r="K175">
            <v>2</v>
          </cell>
          <cell r="L175">
            <v>7</v>
          </cell>
          <cell r="M175">
            <v>7</v>
          </cell>
          <cell r="N175">
            <v>5</v>
          </cell>
          <cell r="O175">
            <v>0</v>
          </cell>
          <cell r="P175">
            <v>0</v>
          </cell>
          <cell r="Q175">
            <v>3</v>
          </cell>
          <cell r="R175">
            <v>0</v>
          </cell>
        </row>
        <row r="176">
          <cell r="A176" t="str">
            <v>2016:1:4:7:ZHONGHE_2_E</v>
          </cell>
          <cell r="B176" t="str">
            <v>+886972576511</v>
          </cell>
          <cell r="C176">
            <v>0</v>
          </cell>
          <cell r="D176">
            <v>0</v>
          </cell>
          <cell r="E176">
            <v>1</v>
          </cell>
          <cell r="F176">
            <v>6</v>
          </cell>
          <cell r="G176">
            <v>0</v>
          </cell>
          <cell r="H176">
            <v>0</v>
          </cell>
          <cell r="I176">
            <v>0</v>
          </cell>
          <cell r="J176">
            <v>7</v>
          </cell>
          <cell r="K176">
            <v>2</v>
          </cell>
          <cell r="L176">
            <v>8</v>
          </cell>
          <cell r="M176">
            <v>11</v>
          </cell>
          <cell r="N176">
            <v>2</v>
          </cell>
          <cell r="O176">
            <v>0</v>
          </cell>
          <cell r="P176">
            <v>2</v>
          </cell>
          <cell r="Q176">
            <v>2</v>
          </cell>
          <cell r="R176">
            <v>0</v>
          </cell>
        </row>
        <row r="177">
          <cell r="A177" t="str">
            <v>2016:1:4:7:ZHONGHE_2_S</v>
          </cell>
          <cell r="B177" t="str">
            <v>+886963535582</v>
          </cell>
          <cell r="C177">
            <v>0</v>
          </cell>
          <cell r="D177">
            <v>1</v>
          </cell>
          <cell r="E177">
            <v>2</v>
          </cell>
          <cell r="F177">
            <v>2</v>
          </cell>
          <cell r="G177">
            <v>0</v>
          </cell>
          <cell r="H177">
            <v>0</v>
          </cell>
          <cell r="I177">
            <v>0</v>
          </cell>
          <cell r="J177">
            <v>5</v>
          </cell>
          <cell r="K177">
            <v>1</v>
          </cell>
          <cell r="L177">
            <v>10</v>
          </cell>
          <cell r="M177">
            <v>7</v>
          </cell>
          <cell r="N177">
            <v>6</v>
          </cell>
          <cell r="O177">
            <v>0</v>
          </cell>
          <cell r="P177">
            <v>4</v>
          </cell>
          <cell r="Q177">
            <v>1</v>
          </cell>
          <cell r="R177">
            <v>0</v>
          </cell>
        </row>
        <row r="178">
          <cell r="A178" t="str">
            <v>2016:1:4:7:ZHONGLI_1_S</v>
          </cell>
          <cell r="B178" t="str">
            <v>+886972576581</v>
          </cell>
          <cell r="C178">
            <v>0</v>
          </cell>
          <cell r="D178">
            <v>0</v>
          </cell>
          <cell r="E178">
            <v>1</v>
          </cell>
          <cell r="F178">
            <v>2</v>
          </cell>
          <cell r="G178">
            <v>0</v>
          </cell>
          <cell r="H178">
            <v>0</v>
          </cell>
          <cell r="I178">
            <v>0</v>
          </cell>
          <cell r="J178">
            <v>4</v>
          </cell>
          <cell r="K178">
            <v>4</v>
          </cell>
          <cell r="L178">
            <v>8</v>
          </cell>
          <cell r="M178">
            <v>5</v>
          </cell>
          <cell r="N178">
            <v>4</v>
          </cell>
          <cell r="O178">
            <v>0</v>
          </cell>
          <cell r="P178">
            <v>2</v>
          </cell>
          <cell r="Q178">
            <v>1</v>
          </cell>
          <cell r="R178">
            <v>0</v>
          </cell>
        </row>
        <row r="179">
          <cell r="A179" t="str">
            <v>2016:1:4:7:ZHONGLI_2_E</v>
          </cell>
          <cell r="B179" t="str">
            <v>+886972576584</v>
          </cell>
          <cell r="C179">
            <v>0</v>
          </cell>
          <cell r="D179">
            <v>0</v>
          </cell>
          <cell r="E179">
            <v>0</v>
          </cell>
          <cell r="F179">
            <v>3</v>
          </cell>
          <cell r="G179">
            <v>0</v>
          </cell>
          <cell r="H179">
            <v>0</v>
          </cell>
          <cell r="I179">
            <v>0</v>
          </cell>
          <cell r="J179">
            <v>4</v>
          </cell>
          <cell r="K179">
            <v>0</v>
          </cell>
          <cell r="L179">
            <v>6</v>
          </cell>
          <cell r="M179">
            <v>11</v>
          </cell>
          <cell r="N179">
            <v>3</v>
          </cell>
          <cell r="O179">
            <v>0</v>
          </cell>
          <cell r="P179">
            <v>4</v>
          </cell>
          <cell r="Q179">
            <v>0</v>
          </cell>
          <cell r="R179">
            <v>0</v>
          </cell>
        </row>
        <row r="180">
          <cell r="A180" t="str">
            <v>2016:1:4:7:ZHONGLI_E</v>
          </cell>
          <cell r="B180" t="str">
            <v>+886972576568</v>
          </cell>
          <cell r="C180">
            <v>0</v>
          </cell>
          <cell r="D180">
            <v>0</v>
          </cell>
          <cell r="E180">
            <v>0</v>
          </cell>
          <cell r="F180">
            <v>3</v>
          </cell>
          <cell r="G180">
            <v>0</v>
          </cell>
          <cell r="H180">
            <v>0</v>
          </cell>
          <cell r="I180">
            <v>0</v>
          </cell>
          <cell r="J180">
            <v>9</v>
          </cell>
          <cell r="K180">
            <v>0</v>
          </cell>
          <cell r="L180">
            <v>4</v>
          </cell>
          <cell r="M180">
            <v>10</v>
          </cell>
          <cell r="N180">
            <v>3</v>
          </cell>
          <cell r="O180">
            <v>0</v>
          </cell>
          <cell r="P180">
            <v>13</v>
          </cell>
          <cell r="Q180">
            <v>0</v>
          </cell>
          <cell r="R180">
            <v>0</v>
          </cell>
        </row>
        <row r="181">
          <cell r="A181" t="str">
            <v>2016:1:4:7:ZHUBEI_1_E</v>
          </cell>
          <cell r="B181" t="str">
            <v>+886972576582</v>
          </cell>
          <cell r="C181">
            <v>1</v>
          </cell>
          <cell r="D181">
            <v>0</v>
          </cell>
          <cell r="E181">
            <v>3</v>
          </cell>
          <cell r="F181">
            <v>4</v>
          </cell>
          <cell r="G181">
            <v>0</v>
          </cell>
          <cell r="H181">
            <v>0</v>
          </cell>
          <cell r="I181">
            <v>0</v>
          </cell>
          <cell r="J181">
            <v>8</v>
          </cell>
          <cell r="K181">
            <v>2</v>
          </cell>
          <cell r="L181">
            <v>9</v>
          </cell>
          <cell r="M181">
            <v>12</v>
          </cell>
          <cell r="N181">
            <v>5</v>
          </cell>
          <cell r="O181">
            <v>0</v>
          </cell>
          <cell r="P181">
            <v>3</v>
          </cell>
          <cell r="Q181">
            <v>1</v>
          </cell>
          <cell r="R181">
            <v>0</v>
          </cell>
        </row>
        <row r="182">
          <cell r="A182" t="str">
            <v>2016:1:4:7:ZHUBEI_1_S</v>
          </cell>
          <cell r="B182" t="str">
            <v>+886972576540</v>
          </cell>
          <cell r="C182">
            <v>0</v>
          </cell>
          <cell r="D182">
            <v>1</v>
          </cell>
          <cell r="E182">
            <v>0</v>
          </cell>
          <cell r="F182">
            <v>1</v>
          </cell>
          <cell r="G182">
            <v>0</v>
          </cell>
          <cell r="H182">
            <v>2</v>
          </cell>
          <cell r="I182">
            <v>2</v>
          </cell>
          <cell r="J182">
            <v>2</v>
          </cell>
          <cell r="K182">
            <v>0</v>
          </cell>
          <cell r="L182">
            <v>9</v>
          </cell>
          <cell r="M182">
            <v>10</v>
          </cell>
          <cell r="N182">
            <v>11</v>
          </cell>
          <cell r="O182">
            <v>0</v>
          </cell>
          <cell r="P182">
            <v>7</v>
          </cell>
          <cell r="Q182">
            <v>1</v>
          </cell>
          <cell r="R182">
            <v>0</v>
          </cell>
        </row>
        <row r="183">
          <cell r="A183" t="str">
            <v>2016:1:4:7:ZHUBEI_2_E</v>
          </cell>
          <cell r="B183" t="str">
            <v>+886972576583</v>
          </cell>
          <cell r="C183">
            <v>1</v>
          </cell>
          <cell r="D183">
            <v>0</v>
          </cell>
          <cell r="E183">
            <v>1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2</v>
          </cell>
          <cell r="K183">
            <v>2</v>
          </cell>
          <cell r="L183">
            <v>6</v>
          </cell>
          <cell r="M183">
            <v>11</v>
          </cell>
          <cell r="N183">
            <v>0</v>
          </cell>
          <cell r="O183">
            <v>0</v>
          </cell>
          <cell r="P183">
            <v>7</v>
          </cell>
          <cell r="Q183">
            <v>0</v>
          </cell>
          <cell r="R183">
            <v>0</v>
          </cell>
        </row>
        <row r="184">
          <cell r="A184" t="str">
            <v>2016:1:4:7:ZHUDONG_E</v>
          </cell>
          <cell r="B184" t="str">
            <v>+886972576528</v>
          </cell>
          <cell r="C184">
            <v>0</v>
          </cell>
          <cell r="D184">
            <v>0</v>
          </cell>
          <cell r="E184">
            <v>0</v>
          </cell>
          <cell r="F184">
            <v>4</v>
          </cell>
          <cell r="G184">
            <v>3</v>
          </cell>
          <cell r="H184">
            <v>0</v>
          </cell>
          <cell r="I184">
            <v>0</v>
          </cell>
          <cell r="J184">
            <v>4</v>
          </cell>
          <cell r="K184">
            <v>0</v>
          </cell>
          <cell r="L184">
            <v>2</v>
          </cell>
          <cell r="M184">
            <v>5</v>
          </cell>
          <cell r="N184">
            <v>3</v>
          </cell>
          <cell r="O184">
            <v>0</v>
          </cell>
          <cell r="P184">
            <v>6</v>
          </cell>
          <cell r="Q184">
            <v>3</v>
          </cell>
          <cell r="R184">
            <v>0</v>
          </cell>
        </row>
        <row r="185">
          <cell r="A185" t="str">
            <v>2016:1:4:7:ZHUDONG_S</v>
          </cell>
          <cell r="B185" t="str">
            <v>+886912576094</v>
          </cell>
          <cell r="C185">
            <v>1</v>
          </cell>
          <cell r="D185">
            <v>0</v>
          </cell>
          <cell r="E185">
            <v>2</v>
          </cell>
          <cell r="F185">
            <v>2</v>
          </cell>
          <cell r="G185">
            <v>0</v>
          </cell>
          <cell r="H185">
            <v>1</v>
          </cell>
          <cell r="I185">
            <v>1</v>
          </cell>
          <cell r="J185">
            <v>5</v>
          </cell>
          <cell r="K185">
            <v>2</v>
          </cell>
          <cell r="L185">
            <v>10</v>
          </cell>
          <cell r="M185">
            <v>4</v>
          </cell>
          <cell r="N185">
            <v>0</v>
          </cell>
          <cell r="O185">
            <v>0</v>
          </cell>
          <cell r="P185">
            <v>6</v>
          </cell>
          <cell r="Q185">
            <v>2</v>
          </cell>
          <cell r="R185">
            <v>0</v>
          </cell>
        </row>
        <row r="186">
          <cell r="A186" t="str">
            <v>2016:1:4:7:ZHUNAN_E</v>
          </cell>
          <cell r="B186" t="str">
            <v>+886963761862</v>
          </cell>
          <cell r="C186">
            <v>1</v>
          </cell>
          <cell r="D186">
            <v>0</v>
          </cell>
          <cell r="E186">
            <v>0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4</v>
          </cell>
          <cell r="K186">
            <v>1</v>
          </cell>
          <cell r="L186">
            <v>5</v>
          </cell>
          <cell r="M186">
            <v>14</v>
          </cell>
          <cell r="N186">
            <v>2</v>
          </cell>
          <cell r="O186">
            <v>0</v>
          </cell>
          <cell r="P186">
            <v>4</v>
          </cell>
          <cell r="Q186">
            <v>0</v>
          </cell>
          <cell r="R186">
            <v>0</v>
          </cell>
        </row>
        <row r="187">
          <cell r="A187" t="str">
            <v>2016:1:4:7:ZHUNAN_S</v>
          </cell>
          <cell r="B187" t="str">
            <v>+886972576155</v>
          </cell>
          <cell r="C187">
            <v>0</v>
          </cell>
          <cell r="D187">
            <v>0</v>
          </cell>
          <cell r="E187">
            <v>1</v>
          </cell>
          <cell r="F187">
            <v>4</v>
          </cell>
          <cell r="G187">
            <v>1</v>
          </cell>
          <cell r="H187">
            <v>0</v>
          </cell>
          <cell r="I187">
            <v>0</v>
          </cell>
          <cell r="J187">
            <v>7</v>
          </cell>
          <cell r="K187">
            <v>4</v>
          </cell>
          <cell r="L187">
            <v>9</v>
          </cell>
          <cell r="M187">
            <v>10</v>
          </cell>
          <cell r="N187">
            <v>7</v>
          </cell>
          <cell r="O187">
            <v>0</v>
          </cell>
          <cell r="P187">
            <v>7</v>
          </cell>
          <cell r="Q187">
            <v>1</v>
          </cell>
          <cell r="R187">
            <v>0</v>
          </cell>
        </row>
        <row r="188">
          <cell r="A188" t="str">
            <v>2016:1:4:7:ZHUWEI_E</v>
          </cell>
          <cell r="B188" t="str">
            <v>+886912576043</v>
          </cell>
          <cell r="C188">
            <v>1</v>
          </cell>
          <cell r="D188">
            <v>0</v>
          </cell>
          <cell r="E188">
            <v>1</v>
          </cell>
          <cell r="F188">
            <v>2</v>
          </cell>
          <cell r="G188">
            <v>1</v>
          </cell>
          <cell r="H188">
            <v>0</v>
          </cell>
          <cell r="I188">
            <v>0</v>
          </cell>
          <cell r="J188">
            <v>4</v>
          </cell>
          <cell r="K188">
            <v>1</v>
          </cell>
          <cell r="L188">
            <v>0</v>
          </cell>
          <cell r="M188">
            <v>12</v>
          </cell>
          <cell r="N188">
            <v>4</v>
          </cell>
          <cell r="O188">
            <v>0</v>
          </cell>
          <cell r="P188">
            <v>3</v>
          </cell>
          <cell r="Q188">
            <v>1</v>
          </cell>
          <cell r="R188">
            <v>0</v>
          </cell>
        </row>
        <row r="189">
          <cell r="A189" t="str">
            <v>2016:1:5:7:ANKANG_E</v>
          </cell>
          <cell r="B189" t="str">
            <v>+886972576529</v>
          </cell>
          <cell r="C189">
            <v>0</v>
          </cell>
          <cell r="D189">
            <v>0</v>
          </cell>
          <cell r="E189">
            <v>3</v>
          </cell>
          <cell r="F189">
            <v>3</v>
          </cell>
          <cell r="G189">
            <v>0</v>
          </cell>
          <cell r="H189">
            <v>0</v>
          </cell>
          <cell r="I189">
            <v>0</v>
          </cell>
          <cell r="J189">
            <v>6</v>
          </cell>
          <cell r="K189">
            <v>3</v>
          </cell>
          <cell r="L189">
            <v>13</v>
          </cell>
          <cell r="M189">
            <v>7</v>
          </cell>
          <cell r="N189">
            <v>5</v>
          </cell>
          <cell r="O189">
            <v>0</v>
          </cell>
          <cell r="P189">
            <v>5</v>
          </cell>
          <cell r="Q189">
            <v>1</v>
          </cell>
          <cell r="R189">
            <v>0</v>
          </cell>
        </row>
        <row r="190">
          <cell r="A190" t="str">
            <v>2016:1:5:7:ASSISTANTS</v>
          </cell>
          <cell r="B190" t="str">
            <v>+886972576500</v>
          </cell>
          <cell r="C190">
            <v>0</v>
          </cell>
          <cell r="D190">
            <v>0</v>
          </cell>
          <cell r="E190">
            <v>7</v>
          </cell>
          <cell r="F190">
            <v>5</v>
          </cell>
          <cell r="G190">
            <v>0</v>
          </cell>
          <cell r="H190">
            <v>0</v>
          </cell>
          <cell r="I190">
            <v>0</v>
          </cell>
          <cell r="J190">
            <v>14</v>
          </cell>
          <cell r="K190">
            <v>3</v>
          </cell>
          <cell r="L190">
            <v>8</v>
          </cell>
          <cell r="M190">
            <v>12</v>
          </cell>
          <cell r="N190">
            <v>7</v>
          </cell>
          <cell r="O190">
            <v>0</v>
          </cell>
          <cell r="P190">
            <v>7</v>
          </cell>
          <cell r="Q190">
            <v>1</v>
          </cell>
          <cell r="R190">
            <v>0</v>
          </cell>
        </row>
        <row r="191">
          <cell r="A191" t="str">
            <v>2016:1:5:7:BADE_A_E</v>
          </cell>
          <cell r="B191" t="str">
            <v>+886912576044</v>
          </cell>
          <cell r="C191">
            <v>0</v>
          </cell>
          <cell r="D191">
            <v>0</v>
          </cell>
          <cell r="E191">
            <v>0</v>
          </cell>
          <cell r="F191">
            <v>3</v>
          </cell>
          <cell r="G191">
            <v>0</v>
          </cell>
          <cell r="H191">
            <v>0</v>
          </cell>
          <cell r="I191">
            <v>0</v>
          </cell>
          <cell r="J191">
            <v>4</v>
          </cell>
          <cell r="K191">
            <v>0</v>
          </cell>
          <cell r="L191">
            <v>5</v>
          </cell>
          <cell r="M191">
            <v>8</v>
          </cell>
          <cell r="N191">
            <v>3</v>
          </cell>
          <cell r="O191">
            <v>0</v>
          </cell>
          <cell r="P191">
            <v>9</v>
          </cell>
          <cell r="Q191">
            <v>0</v>
          </cell>
          <cell r="R191">
            <v>0</v>
          </cell>
        </row>
        <row r="192">
          <cell r="A192" t="str">
            <v>2016:1:5:7:BADE_B_E</v>
          </cell>
          <cell r="B192" t="str">
            <v>+886972939022</v>
          </cell>
          <cell r="C192">
            <v>0</v>
          </cell>
          <cell r="D192">
            <v>1</v>
          </cell>
          <cell r="E192">
            <v>3</v>
          </cell>
          <cell r="F192">
            <v>1</v>
          </cell>
          <cell r="G192">
            <v>0</v>
          </cell>
          <cell r="H192">
            <v>1</v>
          </cell>
          <cell r="I192">
            <v>1</v>
          </cell>
          <cell r="J192">
            <v>10</v>
          </cell>
          <cell r="K192">
            <v>2</v>
          </cell>
          <cell r="L192">
            <v>7</v>
          </cell>
          <cell r="M192">
            <v>7</v>
          </cell>
          <cell r="N192">
            <v>5</v>
          </cell>
          <cell r="O192">
            <v>0</v>
          </cell>
          <cell r="P192">
            <v>5</v>
          </cell>
          <cell r="Q192">
            <v>2</v>
          </cell>
          <cell r="R192">
            <v>0</v>
          </cell>
        </row>
        <row r="193">
          <cell r="A193" t="str">
            <v>2016:1:5:7:BADE_S</v>
          </cell>
          <cell r="B193" t="str">
            <v>+886912576049</v>
          </cell>
          <cell r="C193">
            <v>1</v>
          </cell>
          <cell r="D193">
            <v>0</v>
          </cell>
          <cell r="E193">
            <v>0</v>
          </cell>
          <cell r="F193">
            <v>3</v>
          </cell>
          <cell r="G193">
            <v>1</v>
          </cell>
          <cell r="H193">
            <v>0</v>
          </cell>
          <cell r="I193">
            <v>0</v>
          </cell>
          <cell r="J193">
            <v>4</v>
          </cell>
          <cell r="K193">
            <v>0</v>
          </cell>
          <cell r="L193">
            <v>9</v>
          </cell>
          <cell r="M193">
            <v>4</v>
          </cell>
          <cell r="N193">
            <v>6</v>
          </cell>
          <cell r="O193">
            <v>0</v>
          </cell>
          <cell r="P193">
            <v>6</v>
          </cell>
          <cell r="Q193">
            <v>0</v>
          </cell>
          <cell r="R193">
            <v>1</v>
          </cell>
        </row>
        <row r="194">
          <cell r="A194" t="str">
            <v>2016:1:5:7:BANQIAO_S</v>
          </cell>
          <cell r="B194" t="str">
            <v>+886972961085</v>
          </cell>
          <cell r="C194">
            <v>0</v>
          </cell>
          <cell r="D194">
            <v>0</v>
          </cell>
          <cell r="E194">
            <v>1</v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2</v>
          </cell>
          <cell r="K194">
            <v>0</v>
          </cell>
          <cell r="L194">
            <v>5</v>
          </cell>
          <cell r="M194">
            <v>23</v>
          </cell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A195" t="str">
            <v>2016:1:5:7:BEITOU_E</v>
          </cell>
          <cell r="B195" t="str">
            <v>+886972576546</v>
          </cell>
          <cell r="C195">
            <v>0</v>
          </cell>
          <cell r="D195">
            <v>0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  <cell r="I195">
            <v>0</v>
          </cell>
          <cell r="J195">
            <v>2</v>
          </cell>
          <cell r="K195">
            <v>1</v>
          </cell>
          <cell r="L195">
            <v>6</v>
          </cell>
          <cell r="M195">
            <v>10</v>
          </cell>
          <cell r="N195">
            <v>5</v>
          </cell>
          <cell r="O195">
            <v>0</v>
          </cell>
          <cell r="P195">
            <v>5</v>
          </cell>
          <cell r="Q195">
            <v>0</v>
          </cell>
          <cell r="R195">
            <v>0</v>
          </cell>
        </row>
        <row r="196">
          <cell r="A196" t="str">
            <v>2016:1:5:7:BEITOU_S</v>
          </cell>
          <cell r="B196" t="str">
            <v>+886963790682</v>
          </cell>
          <cell r="C196">
            <v>0</v>
          </cell>
          <cell r="D196">
            <v>1</v>
          </cell>
          <cell r="E196">
            <v>0</v>
          </cell>
          <cell r="F196">
            <v>4</v>
          </cell>
          <cell r="G196">
            <v>0</v>
          </cell>
          <cell r="H196">
            <v>0</v>
          </cell>
          <cell r="I196">
            <v>0</v>
          </cell>
          <cell r="J196">
            <v>9</v>
          </cell>
          <cell r="K196">
            <v>1</v>
          </cell>
          <cell r="L196">
            <v>9</v>
          </cell>
          <cell r="M196">
            <v>16</v>
          </cell>
          <cell r="N196">
            <v>5</v>
          </cell>
          <cell r="O196">
            <v>0</v>
          </cell>
          <cell r="P196">
            <v>5</v>
          </cell>
          <cell r="Q196">
            <v>1</v>
          </cell>
          <cell r="R196">
            <v>0</v>
          </cell>
        </row>
        <row r="197">
          <cell r="A197" t="str">
            <v>2016:1:5:7:DANFENG_E</v>
          </cell>
          <cell r="B197" t="str">
            <v>+886972576517</v>
          </cell>
          <cell r="C197">
            <v>0</v>
          </cell>
          <cell r="D197">
            <v>1</v>
          </cell>
          <cell r="E197">
            <v>3</v>
          </cell>
          <cell r="F197">
            <v>3</v>
          </cell>
          <cell r="G197">
            <v>0</v>
          </cell>
          <cell r="H197">
            <v>1</v>
          </cell>
          <cell r="I197">
            <v>1</v>
          </cell>
          <cell r="J197">
            <v>7</v>
          </cell>
          <cell r="K197">
            <v>3</v>
          </cell>
          <cell r="L197">
            <v>2</v>
          </cell>
          <cell r="M197">
            <v>3</v>
          </cell>
          <cell r="N197">
            <v>0</v>
          </cell>
          <cell r="O197">
            <v>0</v>
          </cell>
          <cell r="P197">
            <v>2</v>
          </cell>
          <cell r="Q197">
            <v>1</v>
          </cell>
          <cell r="R197">
            <v>0</v>
          </cell>
        </row>
        <row r="198">
          <cell r="A198" t="str">
            <v>2016:1:5:7:DANSHUI_E</v>
          </cell>
          <cell r="B198" t="str">
            <v>+886963938175</v>
          </cell>
          <cell r="C198">
            <v>1</v>
          </cell>
          <cell r="D198">
            <v>1</v>
          </cell>
          <cell r="E198">
            <v>2</v>
          </cell>
          <cell r="F198">
            <v>2</v>
          </cell>
          <cell r="G198">
            <v>1</v>
          </cell>
          <cell r="H198">
            <v>0</v>
          </cell>
          <cell r="I198">
            <v>0</v>
          </cell>
          <cell r="J198">
            <v>7</v>
          </cell>
          <cell r="K198">
            <v>0</v>
          </cell>
          <cell r="L198">
            <v>9</v>
          </cell>
          <cell r="M198">
            <v>10</v>
          </cell>
          <cell r="N198">
            <v>8</v>
          </cell>
          <cell r="O198">
            <v>0</v>
          </cell>
          <cell r="P198">
            <v>4</v>
          </cell>
          <cell r="Q198">
            <v>2</v>
          </cell>
          <cell r="R198">
            <v>0</v>
          </cell>
        </row>
        <row r="199">
          <cell r="A199" t="str">
            <v>2016:1:5:7:GUISHAN_E</v>
          </cell>
          <cell r="B199" t="str">
            <v>+886972576585</v>
          </cell>
          <cell r="C199">
            <v>0</v>
          </cell>
          <cell r="D199">
            <v>0</v>
          </cell>
          <cell r="E199">
            <v>4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5</v>
          </cell>
          <cell r="K199">
            <v>0</v>
          </cell>
          <cell r="L199">
            <v>6</v>
          </cell>
          <cell r="M199">
            <v>7</v>
          </cell>
          <cell r="N199">
            <v>1</v>
          </cell>
          <cell r="O199">
            <v>0</v>
          </cell>
          <cell r="P199">
            <v>4</v>
          </cell>
          <cell r="Q199">
            <v>0</v>
          </cell>
          <cell r="R199">
            <v>0</v>
          </cell>
        </row>
        <row r="200">
          <cell r="A200" t="str">
            <v>2016:1:5:7:HUALIAN_1_E</v>
          </cell>
          <cell r="B200" t="str">
            <v>+886972576536</v>
          </cell>
          <cell r="C200">
            <v>0</v>
          </cell>
          <cell r="D200">
            <v>0</v>
          </cell>
          <cell r="E200">
            <v>1</v>
          </cell>
          <cell r="F200">
            <v>4</v>
          </cell>
          <cell r="G200">
            <v>0</v>
          </cell>
          <cell r="H200">
            <v>0</v>
          </cell>
          <cell r="I200">
            <v>0</v>
          </cell>
          <cell r="J200">
            <v>9</v>
          </cell>
          <cell r="K200">
            <v>0</v>
          </cell>
          <cell r="L200">
            <v>7</v>
          </cell>
          <cell r="M200">
            <v>11</v>
          </cell>
          <cell r="N200">
            <v>5</v>
          </cell>
          <cell r="O200">
            <v>0</v>
          </cell>
          <cell r="P200">
            <v>5</v>
          </cell>
          <cell r="Q200">
            <v>1</v>
          </cell>
          <cell r="R200">
            <v>0</v>
          </cell>
        </row>
        <row r="201">
          <cell r="A201" t="str">
            <v>2016:1:5:7:HUALIAN_1_S</v>
          </cell>
          <cell r="B201" t="str">
            <v>+886972576512</v>
          </cell>
          <cell r="C201">
            <v>0</v>
          </cell>
          <cell r="D201">
            <v>0</v>
          </cell>
          <cell r="E201">
            <v>3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7</v>
          </cell>
          <cell r="K201">
            <v>3</v>
          </cell>
          <cell r="L201">
            <v>8</v>
          </cell>
          <cell r="M201">
            <v>11</v>
          </cell>
          <cell r="N201">
            <v>5</v>
          </cell>
          <cell r="O201">
            <v>0</v>
          </cell>
          <cell r="P201">
            <v>3</v>
          </cell>
          <cell r="Q201">
            <v>0</v>
          </cell>
          <cell r="R201">
            <v>0</v>
          </cell>
        </row>
        <row r="202">
          <cell r="A202" t="str">
            <v>2016:1:5:7:HUALIAN_3_A_E</v>
          </cell>
          <cell r="B202" t="str">
            <v>+886963832102</v>
          </cell>
          <cell r="C202">
            <v>0</v>
          </cell>
          <cell r="D202">
            <v>0</v>
          </cell>
          <cell r="E202">
            <v>3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6</v>
          </cell>
          <cell r="K202">
            <v>2</v>
          </cell>
          <cell r="L202">
            <v>5</v>
          </cell>
          <cell r="M202">
            <v>6</v>
          </cell>
          <cell r="N202">
            <v>4</v>
          </cell>
          <cell r="O202">
            <v>0</v>
          </cell>
          <cell r="P202">
            <v>5</v>
          </cell>
          <cell r="Q202">
            <v>0</v>
          </cell>
          <cell r="R202">
            <v>0</v>
          </cell>
        </row>
        <row r="203">
          <cell r="A203" t="str">
            <v>2016:1:5:7:HUALIAN_3_B_E</v>
          </cell>
          <cell r="B203" t="str">
            <v>+886965118137</v>
          </cell>
          <cell r="C203">
            <v>0</v>
          </cell>
          <cell r="D203">
            <v>0</v>
          </cell>
          <cell r="E203">
            <v>3</v>
          </cell>
          <cell r="F203">
            <v>4</v>
          </cell>
          <cell r="G203">
            <v>0</v>
          </cell>
          <cell r="H203">
            <v>0</v>
          </cell>
          <cell r="I203">
            <v>0</v>
          </cell>
          <cell r="J203">
            <v>7</v>
          </cell>
          <cell r="K203">
            <v>1</v>
          </cell>
          <cell r="L203">
            <v>6</v>
          </cell>
          <cell r="M203">
            <v>19</v>
          </cell>
          <cell r="N203">
            <v>5</v>
          </cell>
          <cell r="O203">
            <v>0</v>
          </cell>
          <cell r="P203">
            <v>5</v>
          </cell>
          <cell r="Q203">
            <v>0</v>
          </cell>
          <cell r="R203">
            <v>3</v>
          </cell>
        </row>
        <row r="204">
          <cell r="A204" t="str">
            <v>2016:1:5:7:HUALIAN_3_S</v>
          </cell>
          <cell r="B204" t="str">
            <v>+886972576591</v>
          </cell>
          <cell r="C204">
            <v>0</v>
          </cell>
          <cell r="D204">
            <v>0</v>
          </cell>
          <cell r="E204">
            <v>0</v>
          </cell>
          <cell r="F204">
            <v>3</v>
          </cell>
          <cell r="G204">
            <v>0</v>
          </cell>
          <cell r="H204">
            <v>0</v>
          </cell>
          <cell r="I204">
            <v>0</v>
          </cell>
          <cell r="J204">
            <v>8</v>
          </cell>
          <cell r="K204">
            <v>1</v>
          </cell>
          <cell r="L204">
            <v>4</v>
          </cell>
          <cell r="M204">
            <v>13</v>
          </cell>
          <cell r="N204">
            <v>6</v>
          </cell>
          <cell r="O204">
            <v>0</v>
          </cell>
          <cell r="P204">
            <v>2</v>
          </cell>
          <cell r="Q204">
            <v>2</v>
          </cell>
          <cell r="R204">
            <v>0</v>
          </cell>
        </row>
        <row r="205">
          <cell r="A205" t="str">
            <v>2016:1:5:7:JIAN_E</v>
          </cell>
          <cell r="B205" t="str">
            <v>+886972576592</v>
          </cell>
          <cell r="C205">
            <v>0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2</v>
          </cell>
          <cell r="K205">
            <v>4</v>
          </cell>
          <cell r="L205">
            <v>11</v>
          </cell>
          <cell r="M205">
            <v>7</v>
          </cell>
          <cell r="N205">
            <v>4</v>
          </cell>
          <cell r="O205">
            <v>0</v>
          </cell>
          <cell r="P205">
            <v>5</v>
          </cell>
          <cell r="Q205">
            <v>1</v>
          </cell>
          <cell r="R205">
            <v>0</v>
          </cell>
        </row>
        <row r="206">
          <cell r="A206" t="str">
            <v>2016:1:5:7:JILONG_A_E</v>
          </cell>
          <cell r="B206" t="str">
            <v>+886972576520</v>
          </cell>
          <cell r="C206">
            <v>0</v>
          </cell>
          <cell r="D206">
            <v>1</v>
          </cell>
          <cell r="E206">
            <v>2</v>
          </cell>
          <cell r="F206">
            <v>4</v>
          </cell>
          <cell r="G206">
            <v>0</v>
          </cell>
          <cell r="H206">
            <v>0</v>
          </cell>
          <cell r="I206">
            <v>0</v>
          </cell>
          <cell r="J206">
            <v>7</v>
          </cell>
          <cell r="K206">
            <v>3</v>
          </cell>
          <cell r="L206">
            <v>11</v>
          </cell>
          <cell r="M206">
            <v>1</v>
          </cell>
          <cell r="N206">
            <v>5</v>
          </cell>
          <cell r="O206">
            <v>0</v>
          </cell>
          <cell r="P206">
            <v>9</v>
          </cell>
          <cell r="Q206">
            <v>2</v>
          </cell>
          <cell r="R206">
            <v>0</v>
          </cell>
        </row>
        <row r="207">
          <cell r="A207" t="str">
            <v>2016:1:5:7:JILONG_B_E</v>
          </cell>
          <cell r="B207" t="str">
            <v>+886972987783</v>
          </cell>
          <cell r="C207">
            <v>0</v>
          </cell>
          <cell r="D207">
            <v>0</v>
          </cell>
          <cell r="E207">
            <v>0</v>
          </cell>
          <cell r="F207">
            <v>5</v>
          </cell>
          <cell r="G207">
            <v>0</v>
          </cell>
          <cell r="H207">
            <v>0</v>
          </cell>
          <cell r="I207">
            <v>0</v>
          </cell>
          <cell r="J207">
            <v>5</v>
          </cell>
          <cell r="K207">
            <v>1</v>
          </cell>
          <cell r="L207">
            <v>9</v>
          </cell>
          <cell r="M207">
            <v>3</v>
          </cell>
          <cell r="N207">
            <v>2</v>
          </cell>
          <cell r="O207">
            <v>0</v>
          </cell>
          <cell r="P207">
            <v>7</v>
          </cell>
          <cell r="Q207">
            <v>3</v>
          </cell>
          <cell r="R207">
            <v>1</v>
          </cell>
        </row>
        <row r="208">
          <cell r="A208" t="str">
            <v>2016:1:5:7:JINGXIN_E</v>
          </cell>
          <cell r="B208" t="str">
            <v>+886972576508</v>
          </cell>
          <cell r="C208">
            <v>0</v>
          </cell>
          <cell r="D208">
            <v>0</v>
          </cell>
          <cell r="E208">
            <v>5</v>
          </cell>
          <cell r="F208">
            <v>2</v>
          </cell>
          <cell r="G208">
            <v>0</v>
          </cell>
          <cell r="H208">
            <v>0</v>
          </cell>
          <cell r="I208">
            <v>0</v>
          </cell>
          <cell r="J208">
            <v>10</v>
          </cell>
          <cell r="K208">
            <v>6</v>
          </cell>
          <cell r="L208">
            <v>8</v>
          </cell>
          <cell r="M208">
            <v>13</v>
          </cell>
          <cell r="N208">
            <v>14</v>
          </cell>
          <cell r="O208">
            <v>0</v>
          </cell>
          <cell r="P208">
            <v>4</v>
          </cell>
          <cell r="Q208">
            <v>5</v>
          </cell>
          <cell r="R208">
            <v>0</v>
          </cell>
        </row>
        <row r="209">
          <cell r="A209" t="str">
            <v>2016:1:5:7:JINGXIN_S</v>
          </cell>
          <cell r="B209" t="str">
            <v>+886972576573</v>
          </cell>
          <cell r="C209">
            <v>0</v>
          </cell>
          <cell r="D209">
            <v>0</v>
          </cell>
          <cell r="E209">
            <v>0</v>
          </cell>
          <cell r="F209">
            <v>1</v>
          </cell>
          <cell r="G209">
            <v>0</v>
          </cell>
          <cell r="H209">
            <v>0</v>
          </cell>
          <cell r="I209">
            <v>0</v>
          </cell>
          <cell r="J209">
            <v>1</v>
          </cell>
          <cell r="K209">
            <v>2</v>
          </cell>
          <cell r="L209">
            <v>3</v>
          </cell>
          <cell r="M209">
            <v>9</v>
          </cell>
          <cell r="N209">
            <v>1</v>
          </cell>
          <cell r="O209">
            <v>0</v>
          </cell>
          <cell r="P209">
            <v>2</v>
          </cell>
          <cell r="Q209">
            <v>0</v>
          </cell>
          <cell r="R209">
            <v>0</v>
          </cell>
        </row>
        <row r="210">
          <cell r="A210" t="str">
            <v>2016:1:5:7:LONGTAN_E</v>
          </cell>
          <cell r="B210" t="str">
            <v>+886972576560</v>
          </cell>
          <cell r="C210">
            <v>1</v>
          </cell>
          <cell r="D210">
            <v>0</v>
          </cell>
          <cell r="E210">
            <v>0</v>
          </cell>
          <cell r="F210">
            <v>1</v>
          </cell>
          <cell r="G210">
            <v>0</v>
          </cell>
          <cell r="H210">
            <v>0</v>
          </cell>
          <cell r="I210">
            <v>0</v>
          </cell>
          <cell r="J210">
            <v>3</v>
          </cell>
          <cell r="K210">
            <v>4</v>
          </cell>
          <cell r="L210">
            <v>6</v>
          </cell>
          <cell r="M210">
            <v>13</v>
          </cell>
          <cell r="N210">
            <v>3</v>
          </cell>
          <cell r="O210">
            <v>0</v>
          </cell>
          <cell r="P210">
            <v>4</v>
          </cell>
          <cell r="Q210">
            <v>1</v>
          </cell>
          <cell r="R210">
            <v>0</v>
          </cell>
        </row>
        <row r="211">
          <cell r="A211" t="str">
            <v>2016:1:5:7:LUODONG_A_E</v>
          </cell>
          <cell r="B211" t="str">
            <v>+886963917870</v>
          </cell>
          <cell r="C211">
            <v>0</v>
          </cell>
          <cell r="D211">
            <v>0</v>
          </cell>
          <cell r="E211">
            <v>0</v>
          </cell>
          <cell r="F211">
            <v>1</v>
          </cell>
          <cell r="G211">
            <v>0</v>
          </cell>
          <cell r="H211">
            <v>0</v>
          </cell>
          <cell r="I211">
            <v>0</v>
          </cell>
          <cell r="J211">
            <v>7</v>
          </cell>
          <cell r="K211">
            <v>4</v>
          </cell>
          <cell r="L211">
            <v>11</v>
          </cell>
          <cell r="M211">
            <v>1</v>
          </cell>
          <cell r="N211">
            <v>6</v>
          </cell>
          <cell r="O211">
            <v>0</v>
          </cell>
          <cell r="P211">
            <v>5</v>
          </cell>
          <cell r="Q211">
            <v>0</v>
          </cell>
          <cell r="R211">
            <v>0</v>
          </cell>
        </row>
        <row r="212">
          <cell r="A212" t="str">
            <v>2016:1:5:7:LUODONG_B_E</v>
          </cell>
          <cell r="B212" t="str">
            <v>+886963912027</v>
          </cell>
          <cell r="C212">
            <v>0</v>
          </cell>
          <cell r="D212">
            <v>1</v>
          </cell>
          <cell r="E212">
            <v>0</v>
          </cell>
          <cell r="F212">
            <v>6</v>
          </cell>
          <cell r="G212">
            <v>0</v>
          </cell>
          <cell r="H212">
            <v>0</v>
          </cell>
          <cell r="I212">
            <v>0</v>
          </cell>
          <cell r="J212">
            <v>9</v>
          </cell>
          <cell r="K212">
            <v>2</v>
          </cell>
          <cell r="L212">
            <v>5</v>
          </cell>
          <cell r="M212">
            <v>13</v>
          </cell>
          <cell r="N212">
            <v>4</v>
          </cell>
          <cell r="O212">
            <v>0</v>
          </cell>
          <cell r="P212">
            <v>4</v>
          </cell>
          <cell r="Q212">
            <v>1</v>
          </cell>
          <cell r="R212">
            <v>0</v>
          </cell>
        </row>
        <row r="213">
          <cell r="A213" t="str">
            <v>2016:1:5:7:LUZHOU_A_E</v>
          </cell>
          <cell r="B213" t="str">
            <v>+886972576542</v>
          </cell>
          <cell r="C213">
            <v>0</v>
          </cell>
          <cell r="D213">
            <v>0</v>
          </cell>
          <cell r="E213">
            <v>2</v>
          </cell>
          <cell r="F213">
            <v>2</v>
          </cell>
          <cell r="G213">
            <v>0</v>
          </cell>
          <cell r="H213">
            <v>1</v>
          </cell>
          <cell r="I213">
            <v>1</v>
          </cell>
          <cell r="J213">
            <v>4</v>
          </cell>
          <cell r="K213">
            <v>1</v>
          </cell>
          <cell r="L213">
            <v>8</v>
          </cell>
          <cell r="M213">
            <v>4</v>
          </cell>
          <cell r="N213">
            <v>1</v>
          </cell>
          <cell r="O213">
            <v>0</v>
          </cell>
          <cell r="P213">
            <v>4</v>
          </cell>
          <cell r="Q213">
            <v>2</v>
          </cell>
          <cell r="R213">
            <v>1</v>
          </cell>
        </row>
        <row r="214">
          <cell r="A214" t="str">
            <v>2016:1:5:7:LUZHOU_B_E</v>
          </cell>
          <cell r="B214" t="str">
            <v>+886965008522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3</v>
          </cell>
          <cell r="K214">
            <v>0</v>
          </cell>
          <cell r="L214">
            <v>1</v>
          </cell>
          <cell r="M214">
            <v>12</v>
          </cell>
          <cell r="N214">
            <v>4</v>
          </cell>
          <cell r="O214">
            <v>0</v>
          </cell>
          <cell r="P214">
            <v>2</v>
          </cell>
          <cell r="Q214">
            <v>0</v>
          </cell>
          <cell r="R214">
            <v>0</v>
          </cell>
        </row>
        <row r="215">
          <cell r="A215" t="str">
            <v>2016:1:5:7:MIAOLI_A_E</v>
          </cell>
          <cell r="B215" t="str">
            <v>+886963537337</v>
          </cell>
          <cell r="C215">
            <v>0</v>
          </cell>
          <cell r="D215">
            <v>0</v>
          </cell>
          <cell r="E215">
            <v>1</v>
          </cell>
          <cell r="F215">
            <v>2</v>
          </cell>
          <cell r="G215">
            <v>0</v>
          </cell>
          <cell r="H215">
            <v>0</v>
          </cell>
          <cell r="I215">
            <v>0</v>
          </cell>
          <cell r="J215">
            <v>3</v>
          </cell>
          <cell r="K215">
            <v>3</v>
          </cell>
          <cell r="L215">
            <v>7</v>
          </cell>
          <cell r="M215">
            <v>5</v>
          </cell>
          <cell r="N215">
            <v>7</v>
          </cell>
          <cell r="O215">
            <v>0</v>
          </cell>
          <cell r="P215">
            <v>4</v>
          </cell>
          <cell r="Q215">
            <v>3</v>
          </cell>
          <cell r="R215">
            <v>0</v>
          </cell>
        </row>
        <row r="216">
          <cell r="A216" t="str">
            <v>2016:1:5:7:MIAOLI_B_E</v>
          </cell>
          <cell r="B216" t="str">
            <v>+886963911267</v>
          </cell>
          <cell r="C216">
            <v>0</v>
          </cell>
          <cell r="D216">
            <v>0</v>
          </cell>
          <cell r="E216">
            <v>1</v>
          </cell>
          <cell r="F216">
            <v>2</v>
          </cell>
          <cell r="G216">
            <v>0</v>
          </cell>
          <cell r="H216">
            <v>0</v>
          </cell>
          <cell r="I216">
            <v>0</v>
          </cell>
          <cell r="J216">
            <v>5</v>
          </cell>
          <cell r="K216">
            <v>3</v>
          </cell>
          <cell r="L216">
            <v>5</v>
          </cell>
          <cell r="M216">
            <v>11</v>
          </cell>
          <cell r="N216">
            <v>0</v>
          </cell>
          <cell r="O216">
            <v>0</v>
          </cell>
          <cell r="P216">
            <v>2</v>
          </cell>
          <cell r="Q216">
            <v>0</v>
          </cell>
          <cell r="R216">
            <v>0</v>
          </cell>
        </row>
        <row r="217">
          <cell r="A217" t="str">
            <v>2016:1:5:7:MUZHA_E</v>
          </cell>
          <cell r="B217" t="str">
            <v>+886972576510</v>
          </cell>
          <cell r="C217">
            <v>0</v>
          </cell>
          <cell r="D217">
            <v>0</v>
          </cell>
          <cell r="E217">
            <v>3</v>
          </cell>
          <cell r="F217">
            <v>4</v>
          </cell>
          <cell r="G217">
            <v>0</v>
          </cell>
          <cell r="H217">
            <v>0</v>
          </cell>
          <cell r="I217">
            <v>0</v>
          </cell>
          <cell r="J217">
            <v>12</v>
          </cell>
          <cell r="K217">
            <v>3</v>
          </cell>
          <cell r="L217">
            <v>5</v>
          </cell>
          <cell r="M217">
            <v>18</v>
          </cell>
          <cell r="N217">
            <v>14</v>
          </cell>
          <cell r="O217">
            <v>0</v>
          </cell>
          <cell r="P217">
            <v>4</v>
          </cell>
          <cell r="Q217">
            <v>2</v>
          </cell>
          <cell r="R217">
            <v>0</v>
          </cell>
        </row>
        <row r="218">
          <cell r="A218" t="str">
            <v>2016:1:5:7:MUZHA_S</v>
          </cell>
          <cell r="B218" t="str">
            <v>+886963796383</v>
          </cell>
          <cell r="C218">
            <v>0</v>
          </cell>
          <cell r="D218">
            <v>0</v>
          </cell>
          <cell r="E218">
            <v>1</v>
          </cell>
          <cell r="F218">
            <v>2</v>
          </cell>
          <cell r="G218">
            <v>0</v>
          </cell>
          <cell r="H218">
            <v>0</v>
          </cell>
          <cell r="I218">
            <v>0</v>
          </cell>
          <cell r="J218">
            <v>3</v>
          </cell>
          <cell r="K218">
            <v>2</v>
          </cell>
          <cell r="L218">
            <v>6</v>
          </cell>
          <cell r="M218">
            <v>26</v>
          </cell>
          <cell r="N218">
            <v>8</v>
          </cell>
          <cell r="O218">
            <v>0</v>
          </cell>
          <cell r="P218">
            <v>1</v>
          </cell>
          <cell r="Q218">
            <v>0</v>
          </cell>
          <cell r="R218">
            <v>0</v>
          </cell>
        </row>
        <row r="219">
          <cell r="A219" t="str">
            <v>2016:1:5:7:NEIHU_E</v>
          </cell>
          <cell r="B219" t="str">
            <v>+886972576570</v>
          </cell>
          <cell r="C219">
            <v>0</v>
          </cell>
          <cell r="D219">
            <v>0</v>
          </cell>
          <cell r="E219">
            <v>1</v>
          </cell>
          <cell r="F219">
            <v>1</v>
          </cell>
          <cell r="G219">
            <v>0</v>
          </cell>
          <cell r="H219">
            <v>1</v>
          </cell>
          <cell r="I219">
            <v>1</v>
          </cell>
          <cell r="J219">
            <v>2</v>
          </cell>
          <cell r="K219">
            <v>0</v>
          </cell>
          <cell r="L219">
            <v>9</v>
          </cell>
          <cell r="M219">
            <v>7</v>
          </cell>
          <cell r="N219">
            <v>4</v>
          </cell>
          <cell r="O219">
            <v>0</v>
          </cell>
          <cell r="P219">
            <v>4</v>
          </cell>
          <cell r="Q219">
            <v>3</v>
          </cell>
          <cell r="R219">
            <v>0</v>
          </cell>
        </row>
        <row r="220">
          <cell r="A220" t="str">
            <v>2016:1:5:7:NEIHU_S</v>
          </cell>
          <cell r="B220" t="str">
            <v>+886972576565</v>
          </cell>
          <cell r="C220">
            <v>0</v>
          </cell>
          <cell r="D220">
            <v>0</v>
          </cell>
          <cell r="E220">
            <v>0</v>
          </cell>
          <cell r="F220">
            <v>2</v>
          </cell>
          <cell r="G220">
            <v>0</v>
          </cell>
          <cell r="H220">
            <v>0</v>
          </cell>
          <cell r="I220">
            <v>0</v>
          </cell>
          <cell r="J220">
            <v>2</v>
          </cell>
          <cell r="K220">
            <v>2</v>
          </cell>
          <cell r="L220">
            <v>4</v>
          </cell>
          <cell r="M220">
            <v>9</v>
          </cell>
          <cell r="N220">
            <v>1</v>
          </cell>
          <cell r="O220">
            <v>0</v>
          </cell>
          <cell r="P220">
            <v>3</v>
          </cell>
          <cell r="Q220">
            <v>1</v>
          </cell>
          <cell r="R220">
            <v>0</v>
          </cell>
        </row>
        <row r="221">
          <cell r="A221" t="str">
            <v>2016:1:5:7:NORTH_JINHUA_E</v>
          </cell>
          <cell r="B221" t="str">
            <v>+886972576554</v>
          </cell>
          <cell r="C221">
            <v>0</v>
          </cell>
          <cell r="D221">
            <v>0</v>
          </cell>
          <cell r="E221">
            <v>3</v>
          </cell>
          <cell r="F221">
            <v>6</v>
          </cell>
          <cell r="G221">
            <v>0</v>
          </cell>
          <cell r="H221">
            <v>0</v>
          </cell>
          <cell r="I221">
            <v>0</v>
          </cell>
          <cell r="J221">
            <v>12</v>
          </cell>
          <cell r="K221">
            <v>1</v>
          </cell>
          <cell r="L221">
            <v>9</v>
          </cell>
          <cell r="M221">
            <v>20</v>
          </cell>
          <cell r="N221">
            <v>7</v>
          </cell>
          <cell r="O221">
            <v>0</v>
          </cell>
          <cell r="P221">
            <v>5</v>
          </cell>
          <cell r="Q221">
            <v>1</v>
          </cell>
          <cell r="R221">
            <v>0</v>
          </cell>
        </row>
        <row r="222">
          <cell r="A222" t="str">
            <v>2016:1:5:7:OFFICE_E</v>
          </cell>
          <cell r="B222" t="str">
            <v>+886910358944</v>
          </cell>
          <cell r="C222">
            <v>0</v>
          </cell>
          <cell r="D222">
            <v>0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2</v>
          </cell>
          <cell r="M222">
            <v>3</v>
          </cell>
          <cell r="N222">
            <v>0</v>
          </cell>
          <cell r="O222">
            <v>0</v>
          </cell>
          <cell r="P222">
            <v>2</v>
          </cell>
          <cell r="Q222">
            <v>0</v>
          </cell>
          <cell r="R222">
            <v>0</v>
          </cell>
        </row>
        <row r="223">
          <cell r="A223" t="str">
            <v>2016:1:5:7:SANCHONG_E</v>
          </cell>
          <cell r="B223" t="str">
            <v>+886963809216</v>
          </cell>
          <cell r="C223">
            <v>0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1</v>
          </cell>
          <cell r="I223">
            <v>1</v>
          </cell>
          <cell r="J223">
            <v>4</v>
          </cell>
          <cell r="K223">
            <v>3</v>
          </cell>
          <cell r="L223">
            <v>12</v>
          </cell>
          <cell r="M223">
            <v>5</v>
          </cell>
          <cell r="N223">
            <v>3</v>
          </cell>
          <cell r="O223">
            <v>0</v>
          </cell>
          <cell r="P223">
            <v>5</v>
          </cell>
          <cell r="Q223">
            <v>1</v>
          </cell>
          <cell r="R223">
            <v>0</v>
          </cell>
        </row>
        <row r="224">
          <cell r="A224" t="str">
            <v>2016:1:5:7:SANCHONG_S</v>
          </cell>
          <cell r="B224" t="str">
            <v>+886972576587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1</v>
          </cell>
          <cell r="L224">
            <v>2</v>
          </cell>
          <cell r="M224">
            <v>14</v>
          </cell>
          <cell r="N224">
            <v>6</v>
          </cell>
          <cell r="O224">
            <v>0</v>
          </cell>
          <cell r="P224">
            <v>2</v>
          </cell>
          <cell r="Q224">
            <v>0</v>
          </cell>
          <cell r="R224">
            <v>0</v>
          </cell>
        </row>
        <row r="225">
          <cell r="A225" t="str">
            <v>2016:1:5:7:SANXIA_A</v>
          </cell>
          <cell r="B225" t="str">
            <v>+886963917982</v>
          </cell>
          <cell r="C225">
            <v>0</v>
          </cell>
          <cell r="D225">
            <v>0</v>
          </cell>
          <cell r="E225">
            <v>0</v>
          </cell>
          <cell r="F225">
            <v>4</v>
          </cell>
          <cell r="G225">
            <v>0</v>
          </cell>
          <cell r="H225">
            <v>0</v>
          </cell>
          <cell r="I225">
            <v>0</v>
          </cell>
          <cell r="J225">
            <v>6</v>
          </cell>
          <cell r="K225">
            <v>0</v>
          </cell>
          <cell r="L225">
            <v>6</v>
          </cell>
          <cell r="M225">
            <v>20</v>
          </cell>
          <cell r="N225">
            <v>10</v>
          </cell>
          <cell r="O225">
            <v>0</v>
          </cell>
          <cell r="P225">
            <v>2</v>
          </cell>
          <cell r="Q225">
            <v>1</v>
          </cell>
          <cell r="R225">
            <v>0</v>
          </cell>
        </row>
        <row r="226">
          <cell r="A226" t="str">
            <v>2016:1:5:7:SANXIA_B</v>
          </cell>
          <cell r="B226" t="str">
            <v>+886972576153</v>
          </cell>
          <cell r="C226">
            <v>0</v>
          </cell>
          <cell r="D226">
            <v>0</v>
          </cell>
          <cell r="E226">
            <v>0</v>
          </cell>
          <cell r="F226">
            <v>6</v>
          </cell>
          <cell r="G226">
            <v>0</v>
          </cell>
          <cell r="H226">
            <v>0</v>
          </cell>
          <cell r="I226">
            <v>0</v>
          </cell>
          <cell r="J226">
            <v>6</v>
          </cell>
          <cell r="K226">
            <v>4</v>
          </cell>
          <cell r="L226">
            <v>7</v>
          </cell>
          <cell r="M226">
            <v>12</v>
          </cell>
          <cell r="N226">
            <v>6</v>
          </cell>
          <cell r="O226">
            <v>0</v>
          </cell>
          <cell r="P226">
            <v>1</v>
          </cell>
          <cell r="Q226">
            <v>1</v>
          </cell>
          <cell r="R226">
            <v>0</v>
          </cell>
        </row>
        <row r="227">
          <cell r="A227" t="str">
            <v>2016:1:5:7:SHILIN_E</v>
          </cell>
          <cell r="B227" t="str">
            <v>+886972576564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1</v>
          </cell>
          <cell r="K227">
            <v>1</v>
          </cell>
          <cell r="L227">
            <v>5</v>
          </cell>
          <cell r="M227">
            <v>14</v>
          </cell>
          <cell r="N227">
            <v>2</v>
          </cell>
          <cell r="O227">
            <v>0</v>
          </cell>
          <cell r="P227">
            <v>5</v>
          </cell>
          <cell r="Q227">
            <v>0</v>
          </cell>
          <cell r="R227">
            <v>0</v>
          </cell>
        </row>
        <row r="228">
          <cell r="A228" t="str">
            <v>2016:1:5:7:SHILIN_S</v>
          </cell>
          <cell r="B228" t="str">
            <v>+886972576543</v>
          </cell>
          <cell r="C228">
            <v>0</v>
          </cell>
          <cell r="D228">
            <v>0</v>
          </cell>
          <cell r="E228">
            <v>0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2</v>
          </cell>
          <cell r="K228">
            <v>0</v>
          </cell>
          <cell r="L228">
            <v>4</v>
          </cell>
          <cell r="M228">
            <v>7</v>
          </cell>
          <cell r="N228">
            <v>4</v>
          </cell>
          <cell r="O228">
            <v>0</v>
          </cell>
          <cell r="P228">
            <v>2</v>
          </cell>
          <cell r="Q228">
            <v>1</v>
          </cell>
          <cell r="R228">
            <v>0</v>
          </cell>
        </row>
        <row r="229">
          <cell r="A229" t="str">
            <v>2016:1:5:7:SIYUAN_E</v>
          </cell>
          <cell r="B229" t="str">
            <v>+886972576516</v>
          </cell>
          <cell r="C229">
            <v>0</v>
          </cell>
          <cell r="D229">
            <v>0</v>
          </cell>
          <cell r="E229">
            <v>1</v>
          </cell>
          <cell r="F229">
            <v>1</v>
          </cell>
          <cell r="G229">
            <v>0</v>
          </cell>
          <cell r="H229">
            <v>0</v>
          </cell>
          <cell r="I229">
            <v>0</v>
          </cell>
          <cell r="J229">
            <v>5</v>
          </cell>
          <cell r="K229">
            <v>1</v>
          </cell>
          <cell r="L229">
            <v>4</v>
          </cell>
          <cell r="M229">
            <v>17</v>
          </cell>
          <cell r="N229">
            <v>8</v>
          </cell>
          <cell r="O229">
            <v>0</v>
          </cell>
          <cell r="P229">
            <v>7</v>
          </cell>
          <cell r="Q229">
            <v>1</v>
          </cell>
          <cell r="R229">
            <v>0</v>
          </cell>
        </row>
        <row r="230">
          <cell r="A230" t="str">
            <v>2016:1:5:7:SONGSHAN_E</v>
          </cell>
          <cell r="B230" t="str">
            <v>+886963938192</v>
          </cell>
          <cell r="C230">
            <v>0</v>
          </cell>
          <cell r="D230">
            <v>0</v>
          </cell>
          <cell r="E230">
            <v>7</v>
          </cell>
          <cell r="F230">
            <v>4</v>
          </cell>
          <cell r="G230">
            <v>1</v>
          </cell>
          <cell r="H230">
            <v>0</v>
          </cell>
          <cell r="I230">
            <v>0</v>
          </cell>
          <cell r="J230">
            <v>12</v>
          </cell>
          <cell r="K230">
            <v>2</v>
          </cell>
          <cell r="L230">
            <v>16</v>
          </cell>
          <cell r="M230">
            <v>8</v>
          </cell>
          <cell r="N230">
            <v>4</v>
          </cell>
          <cell r="O230">
            <v>0</v>
          </cell>
          <cell r="P230">
            <v>6</v>
          </cell>
          <cell r="Q230">
            <v>4</v>
          </cell>
          <cell r="R230">
            <v>0</v>
          </cell>
        </row>
        <row r="231">
          <cell r="A231" t="str">
            <v>2016:1:5:7:SONGSHAN_S</v>
          </cell>
          <cell r="B231" t="str">
            <v>+886963572706</v>
          </cell>
          <cell r="C231">
            <v>0</v>
          </cell>
          <cell r="D231">
            <v>0</v>
          </cell>
          <cell r="E231">
            <v>2</v>
          </cell>
          <cell r="F231">
            <v>2</v>
          </cell>
          <cell r="G231">
            <v>0</v>
          </cell>
          <cell r="H231">
            <v>0</v>
          </cell>
          <cell r="I231">
            <v>0</v>
          </cell>
          <cell r="J231">
            <v>4</v>
          </cell>
          <cell r="K231">
            <v>0</v>
          </cell>
          <cell r="L231">
            <v>9</v>
          </cell>
          <cell r="M231">
            <v>7</v>
          </cell>
          <cell r="N231">
            <v>5</v>
          </cell>
          <cell r="O231">
            <v>0</v>
          </cell>
          <cell r="P231">
            <v>4</v>
          </cell>
          <cell r="Q231">
            <v>3</v>
          </cell>
          <cell r="R231">
            <v>0</v>
          </cell>
        </row>
        <row r="232">
          <cell r="A232" t="str">
            <v>2016:1:5:7:TAIDONG_1_E</v>
          </cell>
          <cell r="B232" t="str">
            <v>+886972576519</v>
          </cell>
          <cell r="C232">
            <v>0</v>
          </cell>
          <cell r="D232">
            <v>0</v>
          </cell>
          <cell r="E232">
            <v>2</v>
          </cell>
          <cell r="F232">
            <v>3</v>
          </cell>
          <cell r="G232">
            <v>0</v>
          </cell>
          <cell r="H232">
            <v>0</v>
          </cell>
          <cell r="I232">
            <v>0</v>
          </cell>
          <cell r="J232">
            <v>9</v>
          </cell>
          <cell r="K232">
            <v>2</v>
          </cell>
          <cell r="L232">
            <v>7</v>
          </cell>
          <cell r="M232">
            <v>9</v>
          </cell>
          <cell r="N232">
            <v>4</v>
          </cell>
          <cell r="O232">
            <v>0</v>
          </cell>
          <cell r="P232">
            <v>3</v>
          </cell>
          <cell r="Q232">
            <v>1</v>
          </cell>
          <cell r="R232">
            <v>1</v>
          </cell>
        </row>
        <row r="233">
          <cell r="A233" t="str">
            <v>2016:1:5:7:TAIDONG_1_S</v>
          </cell>
          <cell r="B233" t="str">
            <v>+886972576596</v>
          </cell>
          <cell r="C233">
            <v>0</v>
          </cell>
          <cell r="D233">
            <v>0</v>
          </cell>
          <cell r="E233">
            <v>0</v>
          </cell>
          <cell r="F233">
            <v>2</v>
          </cell>
          <cell r="G233">
            <v>0</v>
          </cell>
          <cell r="H233">
            <v>0</v>
          </cell>
          <cell r="I233">
            <v>0</v>
          </cell>
          <cell r="J233">
            <v>3</v>
          </cell>
          <cell r="K233">
            <v>0</v>
          </cell>
          <cell r="L233">
            <v>4</v>
          </cell>
          <cell r="M233">
            <v>16</v>
          </cell>
          <cell r="N233">
            <v>4</v>
          </cell>
          <cell r="O233">
            <v>0</v>
          </cell>
          <cell r="P233">
            <v>3</v>
          </cell>
          <cell r="Q233">
            <v>1</v>
          </cell>
          <cell r="R233">
            <v>0</v>
          </cell>
        </row>
        <row r="234">
          <cell r="A234" t="str">
            <v>2016:1:5:7:TAIDONG_2_E</v>
          </cell>
          <cell r="B234" t="str">
            <v>+886972576593</v>
          </cell>
          <cell r="C234">
            <v>1</v>
          </cell>
          <cell r="D234">
            <v>0</v>
          </cell>
          <cell r="E234">
            <v>5</v>
          </cell>
          <cell r="F234">
            <v>4</v>
          </cell>
          <cell r="G234">
            <v>1</v>
          </cell>
          <cell r="H234">
            <v>0</v>
          </cell>
          <cell r="I234">
            <v>0</v>
          </cell>
          <cell r="J234">
            <v>9</v>
          </cell>
          <cell r="K234">
            <v>6</v>
          </cell>
          <cell r="L234">
            <v>15</v>
          </cell>
          <cell r="M234">
            <v>4</v>
          </cell>
          <cell r="N234">
            <v>5</v>
          </cell>
          <cell r="O234">
            <v>0</v>
          </cell>
          <cell r="P234">
            <v>1</v>
          </cell>
          <cell r="Q234">
            <v>2</v>
          </cell>
          <cell r="R234">
            <v>0</v>
          </cell>
        </row>
        <row r="235">
          <cell r="A235" t="str">
            <v>2016:1:5:7:TAIDONG_2_S</v>
          </cell>
          <cell r="B235" t="str">
            <v>+886972576150</v>
          </cell>
          <cell r="C235">
            <v>0</v>
          </cell>
          <cell r="D235">
            <v>0</v>
          </cell>
          <cell r="E235">
            <v>2</v>
          </cell>
          <cell r="F235">
            <v>2</v>
          </cell>
          <cell r="G235">
            <v>0</v>
          </cell>
          <cell r="H235">
            <v>0</v>
          </cell>
          <cell r="I235">
            <v>0</v>
          </cell>
          <cell r="J235">
            <v>4</v>
          </cell>
          <cell r="K235">
            <v>4</v>
          </cell>
          <cell r="L235">
            <v>7</v>
          </cell>
          <cell r="M235">
            <v>7</v>
          </cell>
          <cell r="N235">
            <v>2</v>
          </cell>
          <cell r="O235">
            <v>0</v>
          </cell>
          <cell r="P235">
            <v>4</v>
          </cell>
          <cell r="Q235">
            <v>1</v>
          </cell>
          <cell r="R235">
            <v>0</v>
          </cell>
        </row>
        <row r="236">
          <cell r="A236" t="str">
            <v>2016:1:5:7:TAIDONG_3_E</v>
          </cell>
          <cell r="B236" t="str">
            <v>+886965005802</v>
          </cell>
          <cell r="C236">
            <v>0</v>
          </cell>
          <cell r="D236">
            <v>2</v>
          </cell>
          <cell r="E236">
            <v>4</v>
          </cell>
          <cell r="F236">
            <v>2</v>
          </cell>
          <cell r="G236">
            <v>2</v>
          </cell>
          <cell r="H236">
            <v>0</v>
          </cell>
          <cell r="I236">
            <v>0</v>
          </cell>
          <cell r="J236">
            <v>9</v>
          </cell>
          <cell r="K236">
            <v>3</v>
          </cell>
          <cell r="L236">
            <v>6</v>
          </cell>
          <cell r="M236">
            <v>14</v>
          </cell>
          <cell r="N236">
            <v>3</v>
          </cell>
          <cell r="O236">
            <v>0</v>
          </cell>
          <cell r="P236">
            <v>1</v>
          </cell>
          <cell r="Q236">
            <v>2</v>
          </cell>
          <cell r="R236">
            <v>0</v>
          </cell>
        </row>
        <row r="237">
          <cell r="A237" t="str">
            <v>2016:1:5:7:TAO_1_A</v>
          </cell>
          <cell r="B237" t="str">
            <v>+886972576556</v>
          </cell>
          <cell r="C237">
            <v>0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</v>
          </cell>
          <cell r="K237">
            <v>3</v>
          </cell>
          <cell r="L237">
            <v>1</v>
          </cell>
          <cell r="M237">
            <v>17</v>
          </cell>
          <cell r="N237">
            <v>1</v>
          </cell>
          <cell r="O237">
            <v>0</v>
          </cell>
          <cell r="P237">
            <v>2</v>
          </cell>
          <cell r="Q237">
            <v>1</v>
          </cell>
          <cell r="R237">
            <v>0</v>
          </cell>
        </row>
        <row r="238">
          <cell r="A238" t="str">
            <v>2016:1:5:7:TAO_1_B</v>
          </cell>
          <cell r="B238" t="str">
            <v>+886972576588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</v>
          </cell>
          <cell r="K238">
            <v>0</v>
          </cell>
          <cell r="L238">
            <v>5</v>
          </cell>
          <cell r="M238">
            <v>4</v>
          </cell>
          <cell r="N238">
            <v>0</v>
          </cell>
          <cell r="O238">
            <v>0</v>
          </cell>
          <cell r="P238">
            <v>4</v>
          </cell>
          <cell r="Q238">
            <v>0</v>
          </cell>
          <cell r="R238">
            <v>0</v>
          </cell>
        </row>
        <row r="239">
          <cell r="A239" t="str">
            <v>2016:1:5:7:TAO_2_E</v>
          </cell>
          <cell r="B239" t="str">
            <v>+886963539987</v>
          </cell>
          <cell r="C239">
            <v>1</v>
          </cell>
          <cell r="D239">
            <v>0</v>
          </cell>
          <cell r="E239">
            <v>2</v>
          </cell>
          <cell r="F239">
            <v>3</v>
          </cell>
          <cell r="G239">
            <v>1</v>
          </cell>
          <cell r="H239">
            <v>0</v>
          </cell>
          <cell r="I239">
            <v>0</v>
          </cell>
          <cell r="J239">
            <v>6</v>
          </cell>
          <cell r="K239">
            <v>0</v>
          </cell>
          <cell r="L239">
            <v>4</v>
          </cell>
          <cell r="M239">
            <v>6</v>
          </cell>
          <cell r="N239">
            <v>4</v>
          </cell>
          <cell r="O239">
            <v>0</v>
          </cell>
          <cell r="P239">
            <v>3</v>
          </cell>
          <cell r="Q239">
            <v>0</v>
          </cell>
          <cell r="R239">
            <v>0</v>
          </cell>
        </row>
        <row r="240">
          <cell r="A240" t="str">
            <v>2016:1:5:7:TAO_2_S</v>
          </cell>
          <cell r="B240" t="str">
            <v>+886963719073</v>
          </cell>
          <cell r="C240">
            <v>0</v>
          </cell>
          <cell r="D240">
            <v>0</v>
          </cell>
          <cell r="E240">
            <v>1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2</v>
          </cell>
          <cell r="K240">
            <v>2</v>
          </cell>
          <cell r="L240">
            <v>2</v>
          </cell>
          <cell r="M240">
            <v>11</v>
          </cell>
          <cell r="N240">
            <v>2</v>
          </cell>
          <cell r="O240">
            <v>0</v>
          </cell>
          <cell r="P240">
            <v>4</v>
          </cell>
          <cell r="Q240">
            <v>2</v>
          </cell>
          <cell r="R240">
            <v>0</v>
          </cell>
        </row>
        <row r="241">
          <cell r="A241" t="str">
            <v>2016:1:5:7:TAO_3_E</v>
          </cell>
          <cell r="B241" t="str">
            <v>+886963731605</v>
          </cell>
          <cell r="C241">
            <v>0</v>
          </cell>
          <cell r="D241">
            <v>0</v>
          </cell>
          <cell r="E241">
            <v>0</v>
          </cell>
          <cell r="F241">
            <v>2</v>
          </cell>
          <cell r="G241">
            <v>0</v>
          </cell>
          <cell r="H241">
            <v>0</v>
          </cell>
          <cell r="I241">
            <v>0</v>
          </cell>
          <cell r="J241">
            <v>2</v>
          </cell>
          <cell r="K241">
            <v>0</v>
          </cell>
          <cell r="L241">
            <v>4</v>
          </cell>
          <cell r="M241">
            <v>1</v>
          </cell>
          <cell r="N241">
            <v>4</v>
          </cell>
          <cell r="O241">
            <v>0</v>
          </cell>
          <cell r="P241">
            <v>1</v>
          </cell>
          <cell r="Q241">
            <v>0</v>
          </cell>
          <cell r="R241">
            <v>0</v>
          </cell>
        </row>
        <row r="242">
          <cell r="A242" t="str">
            <v>2016:1:5:7:TAO_3_E_ZL</v>
          </cell>
          <cell r="B242" t="str">
            <v>+886972576524</v>
          </cell>
          <cell r="C242">
            <v>0</v>
          </cell>
          <cell r="D242">
            <v>0</v>
          </cell>
          <cell r="E242">
            <v>1</v>
          </cell>
          <cell r="F242">
            <v>5</v>
          </cell>
          <cell r="G242">
            <v>0</v>
          </cell>
          <cell r="H242">
            <v>0</v>
          </cell>
          <cell r="I242">
            <v>0</v>
          </cell>
          <cell r="J242">
            <v>9</v>
          </cell>
          <cell r="K242">
            <v>2</v>
          </cell>
          <cell r="L242">
            <v>8</v>
          </cell>
          <cell r="M242">
            <v>12</v>
          </cell>
          <cell r="N242">
            <v>5</v>
          </cell>
          <cell r="O242">
            <v>0</v>
          </cell>
          <cell r="P242">
            <v>3</v>
          </cell>
          <cell r="Q242">
            <v>0</v>
          </cell>
          <cell r="R242">
            <v>0</v>
          </cell>
        </row>
        <row r="243">
          <cell r="A243" t="str">
            <v>2016:1:5:7:TAO_4_E</v>
          </cell>
          <cell r="B243" t="str">
            <v>+886972576578</v>
          </cell>
          <cell r="C243">
            <v>0</v>
          </cell>
          <cell r="D243">
            <v>0</v>
          </cell>
          <cell r="E243">
            <v>2</v>
          </cell>
          <cell r="F243">
            <v>4</v>
          </cell>
          <cell r="G243">
            <v>0</v>
          </cell>
          <cell r="H243">
            <v>0</v>
          </cell>
          <cell r="I243">
            <v>0</v>
          </cell>
          <cell r="J243">
            <v>7</v>
          </cell>
          <cell r="K243">
            <v>0</v>
          </cell>
          <cell r="L243">
            <v>4</v>
          </cell>
          <cell r="M243">
            <v>13</v>
          </cell>
          <cell r="N243">
            <v>3</v>
          </cell>
          <cell r="O243">
            <v>0</v>
          </cell>
          <cell r="P243">
            <v>2</v>
          </cell>
          <cell r="Q243">
            <v>1</v>
          </cell>
          <cell r="R243">
            <v>0</v>
          </cell>
        </row>
        <row r="244">
          <cell r="A244" t="str">
            <v>2016:1:5:7:TAO_4_S</v>
          </cell>
          <cell r="B244" t="str">
            <v>+886972576377</v>
          </cell>
          <cell r="C244">
            <v>0</v>
          </cell>
          <cell r="D244">
            <v>0</v>
          </cell>
          <cell r="E244">
            <v>2</v>
          </cell>
          <cell r="F244">
            <v>2</v>
          </cell>
          <cell r="G244">
            <v>0</v>
          </cell>
          <cell r="H244">
            <v>1</v>
          </cell>
          <cell r="I244">
            <v>1</v>
          </cell>
          <cell r="J244">
            <v>5</v>
          </cell>
          <cell r="K244">
            <v>0</v>
          </cell>
          <cell r="L244">
            <v>10</v>
          </cell>
          <cell r="M244">
            <v>18</v>
          </cell>
          <cell r="N244">
            <v>7</v>
          </cell>
          <cell r="O244">
            <v>0</v>
          </cell>
          <cell r="P244">
            <v>5</v>
          </cell>
          <cell r="Q244">
            <v>1</v>
          </cell>
          <cell r="R244">
            <v>0</v>
          </cell>
        </row>
        <row r="245">
          <cell r="A245" t="str">
            <v>2016:1:5:7:TIANMU_E</v>
          </cell>
          <cell r="B245" t="str">
            <v>+886972576547</v>
          </cell>
          <cell r="C245">
            <v>0</v>
          </cell>
          <cell r="D245">
            <v>0</v>
          </cell>
          <cell r="E245">
            <v>0</v>
          </cell>
          <cell r="F245">
            <v>1</v>
          </cell>
          <cell r="G245">
            <v>0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2</v>
          </cell>
          <cell r="M245">
            <v>10</v>
          </cell>
          <cell r="N245">
            <v>1</v>
          </cell>
          <cell r="O245">
            <v>0</v>
          </cell>
          <cell r="P245">
            <v>1</v>
          </cell>
          <cell r="Q245">
            <v>1</v>
          </cell>
          <cell r="R245">
            <v>0</v>
          </cell>
        </row>
        <row r="246">
          <cell r="A246" t="str">
            <v>2016:1:5:7:TOUFEN_E</v>
          </cell>
          <cell r="B246" t="str">
            <v>+886972576590</v>
          </cell>
          <cell r="C246">
            <v>1</v>
          </cell>
          <cell r="D246">
            <v>0</v>
          </cell>
          <cell r="E246">
            <v>1</v>
          </cell>
          <cell r="F246">
            <v>3</v>
          </cell>
          <cell r="G246">
            <v>1</v>
          </cell>
          <cell r="H246">
            <v>1</v>
          </cell>
          <cell r="I246">
            <v>1</v>
          </cell>
          <cell r="J246">
            <v>5</v>
          </cell>
          <cell r="K246">
            <v>3</v>
          </cell>
          <cell r="L246">
            <v>8</v>
          </cell>
          <cell r="M246">
            <v>6</v>
          </cell>
          <cell r="N246">
            <v>1</v>
          </cell>
          <cell r="O246">
            <v>0</v>
          </cell>
          <cell r="P246">
            <v>6</v>
          </cell>
          <cell r="Q246">
            <v>2</v>
          </cell>
          <cell r="R246">
            <v>0</v>
          </cell>
        </row>
        <row r="247">
          <cell r="A247" t="str">
            <v>2016:1:5:7:TOUR_S</v>
          </cell>
          <cell r="B247" t="str">
            <v>+886963771573</v>
          </cell>
          <cell r="C247">
            <v>0</v>
          </cell>
          <cell r="D247">
            <v>0</v>
          </cell>
          <cell r="E247">
            <v>3</v>
          </cell>
          <cell r="F247">
            <v>2</v>
          </cell>
          <cell r="G247">
            <v>0</v>
          </cell>
          <cell r="H247">
            <v>1</v>
          </cell>
          <cell r="I247">
            <v>1</v>
          </cell>
          <cell r="J247">
            <v>5</v>
          </cell>
          <cell r="K247">
            <v>1</v>
          </cell>
          <cell r="L247">
            <v>9</v>
          </cell>
          <cell r="M247">
            <v>29</v>
          </cell>
          <cell r="N247">
            <v>3</v>
          </cell>
          <cell r="O247">
            <v>0</v>
          </cell>
          <cell r="P247">
            <v>4</v>
          </cell>
          <cell r="Q247">
            <v>0</v>
          </cell>
          <cell r="R247">
            <v>0</v>
          </cell>
        </row>
        <row r="248">
          <cell r="A248" t="str">
            <v>2016:1:5:7:TUCHENG_A_S</v>
          </cell>
          <cell r="B248" t="str">
            <v>+886963536133</v>
          </cell>
          <cell r="C248">
            <v>0</v>
          </cell>
          <cell r="D248">
            <v>1</v>
          </cell>
          <cell r="E248">
            <v>0</v>
          </cell>
          <cell r="F248">
            <v>4</v>
          </cell>
          <cell r="G248">
            <v>0</v>
          </cell>
          <cell r="H248">
            <v>1</v>
          </cell>
          <cell r="I248">
            <v>1</v>
          </cell>
          <cell r="J248">
            <v>5</v>
          </cell>
          <cell r="K248">
            <v>0</v>
          </cell>
          <cell r="L248">
            <v>2</v>
          </cell>
          <cell r="M248">
            <v>12</v>
          </cell>
          <cell r="N248">
            <v>4</v>
          </cell>
          <cell r="O248">
            <v>0</v>
          </cell>
          <cell r="P248">
            <v>5</v>
          </cell>
          <cell r="Q248">
            <v>2</v>
          </cell>
          <cell r="R248">
            <v>0</v>
          </cell>
        </row>
        <row r="249">
          <cell r="A249" t="str">
            <v>2016:1:5:7:TUCHENG_B_S</v>
          </cell>
          <cell r="B249" t="str">
            <v>+886972576507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6</v>
          </cell>
          <cell r="N249">
            <v>3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A250" t="str">
            <v>2016:1:5:7:TUCHENG_E</v>
          </cell>
          <cell r="B250" t="str">
            <v>+886972576539</v>
          </cell>
          <cell r="C250">
            <v>0</v>
          </cell>
          <cell r="D250">
            <v>0</v>
          </cell>
          <cell r="E250">
            <v>3</v>
          </cell>
          <cell r="F250">
            <v>2</v>
          </cell>
          <cell r="G250">
            <v>0</v>
          </cell>
          <cell r="H250">
            <v>0</v>
          </cell>
          <cell r="I250">
            <v>0</v>
          </cell>
          <cell r="J250">
            <v>6</v>
          </cell>
          <cell r="K250">
            <v>2</v>
          </cell>
          <cell r="L250">
            <v>8</v>
          </cell>
          <cell r="M250">
            <v>8</v>
          </cell>
          <cell r="N250">
            <v>9</v>
          </cell>
          <cell r="O250">
            <v>0</v>
          </cell>
          <cell r="P250">
            <v>7</v>
          </cell>
          <cell r="Q250">
            <v>2</v>
          </cell>
          <cell r="R250">
            <v>0</v>
          </cell>
        </row>
        <row r="251">
          <cell r="A251" t="str">
            <v>2016:1:5:7:WANDA_A_S</v>
          </cell>
          <cell r="B251" t="str">
            <v>+886972576559</v>
          </cell>
          <cell r="C251">
            <v>0</v>
          </cell>
          <cell r="D251">
            <v>0</v>
          </cell>
          <cell r="E251">
            <v>0</v>
          </cell>
          <cell r="F251">
            <v>2</v>
          </cell>
          <cell r="G251">
            <v>0</v>
          </cell>
          <cell r="H251">
            <v>0</v>
          </cell>
          <cell r="I251">
            <v>0</v>
          </cell>
          <cell r="J251">
            <v>3</v>
          </cell>
          <cell r="K251">
            <v>0</v>
          </cell>
          <cell r="L251">
            <v>2</v>
          </cell>
          <cell r="M251">
            <v>21</v>
          </cell>
          <cell r="N251">
            <v>2</v>
          </cell>
          <cell r="O251">
            <v>0</v>
          </cell>
          <cell r="P251">
            <v>1</v>
          </cell>
          <cell r="Q251">
            <v>0</v>
          </cell>
          <cell r="R251">
            <v>0</v>
          </cell>
        </row>
        <row r="252">
          <cell r="A252" t="str">
            <v>2016:1:5:7:WANDA_B_S</v>
          </cell>
          <cell r="B252" t="str">
            <v>+886963932617</v>
          </cell>
          <cell r="C252">
            <v>0</v>
          </cell>
          <cell r="D252">
            <v>0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3</v>
          </cell>
          <cell r="K252">
            <v>0</v>
          </cell>
          <cell r="L252">
            <v>6</v>
          </cell>
          <cell r="M252">
            <v>16</v>
          </cell>
          <cell r="N252">
            <v>2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2016:1:5:7:WANDA_E</v>
          </cell>
          <cell r="B253" t="str">
            <v>+886972576562</v>
          </cell>
          <cell r="C253">
            <v>0</v>
          </cell>
          <cell r="D253">
            <v>0</v>
          </cell>
          <cell r="E253">
            <v>1</v>
          </cell>
          <cell r="F253">
            <v>2</v>
          </cell>
          <cell r="G253">
            <v>0</v>
          </cell>
          <cell r="H253">
            <v>1</v>
          </cell>
          <cell r="I253">
            <v>1</v>
          </cell>
          <cell r="J253">
            <v>5</v>
          </cell>
          <cell r="K253">
            <v>0</v>
          </cell>
          <cell r="L253">
            <v>4</v>
          </cell>
          <cell r="M253">
            <v>20</v>
          </cell>
          <cell r="N253">
            <v>4</v>
          </cell>
          <cell r="O253">
            <v>0</v>
          </cell>
          <cell r="P253">
            <v>5</v>
          </cell>
          <cell r="Q253">
            <v>0</v>
          </cell>
          <cell r="R253">
            <v>0</v>
          </cell>
        </row>
        <row r="254">
          <cell r="A254" t="str">
            <v>2016:1:5:7:XIANGSHAN_A</v>
          </cell>
          <cell r="B254" t="str">
            <v>+886912576011</v>
          </cell>
          <cell r="C254">
            <v>0</v>
          </cell>
          <cell r="D254">
            <v>0</v>
          </cell>
          <cell r="E254">
            <v>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</v>
          </cell>
          <cell r="K254">
            <v>1</v>
          </cell>
          <cell r="L254">
            <v>3</v>
          </cell>
          <cell r="M254">
            <v>8</v>
          </cell>
          <cell r="N254">
            <v>5</v>
          </cell>
          <cell r="O254">
            <v>0</v>
          </cell>
          <cell r="P254">
            <v>1</v>
          </cell>
          <cell r="Q254">
            <v>0</v>
          </cell>
          <cell r="R254">
            <v>0</v>
          </cell>
        </row>
        <row r="255">
          <cell r="A255" t="str">
            <v>2016:1:5:7:XIANGSHAN_B</v>
          </cell>
          <cell r="B255" t="str">
            <v>+886965073051</v>
          </cell>
          <cell r="C255">
            <v>0</v>
          </cell>
          <cell r="D255">
            <v>0</v>
          </cell>
          <cell r="E255">
            <v>0</v>
          </cell>
          <cell r="F255">
            <v>4</v>
          </cell>
          <cell r="G255">
            <v>0</v>
          </cell>
          <cell r="H255">
            <v>0</v>
          </cell>
          <cell r="I255">
            <v>0</v>
          </cell>
          <cell r="J255">
            <v>4</v>
          </cell>
          <cell r="K255">
            <v>2</v>
          </cell>
          <cell r="L255">
            <v>9</v>
          </cell>
          <cell r="M255">
            <v>8</v>
          </cell>
          <cell r="N255">
            <v>5</v>
          </cell>
          <cell r="O255">
            <v>0</v>
          </cell>
          <cell r="P255">
            <v>1</v>
          </cell>
          <cell r="Q255">
            <v>0</v>
          </cell>
          <cell r="R255">
            <v>0</v>
          </cell>
        </row>
        <row r="256">
          <cell r="A256" t="str">
            <v>2016:1:5:7:XINAN_S</v>
          </cell>
          <cell r="B256" t="str">
            <v>+886972576561</v>
          </cell>
          <cell r="C256">
            <v>0</v>
          </cell>
          <cell r="D256">
            <v>0</v>
          </cell>
          <cell r="E256">
            <v>1</v>
          </cell>
          <cell r="F256">
            <v>2</v>
          </cell>
          <cell r="G256">
            <v>0</v>
          </cell>
          <cell r="H256">
            <v>0</v>
          </cell>
          <cell r="I256">
            <v>0</v>
          </cell>
          <cell r="J256">
            <v>3</v>
          </cell>
          <cell r="K256">
            <v>2</v>
          </cell>
          <cell r="L256">
            <v>3</v>
          </cell>
          <cell r="M256">
            <v>23</v>
          </cell>
          <cell r="N256">
            <v>6</v>
          </cell>
          <cell r="O256">
            <v>0</v>
          </cell>
          <cell r="P256">
            <v>5</v>
          </cell>
          <cell r="Q256">
            <v>2</v>
          </cell>
          <cell r="R256">
            <v>0</v>
          </cell>
        </row>
        <row r="257">
          <cell r="A257" t="str">
            <v>2016:1:5:7:XINBAN_E</v>
          </cell>
          <cell r="B257" t="str">
            <v>+886972576506</v>
          </cell>
          <cell r="C257">
            <v>0</v>
          </cell>
          <cell r="D257">
            <v>1</v>
          </cell>
          <cell r="E257">
            <v>1</v>
          </cell>
          <cell r="F257">
            <v>4</v>
          </cell>
          <cell r="G257">
            <v>0</v>
          </cell>
          <cell r="H257">
            <v>0</v>
          </cell>
          <cell r="I257">
            <v>0</v>
          </cell>
          <cell r="J257">
            <v>6</v>
          </cell>
          <cell r="K257">
            <v>1</v>
          </cell>
          <cell r="L257">
            <v>11</v>
          </cell>
          <cell r="M257">
            <v>10</v>
          </cell>
          <cell r="N257">
            <v>1</v>
          </cell>
          <cell r="O257">
            <v>0</v>
          </cell>
          <cell r="P257">
            <v>2</v>
          </cell>
          <cell r="Q257">
            <v>0</v>
          </cell>
          <cell r="R257">
            <v>0</v>
          </cell>
        </row>
        <row r="258">
          <cell r="A258" t="str">
            <v>2016:1:5:7:XINDIAN_E</v>
          </cell>
          <cell r="B258" t="str">
            <v>+886972576548</v>
          </cell>
          <cell r="C258">
            <v>0</v>
          </cell>
          <cell r="D258">
            <v>0</v>
          </cell>
          <cell r="E258">
            <v>0</v>
          </cell>
          <cell r="F258">
            <v>3</v>
          </cell>
          <cell r="G258">
            <v>0</v>
          </cell>
          <cell r="H258">
            <v>0</v>
          </cell>
          <cell r="I258">
            <v>0</v>
          </cell>
          <cell r="J258">
            <v>3</v>
          </cell>
          <cell r="K258">
            <v>2</v>
          </cell>
          <cell r="L258">
            <v>6</v>
          </cell>
          <cell r="M258">
            <v>10</v>
          </cell>
          <cell r="N258">
            <v>5</v>
          </cell>
          <cell r="O258">
            <v>0</v>
          </cell>
          <cell r="P258">
            <v>5</v>
          </cell>
          <cell r="Q258">
            <v>2</v>
          </cell>
          <cell r="R258">
            <v>0</v>
          </cell>
        </row>
        <row r="259">
          <cell r="A259" t="str">
            <v>2016:1:5:7:XINDIAN_S</v>
          </cell>
          <cell r="B259" t="str">
            <v>+886972576518</v>
          </cell>
          <cell r="C259">
            <v>0</v>
          </cell>
          <cell r="D259">
            <v>0</v>
          </cell>
          <cell r="E259">
            <v>1</v>
          </cell>
          <cell r="F259">
            <v>3</v>
          </cell>
          <cell r="G259">
            <v>0</v>
          </cell>
          <cell r="H259">
            <v>0</v>
          </cell>
          <cell r="I259">
            <v>0</v>
          </cell>
          <cell r="J259">
            <v>4</v>
          </cell>
          <cell r="K259">
            <v>2</v>
          </cell>
          <cell r="L259">
            <v>10</v>
          </cell>
          <cell r="M259">
            <v>15</v>
          </cell>
          <cell r="N259">
            <v>9</v>
          </cell>
          <cell r="O259">
            <v>0</v>
          </cell>
          <cell r="P259">
            <v>6</v>
          </cell>
          <cell r="Q259">
            <v>1</v>
          </cell>
          <cell r="R259">
            <v>0</v>
          </cell>
        </row>
        <row r="260">
          <cell r="A260" t="str">
            <v>2016:1:5:7:XINPU_E</v>
          </cell>
          <cell r="B260" t="str">
            <v>+886972576504</v>
          </cell>
          <cell r="C260">
            <v>0</v>
          </cell>
          <cell r="D260">
            <v>0</v>
          </cell>
          <cell r="E260">
            <v>1</v>
          </cell>
          <cell r="F260">
            <v>3</v>
          </cell>
          <cell r="G260">
            <v>0</v>
          </cell>
          <cell r="H260">
            <v>0</v>
          </cell>
          <cell r="I260">
            <v>0</v>
          </cell>
          <cell r="J260">
            <v>4</v>
          </cell>
          <cell r="K260">
            <v>4</v>
          </cell>
          <cell r="L260">
            <v>8</v>
          </cell>
          <cell r="M260">
            <v>8</v>
          </cell>
          <cell r="N260">
            <v>2</v>
          </cell>
          <cell r="O260">
            <v>0</v>
          </cell>
          <cell r="P260">
            <v>3</v>
          </cell>
          <cell r="Q260">
            <v>0</v>
          </cell>
          <cell r="R260">
            <v>0</v>
          </cell>
        </row>
        <row r="261">
          <cell r="A261" t="str">
            <v>2016:1:5:7:XINPU_S</v>
          </cell>
          <cell r="B261" t="str">
            <v>+886965113871</v>
          </cell>
          <cell r="C261">
            <v>0</v>
          </cell>
          <cell r="D261">
            <v>0</v>
          </cell>
          <cell r="E261">
            <v>3</v>
          </cell>
          <cell r="F261">
            <v>3</v>
          </cell>
          <cell r="G261">
            <v>0</v>
          </cell>
          <cell r="H261">
            <v>1</v>
          </cell>
          <cell r="I261">
            <v>1</v>
          </cell>
          <cell r="J261">
            <v>10</v>
          </cell>
          <cell r="K261">
            <v>2</v>
          </cell>
          <cell r="L261">
            <v>8</v>
          </cell>
          <cell r="M261">
            <v>18</v>
          </cell>
          <cell r="N261">
            <v>6</v>
          </cell>
          <cell r="O261">
            <v>0</v>
          </cell>
          <cell r="P261">
            <v>6</v>
          </cell>
          <cell r="Q261">
            <v>2</v>
          </cell>
          <cell r="R261">
            <v>0</v>
          </cell>
        </row>
        <row r="262">
          <cell r="A262" t="str">
            <v>2016:1:5:7:XINZHU_1_E</v>
          </cell>
          <cell r="B262" t="str">
            <v>+886972576526</v>
          </cell>
          <cell r="C262">
            <v>0</v>
          </cell>
          <cell r="D262">
            <v>0</v>
          </cell>
          <cell r="E262">
            <v>2</v>
          </cell>
          <cell r="F262">
            <v>3</v>
          </cell>
          <cell r="G262">
            <v>0</v>
          </cell>
          <cell r="H262">
            <v>1</v>
          </cell>
          <cell r="I262">
            <v>1</v>
          </cell>
          <cell r="J262">
            <v>6</v>
          </cell>
          <cell r="K262">
            <v>2</v>
          </cell>
          <cell r="L262">
            <v>8</v>
          </cell>
          <cell r="M262">
            <v>11</v>
          </cell>
          <cell r="N262">
            <v>3</v>
          </cell>
          <cell r="O262">
            <v>0</v>
          </cell>
          <cell r="P262">
            <v>2</v>
          </cell>
          <cell r="Q262">
            <v>0</v>
          </cell>
          <cell r="R262">
            <v>0</v>
          </cell>
        </row>
        <row r="263">
          <cell r="A263" t="str">
            <v>2016:1:5:7:XINZHU_1_S</v>
          </cell>
          <cell r="B263" t="str">
            <v>+886972576569</v>
          </cell>
          <cell r="C263">
            <v>0</v>
          </cell>
          <cell r="D263">
            <v>0</v>
          </cell>
          <cell r="E263">
            <v>3</v>
          </cell>
          <cell r="F263">
            <v>1</v>
          </cell>
          <cell r="G263">
            <v>0</v>
          </cell>
          <cell r="H263">
            <v>0</v>
          </cell>
          <cell r="I263">
            <v>0</v>
          </cell>
          <cell r="J263">
            <v>7</v>
          </cell>
          <cell r="K263">
            <v>4</v>
          </cell>
          <cell r="L263">
            <v>8</v>
          </cell>
          <cell r="M263">
            <v>13</v>
          </cell>
          <cell r="N263">
            <v>6</v>
          </cell>
          <cell r="O263">
            <v>0</v>
          </cell>
          <cell r="P263">
            <v>6</v>
          </cell>
          <cell r="Q263">
            <v>2</v>
          </cell>
          <cell r="R263">
            <v>0</v>
          </cell>
        </row>
        <row r="264">
          <cell r="A264" t="str">
            <v>2016:1:5:7:XINZHU_3_E</v>
          </cell>
          <cell r="B264" t="str">
            <v>+886972576563</v>
          </cell>
          <cell r="C264">
            <v>0</v>
          </cell>
          <cell r="D264">
            <v>1</v>
          </cell>
          <cell r="E264">
            <v>4</v>
          </cell>
          <cell r="F264">
            <v>2</v>
          </cell>
          <cell r="G264">
            <v>0</v>
          </cell>
          <cell r="H264">
            <v>0</v>
          </cell>
          <cell r="I264">
            <v>0</v>
          </cell>
          <cell r="J264">
            <v>9</v>
          </cell>
          <cell r="K264">
            <v>5</v>
          </cell>
          <cell r="L264">
            <v>9</v>
          </cell>
          <cell r="M264">
            <v>16</v>
          </cell>
          <cell r="N264">
            <v>5</v>
          </cell>
          <cell r="O264">
            <v>0</v>
          </cell>
          <cell r="P264">
            <v>5</v>
          </cell>
          <cell r="Q264">
            <v>2</v>
          </cell>
          <cell r="R264">
            <v>0</v>
          </cell>
        </row>
        <row r="265">
          <cell r="A265" t="str">
            <v>2016:1:5:7:XINZHU_3_S</v>
          </cell>
          <cell r="B265" t="str">
            <v>+886963660292</v>
          </cell>
          <cell r="C265">
            <v>0</v>
          </cell>
          <cell r="D265">
            <v>0</v>
          </cell>
          <cell r="E265">
            <v>1</v>
          </cell>
          <cell r="F265">
            <v>4</v>
          </cell>
          <cell r="G265">
            <v>0</v>
          </cell>
          <cell r="H265">
            <v>0</v>
          </cell>
          <cell r="I265">
            <v>0</v>
          </cell>
          <cell r="J265">
            <v>7</v>
          </cell>
          <cell r="K265">
            <v>1</v>
          </cell>
          <cell r="L265">
            <v>10</v>
          </cell>
          <cell r="M265">
            <v>21</v>
          </cell>
          <cell r="N265">
            <v>7</v>
          </cell>
          <cell r="O265">
            <v>0</v>
          </cell>
          <cell r="P265">
            <v>1</v>
          </cell>
          <cell r="Q265">
            <v>3</v>
          </cell>
          <cell r="R265">
            <v>0</v>
          </cell>
        </row>
        <row r="266">
          <cell r="A266" t="str">
            <v>2016:1:5:7:XIZHI_A_E</v>
          </cell>
          <cell r="B266" t="str">
            <v>+886972576509</v>
          </cell>
          <cell r="C266">
            <v>0</v>
          </cell>
          <cell r="D266">
            <v>1</v>
          </cell>
          <cell r="E266">
            <v>0</v>
          </cell>
          <cell r="F266">
            <v>0</v>
          </cell>
          <cell r="G266">
            <v>0</v>
          </cell>
          <cell r="H266">
            <v>2</v>
          </cell>
          <cell r="I266">
            <v>2</v>
          </cell>
          <cell r="J266">
            <v>1</v>
          </cell>
          <cell r="K266">
            <v>1</v>
          </cell>
          <cell r="L266">
            <v>10</v>
          </cell>
          <cell r="M266">
            <v>10</v>
          </cell>
          <cell r="N266">
            <v>5</v>
          </cell>
          <cell r="O266">
            <v>0</v>
          </cell>
          <cell r="P266">
            <v>5</v>
          </cell>
          <cell r="Q266">
            <v>1</v>
          </cell>
          <cell r="R266">
            <v>0</v>
          </cell>
        </row>
        <row r="267">
          <cell r="A267" t="str">
            <v>2016:1:5:7:XIZHI_B_E</v>
          </cell>
          <cell r="B267" t="str">
            <v>+886972576156</v>
          </cell>
          <cell r="C267">
            <v>0</v>
          </cell>
          <cell r="D267">
            <v>0</v>
          </cell>
          <cell r="E267">
            <v>0</v>
          </cell>
          <cell r="F267">
            <v>3</v>
          </cell>
          <cell r="G267">
            <v>0</v>
          </cell>
          <cell r="H267">
            <v>0</v>
          </cell>
          <cell r="I267">
            <v>0</v>
          </cell>
          <cell r="J267">
            <v>4</v>
          </cell>
          <cell r="K267">
            <v>3</v>
          </cell>
          <cell r="L267">
            <v>7</v>
          </cell>
          <cell r="M267">
            <v>17</v>
          </cell>
          <cell r="N267">
            <v>5</v>
          </cell>
          <cell r="O267">
            <v>0</v>
          </cell>
          <cell r="P267">
            <v>1</v>
          </cell>
          <cell r="Q267">
            <v>0</v>
          </cell>
          <cell r="R267">
            <v>0</v>
          </cell>
        </row>
        <row r="268">
          <cell r="A268" t="str">
            <v>2016:1:5:7:XIZHI_S</v>
          </cell>
          <cell r="B268" t="str">
            <v>+886963873617</v>
          </cell>
          <cell r="C268">
            <v>0</v>
          </cell>
          <cell r="D268">
            <v>0</v>
          </cell>
          <cell r="E268">
            <v>1</v>
          </cell>
          <cell r="F268">
            <v>2</v>
          </cell>
          <cell r="G268">
            <v>0</v>
          </cell>
          <cell r="H268">
            <v>0</v>
          </cell>
          <cell r="I268">
            <v>0</v>
          </cell>
          <cell r="J268">
            <v>3</v>
          </cell>
          <cell r="K268">
            <v>1</v>
          </cell>
          <cell r="L268">
            <v>7</v>
          </cell>
          <cell r="M268">
            <v>15</v>
          </cell>
          <cell r="N268">
            <v>6</v>
          </cell>
          <cell r="O268">
            <v>0</v>
          </cell>
          <cell r="P268">
            <v>2</v>
          </cell>
          <cell r="Q268">
            <v>3</v>
          </cell>
          <cell r="R268">
            <v>0</v>
          </cell>
        </row>
        <row r="269">
          <cell r="A269" t="str">
            <v>2016:1:5:7:YILAN_E</v>
          </cell>
          <cell r="B269" t="str">
            <v>+886972576558</v>
          </cell>
          <cell r="C269">
            <v>0</v>
          </cell>
          <cell r="D269">
            <v>0</v>
          </cell>
          <cell r="E269">
            <v>1</v>
          </cell>
          <cell r="F269">
            <v>1</v>
          </cell>
          <cell r="G269">
            <v>0</v>
          </cell>
          <cell r="H269">
            <v>0</v>
          </cell>
          <cell r="I269">
            <v>0</v>
          </cell>
          <cell r="J269">
            <v>2</v>
          </cell>
          <cell r="K269">
            <v>0</v>
          </cell>
          <cell r="L269">
            <v>2</v>
          </cell>
          <cell r="M269">
            <v>9</v>
          </cell>
          <cell r="N269">
            <v>0</v>
          </cell>
          <cell r="O269">
            <v>0</v>
          </cell>
          <cell r="P269">
            <v>0</v>
          </cell>
          <cell r="Q269">
            <v>2</v>
          </cell>
          <cell r="R269">
            <v>0</v>
          </cell>
        </row>
        <row r="270">
          <cell r="A270" t="str">
            <v>2016:1:5:7:YILAN_S</v>
          </cell>
          <cell r="B270" t="str">
            <v>+886963917157</v>
          </cell>
          <cell r="C270">
            <v>0</v>
          </cell>
          <cell r="D270">
            <v>0</v>
          </cell>
          <cell r="E270">
            <v>0</v>
          </cell>
          <cell r="F270">
            <v>1</v>
          </cell>
          <cell r="G270">
            <v>0</v>
          </cell>
          <cell r="H270">
            <v>0</v>
          </cell>
          <cell r="I270">
            <v>0</v>
          </cell>
          <cell r="J270">
            <v>2</v>
          </cell>
          <cell r="K270">
            <v>2</v>
          </cell>
          <cell r="L270">
            <v>10</v>
          </cell>
          <cell r="M270">
            <v>15</v>
          </cell>
          <cell r="N270">
            <v>12</v>
          </cell>
          <cell r="O270">
            <v>0</v>
          </cell>
          <cell r="P270">
            <v>3</v>
          </cell>
          <cell r="Q270">
            <v>1</v>
          </cell>
          <cell r="R270">
            <v>0</v>
          </cell>
        </row>
        <row r="271">
          <cell r="A271" t="str">
            <v>2016:1:5:7:YONGHE_S</v>
          </cell>
          <cell r="B271" t="str">
            <v>+886972576513</v>
          </cell>
          <cell r="C271">
            <v>0</v>
          </cell>
          <cell r="D271">
            <v>0</v>
          </cell>
          <cell r="E271">
            <v>6</v>
          </cell>
          <cell r="F271">
            <v>3</v>
          </cell>
          <cell r="G271">
            <v>0</v>
          </cell>
          <cell r="H271">
            <v>0</v>
          </cell>
          <cell r="I271">
            <v>0</v>
          </cell>
          <cell r="J271">
            <v>15</v>
          </cell>
          <cell r="K271">
            <v>4</v>
          </cell>
          <cell r="L271">
            <v>11</v>
          </cell>
          <cell r="M271">
            <v>20</v>
          </cell>
          <cell r="N271">
            <v>6</v>
          </cell>
          <cell r="O271">
            <v>0</v>
          </cell>
          <cell r="P271">
            <v>6</v>
          </cell>
          <cell r="Q271">
            <v>3</v>
          </cell>
          <cell r="R271">
            <v>0</v>
          </cell>
        </row>
        <row r="272">
          <cell r="A272" t="str">
            <v>2016:1:5:7:YULI_E</v>
          </cell>
          <cell r="B272" t="str">
            <v>+886972576594</v>
          </cell>
          <cell r="C272">
            <v>0</v>
          </cell>
          <cell r="D272">
            <v>0</v>
          </cell>
          <cell r="E272">
            <v>3</v>
          </cell>
          <cell r="F272">
            <v>3</v>
          </cell>
          <cell r="G272">
            <v>0</v>
          </cell>
          <cell r="H272">
            <v>0</v>
          </cell>
          <cell r="I272">
            <v>0</v>
          </cell>
          <cell r="J272">
            <v>6</v>
          </cell>
          <cell r="K272">
            <v>1</v>
          </cell>
          <cell r="L272">
            <v>6</v>
          </cell>
          <cell r="M272">
            <v>19</v>
          </cell>
          <cell r="N272">
            <v>3</v>
          </cell>
          <cell r="O272">
            <v>0</v>
          </cell>
          <cell r="P272">
            <v>3</v>
          </cell>
          <cell r="Q272">
            <v>0</v>
          </cell>
          <cell r="R272">
            <v>0</v>
          </cell>
        </row>
        <row r="273">
          <cell r="A273" t="str">
            <v>2016:1:5:7:YULI_S</v>
          </cell>
          <cell r="B273" t="str">
            <v>+886972576538</v>
          </cell>
          <cell r="C273">
            <v>0</v>
          </cell>
          <cell r="D273">
            <v>0</v>
          </cell>
          <cell r="E273">
            <v>1</v>
          </cell>
          <cell r="F273">
            <v>2</v>
          </cell>
          <cell r="G273">
            <v>0</v>
          </cell>
          <cell r="H273">
            <v>0</v>
          </cell>
          <cell r="I273">
            <v>0</v>
          </cell>
          <cell r="J273">
            <v>3</v>
          </cell>
          <cell r="K273">
            <v>0</v>
          </cell>
          <cell r="L273">
            <v>1</v>
          </cell>
          <cell r="M273">
            <v>17</v>
          </cell>
          <cell r="N273">
            <v>3</v>
          </cell>
          <cell r="O273">
            <v>0</v>
          </cell>
          <cell r="P273">
            <v>6</v>
          </cell>
          <cell r="Q273">
            <v>1</v>
          </cell>
          <cell r="R273">
            <v>0</v>
          </cell>
        </row>
        <row r="274">
          <cell r="A274" t="str">
            <v>2016:1:5:7:ZHONGHE_1_E</v>
          </cell>
          <cell r="B274" t="str">
            <v>+886972576514</v>
          </cell>
          <cell r="C274">
            <v>0</v>
          </cell>
          <cell r="D274">
            <v>0</v>
          </cell>
          <cell r="E274">
            <v>1</v>
          </cell>
          <cell r="F274">
            <v>1</v>
          </cell>
          <cell r="G274">
            <v>0</v>
          </cell>
          <cell r="H274">
            <v>0</v>
          </cell>
          <cell r="I274">
            <v>0</v>
          </cell>
          <cell r="J274">
            <v>5</v>
          </cell>
          <cell r="K274">
            <v>1</v>
          </cell>
          <cell r="L274">
            <v>8</v>
          </cell>
          <cell r="M274">
            <v>3</v>
          </cell>
          <cell r="N274">
            <v>6</v>
          </cell>
          <cell r="O274">
            <v>0</v>
          </cell>
          <cell r="P274">
            <v>6</v>
          </cell>
          <cell r="Q274">
            <v>1</v>
          </cell>
          <cell r="R274">
            <v>0</v>
          </cell>
        </row>
        <row r="275">
          <cell r="A275" t="str">
            <v>2016:1:5:7:ZHONGHE_2_E</v>
          </cell>
          <cell r="B275" t="str">
            <v>+886972576511</v>
          </cell>
          <cell r="C275">
            <v>0</v>
          </cell>
          <cell r="D275">
            <v>0</v>
          </cell>
          <cell r="E275">
            <v>1</v>
          </cell>
          <cell r="F275">
            <v>5</v>
          </cell>
          <cell r="G275">
            <v>0</v>
          </cell>
          <cell r="H275">
            <v>0</v>
          </cell>
          <cell r="I275">
            <v>0</v>
          </cell>
          <cell r="J275">
            <v>6</v>
          </cell>
          <cell r="K275">
            <v>2</v>
          </cell>
          <cell r="L275">
            <v>6</v>
          </cell>
          <cell r="M275">
            <v>15</v>
          </cell>
          <cell r="N275">
            <v>4</v>
          </cell>
          <cell r="O275">
            <v>0</v>
          </cell>
          <cell r="P275">
            <v>2</v>
          </cell>
          <cell r="Q275">
            <v>1</v>
          </cell>
          <cell r="R275">
            <v>0</v>
          </cell>
        </row>
        <row r="276">
          <cell r="A276" t="str">
            <v>2016:1:5:7:ZHONGHE_2_S</v>
          </cell>
          <cell r="B276" t="str">
            <v>+886963535582</v>
          </cell>
          <cell r="C276">
            <v>0</v>
          </cell>
          <cell r="D276">
            <v>0</v>
          </cell>
          <cell r="E276">
            <v>2</v>
          </cell>
          <cell r="F276">
            <v>2</v>
          </cell>
          <cell r="G276">
            <v>0</v>
          </cell>
          <cell r="H276">
            <v>1</v>
          </cell>
          <cell r="I276">
            <v>1</v>
          </cell>
          <cell r="J276">
            <v>7</v>
          </cell>
          <cell r="K276">
            <v>2</v>
          </cell>
          <cell r="L276">
            <v>9</v>
          </cell>
          <cell r="M276">
            <v>9</v>
          </cell>
          <cell r="N276">
            <v>5</v>
          </cell>
          <cell r="O276">
            <v>0</v>
          </cell>
          <cell r="P276">
            <v>2</v>
          </cell>
          <cell r="Q276">
            <v>1</v>
          </cell>
          <cell r="R276">
            <v>0</v>
          </cell>
        </row>
        <row r="277">
          <cell r="A277" t="str">
            <v>2016:1:5:7:ZHONGLI_1_E</v>
          </cell>
          <cell r="B277" t="str">
            <v>+886972576568</v>
          </cell>
          <cell r="C277">
            <v>0</v>
          </cell>
          <cell r="D277">
            <v>0</v>
          </cell>
          <cell r="E277">
            <v>2</v>
          </cell>
          <cell r="F277">
            <v>3</v>
          </cell>
          <cell r="G277">
            <v>0</v>
          </cell>
          <cell r="H277">
            <v>0</v>
          </cell>
          <cell r="I277">
            <v>0</v>
          </cell>
          <cell r="J277">
            <v>11</v>
          </cell>
          <cell r="K277">
            <v>2</v>
          </cell>
          <cell r="L277">
            <v>5</v>
          </cell>
          <cell r="M277">
            <v>7</v>
          </cell>
          <cell r="N277">
            <v>1</v>
          </cell>
          <cell r="O277">
            <v>0</v>
          </cell>
          <cell r="P277">
            <v>6</v>
          </cell>
          <cell r="Q277">
            <v>1</v>
          </cell>
          <cell r="R277">
            <v>0</v>
          </cell>
        </row>
        <row r="278">
          <cell r="A278" t="str">
            <v>2016:1:5:7:ZHONGLI_1_S</v>
          </cell>
          <cell r="B278" t="str">
            <v>+886972576581</v>
          </cell>
          <cell r="C278">
            <v>0</v>
          </cell>
          <cell r="D278">
            <v>0</v>
          </cell>
          <cell r="E278">
            <v>1</v>
          </cell>
          <cell r="F278">
            <v>1</v>
          </cell>
          <cell r="G278">
            <v>0</v>
          </cell>
          <cell r="H278">
            <v>0</v>
          </cell>
          <cell r="I278">
            <v>0</v>
          </cell>
          <cell r="J278">
            <v>7</v>
          </cell>
          <cell r="K278">
            <v>3</v>
          </cell>
          <cell r="L278">
            <v>4</v>
          </cell>
          <cell r="M278">
            <v>11</v>
          </cell>
          <cell r="N278">
            <v>7</v>
          </cell>
          <cell r="O278">
            <v>0</v>
          </cell>
          <cell r="P278">
            <v>5</v>
          </cell>
          <cell r="Q278">
            <v>2</v>
          </cell>
          <cell r="R278">
            <v>0</v>
          </cell>
        </row>
        <row r="279">
          <cell r="A279" t="str">
            <v>2016:1:5:7:ZHONGLI_2_E</v>
          </cell>
          <cell r="B279" t="str">
            <v>+886972576584</v>
          </cell>
          <cell r="C279">
            <v>0</v>
          </cell>
          <cell r="D279">
            <v>0</v>
          </cell>
          <cell r="E279">
            <v>0</v>
          </cell>
          <cell r="F279">
            <v>2</v>
          </cell>
          <cell r="G279">
            <v>0</v>
          </cell>
          <cell r="H279">
            <v>0</v>
          </cell>
          <cell r="I279">
            <v>0</v>
          </cell>
          <cell r="J279">
            <v>4</v>
          </cell>
          <cell r="K279">
            <v>0</v>
          </cell>
          <cell r="L279">
            <v>4</v>
          </cell>
          <cell r="M279">
            <v>8</v>
          </cell>
          <cell r="N279">
            <v>1</v>
          </cell>
          <cell r="O279">
            <v>0</v>
          </cell>
          <cell r="P279">
            <v>1</v>
          </cell>
          <cell r="Q279">
            <v>0</v>
          </cell>
          <cell r="R279">
            <v>0</v>
          </cell>
        </row>
        <row r="280">
          <cell r="A280" t="str">
            <v>2016:1:5:7:ZHUBEI_1_E</v>
          </cell>
          <cell r="B280" t="str">
            <v>+886972576582</v>
          </cell>
          <cell r="C280">
            <v>0</v>
          </cell>
          <cell r="D280">
            <v>0</v>
          </cell>
          <cell r="E280">
            <v>4</v>
          </cell>
          <cell r="F280">
            <v>3</v>
          </cell>
          <cell r="G280">
            <v>0</v>
          </cell>
          <cell r="H280">
            <v>0</v>
          </cell>
          <cell r="I280">
            <v>0</v>
          </cell>
          <cell r="J280">
            <v>7</v>
          </cell>
          <cell r="K280">
            <v>2</v>
          </cell>
          <cell r="L280">
            <v>7</v>
          </cell>
          <cell r="M280">
            <v>21</v>
          </cell>
          <cell r="N280">
            <v>7</v>
          </cell>
          <cell r="O280">
            <v>0</v>
          </cell>
          <cell r="P280">
            <v>1</v>
          </cell>
          <cell r="Q280">
            <v>0</v>
          </cell>
          <cell r="R280">
            <v>0</v>
          </cell>
        </row>
        <row r="281">
          <cell r="A281" t="str">
            <v>2016:1:5:7:ZHUBEI_1_S</v>
          </cell>
          <cell r="B281" t="str">
            <v>+886972576540</v>
          </cell>
          <cell r="C281">
            <v>0</v>
          </cell>
          <cell r="D281">
            <v>1</v>
          </cell>
          <cell r="E281">
            <v>0</v>
          </cell>
          <cell r="F281">
            <v>2</v>
          </cell>
          <cell r="G281">
            <v>0</v>
          </cell>
          <cell r="H281">
            <v>0</v>
          </cell>
          <cell r="I281">
            <v>0</v>
          </cell>
          <cell r="J281">
            <v>3</v>
          </cell>
          <cell r="K281">
            <v>0</v>
          </cell>
          <cell r="L281">
            <v>6</v>
          </cell>
          <cell r="M281">
            <v>9</v>
          </cell>
          <cell r="N281">
            <v>2</v>
          </cell>
          <cell r="O281">
            <v>0</v>
          </cell>
          <cell r="P281">
            <v>8</v>
          </cell>
          <cell r="Q281">
            <v>0</v>
          </cell>
          <cell r="R281">
            <v>0</v>
          </cell>
        </row>
        <row r="282">
          <cell r="A282" t="str">
            <v>2016:1:5:7:ZHUBEI_2_E</v>
          </cell>
          <cell r="B282" t="str">
            <v>+886972576583</v>
          </cell>
          <cell r="C282">
            <v>0</v>
          </cell>
          <cell r="D282">
            <v>0</v>
          </cell>
          <cell r="E282">
            <v>1</v>
          </cell>
          <cell r="F282">
            <v>0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3</v>
          </cell>
          <cell r="M282">
            <v>5</v>
          </cell>
          <cell r="N282">
            <v>1</v>
          </cell>
          <cell r="O282">
            <v>0</v>
          </cell>
          <cell r="P282">
            <v>5</v>
          </cell>
          <cell r="Q282">
            <v>1</v>
          </cell>
          <cell r="R282">
            <v>0</v>
          </cell>
        </row>
        <row r="283">
          <cell r="A283" t="str">
            <v>2016:1:5:7:ZHUBEI_2_S</v>
          </cell>
          <cell r="B283" t="str">
            <v>+886972576574</v>
          </cell>
          <cell r="C283">
            <v>0</v>
          </cell>
          <cell r="D283">
            <v>0</v>
          </cell>
          <cell r="E283">
            <v>2</v>
          </cell>
          <cell r="F283">
            <v>2</v>
          </cell>
          <cell r="G283">
            <v>1</v>
          </cell>
          <cell r="H283">
            <v>0</v>
          </cell>
          <cell r="I283">
            <v>0</v>
          </cell>
          <cell r="J283">
            <v>4</v>
          </cell>
          <cell r="K283">
            <v>2</v>
          </cell>
          <cell r="L283">
            <v>5</v>
          </cell>
          <cell r="M283">
            <v>3</v>
          </cell>
          <cell r="N283">
            <v>1</v>
          </cell>
          <cell r="O283">
            <v>0</v>
          </cell>
          <cell r="P283">
            <v>2</v>
          </cell>
          <cell r="Q283">
            <v>0</v>
          </cell>
          <cell r="R283">
            <v>0</v>
          </cell>
        </row>
        <row r="284">
          <cell r="A284" t="str">
            <v>2016:1:5:7:ZHUDONG_E</v>
          </cell>
          <cell r="B284" t="str">
            <v>+886972576528</v>
          </cell>
          <cell r="C284">
            <v>0</v>
          </cell>
          <cell r="D284">
            <v>0</v>
          </cell>
          <cell r="E284">
            <v>0</v>
          </cell>
          <cell r="F284">
            <v>4</v>
          </cell>
          <cell r="G284">
            <v>0</v>
          </cell>
          <cell r="H284">
            <v>0</v>
          </cell>
          <cell r="I284">
            <v>0</v>
          </cell>
          <cell r="J284">
            <v>4</v>
          </cell>
          <cell r="K284">
            <v>1</v>
          </cell>
          <cell r="L284">
            <v>2</v>
          </cell>
          <cell r="M284">
            <v>3</v>
          </cell>
          <cell r="N284">
            <v>2</v>
          </cell>
          <cell r="O284">
            <v>0</v>
          </cell>
          <cell r="P284">
            <v>2</v>
          </cell>
          <cell r="Q284">
            <v>2</v>
          </cell>
          <cell r="R284">
            <v>0</v>
          </cell>
        </row>
        <row r="285">
          <cell r="A285" t="str">
            <v>2016:1:5:7:ZHUDONG_S</v>
          </cell>
          <cell r="B285" t="str">
            <v>+886912576094</v>
          </cell>
          <cell r="C285">
            <v>1</v>
          </cell>
          <cell r="D285">
            <v>0</v>
          </cell>
          <cell r="E285">
            <v>2</v>
          </cell>
          <cell r="F285">
            <v>2</v>
          </cell>
          <cell r="G285">
            <v>0</v>
          </cell>
          <cell r="H285">
            <v>0</v>
          </cell>
          <cell r="I285">
            <v>0</v>
          </cell>
          <cell r="J285">
            <v>5</v>
          </cell>
          <cell r="K285">
            <v>2</v>
          </cell>
          <cell r="L285">
            <v>10</v>
          </cell>
          <cell r="M285">
            <v>3</v>
          </cell>
          <cell r="N285">
            <v>1</v>
          </cell>
          <cell r="O285">
            <v>0</v>
          </cell>
          <cell r="P285">
            <v>8</v>
          </cell>
          <cell r="Q285">
            <v>6</v>
          </cell>
          <cell r="R285">
            <v>1</v>
          </cell>
        </row>
        <row r="286">
          <cell r="A286" t="str">
            <v>2016:1:5:7:ZHUNAN_E</v>
          </cell>
          <cell r="B286" t="str">
            <v>+886963761862</v>
          </cell>
          <cell r="C286">
            <v>0</v>
          </cell>
          <cell r="D286">
            <v>0</v>
          </cell>
          <cell r="E286">
            <v>0</v>
          </cell>
          <cell r="F286">
            <v>1</v>
          </cell>
          <cell r="G286">
            <v>0</v>
          </cell>
          <cell r="H286">
            <v>1</v>
          </cell>
          <cell r="I286">
            <v>1</v>
          </cell>
          <cell r="J286">
            <v>3</v>
          </cell>
          <cell r="K286">
            <v>1</v>
          </cell>
          <cell r="L286">
            <v>3</v>
          </cell>
          <cell r="M286">
            <v>16</v>
          </cell>
          <cell r="N286">
            <v>5</v>
          </cell>
          <cell r="O286">
            <v>0</v>
          </cell>
          <cell r="P286">
            <v>4</v>
          </cell>
          <cell r="Q286">
            <v>1</v>
          </cell>
          <cell r="R286">
            <v>0</v>
          </cell>
        </row>
        <row r="287">
          <cell r="A287" t="str">
            <v>2016:1:5:7:ZHUNAN_S</v>
          </cell>
          <cell r="B287" t="str">
            <v>+886972576155</v>
          </cell>
          <cell r="C287">
            <v>0</v>
          </cell>
          <cell r="D287">
            <v>0</v>
          </cell>
          <cell r="E287">
            <v>1</v>
          </cell>
          <cell r="F287">
            <v>5</v>
          </cell>
          <cell r="G287">
            <v>0</v>
          </cell>
          <cell r="H287">
            <v>0</v>
          </cell>
          <cell r="I287">
            <v>0</v>
          </cell>
          <cell r="J287">
            <v>7</v>
          </cell>
          <cell r="K287">
            <v>3</v>
          </cell>
          <cell r="L287">
            <v>7</v>
          </cell>
          <cell r="M287">
            <v>9</v>
          </cell>
          <cell r="N287">
            <v>1</v>
          </cell>
          <cell r="O287">
            <v>0</v>
          </cell>
          <cell r="P287">
            <v>4</v>
          </cell>
          <cell r="Q287">
            <v>0</v>
          </cell>
          <cell r="R287">
            <v>0</v>
          </cell>
        </row>
        <row r="288">
          <cell r="A288" t="str">
            <v>2016:1:5:7:ZHUWEI_E</v>
          </cell>
          <cell r="B288" t="str">
            <v>+886912576043</v>
          </cell>
          <cell r="C288">
            <v>0</v>
          </cell>
          <cell r="D288">
            <v>1</v>
          </cell>
          <cell r="E288">
            <v>0</v>
          </cell>
          <cell r="F288">
            <v>2</v>
          </cell>
          <cell r="G288">
            <v>0</v>
          </cell>
          <cell r="H288">
            <v>0</v>
          </cell>
          <cell r="I288">
            <v>0</v>
          </cell>
          <cell r="J288">
            <v>3</v>
          </cell>
          <cell r="K288">
            <v>2</v>
          </cell>
          <cell r="L288">
            <v>2</v>
          </cell>
          <cell r="M288">
            <v>6</v>
          </cell>
          <cell r="N288">
            <v>2</v>
          </cell>
          <cell r="O288">
            <v>0</v>
          </cell>
          <cell r="P288">
            <v>6</v>
          </cell>
          <cell r="Q288">
            <v>1</v>
          </cell>
          <cell r="R288">
            <v>0</v>
          </cell>
        </row>
        <row r="289">
          <cell r="A289" t="str">
            <v>2016:2:1:7:ANKANG_E</v>
          </cell>
          <cell r="B289" t="str">
            <v>+886972576529</v>
          </cell>
          <cell r="C289">
            <v>0</v>
          </cell>
          <cell r="D289">
            <v>0</v>
          </cell>
          <cell r="E289">
            <v>3</v>
          </cell>
          <cell r="F289">
            <v>4</v>
          </cell>
          <cell r="G289">
            <v>0</v>
          </cell>
          <cell r="H289">
            <v>0</v>
          </cell>
          <cell r="I289">
            <v>0</v>
          </cell>
          <cell r="J289">
            <v>7</v>
          </cell>
          <cell r="K289">
            <v>2</v>
          </cell>
          <cell r="L289">
            <v>10</v>
          </cell>
          <cell r="M289">
            <v>11</v>
          </cell>
          <cell r="N289">
            <v>4</v>
          </cell>
          <cell r="O289">
            <v>0</v>
          </cell>
          <cell r="P289">
            <v>5</v>
          </cell>
          <cell r="Q289">
            <v>3</v>
          </cell>
          <cell r="R289">
            <v>0</v>
          </cell>
        </row>
        <row r="290">
          <cell r="A290" t="str">
            <v>2016:2:1:7:ASSISTANTS</v>
          </cell>
          <cell r="B290" t="str">
            <v>+886972576500</v>
          </cell>
          <cell r="C290">
            <v>0</v>
          </cell>
          <cell r="D290">
            <v>0</v>
          </cell>
          <cell r="E290">
            <v>7</v>
          </cell>
          <cell r="F290">
            <v>5</v>
          </cell>
          <cell r="G290">
            <v>0</v>
          </cell>
          <cell r="H290">
            <v>0</v>
          </cell>
          <cell r="I290">
            <v>0</v>
          </cell>
          <cell r="J290">
            <v>23</v>
          </cell>
          <cell r="K290">
            <v>0</v>
          </cell>
          <cell r="L290">
            <v>5</v>
          </cell>
          <cell r="M290">
            <v>16</v>
          </cell>
          <cell r="N290">
            <v>7</v>
          </cell>
          <cell r="O290">
            <v>1</v>
          </cell>
          <cell r="P290">
            <v>3</v>
          </cell>
          <cell r="Q290">
            <v>2</v>
          </cell>
          <cell r="R290">
            <v>0</v>
          </cell>
        </row>
        <row r="291">
          <cell r="A291" t="str">
            <v>2016:2:1:7:BADE_A_E</v>
          </cell>
          <cell r="B291" t="str">
            <v>+886912576044</v>
          </cell>
          <cell r="C291">
            <v>0</v>
          </cell>
          <cell r="D291">
            <v>0</v>
          </cell>
          <cell r="E291">
            <v>0</v>
          </cell>
          <cell r="F291">
            <v>3</v>
          </cell>
          <cell r="G291">
            <v>0</v>
          </cell>
          <cell r="H291">
            <v>0</v>
          </cell>
          <cell r="I291">
            <v>0</v>
          </cell>
          <cell r="J291">
            <v>5</v>
          </cell>
          <cell r="K291">
            <v>0</v>
          </cell>
          <cell r="L291">
            <v>4</v>
          </cell>
          <cell r="M291">
            <v>7</v>
          </cell>
          <cell r="N291">
            <v>2</v>
          </cell>
          <cell r="O291">
            <v>0</v>
          </cell>
          <cell r="P291">
            <v>5</v>
          </cell>
          <cell r="Q291">
            <v>2</v>
          </cell>
          <cell r="R291">
            <v>0</v>
          </cell>
        </row>
        <row r="292">
          <cell r="A292" t="str">
            <v>2016:2:1:7:BADE_B_E</v>
          </cell>
          <cell r="B292" t="str">
            <v>+886972939022</v>
          </cell>
          <cell r="C292">
            <v>1</v>
          </cell>
          <cell r="D292">
            <v>0</v>
          </cell>
          <cell r="E292">
            <v>3</v>
          </cell>
          <cell r="F292">
            <v>3</v>
          </cell>
          <cell r="G292">
            <v>0</v>
          </cell>
          <cell r="H292">
            <v>0</v>
          </cell>
          <cell r="I292">
            <v>0</v>
          </cell>
          <cell r="J292">
            <v>9</v>
          </cell>
          <cell r="K292">
            <v>1</v>
          </cell>
          <cell r="L292">
            <v>8</v>
          </cell>
          <cell r="M292">
            <v>6</v>
          </cell>
          <cell r="N292">
            <v>6</v>
          </cell>
          <cell r="O292">
            <v>0</v>
          </cell>
          <cell r="P292">
            <v>7</v>
          </cell>
          <cell r="Q292">
            <v>1</v>
          </cell>
          <cell r="R292">
            <v>0</v>
          </cell>
        </row>
        <row r="293">
          <cell r="A293" t="str">
            <v>2016:2:1:7:BADE_S</v>
          </cell>
          <cell r="B293" t="str">
            <v>+886912576049</v>
          </cell>
          <cell r="C293">
            <v>1</v>
          </cell>
          <cell r="D293">
            <v>0</v>
          </cell>
          <cell r="E293">
            <v>0</v>
          </cell>
          <cell r="F293">
            <v>1</v>
          </cell>
          <cell r="G293">
            <v>0</v>
          </cell>
          <cell r="H293">
            <v>0</v>
          </cell>
          <cell r="I293">
            <v>0</v>
          </cell>
          <cell r="J293">
            <v>2</v>
          </cell>
          <cell r="K293">
            <v>1</v>
          </cell>
          <cell r="L293">
            <v>7</v>
          </cell>
          <cell r="M293">
            <v>14</v>
          </cell>
          <cell r="N293">
            <v>7</v>
          </cell>
          <cell r="O293">
            <v>0</v>
          </cell>
          <cell r="P293">
            <v>4</v>
          </cell>
          <cell r="Q293">
            <v>1</v>
          </cell>
          <cell r="R293">
            <v>0</v>
          </cell>
        </row>
        <row r="294">
          <cell r="A294" t="str">
            <v>2016:2:1:7:BANQIAO_S</v>
          </cell>
          <cell r="B294" t="str">
            <v>+886972961085</v>
          </cell>
          <cell r="C294">
            <v>0</v>
          </cell>
          <cell r="D294">
            <v>0</v>
          </cell>
          <cell r="E294">
            <v>1</v>
          </cell>
          <cell r="F294">
            <v>1</v>
          </cell>
          <cell r="G294">
            <v>0</v>
          </cell>
          <cell r="H294">
            <v>0</v>
          </cell>
          <cell r="I294">
            <v>0</v>
          </cell>
          <cell r="J294">
            <v>2</v>
          </cell>
          <cell r="K294">
            <v>2</v>
          </cell>
          <cell r="L294">
            <v>1</v>
          </cell>
          <cell r="M294">
            <v>20</v>
          </cell>
          <cell r="N294">
            <v>3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</row>
        <row r="295">
          <cell r="A295" t="str">
            <v>2016:2:1:7:BEITOU_E</v>
          </cell>
          <cell r="B295" t="str">
            <v>+886972576546</v>
          </cell>
          <cell r="C295">
            <v>0</v>
          </cell>
          <cell r="D295">
            <v>0</v>
          </cell>
          <cell r="E295">
            <v>1</v>
          </cell>
          <cell r="F295">
            <v>4</v>
          </cell>
          <cell r="G295">
            <v>0</v>
          </cell>
          <cell r="H295">
            <v>0</v>
          </cell>
          <cell r="I295">
            <v>0</v>
          </cell>
          <cell r="J295">
            <v>5</v>
          </cell>
          <cell r="K295">
            <v>1</v>
          </cell>
          <cell r="L295">
            <v>6</v>
          </cell>
          <cell r="M295">
            <v>14</v>
          </cell>
          <cell r="N295">
            <v>5</v>
          </cell>
          <cell r="O295">
            <v>0</v>
          </cell>
          <cell r="P295">
            <v>4</v>
          </cell>
          <cell r="Q295">
            <v>0</v>
          </cell>
          <cell r="R295">
            <v>0</v>
          </cell>
        </row>
        <row r="296">
          <cell r="A296" t="str">
            <v>2016:2:1:7:BEITOU_S</v>
          </cell>
          <cell r="B296" t="str">
            <v>+886963790682</v>
          </cell>
          <cell r="C296">
            <v>0</v>
          </cell>
          <cell r="D296">
            <v>1</v>
          </cell>
          <cell r="E296">
            <v>0</v>
          </cell>
          <cell r="F296">
            <v>1</v>
          </cell>
          <cell r="G296">
            <v>0</v>
          </cell>
          <cell r="H296">
            <v>0</v>
          </cell>
          <cell r="I296">
            <v>0</v>
          </cell>
          <cell r="J296">
            <v>9</v>
          </cell>
          <cell r="K296">
            <v>0</v>
          </cell>
          <cell r="L296">
            <v>12</v>
          </cell>
          <cell r="M296">
            <v>7</v>
          </cell>
          <cell r="N296">
            <v>5</v>
          </cell>
          <cell r="O296">
            <v>0</v>
          </cell>
          <cell r="P296">
            <v>4</v>
          </cell>
          <cell r="Q296">
            <v>1</v>
          </cell>
          <cell r="R296">
            <v>0</v>
          </cell>
        </row>
        <row r="297">
          <cell r="A297" t="str">
            <v>2016:2:1:7:DANFENG_E</v>
          </cell>
          <cell r="B297" t="str">
            <v>+886972576517</v>
          </cell>
          <cell r="C297">
            <v>0</v>
          </cell>
          <cell r="D297">
            <v>1</v>
          </cell>
          <cell r="E297">
            <v>3</v>
          </cell>
          <cell r="F297">
            <v>3</v>
          </cell>
          <cell r="G297">
            <v>0</v>
          </cell>
          <cell r="H297">
            <v>0</v>
          </cell>
          <cell r="I297">
            <v>0</v>
          </cell>
          <cell r="J297">
            <v>7</v>
          </cell>
          <cell r="K297">
            <v>0</v>
          </cell>
          <cell r="L297">
            <v>5</v>
          </cell>
          <cell r="M297">
            <v>4</v>
          </cell>
          <cell r="N297">
            <v>2</v>
          </cell>
          <cell r="O297">
            <v>0</v>
          </cell>
          <cell r="P297">
            <v>7</v>
          </cell>
          <cell r="Q297">
            <v>0</v>
          </cell>
          <cell r="R297">
            <v>0</v>
          </cell>
        </row>
        <row r="298">
          <cell r="A298" t="str">
            <v>2016:2:1:7:DANSHUI_E</v>
          </cell>
          <cell r="B298" t="str">
            <v>+886963938175</v>
          </cell>
          <cell r="C298">
            <v>1</v>
          </cell>
          <cell r="D298">
            <v>1</v>
          </cell>
          <cell r="E298">
            <v>2</v>
          </cell>
          <cell r="F298">
            <v>2</v>
          </cell>
          <cell r="G298">
            <v>0</v>
          </cell>
          <cell r="H298">
            <v>0</v>
          </cell>
          <cell r="I298">
            <v>0</v>
          </cell>
          <cell r="J298">
            <v>7</v>
          </cell>
          <cell r="K298">
            <v>1</v>
          </cell>
          <cell r="L298">
            <v>10</v>
          </cell>
          <cell r="M298">
            <v>8</v>
          </cell>
          <cell r="N298">
            <v>6</v>
          </cell>
          <cell r="O298">
            <v>2</v>
          </cell>
          <cell r="P298">
            <v>5</v>
          </cell>
          <cell r="Q298">
            <v>2</v>
          </cell>
          <cell r="R298">
            <v>0</v>
          </cell>
        </row>
        <row r="299">
          <cell r="A299" t="str">
            <v>2016:2:1:7:GUISHAN_E</v>
          </cell>
          <cell r="B299" t="str">
            <v>+886972576585</v>
          </cell>
          <cell r="C299">
            <v>0</v>
          </cell>
          <cell r="D299">
            <v>0</v>
          </cell>
          <cell r="E299">
            <v>2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4</v>
          </cell>
          <cell r="K299">
            <v>2</v>
          </cell>
          <cell r="L299">
            <v>7</v>
          </cell>
          <cell r="M299">
            <v>20</v>
          </cell>
          <cell r="N299">
            <v>0</v>
          </cell>
          <cell r="O299">
            <v>0</v>
          </cell>
          <cell r="P299">
            <v>1</v>
          </cell>
          <cell r="Q299">
            <v>0</v>
          </cell>
          <cell r="R299">
            <v>0</v>
          </cell>
        </row>
        <row r="300">
          <cell r="A300" t="str">
            <v>2016:2:1:7:HUALIAN_1_E</v>
          </cell>
          <cell r="B300" t="str">
            <v>+886972576536</v>
          </cell>
          <cell r="C300">
            <v>0</v>
          </cell>
          <cell r="D300">
            <v>0</v>
          </cell>
          <cell r="E300">
            <v>0</v>
          </cell>
          <cell r="F300">
            <v>6</v>
          </cell>
          <cell r="G300">
            <v>0</v>
          </cell>
          <cell r="H300">
            <v>0</v>
          </cell>
          <cell r="I300">
            <v>0</v>
          </cell>
          <cell r="J300">
            <v>7</v>
          </cell>
          <cell r="K300">
            <v>0</v>
          </cell>
          <cell r="L300">
            <v>8</v>
          </cell>
          <cell r="M300">
            <v>6</v>
          </cell>
          <cell r="N300">
            <v>3</v>
          </cell>
          <cell r="O300">
            <v>1</v>
          </cell>
          <cell r="P300">
            <v>3</v>
          </cell>
          <cell r="Q300">
            <v>1</v>
          </cell>
          <cell r="R300">
            <v>0</v>
          </cell>
        </row>
        <row r="301">
          <cell r="A301" t="str">
            <v>2016:2:1:7:HUALIAN_1_S</v>
          </cell>
          <cell r="B301" t="str">
            <v>+886972576512</v>
          </cell>
          <cell r="C301">
            <v>0</v>
          </cell>
          <cell r="D301">
            <v>1</v>
          </cell>
          <cell r="E301">
            <v>2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6</v>
          </cell>
          <cell r="K301">
            <v>3</v>
          </cell>
          <cell r="L301">
            <v>3</v>
          </cell>
          <cell r="M301">
            <v>20</v>
          </cell>
          <cell r="N301">
            <v>10</v>
          </cell>
          <cell r="O301">
            <v>0</v>
          </cell>
          <cell r="P301">
            <v>0</v>
          </cell>
          <cell r="Q301">
            <v>1</v>
          </cell>
          <cell r="R301">
            <v>0</v>
          </cell>
        </row>
        <row r="302">
          <cell r="A302" t="str">
            <v>2016:2:1:7:HUALIAN_3_A_E</v>
          </cell>
          <cell r="B302" t="str">
            <v>+886963832102</v>
          </cell>
          <cell r="C302">
            <v>0</v>
          </cell>
          <cell r="D302">
            <v>0</v>
          </cell>
          <cell r="E302">
            <v>3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5</v>
          </cell>
          <cell r="K302">
            <v>0</v>
          </cell>
          <cell r="L302">
            <v>4</v>
          </cell>
          <cell r="M302">
            <v>9</v>
          </cell>
          <cell r="N302">
            <v>3</v>
          </cell>
          <cell r="O302">
            <v>0</v>
          </cell>
          <cell r="P302">
            <v>2</v>
          </cell>
          <cell r="Q302">
            <v>0</v>
          </cell>
          <cell r="R302">
            <v>0</v>
          </cell>
        </row>
        <row r="303">
          <cell r="A303" t="str">
            <v>2016:2:1:7:HUALIAN_3_B_E</v>
          </cell>
          <cell r="B303" t="str">
            <v>+886965118137</v>
          </cell>
          <cell r="C303">
            <v>0</v>
          </cell>
          <cell r="D303">
            <v>0</v>
          </cell>
          <cell r="E303">
            <v>3</v>
          </cell>
          <cell r="F303">
            <v>6</v>
          </cell>
          <cell r="G303">
            <v>0</v>
          </cell>
          <cell r="H303">
            <v>0</v>
          </cell>
          <cell r="I303">
            <v>0</v>
          </cell>
          <cell r="J303">
            <v>9</v>
          </cell>
          <cell r="K303">
            <v>0</v>
          </cell>
          <cell r="L303">
            <v>8</v>
          </cell>
          <cell r="M303">
            <v>2</v>
          </cell>
          <cell r="N303">
            <v>4</v>
          </cell>
          <cell r="O303">
            <v>0</v>
          </cell>
          <cell r="P303">
            <v>6</v>
          </cell>
          <cell r="Q303">
            <v>0</v>
          </cell>
          <cell r="R303">
            <v>0</v>
          </cell>
        </row>
        <row r="304">
          <cell r="A304" t="str">
            <v>2016:2:1:7:HUALIAN_3_S</v>
          </cell>
          <cell r="B304" t="str">
            <v>+886972576591</v>
          </cell>
          <cell r="C304">
            <v>0</v>
          </cell>
          <cell r="D304">
            <v>0</v>
          </cell>
          <cell r="E304">
            <v>0</v>
          </cell>
          <cell r="F304">
            <v>3</v>
          </cell>
          <cell r="G304">
            <v>0</v>
          </cell>
          <cell r="H304">
            <v>0</v>
          </cell>
          <cell r="I304">
            <v>0</v>
          </cell>
          <cell r="J304">
            <v>4</v>
          </cell>
          <cell r="K304">
            <v>1</v>
          </cell>
          <cell r="L304">
            <v>5</v>
          </cell>
          <cell r="M304">
            <v>4</v>
          </cell>
          <cell r="N304">
            <v>2</v>
          </cell>
          <cell r="O304">
            <v>0</v>
          </cell>
          <cell r="P304">
            <v>4</v>
          </cell>
          <cell r="Q304">
            <v>0</v>
          </cell>
          <cell r="R304">
            <v>0</v>
          </cell>
        </row>
        <row r="305">
          <cell r="A305" t="str">
            <v>2016:2:1:7:JIAN_E</v>
          </cell>
          <cell r="B305" t="str">
            <v>+886972576592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3</v>
          </cell>
          <cell r="K305">
            <v>6</v>
          </cell>
          <cell r="L305">
            <v>7</v>
          </cell>
          <cell r="M305">
            <v>6</v>
          </cell>
          <cell r="N305">
            <v>4</v>
          </cell>
          <cell r="O305">
            <v>0</v>
          </cell>
          <cell r="P305">
            <v>4</v>
          </cell>
          <cell r="Q305">
            <v>0</v>
          </cell>
          <cell r="R305">
            <v>0</v>
          </cell>
        </row>
        <row r="306">
          <cell r="A306" t="str">
            <v>2016:2:1:7:JILONG_A_E</v>
          </cell>
          <cell r="B306" t="str">
            <v>+886972576520</v>
          </cell>
          <cell r="C306">
            <v>0</v>
          </cell>
          <cell r="D306">
            <v>1</v>
          </cell>
          <cell r="E306">
            <v>1</v>
          </cell>
          <cell r="F306">
            <v>4</v>
          </cell>
          <cell r="G306">
            <v>0</v>
          </cell>
          <cell r="H306">
            <v>0</v>
          </cell>
          <cell r="I306">
            <v>0</v>
          </cell>
          <cell r="J306">
            <v>6</v>
          </cell>
          <cell r="K306">
            <v>4</v>
          </cell>
          <cell r="L306">
            <v>9</v>
          </cell>
          <cell r="M306">
            <v>3</v>
          </cell>
          <cell r="N306">
            <v>2</v>
          </cell>
          <cell r="O306">
            <v>0</v>
          </cell>
          <cell r="P306">
            <v>10</v>
          </cell>
          <cell r="Q306">
            <v>4</v>
          </cell>
          <cell r="R306">
            <v>0</v>
          </cell>
        </row>
        <row r="307">
          <cell r="A307" t="str">
            <v>2016:2:1:7:JILONG_B_E</v>
          </cell>
          <cell r="B307" t="str">
            <v>+886972987783</v>
          </cell>
          <cell r="C307">
            <v>0</v>
          </cell>
          <cell r="D307">
            <v>0</v>
          </cell>
          <cell r="E307">
            <v>0</v>
          </cell>
          <cell r="F307">
            <v>7</v>
          </cell>
          <cell r="G307">
            <v>0</v>
          </cell>
          <cell r="H307">
            <v>0</v>
          </cell>
          <cell r="I307">
            <v>0</v>
          </cell>
          <cell r="J307">
            <v>7</v>
          </cell>
          <cell r="K307">
            <v>5</v>
          </cell>
          <cell r="L307">
            <v>4</v>
          </cell>
          <cell r="M307">
            <v>8</v>
          </cell>
          <cell r="N307">
            <v>6</v>
          </cell>
          <cell r="O307">
            <v>0</v>
          </cell>
          <cell r="P307">
            <v>5</v>
          </cell>
          <cell r="Q307">
            <v>3</v>
          </cell>
          <cell r="R307">
            <v>0</v>
          </cell>
        </row>
        <row r="308">
          <cell r="A308" t="str">
            <v>2016:2:1:7:JINGXIN_E</v>
          </cell>
          <cell r="B308" t="str">
            <v>+886972576508</v>
          </cell>
          <cell r="C308">
            <v>0</v>
          </cell>
          <cell r="D308">
            <v>0</v>
          </cell>
          <cell r="E308">
            <v>7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12</v>
          </cell>
          <cell r="K308">
            <v>3</v>
          </cell>
          <cell r="L308">
            <v>11</v>
          </cell>
          <cell r="M308">
            <v>8</v>
          </cell>
          <cell r="N308">
            <v>11</v>
          </cell>
          <cell r="O308">
            <v>0</v>
          </cell>
          <cell r="P308">
            <v>3</v>
          </cell>
          <cell r="Q308">
            <v>3</v>
          </cell>
          <cell r="R308">
            <v>0</v>
          </cell>
        </row>
        <row r="309">
          <cell r="A309" t="str">
            <v>2016:2:1:7:JINGXIN_S</v>
          </cell>
          <cell r="B309" t="str">
            <v>+886972576573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2</v>
          </cell>
          <cell r="M309">
            <v>7</v>
          </cell>
          <cell r="N309">
            <v>3</v>
          </cell>
          <cell r="O309">
            <v>0</v>
          </cell>
          <cell r="P309">
            <v>1</v>
          </cell>
          <cell r="Q309">
            <v>0</v>
          </cell>
          <cell r="R309">
            <v>0</v>
          </cell>
        </row>
        <row r="310">
          <cell r="A310" t="str">
            <v>2016:2:1:7:LONGTAN_E</v>
          </cell>
          <cell r="B310" t="str">
            <v>+886972576560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1</v>
          </cell>
          <cell r="I310">
            <v>1</v>
          </cell>
          <cell r="J310">
            <v>3</v>
          </cell>
          <cell r="K310">
            <v>2</v>
          </cell>
          <cell r="L310">
            <v>4</v>
          </cell>
          <cell r="M310">
            <v>7</v>
          </cell>
          <cell r="N310">
            <v>1</v>
          </cell>
          <cell r="O310">
            <v>0</v>
          </cell>
          <cell r="P310">
            <v>2</v>
          </cell>
          <cell r="Q310">
            <v>0</v>
          </cell>
          <cell r="R310">
            <v>0</v>
          </cell>
        </row>
        <row r="311">
          <cell r="A311" t="str">
            <v>2016:2:1:7:LUODONG_A_E</v>
          </cell>
          <cell r="B311" t="str">
            <v>+886963917870</v>
          </cell>
          <cell r="C311">
            <v>0</v>
          </cell>
          <cell r="D311">
            <v>0</v>
          </cell>
          <cell r="E311">
            <v>0</v>
          </cell>
          <cell r="F311">
            <v>1</v>
          </cell>
          <cell r="G311">
            <v>0</v>
          </cell>
          <cell r="H311">
            <v>0</v>
          </cell>
          <cell r="I311">
            <v>0</v>
          </cell>
          <cell r="J311">
            <v>3</v>
          </cell>
          <cell r="K311">
            <v>3</v>
          </cell>
          <cell r="L311">
            <v>7</v>
          </cell>
          <cell r="M311">
            <v>5</v>
          </cell>
          <cell r="N311">
            <v>3</v>
          </cell>
          <cell r="O311">
            <v>0</v>
          </cell>
          <cell r="P311">
            <v>3</v>
          </cell>
          <cell r="Q311">
            <v>1</v>
          </cell>
          <cell r="R311">
            <v>0</v>
          </cell>
        </row>
        <row r="312">
          <cell r="A312" t="str">
            <v>2016:2:1:7:LUODONG_B_E</v>
          </cell>
          <cell r="B312" t="str">
            <v>+886963912027</v>
          </cell>
          <cell r="C312">
            <v>0</v>
          </cell>
          <cell r="D312">
            <v>1</v>
          </cell>
          <cell r="E312">
            <v>0</v>
          </cell>
          <cell r="F312">
            <v>5</v>
          </cell>
          <cell r="G312">
            <v>0</v>
          </cell>
          <cell r="H312">
            <v>0</v>
          </cell>
          <cell r="I312">
            <v>0</v>
          </cell>
          <cell r="J312">
            <v>7</v>
          </cell>
          <cell r="K312">
            <v>1</v>
          </cell>
          <cell r="L312">
            <v>12</v>
          </cell>
          <cell r="M312">
            <v>11</v>
          </cell>
          <cell r="N312">
            <v>4</v>
          </cell>
          <cell r="O312">
            <v>0</v>
          </cell>
          <cell r="P312">
            <v>4</v>
          </cell>
          <cell r="Q312">
            <v>2</v>
          </cell>
          <cell r="R312">
            <v>0</v>
          </cell>
        </row>
        <row r="313">
          <cell r="A313" t="str">
            <v>2016:2:1:7:LUZHOU_A_E</v>
          </cell>
          <cell r="B313" t="str">
            <v>+886972576542</v>
          </cell>
          <cell r="C313">
            <v>0</v>
          </cell>
          <cell r="D313">
            <v>0</v>
          </cell>
          <cell r="E313">
            <v>1</v>
          </cell>
          <cell r="F313">
            <v>3</v>
          </cell>
          <cell r="G313">
            <v>0</v>
          </cell>
          <cell r="H313">
            <v>0</v>
          </cell>
          <cell r="I313">
            <v>0</v>
          </cell>
          <cell r="J313">
            <v>4</v>
          </cell>
          <cell r="K313">
            <v>1</v>
          </cell>
          <cell r="L313">
            <v>8</v>
          </cell>
          <cell r="M313">
            <v>9</v>
          </cell>
          <cell r="N313">
            <v>7</v>
          </cell>
          <cell r="O313">
            <v>0</v>
          </cell>
          <cell r="P313">
            <v>5</v>
          </cell>
          <cell r="Q313">
            <v>1</v>
          </cell>
          <cell r="R313">
            <v>1</v>
          </cell>
        </row>
        <row r="314">
          <cell r="A314" t="str">
            <v>2016:2:1:7:LUZHOU_B_E</v>
          </cell>
          <cell r="B314" t="str">
            <v>+886965008522</v>
          </cell>
          <cell r="C314">
            <v>0</v>
          </cell>
          <cell r="D314">
            <v>0</v>
          </cell>
          <cell r="E314">
            <v>1</v>
          </cell>
          <cell r="F314">
            <v>4</v>
          </cell>
          <cell r="G314">
            <v>0</v>
          </cell>
          <cell r="H314">
            <v>0</v>
          </cell>
          <cell r="I314">
            <v>0</v>
          </cell>
          <cell r="J314">
            <v>6</v>
          </cell>
          <cell r="K314">
            <v>1</v>
          </cell>
          <cell r="L314">
            <v>7</v>
          </cell>
          <cell r="M314">
            <v>18</v>
          </cell>
          <cell r="N314">
            <v>10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A315" t="str">
            <v>2016:2:1:7:MIAOLI_A_E</v>
          </cell>
          <cell r="B315" t="str">
            <v>+886963537337</v>
          </cell>
          <cell r="C315">
            <v>0</v>
          </cell>
          <cell r="D315">
            <v>1</v>
          </cell>
          <cell r="E315">
            <v>1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2</v>
          </cell>
          <cell r="K315">
            <v>2</v>
          </cell>
          <cell r="L315">
            <v>8</v>
          </cell>
          <cell r="M315">
            <v>3</v>
          </cell>
          <cell r="N315">
            <v>2</v>
          </cell>
          <cell r="O315">
            <v>0</v>
          </cell>
          <cell r="P315">
            <v>2</v>
          </cell>
          <cell r="Q315">
            <v>2</v>
          </cell>
          <cell r="R315">
            <v>0</v>
          </cell>
        </row>
        <row r="316">
          <cell r="A316" t="str">
            <v>2016:2:1:7:MIAOLI_B_E</v>
          </cell>
          <cell r="B316" t="str">
            <v>+886963911267</v>
          </cell>
          <cell r="C316">
            <v>0</v>
          </cell>
          <cell r="D316">
            <v>0</v>
          </cell>
          <cell r="E316">
            <v>1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</v>
          </cell>
          <cell r="K316">
            <v>2</v>
          </cell>
          <cell r="L316">
            <v>4</v>
          </cell>
          <cell r="M316">
            <v>7</v>
          </cell>
          <cell r="N316">
            <v>2</v>
          </cell>
          <cell r="O316">
            <v>0</v>
          </cell>
          <cell r="P316">
            <v>0</v>
          </cell>
          <cell r="Q316">
            <v>1</v>
          </cell>
          <cell r="R316">
            <v>0</v>
          </cell>
        </row>
        <row r="317">
          <cell r="A317" t="str">
            <v>2016:2:1:7:MUZHA_E</v>
          </cell>
          <cell r="B317" t="str">
            <v>+886972576510</v>
          </cell>
          <cell r="C317">
            <v>0</v>
          </cell>
          <cell r="D317">
            <v>1</v>
          </cell>
          <cell r="E317">
            <v>2</v>
          </cell>
          <cell r="F317">
            <v>5</v>
          </cell>
          <cell r="G317">
            <v>0</v>
          </cell>
          <cell r="H317">
            <v>0</v>
          </cell>
          <cell r="I317">
            <v>0</v>
          </cell>
          <cell r="J317">
            <v>12</v>
          </cell>
          <cell r="K317">
            <v>4</v>
          </cell>
          <cell r="L317">
            <v>5</v>
          </cell>
          <cell r="M317">
            <v>27</v>
          </cell>
          <cell r="N317">
            <v>16</v>
          </cell>
          <cell r="O317">
            <v>0</v>
          </cell>
          <cell r="P317">
            <v>2</v>
          </cell>
          <cell r="Q317">
            <v>0</v>
          </cell>
          <cell r="R317">
            <v>0</v>
          </cell>
        </row>
        <row r="318">
          <cell r="A318" t="str">
            <v>2016:2:1:7:MUZHA_S</v>
          </cell>
          <cell r="B318" t="str">
            <v>+886963796383</v>
          </cell>
          <cell r="C318">
            <v>0</v>
          </cell>
          <cell r="D318">
            <v>0</v>
          </cell>
          <cell r="E318">
            <v>2</v>
          </cell>
          <cell r="F318">
            <v>4</v>
          </cell>
          <cell r="G318">
            <v>0</v>
          </cell>
          <cell r="H318">
            <v>0</v>
          </cell>
          <cell r="I318">
            <v>0</v>
          </cell>
          <cell r="J318">
            <v>6</v>
          </cell>
          <cell r="K318">
            <v>1</v>
          </cell>
          <cell r="L318">
            <v>4</v>
          </cell>
          <cell r="M318">
            <v>13</v>
          </cell>
          <cell r="N318">
            <v>9</v>
          </cell>
          <cell r="O318">
            <v>0</v>
          </cell>
          <cell r="P318">
            <v>1</v>
          </cell>
          <cell r="Q318">
            <v>0</v>
          </cell>
          <cell r="R318">
            <v>0</v>
          </cell>
        </row>
        <row r="319">
          <cell r="A319" t="str">
            <v>2016:2:1:7:NEIHU_E</v>
          </cell>
          <cell r="B319" t="str">
            <v>+886972576570</v>
          </cell>
          <cell r="C319">
            <v>0</v>
          </cell>
          <cell r="D319">
            <v>0</v>
          </cell>
          <cell r="E319">
            <v>1</v>
          </cell>
          <cell r="F319">
            <v>2</v>
          </cell>
          <cell r="G319">
            <v>0</v>
          </cell>
          <cell r="H319">
            <v>0</v>
          </cell>
          <cell r="I319">
            <v>0</v>
          </cell>
          <cell r="J319">
            <v>3</v>
          </cell>
          <cell r="K319">
            <v>1</v>
          </cell>
          <cell r="L319">
            <v>4</v>
          </cell>
          <cell r="M319">
            <v>7</v>
          </cell>
          <cell r="N319">
            <v>2</v>
          </cell>
          <cell r="O319">
            <v>0</v>
          </cell>
          <cell r="P319">
            <v>5</v>
          </cell>
          <cell r="Q319">
            <v>1</v>
          </cell>
          <cell r="R319">
            <v>0</v>
          </cell>
        </row>
        <row r="320">
          <cell r="A320" t="str">
            <v>2016:2:1:7:NEIHU_S</v>
          </cell>
          <cell r="B320" t="str">
            <v>+886972576565</v>
          </cell>
          <cell r="C320">
            <v>0</v>
          </cell>
          <cell r="D320">
            <v>0</v>
          </cell>
          <cell r="E320">
            <v>1</v>
          </cell>
          <cell r="F320">
            <v>2</v>
          </cell>
          <cell r="G320">
            <v>0</v>
          </cell>
          <cell r="H320">
            <v>0</v>
          </cell>
          <cell r="I320">
            <v>0</v>
          </cell>
          <cell r="J320">
            <v>3</v>
          </cell>
          <cell r="K320">
            <v>0</v>
          </cell>
          <cell r="L320">
            <v>3</v>
          </cell>
          <cell r="M320">
            <v>10</v>
          </cell>
          <cell r="N320">
            <v>2</v>
          </cell>
          <cell r="O320">
            <v>0</v>
          </cell>
          <cell r="P320">
            <v>2</v>
          </cell>
          <cell r="Q320">
            <v>0</v>
          </cell>
          <cell r="R320">
            <v>0</v>
          </cell>
        </row>
        <row r="321">
          <cell r="A321" t="str">
            <v>2016:2:1:7:NORTH_JINHUA_E</v>
          </cell>
          <cell r="B321" t="str">
            <v>+886972576554</v>
          </cell>
          <cell r="C321">
            <v>0</v>
          </cell>
          <cell r="D321">
            <v>1</v>
          </cell>
          <cell r="E321">
            <v>2</v>
          </cell>
          <cell r="F321">
            <v>8</v>
          </cell>
          <cell r="G321">
            <v>0</v>
          </cell>
          <cell r="H321">
            <v>0</v>
          </cell>
          <cell r="I321">
            <v>0</v>
          </cell>
          <cell r="J321">
            <v>14</v>
          </cell>
          <cell r="K321">
            <v>0</v>
          </cell>
          <cell r="L321">
            <v>7</v>
          </cell>
          <cell r="M321">
            <v>13</v>
          </cell>
          <cell r="N321">
            <v>6</v>
          </cell>
          <cell r="O321">
            <v>0</v>
          </cell>
          <cell r="P321">
            <v>5</v>
          </cell>
          <cell r="Q321">
            <v>0</v>
          </cell>
          <cell r="R321">
            <v>3</v>
          </cell>
        </row>
        <row r="322">
          <cell r="A322" t="str">
            <v>2016:2:1:7:OFFICE_E</v>
          </cell>
          <cell r="B322" t="str">
            <v>+886910358944</v>
          </cell>
          <cell r="C322">
            <v>0</v>
          </cell>
          <cell r="D322">
            <v>0</v>
          </cell>
          <cell r="E322">
            <v>0</v>
          </cell>
          <cell r="F322">
            <v>2</v>
          </cell>
          <cell r="G322">
            <v>0</v>
          </cell>
          <cell r="H322">
            <v>0</v>
          </cell>
          <cell r="I322">
            <v>0</v>
          </cell>
          <cell r="J322">
            <v>2</v>
          </cell>
          <cell r="K322">
            <v>1</v>
          </cell>
          <cell r="L322">
            <v>2</v>
          </cell>
          <cell r="M322">
            <v>1</v>
          </cell>
          <cell r="N322">
            <v>0</v>
          </cell>
          <cell r="O322">
            <v>1</v>
          </cell>
          <cell r="P322">
            <v>2</v>
          </cell>
          <cell r="Q322">
            <v>0</v>
          </cell>
          <cell r="R322">
            <v>0</v>
          </cell>
        </row>
        <row r="323">
          <cell r="A323" t="str">
            <v>2016:2:1:7:SANCHONG_E</v>
          </cell>
          <cell r="B323" t="str">
            <v>+886963809216</v>
          </cell>
          <cell r="C323">
            <v>0</v>
          </cell>
          <cell r="D323">
            <v>0</v>
          </cell>
          <cell r="E323">
            <v>2</v>
          </cell>
          <cell r="F323">
            <v>2</v>
          </cell>
          <cell r="G323">
            <v>0</v>
          </cell>
          <cell r="H323">
            <v>0</v>
          </cell>
          <cell r="I323">
            <v>0</v>
          </cell>
          <cell r="J323">
            <v>4</v>
          </cell>
          <cell r="K323">
            <v>4</v>
          </cell>
          <cell r="L323">
            <v>16</v>
          </cell>
          <cell r="M323">
            <v>3</v>
          </cell>
          <cell r="N323">
            <v>3</v>
          </cell>
          <cell r="O323">
            <v>0</v>
          </cell>
          <cell r="P323">
            <v>5</v>
          </cell>
          <cell r="Q323">
            <v>0</v>
          </cell>
          <cell r="R323">
            <v>1</v>
          </cell>
        </row>
        <row r="324">
          <cell r="A324" t="str">
            <v>2016:2:1:7:SANCHONG_S</v>
          </cell>
          <cell r="B324" t="str">
            <v>+886972576587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2</v>
          </cell>
          <cell r="K324">
            <v>1</v>
          </cell>
          <cell r="L324">
            <v>5</v>
          </cell>
          <cell r="M324">
            <v>13</v>
          </cell>
          <cell r="N324">
            <v>6</v>
          </cell>
          <cell r="O324">
            <v>0</v>
          </cell>
          <cell r="P324">
            <v>3</v>
          </cell>
          <cell r="Q324">
            <v>0</v>
          </cell>
          <cell r="R324">
            <v>0</v>
          </cell>
        </row>
        <row r="325">
          <cell r="A325" t="str">
            <v>2016:2:1:7:SANXIA_A</v>
          </cell>
          <cell r="B325" t="str">
            <v>+886963917982</v>
          </cell>
          <cell r="C325">
            <v>0</v>
          </cell>
          <cell r="D325">
            <v>0</v>
          </cell>
          <cell r="E325">
            <v>1</v>
          </cell>
          <cell r="F325">
            <v>3</v>
          </cell>
          <cell r="G325">
            <v>0</v>
          </cell>
          <cell r="H325">
            <v>0</v>
          </cell>
          <cell r="I325">
            <v>0</v>
          </cell>
          <cell r="J325">
            <v>4</v>
          </cell>
          <cell r="K325">
            <v>1</v>
          </cell>
          <cell r="L325">
            <v>11</v>
          </cell>
          <cell r="M325">
            <v>12</v>
          </cell>
          <cell r="N325">
            <v>6</v>
          </cell>
          <cell r="O325">
            <v>1</v>
          </cell>
          <cell r="P325">
            <v>6</v>
          </cell>
          <cell r="Q325">
            <v>1</v>
          </cell>
          <cell r="R325">
            <v>0</v>
          </cell>
        </row>
        <row r="326">
          <cell r="A326" t="str">
            <v>2016:2:1:7:SANXIA_B</v>
          </cell>
          <cell r="B326" t="str">
            <v>+886972576153</v>
          </cell>
          <cell r="C326">
            <v>0</v>
          </cell>
          <cell r="D326">
            <v>0</v>
          </cell>
          <cell r="E326">
            <v>0</v>
          </cell>
          <cell r="F326">
            <v>5</v>
          </cell>
          <cell r="G326">
            <v>0</v>
          </cell>
          <cell r="H326">
            <v>0</v>
          </cell>
          <cell r="I326">
            <v>0</v>
          </cell>
          <cell r="J326">
            <v>7</v>
          </cell>
          <cell r="K326">
            <v>1</v>
          </cell>
          <cell r="L326">
            <v>1</v>
          </cell>
          <cell r="M326">
            <v>7</v>
          </cell>
          <cell r="N326">
            <v>8</v>
          </cell>
          <cell r="O326">
            <v>0</v>
          </cell>
          <cell r="P326">
            <v>5</v>
          </cell>
          <cell r="Q326">
            <v>1</v>
          </cell>
          <cell r="R326">
            <v>0</v>
          </cell>
        </row>
        <row r="327">
          <cell r="A327" t="str">
            <v>2016:2:1:7:SHILIN_E</v>
          </cell>
          <cell r="B327" t="str">
            <v>+886972576564</v>
          </cell>
          <cell r="C327">
            <v>0</v>
          </cell>
          <cell r="D327">
            <v>0</v>
          </cell>
          <cell r="E327">
            <v>1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5</v>
          </cell>
          <cell r="K327">
            <v>1</v>
          </cell>
          <cell r="L327">
            <v>7</v>
          </cell>
          <cell r="M327">
            <v>9</v>
          </cell>
          <cell r="N327">
            <v>4</v>
          </cell>
          <cell r="O327">
            <v>0</v>
          </cell>
          <cell r="P327">
            <v>3</v>
          </cell>
          <cell r="Q327">
            <v>1</v>
          </cell>
          <cell r="R327">
            <v>0</v>
          </cell>
        </row>
        <row r="328">
          <cell r="A328" t="str">
            <v>2016:2:1:7:SHILIN_S</v>
          </cell>
          <cell r="B328" t="str">
            <v>+886972576543</v>
          </cell>
          <cell r="C328">
            <v>0</v>
          </cell>
          <cell r="D328">
            <v>0</v>
          </cell>
          <cell r="E328">
            <v>0</v>
          </cell>
          <cell r="F328">
            <v>1</v>
          </cell>
          <cell r="G328">
            <v>0</v>
          </cell>
          <cell r="H328">
            <v>0</v>
          </cell>
          <cell r="I328">
            <v>0</v>
          </cell>
          <cell r="J328">
            <v>1</v>
          </cell>
          <cell r="K328">
            <v>0</v>
          </cell>
          <cell r="L328">
            <v>2</v>
          </cell>
          <cell r="M328">
            <v>9</v>
          </cell>
          <cell r="N328">
            <v>1</v>
          </cell>
          <cell r="O328">
            <v>0</v>
          </cell>
          <cell r="P328">
            <v>3</v>
          </cell>
          <cell r="Q328">
            <v>0</v>
          </cell>
          <cell r="R328">
            <v>0</v>
          </cell>
        </row>
        <row r="329">
          <cell r="A329" t="str">
            <v>2016:2:1:7:SIYUAN_E</v>
          </cell>
          <cell r="B329" t="str">
            <v>+886972576516</v>
          </cell>
          <cell r="C329">
            <v>0</v>
          </cell>
          <cell r="D329">
            <v>0</v>
          </cell>
          <cell r="E329">
            <v>1</v>
          </cell>
          <cell r="F329">
            <v>1</v>
          </cell>
          <cell r="G329">
            <v>0</v>
          </cell>
          <cell r="H329">
            <v>0</v>
          </cell>
          <cell r="I329">
            <v>0</v>
          </cell>
          <cell r="J329">
            <v>4</v>
          </cell>
          <cell r="K329">
            <v>0</v>
          </cell>
          <cell r="L329">
            <v>12</v>
          </cell>
          <cell r="M329">
            <v>11</v>
          </cell>
          <cell r="N329">
            <v>1</v>
          </cell>
          <cell r="O329">
            <v>0</v>
          </cell>
          <cell r="P329">
            <v>4</v>
          </cell>
          <cell r="Q329">
            <v>0</v>
          </cell>
          <cell r="R329">
            <v>0</v>
          </cell>
        </row>
        <row r="330">
          <cell r="A330" t="str">
            <v>2016:2:1:7:SONGSHAN_E</v>
          </cell>
          <cell r="B330" t="str">
            <v>+886963938192</v>
          </cell>
          <cell r="C330">
            <v>0</v>
          </cell>
          <cell r="D330">
            <v>0</v>
          </cell>
          <cell r="E330">
            <v>7</v>
          </cell>
          <cell r="F330">
            <v>5</v>
          </cell>
          <cell r="G330">
            <v>0</v>
          </cell>
          <cell r="H330">
            <v>1</v>
          </cell>
          <cell r="I330">
            <v>0</v>
          </cell>
          <cell r="J330">
            <v>12</v>
          </cell>
          <cell r="K330">
            <v>3</v>
          </cell>
          <cell r="L330">
            <v>14</v>
          </cell>
          <cell r="M330">
            <v>16</v>
          </cell>
          <cell r="N330">
            <v>8</v>
          </cell>
          <cell r="O330">
            <v>0</v>
          </cell>
          <cell r="P330">
            <v>6</v>
          </cell>
          <cell r="Q330">
            <v>0</v>
          </cell>
          <cell r="R330">
            <v>0</v>
          </cell>
        </row>
        <row r="331">
          <cell r="A331" t="str">
            <v>2016:2:1:7:SONGSHAN_S</v>
          </cell>
          <cell r="B331" t="str">
            <v>+886963572706</v>
          </cell>
          <cell r="C331">
            <v>0</v>
          </cell>
          <cell r="D331">
            <v>0</v>
          </cell>
          <cell r="E331">
            <v>3</v>
          </cell>
          <cell r="F331">
            <v>5</v>
          </cell>
          <cell r="G331">
            <v>0</v>
          </cell>
          <cell r="H331">
            <v>0</v>
          </cell>
          <cell r="I331">
            <v>0</v>
          </cell>
          <cell r="J331">
            <v>8</v>
          </cell>
          <cell r="K331">
            <v>0</v>
          </cell>
          <cell r="L331">
            <v>9</v>
          </cell>
          <cell r="M331">
            <v>6</v>
          </cell>
          <cell r="N331">
            <v>7</v>
          </cell>
          <cell r="O331">
            <v>0</v>
          </cell>
          <cell r="P331">
            <v>2</v>
          </cell>
          <cell r="Q331">
            <v>0</v>
          </cell>
          <cell r="R331">
            <v>1</v>
          </cell>
        </row>
        <row r="332">
          <cell r="A332" t="str">
            <v>2016:2:1:7:TAIDONG_1_E</v>
          </cell>
          <cell r="B332" t="str">
            <v>+886972576519</v>
          </cell>
          <cell r="C332">
            <v>0</v>
          </cell>
          <cell r="D332">
            <v>0</v>
          </cell>
          <cell r="E332">
            <v>1</v>
          </cell>
          <cell r="F332">
            <v>5</v>
          </cell>
          <cell r="G332">
            <v>0</v>
          </cell>
          <cell r="H332">
            <v>0</v>
          </cell>
          <cell r="I332">
            <v>0</v>
          </cell>
          <cell r="J332">
            <v>7</v>
          </cell>
          <cell r="K332">
            <v>1</v>
          </cell>
          <cell r="L332">
            <v>9</v>
          </cell>
          <cell r="M332">
            <v>14</v>
          </cell>
          <cell r="N332">
            <v>2</v>
          </cell>
          <cell r="O332">
            <v>0</v>
          </cell>
          <cell r="P332">
            <v>7</v>
          </cell>
          <cell r="Q332">
            <v>0</v>
          </cell>
          <cell r="R332">
            <v>0</v>
          </cell>
        </row>
        <row r="333">
          <cell r="A333" t="str">
            <v>2016:2:1:7:TAIDONG_1_S</v>
          </cell>
          <cell r="B333" t="str">
            <v>+886972576596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9</v>
          </cell>
          <cell r="N333">
            <v>2</v>
          </cell>
          <cell r="O333">
            <v>0</v>
          </cell>
          <cell r="P333">
            <v>3</v>
          </cell>
          <cell r="Q333">
            <v>0</v>
          </cell>
          <cell r="R333">
            <v>0</v>
          </cell>
        </row>
        <row r="334">
          <cell r="A334" t="str">
            <v>2016:2:1:7:TAIDONG_2_E</v>
          </cell>
          <cell r="B334" t="str">
            <v>+886972576593</v>
          </cell>
          <cell r="C334">
            <v>0</v>
          </cell>
          <cell r="D334">
            <v>0</v>
          </cell>
          <cell r="E334">
            <v>5</v>
          </cell>
          <cell r="F334">
            <v>4</v>
          </cell>
          <cell r="G334">
            <v>1</v>
          </cell>
          <cell r="H334">
            <v>1</v>
          </cell>
          <cell r="I334">
            <v>1</v>
          </cell>
          <cell r="J334">
            <v>9</v>
          </cell>
          <cell r="K334">
            <v>3</v>
          </cell>
          <cell r="L334">
            <v>7</v>
          </cell>
          <cell r="M334">
            <v>6</v>
          </cell>
          <cell r="N334">
            <v>1</v>
          </cell>
          <cell r="O334">
            <v>0</v>
          </cell>
          <cell r="P334">
            <v>0</v>
          </cell>
          <cell r="Q334">
            <v>1</v>
          </cell>
          <cell r="R334">
            <v>0</v>
          </cell>
        </row>
        <row r="335">
          <cell r="A335" t="str">
            <v>2016:2:1:7:TAIDONG_2_S</v>
          </cell>
          <cell r="B335" t="str">
            <v>+886972576150</v>
          </cell>
          <cell r="C335">
            <v>0</v>
          </cell>
          <cell r="D335">
            <v>0</v>
          </cell>
          <cell r="E335">
            <v>2</v>
          </cell>
          <cell r="F335">
            <v>3</v>
          </cell>
          <cell r="G335">
            <v>0</v>
          </cell>
          <cell r="H335">
            <v>0</v>
          </cell>
          <cell r="I335">
            <v>0</v>
          </cell>
          <cell r="J335">
            <v>5</v>
          </cell>
          <cell r="K335">
            <v>0</v>
          </cell>
          <cell r="L335">
            <v>7</v>
          </cell>
          <cell r="M335">
            <v>8</v>
          </cell>
          <cell r="N335">
            <v>5</v>
          </cell>
          <cell r="O335">
            <v>0</v>
          </cell>
          <cell r="P335">
            <v>4</v>
          </cell>
          <cell r="Q335">
            <v>0</v>
          </cell>
          <cell r="R335">
            <v>0</v>
          </cell>
        </row>
        <row r="336">
          <cell r="A336" t="str">
            <v>2016:2:1:7:TAIDONG_3_E</v>
          </cell>
          <cell r="B336" t="str">
            <v>+886965005802</v>
          </cell>
          <cell r="C336">
            <v>0</v>
          </cell>
          <cell r="D336">
            <v>2</v>
          </cell>
          <cell r="E336">
            <v>3</v>
          </cell>
          <cell r="F336">
            <v>2</v>
          </cell>
          <cell r="G336">
            <v>0</v>
          </cell>
          <cell r="H336">
            <v>0</v>
          </cell>
          <cell r="I336">
            <v>0</v>
          </cell>
          <cell r="J336">
            <v>8</v>
          </cell>
          <cell r="K336">
            <v>1</v>
          </cell>
          <cell r="L336">
            <v>5</v>
          </cell>
          <cell r="M336">
            <v>10</v>
          </cell>
          <cell r="N336">
            <v>1</v>
          </cell>
          <cell r="O336">
            <v>0</v>
          </cell>
          <cell r="P336">
            <v>1</v>
          </cell>
          <cell r="Q336">
            <v>1</v>
          </cell>
          <cell r="R336">
            <v>0</v>
          </cell>
        </row>
        <row r="337">
          <cell r="A337" t="str">
            <v>2016:2:1:7:TAO_1_A</v>
          </cell>
          <cell r="B337" t="str">
            <v>+886972576556</v>
          </cell>
          <cell r="C337">
            <v>0</v>
          </cell>
          <cell r="D337">
            <v>0</v>
          </cell>
          <cell r="E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1</v>
          </cell>
          <cell r="K337">
            <v>1</v>
          </cell>
          <cell r="L337">
            <v>2</v>
          </cell>
          <cell r="M337">
            <v>9</v>
          </cell>
          <cell r="N337">
            <v>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</row>
        <row r="338">
          <cell r="A338" t="str">
            <v>2016:2:1:7:TAO_1_B</v>
          </cell>
          <cell r="B338" t="str">
            <v>+886972576588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1</v>
          </cell>
          <cell r="L338">
            <v>4</v>
          </cell>
          <cell r="M338">
            <v>5</v>
          </cell>
          <cell r="N338">
            <v>1</v>
          </cell>
          <cell r="O338">
            <v>0</v>
          </cell>
          <cell r="P338">
            <v>1</v>
          </cell>
          <cell r="Q338">
            <v>0</v>
          </cell>
          <cell r="R338">
            <v>0</v>
          </cell>
        </row>
        <row r="339">
          <cell r="A339" t="str">
            <v>2016:2:1:7:TAO_2_E</v>
          </cell>
          <cell r="B339" t="str">
            <v>+886963539987</v>
          </cell>
          <cell r="C339">
            <v>1</v>
          </cell>
          <cell r="D339">
            <v>0</v>
          </cell>
          <cell r="E339">
            <v>1</v>
          </cell>
          <cell r="F339">
            <v>3</v>
          </cell>
          <cell r="G339">
            <v>0</v>
          </cell>
          <cell r="H339">
            <v>0</v>
          </cell>
          <cell r="I339">
            <v>0</v>
          </cell>
          <cell r="J339">
            <v>5</v>
          </cell>
          <cell r="K339">
            <v>0</v>
          </cell>
          <cell r="L339">
            <v>5</v>
          </cell>
          <cell r="M339">
            <v>12</v>
          </cell>
          <cell r="N339">
            <v>1</v>
          </cell>
          <cell r="O339">
            <v>0</v>
          </cell>
          <cell r="P339">
            <v>3</v>
          </cell>
          <cell r="Q339">
            <v>0</v>
          </cell>
          <cell r="R339">
            <v>0</v>
          </cell>
        </row>
        <row r="340">
          <cell r="A340" t="str">
            <v>2016:2:1:7:TAO_2_S</v>
          </cell>
          <cell r="B340" t="str">
            <v>+886963719073</v>
          </cell>
          <cell r="C340">
            <v>0</v>
          </cell>
          <cell r="D340">
            <v>0</v>
          </cell>
          <cell r="E340">
            <v>1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7</v>
          </cell>
          <cell r="K340">
            <v>2</v>
          </cell>
          <cell r="L340">
            <v>7</v>
          </cell>
          <cell r="M340">
            <v>13</v>
          </cell>
          <cell r="N340">
            <v>5</v>
          </cell>
          <cell r="O340">
            <v>0</v>
          </cell>
          <cell r="P340">
            <v>2</v>
          </cell>
          <cell r="Q340">
            <v>1</v>
          </cell>
          <cell r="R340">
            <v>0</v>
          </cell>
        </row>
        <row r="341">
          <cell r="A341" t="str">
            <v>2016:2:1:7:TAO_3_E</v>
          </cell>
          <cell r="B341" t="str">
            <v>+886963731605</v>
          </cell>
          <cell r="C341">
            <v>0</v>
          </cell>
          <cell r="D341">
            <v>0</v>
          </cell>
          <cell r="E341">
            <v>0</v>
          </cell>
          <cell r="F341">
            <v>2</v>
          </cell>
          <cell r="G341">
            <v>0</v>
          </cell>
          <cell r="H341">
            <v>0</v>
          </cell>
          <cell r="I341">
            <v>0</v>
          </cell>
          <cell r="J341">
            <v>2</v>
          </cell>
          <cell r="K341">
            <v>0</v>
          </cell>
          <cell r="L341">
            <v>4</v>
          </cell>
          <cell r="M341">
            <v>3</v>
          </cell>
          <cell r="N341">
            <v>1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</row>
        <row r="342">
          <cell r="A342" t="str">
            <v>2016:2:1:7:TAO_3_E_ZL</v>
          </cell>
          <cell r="B342" t="str">
            <v>+886972576524</v>
          </cell>
          <cell r="C342">
            <v>0</v>
          </cell>
          <cell r="D342">
            <v>0</v>
          </cell>
          <cell r="E342">
            <v>1</v>
          </cell>
          <cell r="F342">
            <v>5</v>
          </cell>
          <cell r="G342">
            <v>0</v>
          </cell>
          <cell r="H342">
            <v>0</v>
          </cell>
          <cell r="I342">
            <v>0</v>
          </cell>
          <cell r="J342">
            <v>7</v>
          </cell>
          <cell r="K342">
            <v>0</v>
          </cell>
          <cell r="L342">
            <v>8</v>
          </cell>
          <cell r="M342">
            <v>13</v>
          </cell>
          <cell r="N342">
            <v>6</v>
          </cell>
          <cell r="O342">
            <v>0</v>
          </cell>
          <cell r="P342">
            <v>1</v>
          </cell>
          <cell r="Q342">
            <v>0</v>
          </cell>
          <cell r="R342">
            <v>0</v>
          </cell>
        </row>
        <row r="343">
          <cell r="A343" t="str">
            <v>2016:2:1:7:TAO_4_E</v>
          </cell>
          <cell r="B343" t="str">
            <v>+886972576578</v>
          </cell>
          <cell r="C343">
            <v>0</v>
          </cell>
          <cell r="D343">
            <v>0</v>
          </cell>
          <cell r="E343">
            <v>1</v>
          </cell>
          <cell r="F343">
            <v>6</v>
          </cell>
          <cell r="G343">
            <v>0</v>
          </cell>
          <cell r="H343">
            <v>0</v>
          </cell>
          <cell r="I343">
            <v>0</v>
          </cell>
          <cell r="J343">
            <v>7</v>
          </cell>
          <cell r="K343">
            <v>0</v>
          </cell>
          <cell r="L343">
            <v>2</v>
          </cell>
          <cell r="M343">
            <v>8</v>
          </cell>
          <cell r="N343">
            <v>2</v>
          </cell>
          <cell r="O343">
            <v>0</v>
          </cell>
          <cell r="P343">
            <v>2</v>
          </cell>
          <cell r="Q343">
            <v>0</v>
          </cell>
          <cell r="R343">
            <v>0</v>
          </cell>
        </row>
        <row r="344">
          <cell r="A344" t="str">
            <v>2016:2:1:7:TAO_4_S</v>
          </cell>
          <cell r="B344" t="str">
            <v>+886972576377</v>
          </cell>
          <cell r="C344">
            <v>0</v>
          </cell>
          <cell r="D344">
            <v>0</v>
          </cell>
          <cell r="E344">
            <v>1</v>
          </cell>
          <cell r="F344">
            <v>2</v>
          </cell>
          <cell r="G344">
            <v>0</v>
          </cell>
          <cell r="H344">
            <v>0</v>
          </cell>
          <cell r="I344">
            <v>0</v>
          </cell>
          <cell r="J344">
            <v>4</v>
          </cell>
          <cell r="K344">
            <v>0</v>
          </cell>
          <cell r="L344">
            <v>4</v>
          </cell>
          <cell r="M344">
            <v>22</v>
          </cell>
          <cell r="N344">
            <v>7</v>
          </cell>
          <cell r="O344">
            <v>0</v>
          </cell>
          <cell r="P344">
            <v>5</v>
          </cell>
          <cell r="Q344">
            <v>2</v>
          </cell>
          <cell r="R344">
            <v>0</v>
          </cell>
        </row>
        <row r="345">
          <cell r="A345" t="str">
            <v>2016:2:1:7:TIANMU_E</v>
          </cell>
          <cell r="B345" t="str">
            <v>+886972576547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</v>
          </cell>
          <cell r="M345">
            <v>7</v>
          </cell>
          <cell r="N345">
            <v>0</v>
          </cell>
          <cell r="O345">
            <v>0</v>
          </cell>
          <cell r="P345">
            <v>1</v>
          </cell>
          <cell r="Q345">
            <v>1</v>
          </cell>
          <cell r="R345">
            <v>0</v>
          </cell>
        </row>
        <row r="346">
          <cell r="A346" t="str">
            <v>2016:2:1:7:TOUFEN_E</v>
          </cell>
          <cell r="B346" t="str">
            <v>+886972576590</v>
          </cell>
          <cell r="C346">
            <v>1</v>
          </cell>
          <cell r="D346">
            <v>0</v>
          </cell>
          <cell r="E346">
            <v>0</v>
          </cell>
          <cell r="F346">
            <v>3</v>
          </cell>
          <cell r="G346">
            <v>0</v>
          </cell>
          <cell r="H346">
            <v>0</v>
          </cell>
          <cell r="I346">
            <v>0</v>
          </cell>
          <cell r="J346">
            <v>5</v>
          </cell>
          <cell r="K346">
            <v>0</v>
          </cell>
          <cell r="L346">
            <v>5</v>
          </cell>
          <cell r="M346">
            <v>23</v>
          </cell>
          <cell r="N346">
            <v>5</v>
          </cell>
          <cell r="O346">
            <v>0</v>
          </cell>
          <cell r="P346">
            <v>7</v>
          </cell>
          <cell r="Q346">
            <v>2</v>
          </cell>
          <cell r="R346">
            <v>0</v>
          </cell>
        </row>
        <row r="347">
          <cell r="A347" t="str">
            <v>2016:2:1:7:TOUR_S</v>
          </cell>
          <cell r="B347" t="str">
            <v>+886963771573</v>
          </cell>
          <cell r="C347">
            <v>0</v>
          </cell>
          <cell r="D347">
            <v>0</v>
          </cell>
          <cell r="E347">
            <v>3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3</v>
          </cell>
          <cell r="K347">
            <v>3</v>
          </cell>
          <cell r="L347">
            <v>11</v>
          </cell>
          <cell r="M347">
            <v>18</v>
          </cell>
          <cell r="N347">
            <v>8</v>
          </cell>
          <cell r="O347">
            <v>1</v>
          </cell>
          <cell r="P347">
            <v>2</v>
          </cell>
          <cell r="Q347" t="str">
            <v>1RCT:0</v>
          </cell>
          <cell r="R347">
            <v>0</v>
          </cell>
        </row>
        <row r="348">
          <cell r="A348" t="str">
            <v>2016:2:1:7:TUCHENG_A_S</v>
          </cell>
          <cell r="B348" t="str">
            <v>+886963536133</v>
          </cell>
          <cell r="C348">
            <v>0</v>
          </cell>
          <cell r="D348">
            <v>0</v>
          </cell>
          <cell r="E348">
            <v>1</v>
          </cell>
          <cell r="F348">
            <v>2</v>
          </cell>
          <cell r="G348">
            <v>0</v>
          </cell>
          <cell r="H348">
            <v>0</v>
          </cell>
          <cell r="I348">
            <v>0</v>
          </cell>
          <cell r="J348">
            <v>3</v>
          </cell>
          <cell r="K348">
            <v>1</v>
          </cell>
          <cell r="L348">
            <v>5</v>
          </cell>
          <cell r="M348">
            <v>10</v>
          </cell>
          <cell r="N348">
            <v>4</v>
          </cell>
          <cell r="O348">
            <v>0</v>
          </cell>
          <cell r="P348">
            <v>8</v>
          </cell>
          <cell r="Q348">
            <v>3</v>
          </cell>
          <cell r="R348">
            <v>0</v>
          </cell>
        </row>
        <row r="349">
          <cell r="A349" t="str">
            <v>2016:2:1:7:TUCHENG_B_S</v>
          </cell>
          <cell r="B349" t="str">
            <v>+886972576507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5</v>
          </cell>
          <cell r="M349">
            <v>4</v>
          </cell>
          <cell r="N349">
            <v>5</v>
          </cell>
          <cell r="O349">
            <v>0</v>
          </cell>
          <cell r="P349">
            <v>5</v>
          </cell>
          <cell r="Q349">
            <v>1</v>
          </cell>
          <cell r="R349">
            <v>0</v>
          </cell>
        </row>
        <row r="350">
          <cell r="A350" t="str">
            <v>2016:2:1:7:TUCHENG_E</v>
          </cell>
          <cell r="B350" t="str">
            <v>+886972576539</v>
          </cell>
          <cell r="C350">
            <v>0</v>
          </cell>
          <cell r="D350">
            <v>0</v>
          </cell>
          <cell r="E350">
            <v>4</v>
          </cell>
          <cell r="F350">
            <v>2</v>
          </cell>
          <cell r="G350">
            <v>0</v>
          </cell>
          <cell r="H350">
            <v>0</v>
          </cell>
          <cell r="I350">
            <v>0</v>
          </cell>
          <cell r="J350">
            <v>8</v>
          </cell>
          <cell r="K350">
            <v>3</v>
          </cell>
          <cell r="L350">
            <v>12</v>
          </cell>
          <cell r="M350">
            <v>10</v>
          </cell>
          <cell r="N350">
            <v>5</v>
          </cell>
          <cell r="O350">
            <v>0</v>
          </cell>
          <cell r="P350">
            <v>5</v>
          </cell>
          <cell r="Q350">
            <v>6</v>
          </cell>
          <cell r="R350">
            <v>0</v>
          </cell>
        </row>
        <row r="351">
          <cell r="A351" t="str">
            <v>2016:2:1:7:WANDA_A_S</v>
          </cell>
          <cell r="B351" t="str">
            <v>+886972576559</v>
          </cell>
          <cell r="C351">
            <v>0</v>
          </cell>
          <cell r="D351">
            <v>0</v>
          </cell>
          <cell r="E351">
            <v>0</v>
          </cell>
          <cell r="F351">
            <v>2</v>
          </cell>
          <cell r="G351">
            <v>0</v>
          </cell>
          <cell r="H351">
            <v>0</v>
          </cell>
          <cell r="I351">
            <v>0</v>
          </cell>
          <cell r="J351">
            <v>2</v>
          </cell>
          <cell r="K351">
            <v>2</v>
          </cell>
          <cell r="L351">
            <v>6</v>
          </cell>
          <cell r="M351">
            <v>13</v>
          </cell>
          <cell r="N351">
            <v>3</v>
          </cell>
          <cell r="O351">
            <v>0</v>
          </cell>
          <cell r="P351">
            <v>2</v>
          </cell>
          <cell r="Q351">
            <v>0</v>
          </cell>
          <cell r="R351">
            <v>0</v>
          </cell>
        </row>
        <row r="352">
          <cell r="A352" t="str">
            <v>2016:2:1:7:WANDA_B_S</v>
          </cell>
          <cell r="B352" t="str">
            <v>+886963932617</v>
          </cell>
          <cell r="C352">
            <v>0</v>
          </cell>
          <cell r="D352">
            <v>0</v>
          </cell>
          <cell r="E352">
            <v>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3</v>
          </cell>
          <cell r="K352">
            <v>1</v>
          </cell>
          <cell r="L352">
            <v>3</v>
          </cell>
          <cell r="M352">
            <v>11</v>
          </cell>
          <cell r="N352">
            <v>5</v>
          </cell>
          <cell r="O352">
            <v>0</v>
          </cell>
          <cell r="P352">
            <v>1</v>
          </cell>
          <cell r="Q352">
            <v>0</v>
          </cell>
          <cell r="R352">
            <v>0</v>
          </cell>
        </row>
        <row r="353">
          <cell r="A353" t="str">
            <v>2016:2:1:7:WANDA_E</v>
          </cell>
          <cell r="B353" t="str">
            <v>+886972576562</v>
          </cell>
          <cell r="C353">
            <v>0</v>
          </cell>
          <cell r="D353">
            <v>0</v>
          </cell>
          <cell r="E353">
            <v>2</v>
          </cell>
          <cell r="F353">
            <v>3</v>
          </cell>
          <cell r="G353">
            <v>0</v>
          </cell>
          <cell r="H353">
            <v>0</v>
          </cell>
          <cell r="I353">
            <v>0</v>
          </cell>
          <cell r="J353">
            <v>6</v>
          </cell>
          <cell r="K353">
            <v>1</v>
          </cell>
          <cell r="L353">
            <v>6</v>
          </cell>
          <cell r="M353">
            <v>17</v>
          </cell>
          <cell r="N353">
            <v>8</v>
          </cell>
          <cell r="O353">
            <v>1</v>
          </cell>
          <cell r="P353">
            <v>5</v>
          </cell>
          <cell r="Q353">
            <v>0</v>
          </cell>
          <cell r="R353">
            <v>0</v>
          </cell>
        </row>
        <row r="354">
          <cell r="A354" t="str">
            <v>2016:2:1:7:XIANGSHAN_A</v>
          </cell>
          <cell r="B354" t="str">
            <v>+886912576011</v>
          </cell>
          <cell r="C354">
            <v>0</v>
          </cell>
          <cell r="D354">
            <v>0</v>
          </cell>
          <cell r="E354">
            <v>1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</v>
          </cell>
          <cell r="K354">
            <v>0</v>
          </cell>
          <cell r="L354">
            <v>5</v>
          </cell>
          <cell r="M354">
            <v>5</v>
          </cell>
          <cell r="N354">
            <v>3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A355" t="str">
            <v>2016:2:1:7:XIANGSHAN_B</v>
          </cell>
          <cell r="B355" t="str">
            <v>+886965073051</v>
          </cell>
          <cell r="C355">
            <v>0</v>
          </cell>
          <cell r="D355">
            <v>0</v>
          </cell>
          <cell r="E355">
            <v>1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3</v>
          </cell>
          <cell r="K355">
            <v>0</v>
          </cell>
          <cell r="L355">
            <v>2</v>
          </cell>
          <cell r="M355">
            <v>25</v>
          </cell>
          <cell r="N355">
            <v>4</v>
          </cell>
          <cell r="O355">
            <v>0</v>
          </cell>
          <cell r="P355">
            <v>5</v>
          </cell>
          <cell r="Q355">
            <v>0</v>
          </cell>
          <cell r="R355">
            <v>0</v>
          </cell>
        </row>
        <row r="356">
          <cell r="A356" t="str">
            <v>2016:2:1:7:XINAN_S</v>
          </cell>
          <cell r="B356" t="str">
            <v>+886972576561</v>
          </cell>
          <cell r="C356">
            <v>0</v>
          </cell>
          <cell r="D356">
            <v>0</v>
          </cell>
          <cell r="E356">
            <v>1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7</v>
          </cell>
          <cell r="K356">
            <v>0</v>
          </cell>
          <cell r="L356">
            <v>10</v>
          </cell>
          <cell r="M356">
            <v>24</v>
          </cell>
          <cell r="N356">
            <v>8</v>
          </cell>
          <cell r="O356">
            <v>0</v>
          </cell>
          <cell r="P356">
            <v>8</v>
          </cell>
          <cell r="Q356">
            <v>1</v>
          </cell>
          <cell r="R356">
            <v>0</v>
          </cell>
        </row>
        <row r="357">
          <cell r="A357" t="str">
            <v>2016:2:1:7:XINBAN_E</v>
          </cell>
          <cell r="B357" t="str">
            <v>+886972576506</v>
          </cell>
          <cell r="C357">
            <v>1</v>
          </cell>
          <cell r="D357">
            <v>1</v>
          </cell>
          <cell r="E357">
            <v>4</v>
          </cell>
          <cell r="F357">
            <v>1</v>
          </cell>
          <cell r="G357">
            <v>0</v>
          </cell>
          <cell r="H357">
            <v>0</v>
          </cell>
          <cell r="I357">
            <v>0</v>
          </cell>
          <cell r="J357">
            <v>10</v>
          </cell>
          <cell r="K357">
            <v>1</v>
          </cell>
          <cell r="L357">
            <v>5</v>
          </cell>
          <cell r="M357">
            <v>20</v>
          </cell>
          <cell r="N357">
            <v>6</v>
          </cell>
          <cell r="O357">
            <v>0</v>
          </cell>
          <cell r="P357">
            <v>3</v>
          </cell>
          <cell r="Q357">
            <v>0</v>
          </cell>
          <cell r="R357">
            <v>0</v>
          </cell>
        </row>
        <row r="358">
          <cell r="A358" t="str">
            <v>2016:2:1:7:XINDIAN_E</v>
          </cell>
          <cell r="B358" t="str">
            <v>+886972576548</v>
          </cell>
          <cell r="C358">
            <v>0</v>
          </cell>
          <cell r="D358">
            <v>0</v>
          </cell>
          <cell r="E358">
            <v>1</v>
          </cell>
          <cell r="F358">
            <v>3</v>
          </cell>
          <cell r="G358">
            <v>0</v>
          </cell>
          <cell r="H358">
            <v>0</v>
          </cell>
          <cell r="I358">
            <v>0</v>
          </cell>
          <cell r="J358">
            <v>4</v>
          </cell>
          <cell r="K358">
            <v>2</v>
          </cell>
          <cell r="L358">
            <v>10</v>
          </cell>
          <cell r="M358">
            <v>9</v>
          </cell>
          <cell r="N358">
            <v>4</v>
          </cell>
          <cell r="O358">
            <v>0</v>
          </cell>
          <cell r="P358">
            <v>5</v>
          </cell>
          <cell r="Q358">
            <v>1</v>
          </cell>
          <cell r="R358">
            <v>0</v>
          </cell>
        </row>
        <row r="359">
          <cell r="A359" t="str">
            <v>2016:2:1:7:XINDIAN_S</v>
          </cell>
          <cell r="B359" t="str">
            <v>+886972576518</v>
          </cell>
          <cell r="C359">
            <v>0</v>
          </cell>
          <cell r="D359">
            <v>0</v>
          </cell>
          <cell r="E359">
            <v>3</v>
          </cell>
          <cell r="F359">
            <v>5</v>
          </cell>
          <cell r="G359">
            <v>0</v>
          </cell>
          <cell r="H359">
            <v>0</v>
          </cell>
          <cell r="I359">
            <v>0</v>
          </cell>
          <cell r="J359">
            <v>5</v>
          </cell>
          <cell r="K359">
            <v>3</v>
          </cell>
          <cell r="L359">
            <v>12</v>
          </cell>
          <cell r="M359">
            <v>13</v>
          </cell>
          <cell r="N359">
            <v>8</v>
          </cell>
          <cell r="O359">
            <v>0</v>
          </cell>
          <cell r="P359">
            <v>5</v>
          </cell>
          <cell r="Q359">
            <v>0</v>
          </cell>
          <cell r="R359">
            <v>0</v>
          </cell>
        </row>
        <row r="360">
          <cell r="A360" t="str">
            <v>2016:2:1:7:XINPU_E</v>
          </cell>
          <cell r="B360" t="str">
            <v>+886972576504</v>
          </cell>
          <cell r="C360">
            <v>0</v>
          </cell>
          <cell r="D360">
            <v>0</v>
          </cell>
          <cell r="E360">
            <v>0</v>
          </cell>
          <cell r="F360">
            <v>4</v>
          </cell>
          <cell r="G360">
            <v>0</v>
          </cell>
          <cell r="H360">
            <v>0</v>
          </cell>
          <cell r="I360">
            <v>0</v>
          </cell>
          <cell r="J360">
            <v>4</v>
          </cell>
          <cell r="K360">
            <v>3</v>
          </cell>
          <cell r="L360">
            <v>10</v>
          </cell>
          <cell r="M360">
            <v>4</v>
          </cell>
          <cell r="N360">
            <v>0</v>
          </cell>
          <cell r="O360">
            <v>0</v>
          </cell>
          <cell r="P360">
            <v>4</v>
          </cell>
          <cell r="Q360">
            <v>1</v>
          </cell>
          <cell r="R360">
            <v>0</v>
          </cell>
        </row>
        <row r="361">
          <cell r="A361" t="str">
            <v>2016:2:1:7:XINPU_S</v>
          </cell>
          <cell r="B361" t="str">
            <v>+886965113871</v>
          </cell>
          <cell r="C361">
            <v>0</v>
          </cell>
          <cell r="D361">
            <v>1</v>
          </cell>
          <cell r="E361">
            <v>2</v>
          </cell>
          <cell r="F361">
            <v>4</v>
          </cell>
          <cell r="G361">
            <v>0</v>
          </cell>
          <cell r="H361">
            <v>0</v>
          </cell>
          <cell r="I361">
            <v>0</v>
          </cell>
          <cell r="J361">
            <v>9</v>
          </cell>
          <cell r="K361">
            <v>1</v>
          </cell>
          <cell r="L361">
            <v>4</v>
          </cell>
          <cell r="M361">
            <v>16</v>
          </cell>
          <cell r="N361">
            <v>3</v>
          </cell>
          <cell r="O361">
            <v>0</v>
          </cell>
          <cell r="P361">
            <v>5</v>
          </cell>
          <cell r="Q361">
            <v>3</v>
          </cell>
          <cell r="R361">
            <v>0</v>
          </cell>
        </row>
        <row r="362">
          <cell r="A362" t="str">
            <v>2016:2:1:7:XINZHU_1_E</v>
          </cell>
          <cell r="B362" t="str">
            <v>+886972576526</v>
          </cell>
          <cell r="C362">
            <v>0</v>
          </cell>
          <cell r="D362">
            <v>0</v>
          </cell>
          <cell r="E362">
            <v>1</v>
          </cell>
          <cell r="F362">
            <v>2</v>
          </cell>
          <cell r="G362">
            <v>0</v>
          </cell>
          <cell r="H362">
            <v>0</v>
          </cell>
          <cell r="I362">
            <v>0</v>
          </cell>
          <cell r="J362">
            <v>3</v>
          </cell>
          <cell r="K362">
            <v>0</v>
          </cell>
          <cell r="L362">
            <v>2</v>
          </cell>
          <cell r="M362">
            <v>9</v>
          </cell>
          <cell r="N362">
            <v>3</v>
          </cell>
          <cell r="O362">
            <v>0</v>
          </cell>
          <cell r="P362">
            <v>3</v>
          </cell>
          <cell r="Q362">
            <v>0</v>
          </cell>
          <cell r="R362">
            <v>0</v>
          </cell>
        </row>
        <row r="363">
          <cell r="A363" t="str">
            <v>2016:2:1:7:XINZHU_1_S</v>
          </cell>
          <cell r="B363" t="str">
            <v>+886972576569</v>
          </cell>
          <cell r="C363">
            <v>0</v>
          </cell>
          <cell r="D363">
            <v>0</v>
          </cell>
          <cell r="E363">
            <v>2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7</v>
          </cell>
          <cell r="K363">
            <v>5</v>
          </cell>
          <cell r="L363">
            <v>8</v>
          </cell>
          <cell r="M363">
            <v>18</v>
          </cell>
          <cell r="N363">
            <v>12</v>
          </cell>
          <cell r="O363">
            <v>0</v>
          </cell>
          <cell r="P363">
            <v>4</v>
          </cell>
          <cell r="Q363">
            <v>3</v>
          </cell>
          <cell r="R363">
            <v>0</v>
          </cell>
        </row>
        <row r="364">
          <cell r="A364" t="str">
            <v>2016:2:1:7:XINZHU_3_E</v>
          </cell>
          <cell r="B364" t="str">
            <v>+886972576563</v>
          </cell>
          <cell r="C364">
            <v>0</v>
          </cell>
          <cell r="D364">
            <v>1</v>
          </cell>
          <cell r="E364">
            <v>4</v>
          </cell>
          <cell r="F364">
            <v>3</v>
          </cell>
          <cell r="G364">
            <v>0</v>
          </cell>
          <cell r="H364">
            <v>0</v>
          </cell>
          <cell r="I364">
            <v>0</v>
          </cell>
          <cell r="J364">
            <v>9</v>
          </cell>
          <cell r="K364">
            <v>1</v>
          </cell>
          <cell r="L364">
            <v>3</v>
          </cell>
          <cell r="M364">
            <v>17</v>
          </cell>
          <cell r="N364">
            <v>5</v>
          </cell>
          <cell r="O364">
            <v>0</v>
          </cell>
          <cell r="P364">
            <v>5</v>
          </cell>
          <cell r="Q364">
            <v>1</v>
          </cell>
          <cell r="R364">
            <v>0</v>
          </cell>
        </row>
        <row r="365">
          <cell r="A365" t="str">
            <v>2016:2:1:7:XINZHU_3_S</v>
          </cell>
          <cell r="B365" t="str">
            <v>+886963660292</v>
          </cell>
          <cell r="C365">
            <v>0</v>
          </cell>
          <cell r="D365">
            <v>0</v>
          </cell>
          <cell r="E365">
            <v>1</v>
          </cell>
          <cell r="F365">
            <v>4</v>
          </cell>
          <cell r="G365">
            <v>0</v>
          </cell>
          <cell r="H365">
            <v>0</v>
          </cell>
          <cell r="I365">
            <v>0</v>
          </cell>
          <cell r="J365">
            <v>6</v>
          </cell>
          <cell r="K365">
            <v>0</v>
          </cell>
          <cell r="L365">
            <v>9</v>
          </cell>
          <cell r="M365">
            <v>26</v>
          </cell>
          <cell r="N365">
            <v>12</v>
          </cell>
          <cell r="O365">
            <v>0</v>
          </cell>
          <cell r="P365">
            <v>2</v>
          </cell>
          <cell r="Q365">
            <v>0</v>
          </cell>
          <cell r="R365">
            <v>0</v>
          </cell>
        </row>
        <row r="366">
          <cell r="A366" t="str">
            <v>2016:2:1:7:XIZHI_A_E</v>
          </cell>
          <cell r="B366" t="str">
            <v>+886972576509</v>
          </cell>
          <cell r="C366">
            <v>0</v>
          </cell>
          <cell r="D366">
            <v>0</v>
          </cell>
          <cell r="E366">
            <v>1</v>
          </cell>
          <cell r="F366">
            <v>1</v>
          </cell>
          <cell r="G366">
            <v>0</v>
          </cell>
          <cell r="H366">
            <v>0</v>
          </cell>
          <cell r="I366">
            <v>0</v>
          </cell>
          <cell r="J366">
            <v>2</v>
          </cell>
          <cell r="K366">
            <v>0</v>
          </cell>
          <cell r="L366">
            <v>6</v>
          </cell>
          <cell r="M366">
            <v>17</v>
          </cell>
          <cell r="N366">
            <v>5</v>
          </cell>
          <cell r="O366">
            <v>0</v>
          </cell>
          <cell r="P366">
            <v>4</v>
          </cell>
          <cell r="Q366">
            <v>0</v>
          </cell>
          <cell r="R366">
            <v>0</v>
          </cell>
        </row>
        <row r="367">
          <cell r="A367" t="str">
            <v>2016:2:1:7:XIZHI_B_E</v>
          </cell>
          <cell r="B367" t="str">
            <v>+886972576156</v>
          </cell>
          <cell r="C367">
            <v>0</v>
          </cell>
          <cell r="D367">
            <v>0</v>
          </cell>
          <cell r="E367">
            <v>1</v>
          </cell>
          <cell r="F367">
            <v>4</v>
          </cell>
          <cell r="G367">
            <v>0</v>
          </cell>
          <cell r="H367">
            <v>0</v>
          </cell>
          <cell r="I367">
            <v>0</v>
          </cell>
          <cell r="J367">
            <v>5</v>
          </cell>
          <cell r="K367">
            <v>1</v>
          </cell>
          <cell r="L367">
            <v>7</v>
          </cell>
          <cell r="M367">
            <v>14</v>
          </cell>
          <cell r="N367">
            <v>5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</row>
        <row r="368">
          <cell r="A368" t="str">
            <v>2016:2:1:7:XIZHI_S</v>
          </cell>
          <cell r="B368" t="str">
            <v>+886963873617</v>
          </cell>
          <cell r="C368">
            <v>0</v>
          </cell>
          <cell r="D368">
            <v>0</v>
          </cell>
          <cell r="E368">
            <v>1</v>
          </cell>
          <cell r="F368">
            <v>3</v>
          </cell>
          <cell r="G368">
            <v>0</v>
          </cell>
          <cell r="H368">
            <v>0</v>
          </cell>
          <cell r="I368">
            <v>0</v>
          </cell>
          <cell r="J368">
            <v>6</v>
          </cell>
          <cell r="K368">
            <v>3</v>
          </cell>
          <cell r="L368">
            <v>5</v>
          </cell>
          <cell r="M368">
            <v>26</v>
          </cell>
          <cell r="N368">
            <v>8</v>
          </cell>
          <cell r="O368">
            <v>0</v>
          </cell>
          <cell r="P368">
            <v>4</v>
          </cell>
          <cell r="Q368">
            <v>0</v>
          </cell>
          <cell r="R368">
            <v>0</v>
          </cell>
        </row>
        <row r="369">
          <cell r="A369" t="str">
            <v>2016:2:1:7:YILAN_E</v>
          </cell>
          <cell r="B369" t="str">
            <v>+886972576558</v>
          </cell>
          <cell r="C369">
            <v>0</v>
          </cell>
          <cell r="D369">
            <v>0</v>
          </cell>
          <cell r="E369">
            <v>1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4</v>
          </cell>
          <cell r="K369">
            <v>1</v>
          </cell>
          <cell r="L369">
            <v>7</v>
          </cell>
          <cell r="M369">
            <v>21</v>
          </cell>
          <cell r="N369">
            <v>12</v>
          </cell>
          <cell r="O369">
            <v>0</v>
          </cell>
          <cell r="P369">
            <v>4</v>
          </cell>
          <cell r="Q369">
            <v>0</v>
          </cell>
          <cell r="R369">
            <v>0</v>
          </cell>
        </row>
        <row r="370">
          <cell r="A370" t="str">
            <v>2016:2:1:7:YILAN_S</v>
          </cell>
          <cell r="B370" t="str">
            <v>+886963917157</v>
          </cell>
          <cell r="C370">
            <v>0</v>
          </cell>
          <cell r="D370">
            <v>0</v>
          </cell>
          <cell r="E370">
            <v>1</v>
          </cell>
          <cell r="F370">
            <v>1</v>
          </cell>
          <cell r="G370">
            <v>0</v>
          </cell>
          <cell r="H370">
            <v>0</v>
          </cell>
          <cell r="I370">
            <v>0</v>
          </cell>
          <cell r="J370">
            <v>4</v>
          </cell>
          <cell r="K370">
            <v>2</v>
          </cell>
          <cell r="L370">
            <v>5</v>
          </cell>
          <cell r="M370">
            <v>19</v>
          </cell>
          <cell r="N370">
            <v>4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A371" t="str">
            <v>2016:2:1:7:YONGHE_S</v>
          </cell>
          <cell r="B371" t="str">
            <v>+886972576513</v>
          </cell>
          <cell r="C371">
            <v>0</v>
          </cell>
          <cell r="D371">
            <v>0</v>
          </cell>
          <cell r="E371">
            <v>2</v>
          </cell>
          <cell r="F371">
            <v>2</v>
          </cell>
          <cell r="G371">
            <v>0</v>
          </cell>
          <cell r="H371">
            <v>0</v>
          </cell>
          <cell r="I371">
            <v>0</v>
          </cell>
          <cell r="J371">
            <v>7</v>
          </cell>
          <cell r="K371">
            <v>0</v>
          </cell>
          <cell r="L371">
            <v>9</v>
          </cell>
          <cell r="M371">
            <v>17</v>
          </cell>
          <cell r="N371">
            <v>6</v>
          </cell>
          <cell r="O371">
            <v>0</v>
          </cell>
          <cell r="P371">
            <v>4</v>
          </cell>
          <cell r="Q371">
            <v>2</v>
          </cell>
          <cell r="R371">
            <v>0</v>
          </cell>
        </row>
        <row r="372">
          <cell r="A372" t="str">
            <v>2016:2:1:7:YULI_E</v>
          </cell>
          <cell r="B372" t="str">
            <v>+886972576594</v>
          </cell>
          <cell r="C372">
            <v>0</v>
          </cell>
          <cell r="D372">
            <v>0</v>
          </cell>
          <cell r="E372">
            <v>3</v>
          </cell>
          <cell r="F372">
            <v>1</v>
          </cell>
          <cell r="G372">
            <v>0</v>
          </cell>
          <cell r="H372">
            <v>0</v>
          </cell>
          <cell r="I372">
            <v>0</v>
          </cell>
          <cell r="J372">
            <v>5</v>
          </cell>
          <cell r="K372">
            <v>1</v>
          </cell>
          <cell r="L372">
            <v>3</v>
          </cell>
          <cell r="M372">
            <v>15</v>
          </cell>
          <cell r="N372">
            <v>3</v>
          </cell>
          <cell r="O372">
            <v>0</v>
          </cell>
          <cell r="P372">
            <v>1</v>
          </cell>
          <cell r="Q372">
            <v>0</v>
          </cell>
          <cell r="R372">
            <v>0</v>
          </cell>
        </row>
        <row r="373">
          <cell r="A373" t="str">
            <v>2016:2:1:7:YULI_S</v>
          </cell>
          <cell r="B373" t="str">
            <v>+886972576538</v>
          </cell>
          <cell r="C373">
            <v>0</v>
          </cell>
          <cell r="D373">
            <v>0</v>
          </cell>
          <cell r="E373">
            <v>1</v>
          </cell>
          <cell r="F373">
            <v>4</v>
          </cell>
          <cell r="G373">
            <v>0</v>
          </cell>
          <cell r="H373">
            <v>0</v>
          </cell>
          <cell r="I373">
            <v>0</v>
          </cell>
          <cell r="J373">
            <v>5</v>
          </cell>
          <cell r="K373">
            <v>0</v>
          </cell>
          <cell r="L373">
            <v>1</v>
          </cell>
          <cell r="M373">
            <v>19</v>
          </cell>
          <cell r="N373">
            <v>7</v>
          </cell>
          <cell r="O373">
            <v>0</v>
          </cell>
          <cell r="P373">
            <v>3</v>
          </cell>
          <cell r="Q373">
            <v>3</v>
          </cell>
          <cell r="R373">
            <v>0</v>
          </cell>
        </row>
        <row r="374">
          <cell r="A374" t="str">
            <v>2016:2:1:7:ZHONGHE_1_E</v>
          </cell>
          <cell r="B374" t="str">
            <v>+886972576514</v>
          </cell>
          <cell r="C374">
            <v>0</v>
          </cell>
          <cell r="D374">
            <v>0</v>
          </cell>
          <cell r="E374">
            <v>1</v>
          </cell>
          <cell r="F374">
            <v>1</v>
          </cell>
          <cell r="G374">
            <v>0</v>
          </cell>
          <cell r="H374">
            <v>0</v>
          </cell>
          <cell r="I374">
            <v>0</v>
          </cell>
          <cell r="J374">
            <v>7</v>
          </cell>
          <cell r="K374">
            <v>1</v>
          </cell>
          <cell r="L374">
            <v>6</v>
          </cell>
          <cell r="M374">
            <v>10</v>
          </cell>
          <cell r="N374">
            <v>1</v>
          </cell>
          <cell r="O374">
            <v>0</v>
          </cell>
          <cell r="P374">
            <v>7</v>
          </cell>
          <cell r="Q374">
            <v>1</v>
          </cell>
          <cell r="R374">
            <v>0</v>
          </cell>
        </row>
        <row r="375">
          <cell r="A375" t="str">
            <v>2016:2:1:7:ZHONGHE_2_E</v>
          </cell>
          <cell r="B375" t="str">
            <v>+886972576511</v>
          </cell>
          <cell r="C375">
            <v>0</v>
          </cell>
          <cell r="D375">
            <v>0</v>
          </cell>
          <cell r="E375">
            <v>1</v>
          </cell>
          <cell r="F375">
            <v>5</v>
          </cell>
          <cell r="G375">
            <v>0</v>
          </cell>
          <cell r="H375">
            <v>0</v>
          </cell>
          <cell r="I375">
            <v>0</v>
          </cell>
          <cell r="J375">
            <v>6</v>
          </cell>
          <cell r="K375">
            <v>1</v>
          </cell>
          <cell r="L375">
            <v>5</v>
          </cell>
          <cell r="M375">
            <v>11</v>
          </cell>
          <cell r="N375">
            <v>2</v>
          </cell>
          <cell r="O375">
            <v>0</v>
          </cell>
          <cell r="P375">
            <v>5</v>
          </cell>
          <cell r="Q375">
            <v>2</v>
          </cell>
          <cell r="R375">
            <v>0</v>
          </cell>
        </row>
        <row r="376">
          <cell r="A376" t="str">
            <v>2016:2:1:7:ZHONGHE_2_S</v>
          </cell>
          <cell r="B376" t="str">
            <v>+886963535582</v>
          </cell>
          <cell r="C376">
            <v>0</v>
          </cell>
          <cell r="D376">
            <v>0</v>
          </cell>
          <cell r="E376">
            <v>3</v>
          </cell>
          <cell r="F376">
            <v>5</v>
          </cell>
          <cell r="G376">
            <v>0</v>
          </cell>
          <cell r="H376">
            <v>0</v>
          </cell>
          <cell r="I376">
            <v>0</v>
          </cell>
          <cell r="J376">
            <v>14</v>
          </cell>
          <cell r="K376">
            <v>0</v>
          </cell>
          <cell r="L376">
            <v>13</v>
          </cell>
          <cell r="M376">
            <v>4</v>
          </cell>
          <cell r="N376">
            <v>7</v>
          </cell>
          <cell r="O376">
            <v>0</v>
          </cell>
          <cell r="P376">
            <v>5</v>
          </cell>
          <cell r="Q376">
            <v>1</v>
          </cell>
          <cell r="R376">
            <v>0</v>
          </cell>
        </row>
        <row r="377">
          <cell r="A377" t="str">
            <v>2016:2:1:7:ZHONGLI_1_E</v>
          </cell>
          <cell r="B377" t="str">
            <v>+886972576568</v>
          </cell>
          <cell r="C377">
            <v>0</v>
          </cell>
          <cell r="D377">
            <v>0</v>
          </cell>
          <cell r="E377">
            <v>2</v>
          </cell>
          <cell r="F377">
            <v>3</v>
          </cell>
          <cell r="G377">
            <v>0</v>
          </cell>
          <cell r="H377">
            <v>0</v>
          </cell>
          <cell r="I377">
            <v>0</v>
          </cell>
          <cell r="J377">
            <v>12</v>
          </cell>
          <cell r="K377">
            <v>1</v>
          </cell>
          <cell r="L377">
            <v>5</v>
          </cell>
          <cell r="M377">
            <v>10</v>
          </cell>
          <cell r="N377">
            <v>6</v>
          </cell>
          <cell r="O377">
            <v>0</v>
          </cell>
          <cell r="P377">
            <v>5</v>
          </cell>
          <cell r="Q377">
            <v>1</v>
          </cell>
          <cell r="R377">
            <v>0</v>
          </cell>
        </row>
        <row r="378">
          <cell r="A378" t="str">
            <v>2016:2:1:7:ZHONGLI_1_S</v>
          </cell>
          <cell r="B378" t="str">
            <v>+886972576581</v>
          </cell>
          <cell r="C378">
            <v>0</v>
          </cell>
          <cell r="D378">
            <v>0</v>
          </cell>
          <cell r="E378">
            <v>1</v>
          </cell>
          <cell r="F378">
            <v>2</v>
          </cell>
          <cell r="G378">
            <v>0</v>
          </cell>
          <cell r="H378">
            <v>0</v>
          </cell>
          <cell r="I378">
            <v>0</v>
          </cell>
          <cell r="J378">
            <v>9</v>
          </cell>
          <cell r="K378">
            <v>2</v>
          </cell>
          <cell r="L378">
            <v>5</v>
          </cell>
          <cell r="M378">
            <v>13</v>
          </cell>
          <cell r="N378">
            <v>7</v>
          </cell>
          <cell r="O378">
            <v>0</v>
          </cell>
          <cell r="P378">
            <v>4</v>
          </cell>
          <cell r="Q378">
            <v>3</v>
          </cell>
          <cell r="R378">
            <v>0</v>
          </cell>
        </row>
        <row r="379">
          <cell r="A379" t="str">
            <v>2016:2:1:7:ZHONGLI_2_E</v>
          </cell>
          <cell r="B379" t="str">
            <v>+886972576584</v>
          </cell>
          <cell r="C379">
            <v>0</v>
          </cell>
          <cell r="D379">
            <v>0</v>
          </cell>
          <cell r="E379">
            <v>1</v>
          </cell>
          <cell r="F379">
            <v>2</v>
          </cell>
          <cell r="G379">
            <v>0</v>
          </cell>
          <cell r="H379">
            <v>0</v>
          </cell>
          <cell r="I379">
            <v>0</v>
          </cell>
          <cell r="J379">
            <v>5</v>
          </cell>
          <cell r="K379">
            <v>2</v>
          </cell>
          <cell r="L379">
            <v>9</v>
          </cell>
          <cell r="M379">
            <v>9</v>
          </cell>
          <cell r="N379">
            <v>3</v>
          </cell>
          <cell r="O379">
            <v>0</v>
          </cell>
          <cell r="P379">
            <v>1</v>
          </cell>
          <cell r="Q379">
            <v>1</v>
          </cell>
          <cell r="R379">
            <v>0</v>
          </cell>
        </row>
        <row r="380">
          <cell r="A380" t="str">
            <v>2016:2:1:7:ZHUBEI_1_E</v>
          </cell>
          <cell r="B380" t="str">
            <v>+886972576582</v>
          </cell>
          <cell r="C380">
            <v>0</v>
          </cell>
          <cell r="D380">
            <v>0</v>
          </cell>
          <cell r="E380">
            <v>4</v>
          </cell>
          <cell r="F380">
            <v>6</v>
          </cell>
          <cell r="G380">
            <v>0</v>
          </cell>
          <cell r="H380">
            <v>0</v>
          </cell>
          <cell r="I380">
            <v>0</v>
          </cell>
          <cell r="J380">
            <v>10</v>
          </cell>
          <cell r="K380">
            <v>2</v>
          </cell>
          <cell r="L380">
            <v>9</v>
          </cell>
          <cell r="M380">
            <v>19</v>
          </cell>
          <cell r="N380">
            <v>6</v>
          </cell>
          <cell r="O380">
            <v>0</v>
          </cell>
          <cell r="P380">
            <v>2</v>
          </cell>
          <cell r="Q380">
            <v>1</v>
          </cell>
          <cell r="R380">
            <v>0</v>
          </cell>
        </row>
        <row r="381">
          <cell r="A381" t="str">
            <v>2016:2:1:7:ZHUBEI_1_S</v>
          </cell>
          <cell r="B381" t="str">
            <v>+886972576540</v>
          </cell>
          <cell r="C381">
            <v>0</v>
          </cell>
          <cell r="D381">
            <v>1</v>
          </cell>
          <cell r="E381">
            <v>0</v>
          </cell>
          <cell r="F381">
            <v>1</v>
          </cell>
          <cell r="G381">
            <v>0</v>
          </cell>
          <cell r="H381">
            <v>0</v>
          </cell>
          <cell r="I381">
            <v>0</v>
          </cell>
          <cell r="J381">
            <v>2</v>
          </cell>
          <cell r="K381">
            <v>1</v>
          </cell>
          <cell r="L381">
            <v>4</v>
          </cell>
          <cell r="M381">
            <v>17</v>
          </cell>
          <cell r="N381">
            <v>4</v>
          </cell>
          <cell r="O381">
            <v>0</v>
          </cell>
          <cell r="P381">
            <v>8</v>
          </cell>
          <cell r="Q381">
            <v>0</v>
          </cell>
          <cell r="R381">
            <v>0</v>
          </cell>
        </row>
        <row r="382">
          <cell r="A382" t="str">
            <v>2016:2:1:7:ZHUBEI_2_E</v>
          </cell>
          <cell r="B382" t="str">
            <v>+886972576583</v>
          </cell>
          <cell r="C382">
            <v>0</v>
          </cell>
          <cell r="D382">
            <v>0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1</v>
          </cell>
          <cell r="K382">
            <v>0</v>
          </cell>
          <cell r="L382">
            <v>3</v>
          </cell>
          <cell r="M382">
            <v>7</v>
          </cell>
          <cell r="N382">
            <v>5</v>
          </cell>
          <cell r="O382">
            <v>0</v>
          </cell>
          <cell r="P382">
            <v>3</v>
          </cell>
          <cell r="Q382">
            <v>1</v>
          </cell>
          <cell r="R382">
            <v>0</v>
          </cell>
        </row>
        <row r="383">
          <cell r="A383" t="str">
            <v>2016:2:1:7:ZHUBEI_2_S</v>
          </cell>
          <cell r="B383" t="str">
            <v>+886972576574</v>
          </cell>
          <cell r="C383">
            <v>0</v>
          </cell>
          <cell r="D383">
            <v>0</v>
          </cell>
          <cell r="E383">
            <v>3</v>
          </cell>
          <cell r="F383">
            <v>2</v>
          </cell>
          <cell r="G383">
            <v>0</v>
          </cell>
          <cell r="H383">
            <v>0</v>
          </cell>
          <cell r="I383">
            <v>0</v>
          </cell>
          <cell r="J383">
            <v>5</v>
          </cell>
          <cell r="K383">
            <v>0</v>
          </cell>
          <cell r="L383">
            <v>7</v>
          </cell>
          <cell r="M383">
            <v>5</v>
          </cell>
          <cell r="N383">
            <v>0</v>
          </cell>
          <cell r="O383">
            <v>0</v>
          </cell>
          <cell r="P383">
            <v>5</v>
          </cell>
          <cell r="Q383">
            <v>1</v>
          </cell>
          <cell r="R383">
            <v>0</v>
          </cell>
        </row>
        <row r="384">
          <cell r="A384" t="str">
            <v>2016:2:1:7:ZHUDONG_E</v>
          </cell>
          <cell r="B384" t="str">
            <v>+886972576528</v>
          </cell>
          <cell r="C384">
            <v>0</v>
          </cell>
          <cell r="D384">
            <v>0</v>
          </cell>
          <cell r="E384">
            <v>0</v>
          </cell>
          <cell r="F384">
            <v>4</v>
          </cell>
          <cell r="G384">
            <v>0</v>
          </cell>
          <cell r="H384">
            <v>0</v>
          </cell>
          <cell r="I384">
            <v>0</v>
          </cell>
          <cell r="J384">
            <v>4</v>
          </cell>
          <cell r="K384">
            <v>1</v>
          </cell>
          <cell r="L384">
            <v>2</v>
          </cell>
          <cell r="M384">
            <v>0</v>
          </cell>
          <cell r="N384">
            <v>0</v>
          </cell>
          <cell r="O384">
            <v>0</v>
          </cell>
          <cell r="P384">
            <v>4</v>
          </cell>
          <cell r="Q384">
            <v>3</v>
          </cell>
          <cell r="R384">
            <v>0</v>
          </cell>
        </row>
        <row r="385">
          <cell r="A385" t="str">
            <v>2016:2:1:7:ZHUDONG_S</v>
          </cell>
          <cell r="B385" t="str">
            <v>+886912576094</v>
          </cell>
          <cell r="C385">
            <v>1</v>
          </cell>
          <cell r="D385">
            <v>1</v>
          </cell>
          <cell r="E385">
            <v>2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4</v>
          </cell>
          <cell r="K385">
            <v>2</v>
          </cell>
          <cell r="L385">
            <v>11</v>
          </cell>
          <cell r="M385">
            <v>8</v>
          </cell>
          <cell r="N385">
            <v>4</v>
          </cell>
          <cell r="O385">
            <v>0</v>
          </cell>
          <cell r="P385">
            <v>8</v>
          </cell>
          <cell r="Q385">
            <v>3</v>
          </cell>
          <cell r="R385">
            <v>0</v>
          </cell>
        </row>
        <row r="386">
          <cell r="A386" t="str">
            <v>2016:2:1:7:ZHUNAN_E</v>
          </cell>
          <cell r="B386" t="str">
            <v>+886963761862</v>
          </cell>
          <cell r="C386">
            <v>0</v>
          </cell>
          <cell r="D386">
            <v>0</v>
          </cell>
          <cell r="E386">
            <v>1</v>
          </cell>
          <cell r="F386">
            <v>2</v>
          </cell>
          <cell r="G386">
            <v>0</v>
          </cell>
          <cell r="H386">
            <v>0</v>
          </cell>
          <cell r="I386">
            <v>0</v>
          </cell>
          <cell r="J386">
            <v>3</v>
          </cell>
          <cell r="K386">
            <v>0</v>
          </cell>
          <cell r="L386">
            <v>5</v>
          </cell>
          <cell r="M386">
            <v>7</v>
          </cell>
          <cell r="N386">
            <v>4</v>
          </cell>
          <cell r="O386">
            <v>0</v>
          </cell>
          <cell r="P386">
            <v>8</v>
          </cell>
          <cell r="Q386">
            <v>0</v>
          </cell>
          <cell r="R386">
            <v>0</v>
          </cell>
        </row>
        <row r="387">
          <cell r="A387" t="str">
            <v>2016:2:1:7:ZHUNAN_S</v>
          </cell>
          <cell r="B387" t="str">
            <v>+886972576155</v>
          </cell>
          <cell r="C387">
            <v>0</v>
          </cell>
          <cell r="D387">
            <v>0</v>
          </cell>
          <cell r="E387">
            <v>2</v>
          </cell>
          <cell r="F387">
            <v>3</v>
          </cell>
          <cell r="G387">
            <v>0</v>
          </cell>
          <cell r="H387">
            <v>0</v>
          </cell>
          <cell r="I387">
            <v>0</v>
          </cell>
          <cell r="J387">
            <v>7</v>
          </cell>
          <cell r="K387">
            <v>2</v>
          </cell>
          <cell r="L387">
            <v>13</v>
          </cell>
          <cell r="M387">
            <v>10</v>
          </cell>
          <cell r="N387">
            <v>3</v>
          </cell>
          <cell r="O387">
            <v>0</v>
          </cell>
          <cell r="P387">
            <v>4</v>
          </cell>
          <cell r="Q387">
            <v>1</v>
          </cell>
          <cell r="R387">
            <v>0</v>
          </cell>
        </row>
        <row r="388">
          <cell r="A388" t="str">
            <v>2016:2:1:7:ZHUWEI_E</v>
          </cell>
          <cell r="B388" t="str">
            <v>+886912576043</v>
          </cell>
          <cell r="C388">
            <v>1</v>
          </cell>
          <cell r="D388">
            <v>1</v>
          </cell>
          <cell r="E388">
            <v>0</v>
          </cell>
          <cell r="F388">
            <v>2</v>
          </cell>
          <cell r="G388">
            <v>0</v>
          </cell>
          <cell r="H388">
            <v>0</v>
          </cell>
          <cell r="I388">
            <v>0</v>
          </cell>
          <cell r="J388">
            <v>4</v>
          </cell>
          <cell r="K388">
            <v>2</v>
          </cell>
          <cell r="L388">
            <v>7</v>
          </cell>
          <cell r="M388">
            <v>1</v>
          </cell>
          <cell r="N388">
            <v>0</v>
          </cell>
          <cell r="O388">
            <v>0</v>
          </cell>
          <cell r="P388">
            <v>4</v>
          </cell>
          <cell r="Q388">
            <v>1</v>
          </cell>
          <cell r="R388">
            <v>0</v>
          </cell>
        </row>
        <row r="389">
          <cell r="A389" t="str">
            <v>2016:2:2:7:ANKANG_E</v>
          </cell>
          <cell r="B389" t="str">
            <v>+886972576529</v>
          </cell>
          <cell r="C389">
            <v>0</v>
          </cell>
          <cell r="D389">
            <v>0</v>
          </cell>
          <cell r="E389">
            <v>2</v>
          </cell>
          <cell r="F389">
            <v>4</v>
          </cell>
          <cell r="G389">
            <v>0</v>
          </cell>
          <cell r="H389">
            <v>0</v>
          </cell>
          <cell r="I389">
            <v>0</v>
          </cell>
          <cell r="J389">
            <v>7</v>
          </cell>
          <cell r="K389">
            <v>2</v>
          </cell>
          <cell r="L389">
            <v>10</v>
          </cell>
          <cell r="M389">
            <v>10</v>
          </cell>
          <cell r="N389">
            <v>9</v>
          </cell>
          <cell r="O389">
            <v>0</v>
          </cell>
          <cell r="P389">
            <v>2</v>
          </cell>
          <cell r="Q389">
            <v>2</v>
          </cell>
          <cell r="R389">
            <v>0</v>
          </cell>
        </row>
        <row r="390">
          <cell r="A390" t="str">
            <v>2016:2:2:7:ASSISTANTS</v>
          </cell>
          <cell r="B390" t="str">
            <v>+886972576501</v>
          </cell>
          <cell r="C390">
            <v>0</v>
          </cell>
          <cell r="D390">
            <v>0</v>
          </cell>
          <cell r="E390">
            <v>6</v>
          </cell>
          <cell r="F390">
            <v>6</v>
          </cell>
          <cell r="G390">
            <v>0</v>
          </cell>
          <cell r="H390">
            <v>0</v>
          </cell>
          <cell r="I390">
            <v>0</v>
          </cell>
          <cell r="J390">
            <v>18</v>
          </cell>
          <cell r="K390">
            <v>5</v>
          </cell>
          <cell r="L390">
            <v>4</v>
          </cell>
          <cell r="M390">
            <v>8</v>
          </cell>
          <cell r="N390">
            <v>7</v>
          </cell>
          <cell r="O390">
            <v>3</v>
          </cell>
          <cell r="P390">
            <v>8</v>
          </cell>
          <cell r="Q390">
            <v>4</v>
          </cell>
          <cell r="R390">
            <v>0</v>
          </cell>
        </row>
        <row r="391">
          <cell r="A391" t="str">
            <v>2016:2:2:7:BADE_A_E</v>
          </cell>
          <cell r="B391" t="str">
            <v>+886912576044</v>
          </cell>
          <cell r="C391">
            <v>0</v>
          </cell>
          <cell r="D391">
            <v>0</v>
          </cell>
          <cell r="E391">
            <v>0</v>
          </cell>
          <cell r="F391">
            <v>2</v>
          </cell>
          <cell r="G391">
            <v>0</v>
          </cell>
          <cell r="H391">
            <v>0</v>
          </cell>
          <cell r="I391">
            <v>0</v>
          </cell>
          <cell r="J391">
            <v>6</v>
          </cell>
          <cell r="K391">
            <v>2</v>
          </cell>
          <cell r="L391">
            <v>3</v>
          </cell>
          <cell r="M391">
            <v>6</v>
          </cell>
          <cell r="N391">
            <v>4</v>
          </cell>
          <cell r="O391">
            <v>2</v>
          </cell>
          <cell r="P391">
            <v>8</v>
          </cell>
          <cell r="Q391">
            <v>6</v>
          </cell>
          <cell r="R391">
            <v>0</v>
          </cell>
        </row>
        <row r="392">
          <cell r="A392" t="str">
            <v>2016:2:2:7:BADE_B_E</v>
          </cell>
          <cell r="B392" t="str">
            <v>+886972939022</v>
          </cell>
          <cell r="C392">
            <v>0</v>
          </cell>
          <cell r="D392">
            <v>0</v>
          </cell>
          <cell r="E392">
            <v>0</v>
          </cell>
          <cell r="F392">
            <v>2</v>
          </cell>
          <cell r="G392">
            <v>0</v>
          </cell>
          <cell r="H392">
            <v>1</v>
          </cell>
          <cell r="I392">
            <v>1</v>
          </cell>
          <cell r="J392">
            <v>5</v>
          </cell>
          <cell r="K392">
            <v>1</v>
          </cell>
          <cell r="L392">
            <v>8</v>
          </cell>
          <cell r="M392">
            <v>2</v>
          </cell>
          <cell r="N392">
            <v>3</v>
          </cell>
          <cell r="O392">
            <v>0</v>
          </cell>
          <cell r="P392">
            <v>6</v>
          </cell>
          <cell r="Q392">
            <v>0</v>
          </cell>
          <cell r="R392">
            <v>0</v>
          </cell>
        </row>
        <row r="393">
          <cell r="A393" t="str">
            <v>2016:2:2:7:BADE_S</v>
          </cell>
          <cell r="B393" t="str">
            <v>+886912576049</v>
          </cell>
          <cell r="C393">
            <v>1</v>
          </cell>
          <cell r="D393">
            <v>0</v>
          </cell>
          <cell r="E393">
            <v>0</v>
          </cell>
          <cell r="F393">
            <v>7</v>
          </cell>
          <cell r="G393">
            <v>1</v>
          </cell>
          <cell r="H393">
            <v>0</v>
          </cell>
          <cell r="I393">
            <v>0</v>
          </cell>
          <cell r="J393">
            <v>8</v>
          </cell>
          <cell r="K393">
            <v>7</v>
          </cell>
          <cell r="L393">
            <v>4</v>
          </cell>
          <cell r="M393">
            <v>10</v>
          </cell>
          <cell r="N393">
            <v>11</v>
          </cell>
          <cell r="O393">
            <v>0</v>
          </cell>
          <cell r="P393">
            <v>2</v>
          </cell>
          <cell r="Q393">
            <v>1</v>
          </cell>
          <cell r="R393">
            <v>0</v>
          </cell>
        </row>
        <row r="394">
          <cell r="A394" t="str">
            <v>2016:2:2:7:BANQIAO_S</v>
          </cell>
          <cell r="B394" t="str">
            <v>+886972961085</v>
          </cell>
          <cell r="C394">
            <v>0</v>
          </cell>
          <cell r="D394">
            <v>0</v>
          </cell>
          <cell r="E394">
            <v>1</v>
          </cell>
          <cell r="F394">
            <v>1</v>
          </cell>
          <cell r="G394">
            <v>0</v>
          </cell>
          <cell r="H394">
            <v>0</v>
          </cell>
          <cell r="I394">
            <v>0</v>
          </cell>
          <cell r="J394">
            <v>2</v>
          </cell>
          <cell r="K394">
            <v>3</v>
          </cell>
          <cell r="L394">
            <v>0</v>
          </cell>
          <cell r="M394">
            <v>7</v>
          </cell>
          <cell r="N394">
            <v>1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A395" t="str">
            <v>2016:2:2:7:BEITOU_E</v>
          </cell>
          <cell r="B395" t="str">
            <v>+886972576546</v>
          </cell>
          <cell r="C395">
            <v>0</v>
          </cell>
          <cell r="D395">
            <v>0</v>
          </cell>
          <cell r="E395">
            <v>2</v>
          </cell>
          <cell r="F395">
            <v>3</v>
          </cell>
          <cell r="G395">
            <v>0</v>
          </cell>
          <cell r="H395">
            <v>0</v>
          </cell>
          <cell r="I395">
            <v>0</v>
          </cell>
          <cell r="J395">
            <v>5</v>
          </cell>
          <cell r="K395">
            <v>1</v>
          </cell>
          <cell r="L395">
            <v>4</v>
          </cell>
          <cell r="M395">
            <v>12</v>
          </cell>
          <cell r="N395">
            <v>4</v>
          </cell>
          <cell r="O395">
            <v>0</v>
          </cell>
          <cell r="P395">
            <v>2</v>
          </cell>
          <cell r="Q395">
            <v>0</v>
          </cell>
          <cell r="R395">
            <v>0</v>
          </cell>
        </row>
        <row r="396">
          <cell r="A396" t="str">
            <v>2016:2:2:7:BEITOU_S</v>
          </cell>
          <cell r="B396" t="str">
            <v>+886963790682</v>
          </cell>
          <cell r="C396">
            <v>0</v>
          </cell>
          <cell r="D396">
            <v>1</v>
          </cell>
          <cell r="E396">
            <v>0</v>
          </cell>
          <cell r="F396">
            <v>1</v>
          </cell>
          <cell r="G396">
            <v>0</v>
          </cell>
          <cell r="H396">
            <v>0</v>
          </cell>
          <cell r="I396">
            <v>0</v>
          </cell>
          <cell r="J396">
            <v>4</v>
          </cell>
          <cell r="K396">
            <v>2</v>
          </cell>
          <cell r="L396">
            <v>5</v>
          </cell>
          <cell r="M396">
            <v>11</v>
          </cell>
          <cell r="N396">
            <v>7</v>
          </cell>
          <cell r="O396">
            <v>0</v>
          </cell>
          <cell r="P396">
            <v>4</v>
          </cell>
          <cell r="Q396">
            <v>2</v>
          </cell>
          <cell r="R396">
            <v>0</v>
          </cell>
        </row>
        <row r="397">
          <cell r="A397" t="str">
            <v>2016:2:2:7:DANFENG_E</v>
          </cell>
          <cell r="B397" t="str">
            <v>+886972576517</v>
          </cell>
          <cell r="C397">
            <v>0</v>
          </cell>
          <cell r="D397">
            <v>1</v>
          </cell>
          <cell r="E397">
            <v>3</v>
          </cell>
          <cell r="F397">
            <v>3</v>
          </cell>
          <cell r="G397">
            <v>0</v>
          </cell>
          <cell r="H397">
            <v>0</v>
          </cell>
          <cell r="I397">
            <v>0</v>
          </cell>
          <cell r="J397">
            <v>7</v>
          </cell>
          <cell r="K397">
            <v>1</v>
          </cell>
          <cell r="L397">
            <v>1</v>
          </cell>
          <cell r="M397">
            <v>1</v>
          </cell>
          <cell r="N397">
            <v>0</v>
          </cell>
          <cell r="O397">
            <v>0</v>
          </cell>
          <cell r="P397">
            <v>0</v>
          </cell>
          <cell r="Q397">
            <v>1</v>
          </cell>
          <cell r="R397">
            <v>0</v>
          </cell>
        </row>
        <row r="398">
          <cell r="A398" t="str">
            <v>2016:2:2:7:DANSHUI_A_E</v>
          </cell>
          <cell r="B398" t="str">
            <v>+886912576043</v>
          </cell>
          <cell r="C398">
            <v>1</v>
          </cell>
          <cell r="D398">
            <v>2</v>
          </cell>
          <cell r="E398">
            <v>0</v>
          </cell>
          <cell r="F398">
            <v>2</v>
          </cell>
          <cell r="G398">
            <v>0</v>
          </cell>
          <cell r="H398">
            <v>0</v>
          </cell>
          <cell r="I398">
            <v>0</v>
          </cell>
          <cell r="J398">
            <v>5</v>
          </cell>
          <cell r="K398">
            <v>4</v>
          </cell>
          <cell r="L398">
            <v>7</v>
          </cell>
          <cell r="M398">
            <v>1</v>
          </cell>
          <cell r="N398">
            <v>0</v>
          </cell>
          <cell r="O398">
            <v>1</v>
          </cell>
          <cell r="P398">
            <v>5</v>
          </cell>
          <cell r="Q398">
            <v>3</v>
          </cell>
          <cell r="R398">
            <v>0</v>
          </cell>
        </row>
        <row r="399">
          <cell r="A399" t="str">
            <v>2016:2:2:7:DANSHUI_B_E</v>
          </cell>
          <cell r="B399" t="str">
            <v>+886963938175</v>
          </cell>
          <cell r="C399">
            <v>1</v>
          </cell>
          <cell r="D399">
            <v>1</v>
          </cell>
          <cell r="E399">
            <v>2</v>
          </cell>
          <cell r="F399">
            <v>1</v>
          </cell>
          <cell r="G399">
            <v>0</v>
          </cell>
          <cell r="H399">
            <v>0</v>
          </cell>
          <cell r="I399">
            <v>0</v>
          </cell>
          <cell r="J399">
            <v>8</v>
          </cell>
          <cell r="K399">
            <v>2</v>
          </cell>
          <cell r="L399">
            <v>9</v>
          </cell>
          <cell r="M399">
            <v>6</v>
          </cell>
          <cell r="N399">
            <v>4</v>
          </cell>
          <cell r="O399">
            <v>3</v>
          </cell>
          <cell r="P399">
            <v>4</v>
          </cell>
          <cell r="Q399">
            <v>2</v>
          </cell>
          <cell r="R399">
            <v>0</v>
          </cell>
        </row>
        <row r="400">
          <cell r="A400" t="str">
            <v>2016:2:2:7:GUISHAN_E</v>
          </cell>
          <cell r="B400" t="str">
            <v>+886972576585</v>
          </cell>
          <cell r="C400">
            <v>0</v>
          </cell>
          <cell r="D400">
            <v>0</v>
          </cell>
          <cell r="E400">
            <v>0</v>
          </cell>
          <cell r="F400">
            <v>1</v>
          </cell>
          <cell r="G400">
            <v>0</v>
          </cell>
          <cell r="H400">
            <v>0</v>
          </cell>
          <cell r="I400">
            <v>0</v>
          </cell>
          <cell r="J400">
            <v>4</v>
          </cell>
          <cell r="K400">
            <v>0</v>
          </cell>
          <cell r="L400">
            <v>3</v>
          </cell>
          <cell r="M400">
            <v>17</v>
          </cell>
          <cell r="N400">
            <v>6</v>
          </cell>
          <cell r="O400">
            <v>0</v>
          </cell>
          <cell r="P400">
            <v>1</v>
          </cell>
          <cell r="Q400">
            <v>0</v>
          </cell>
          <cell r="R400">
            <v>0</v>
          </cell>
        </row>
        <row r="401">
          <cell r="A401" t="str">
            <v>2016:2:2:7:HUALIAN_1_E</v>
          </cell>
          <cell r="B401" t="str">
            <v>+886972576536</v>
          </cell>
          <cell r="C401">
            <v>0</v>
          </cell>
          <cell r="D401">
            <v>1</v>
          </cell>
          <cell r="E401">
            <v>1</v>
          </cell>
          <cell r="F401">
            <v>8</v>
          </cell>
          <cell r="G401">
            <v>1</v>
          </cell>
          <cell r="H401">
            <v>0</v>
          </cell>
          <cell r="I401">
            <v>0</v>
          </cell>
          <cell r="J401">
            <v>11</v>
          </cell>
          <cell r="K401">
            <v>2</v>
          </cell>
          <cell r="L401">
            <v>9</v>
          </cell>
          <cell r="M401">
            <v>10</v>
          </cell>
          <cell r="N401">
            <v>2</v>
          </cell>
          <cell r="O401">
            <v>0</v>
          </cell>
          <cell r="P401">
            <v>5</v>
          </cell>
          <cell r="Q401">
            <v>6</v>
          </cell>
          <cell r="R401">
            <v>0</v>
          </cell>
        </row>
        <row r="402">
          <cell r="A402" t="str">
            <v>2016:2:2:7:HUALIAN_1_S</v>
          </cell>
          <cell r="B402" t="str">
            <v>+886972576512</v>
          </cell>
          <cell r="C402">
            <v>1</v>
          </cell>
          <cell r="D402">
            <v>0</v>
          </cell>
          <cell r="E402">
            <v>1</v>
          </cell>
          <cell r="F402">
            <v>2</v>
          </cell>
          <cell r="G402">
            <v>1</v>
          </cell>
          <cell r="H402">
            <v>0</v>
          </cell>
          <cell r="I402">
            <v>0</v>
          </cell>
          <cell r="J402">
            <v>7</v>
          </cell>
          <cell r="K402">
            <v>2</v>
          </cell>
          <cell r="L402">
            <v>8</v>
          </cell>
          <cell r="M402">
            <v>13</v>
          </cell>
          <cell r="N402">
            <v>3</v>
          </cell>
          <cell r="O402">
            <v>0</v>
          </cell>
          <cell r="P402">
            <v>5</v>
          </cell>
          <cell r="Q402">
            <v>3</v>
          </cell>
          <cell r="R402">
            <v>0</v>
          </cell>
        </row>
        <row r="403">
          <cell r="A403" t="str">
            <v>2016:2:2:7:HUALIAN_3_A_E</v>
          </cell>
          <cell r="B403" t="str">
            <v>+886963832102</v>
          </cell>
          <cell r="C403">
            <v>0</v>
          </cell>
          <cell r="D403">
            <v>0</v>
          </cell>
          <cell r="E403">
            <v>3</v>
          </cell>
          <cell r="F403">
            <v>1</v>
          </cell>
          <cell r="G403">
            <v>0</v>
          </cell>
          <cell r="H403">
            <v>0</v>
          </cell>
          <cell r="I403">
            <v>0</v>
          </cell>
          <cell r="J403">
            <v>4</v>
          </cell>
          <cell r="K403">
            <v>0</v>
          </cell>
          <cell r="L403">
            <v>2</v>
          </cell>
          <cell r="M403">
            <v>11</v>
          </cell>
          <cell r="N403">
            <v>2</v>
          </cell>
          <cell r="O403">
            <v>0</v>
          </cell>
          <cell r="P403">
            <v>1</v>
          </cell>
          <cell r="Q403">
            <v>0</v>
          </cell>
          <cell r="R403">
            <v>0</v>
          </cell>
        </row>
        <row r="404">
          <cell r="A404" t="str">
            <v>2016:2:2:7:HUALIAN_3_B_E</v>
          </cell>
          <cell r="B404" t="str">
            <v>+886965118137</v>
          </cell>
          <cell r="C404">
            <v>0</v>
          </cell>
          <cell r="D404">
            <v>1</v>
          </cell>
          <cell r="E404">
            <v>3</v>
          </cell>
          <cell r="F404">
            <v>3</v>
          </cell>
          <cell r="G404">
            <v>0</v>
          </cell>
          <cell r="H404">
            <v>0</v>
          </cell>
          <cell r="I404">
            <v>0</v>
          </cell>
          <cell r="J404">
            <v>7</v>
          </cell>
          <cell r="K404">
            <v>3</v>
          </cell>
          <cell r="L404">
            <v>8</v>
          </cell>
          <cell r="M404">
            <v>4</v>
          </cell>
          <cell r="N404">
            <v>9</v>
          </cell>
          <cell r="O404">
            <v>0</v>
          </cell>
          <cell r="P404">
            <v>4</v>
          </cell>
          <cell r="Q404">
            <v>0</v>
          </cell>
          <cell r="R404">
            <v>0</v>
          </cell>
        </row>
        <row r="405">
          <cell r="A405" t="str">
            <v>2016:2:2:7:HUALIAN_3_S</v>
          </cell>
          <cell r="B405" t="str">
            <v>+886972576591</v>
          </cell>
          <cell r="C405">
            <v>0</v>
          </cell>
          <cell r="D405">
            <v>0</v>
          </cell>
          <cell r="E405">
            <v>1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1</v>
          </cell>
          <cell r="K405">
            <v>2</v>
          </cell>
          <cell r="L405">
            <v>2</v>
          </cell>
          <cell r="M405">
            <v>3</v>
          </cell>
          <cell r="N405">
            <v>2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</row>
        <row r="406">
          <cell r="A406" t="str">
            <v>2016:2:2:7:JIAN_E</v>
          </cell>
          <cell r="B406" t="str">
            <v>+886972576592</v>
          </cell>
          <cell r="C406">
            <v>0</v>
          </cell>
          <cell r="D406">
            <v>0</v>
          </cell>
          <cell r="E406">
            <v>4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7</v>
          </cell>
          <cell r="K406">
            <v>3</v>
          </cell>
          <cell r="L406">
            <v>8</v>
          </cell>
          <cell r="M406">
            <v>11</v>
          </cell>
          <cell r="N406">
            <v>8</v>
          </cell>
          <cell r="O406">
            <v>4</v>
          </cell>
          <cell r="P406">
            <v>5</v>
          </cell>
          <cell r="Q406">
            <v>0</v>
          </cell>
          <cell r="R406">
            <v>0</v>
          </cell>
        </row>
        <row r="407">
          <cell r="A407" t="str">
            <v>2016:2:2:7:JILONG_A_E</v>
          </cell>
          <cell r="B407" t="str">
            <v>+886972576520</v>
          </cell>
          <cell r="C407">
            <v>0</v>
          </cell>
          <cell r="D407">
            <v>1</v>
          </cell>
          <cell r="E407">
            <v>1</v>
          </cell>
          <cell r="F407">
            <v>4</v>
          </cell>
          <cell r="G407">
            <v>1</v>
          </cell>
          <cell r="H407">
            <v>0</v>
          </cell>
          <cell r="I407">
            <v>0</v>
          </cell>
          <cell r="J407">
            <v>6</v>
          </cell>
          <cell r="K407">
            <v>3</v>
          </cell>
          <cell r="L407">
            <v>5</v>
          </cell>
          <cell r="M407">
            <v>6</v>
          </cell>
          <cell r="N407">
            <v>3</v>
          </cell>
          <cell r="O407">
            <v>0</v>
          </cell>
          <cell r="P407">
            <v>8</v>
          </cell>
          <cell r="Q407">
            <v>3</v>
          </cell>
          <cell r="R407">
            <v>0</v>
          </cell>
        </row>
        <row r="408">
          <cell r="A408" t="str">
            <v>2016:2:2:7:JILONG_B_E</v>
          </cell>
          <cell r="B408" t="str">
            <v>+886972987783</v>
          </cell>
          <cell r="C408">
            <v>0</v>
          </cell>
          <cell r="D408">
            <v>0</v>
          </cell>
          <cell r="E408">
            <v>0</v>
          </cell>
          <cell r="F408">
            <v>6</v>
          </cell>
          <cell r="G408">
            <v>0</v>
          </cell>
          <cell r="H408">
            <v>0</v>
          </cell>
          <cell r="I408">
            <v>0</v>
          </cell>
          <cell r="J408">
            <v>6</v>
          </cell>
          <cell r="K408">
            <v>3</v>
          </cell>
          <cell r="L408">
            <v>5</v>
          </cell>
          <cell r="M408">
            <v>4</v>
          </cell>
          <cell r="N408">
            <v>2</v>
          </cell>
          <cell r="O408">
            <v>0</v>
          </cell>
          <cell r="P408">
            <v>6</v>
          </cell>
          <cell r="Q408">
            <v>3</v>
          </cell>
          <cell r="R408">
            <v>0</v>
          </cell>
        </row>
        <row r="409">
          <cell r="A409" t="str">
            <v>2016:2:2:7:JINGXIN_E</v>
          </cell>
          <cell r="B409" t="str">
            <v>+886972576508</v>
          </cell>
          <cell r="C409">
            <v>0</v>
          </cell>
          <cell r="D409">
            <v>0</v>
          </cell>
          <cell r="E409">
            <v>5</v>
          </cell>
          <cell r="F409">
            <v>1</v>
          </cell>
          <cell r="G409">
            <v>0</v>
          </cell>
          <cell r="H409">
            <v>0</v>
          </cell>
          <cell r="I409">
            <v>0</v>
          </cell>
          <cell r="J409">
            <v>11</v>
          </cell>
          <cell r="K409">
            <v>4</v>
          </cell>
          <cell r="L409">
            <v>7</v>
          </cell>
          <cell r="M409">
            <v>7</v>
          </cell>
          <cell r="N409">
            <v>8</v>
          </cell>
          <cell r="O409">
            <v>0</v>
          </cell>
          <cell r="P409">
            <v>7</v>
          </cell>
          <cell r="Q409">
            <v>3</v>
          </cell>
          <cell r="R409">
            <v>0</v>
          </cell>
        </row>
        <row r="410">
          <cell r="A410" t="str">
            <v>2016:2:2:7:JINGXIN_S</v>
          </cell>
          <cell r="B410" t="str">
            <v>+886972576573</v>
          </cell>
          <cell r="C410">
            <v>0</v>
          </cell>
          <cell r="D410">
            <v>0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</v>
          </cell>
          <cell r="K410">
            <v>1</v>
          </cell>
          <cell r="L410">
            <v>3</v>
          </cell>
          <cell r="M410">
            <v>9</v>
          </cell>
          <cell r="N410">
            <v>1</v>
          </cell>
          <cell r="O410">
            <v>0</v>
          </cell>
          <cell r="P410">
            <v>1</v>
          </cell>
          <cell r="Q410">
            <v>0</v>
          </cell>
          <cell r="R410">
            <v>0</v>
          </cell>
        </row>
        <row r="411">
          <cell r="A411" t="str">
            <v>2016:2:2:7:LONGTAN_E</v>
          </cell>
          <cell r="B411" t="str">
            <v>+886972576560</v>
          </cell>
          <cell r="C411">
            <v>0</v>
          </cell>
          <cell r="D411">
            <v>0</v>
          </cell>
          <cell r="E411">
            <v>0</v>
          </cell>
          <cell r="F411">
            <v>2</v>
          </cell>
          <cell r="G411">
            <v>0</v>
          </cell>
          <cell r="H411">
            <v>0</v>
          </cell>
          <cell r="I411">
            <v>0</v>
          </cell>
          <cell r="J411">
            <v>4</v>
          </cell>
          <cell r="K411">
            <v>3</v>
          </cell>
          <cell r="L411">
            <v>5</v>
          </cell>
          <cell r="M411">
            <v>3</v>
          </cell>
          <cell r="N411">
            <v>1</v>
          </cell>
          <cell r="O411">
            <v>0</v>
          </cell>
          <cell r="P411">
            <v>6</v>
          </cell>
          <cell r="Q411">
            <v>2</v>
          </cell>
          <cell r="R411">
            <v>0</v>
          </cell>
        </row>
        <row r="412">
          <cell r="A412" t="str">
            <v>2016:2:2:7:LUODONG_A_E</v>
          </cell>
          <cell r="B412" t="str">
            <v>+886963917870</v>
          </cell>
          <cell r="C412">
            <v>0</v>
          </cell>
          <cell r="D412">
            <v>0</v>
          </cell>
          <cell r="E412">
            <v>0</v>
          </cell>
          <cell r="F412">
            <v>1</v>
          </cell>
          <cell r="G412">
            <v>0</v>
          </cell>
          <cell r="H412">
            <v>0</v>
          </cell>
          <cell r="I412">
            <v>0</v>
          </cell>
          <cell r="J412">
            <v>2</v>
          </cell>
          <cell r="K412">
            <v>1</v>
          </cell>
          <cell r="L412">
            <v>4</v>
          </cell>
          <cell r="M412">
            <v>9</v>
          </cell>
          <cell r="N412">
            <v>4</v>
          </cell>
          <cell r="O412">
            <v>0</v>
          </cell>
          <cell r="P412">
            <v>3</v>
          </cell>
          <cell r="Q412">
            <v>0</v>
          </cell>
          <cell r="R412">
            <v>0</v>
          </cell>
        </row>
        <row r="413">
          <cell r="A413" t="str">
            <v>2016:2:2:7:LUODONG_B_E</v>
          </cell>
          <cell r="B413" t="str">
            <v>+886963912027</v>
          </cell>
          <cell r="C413">
            <v>0</v>
          </cell>
          <cell r="D413">
            <v>0</v>
          </cell>
          <cell r="E413">
            <v>0</v>
          </cell>
          <cell r="F413">
            <v>3</v>
          </cell>
          <cell r="G413">
            <v>0</v>
          </cell>
          <cell r="H413">
            <v>1</v>
          </cell>
          <cell r="I413">
            <v>1</v>
          </cell>
          <cell r="J413">
            <v>5</v>
          </cell>
          <cell r="K413">
            <v>2</v>
          </cell>
          <cell r="L413">
            <v>1</v>
          </cell>
          <cell r="M413">
            <v>12</v>
          </cell>
          <cell r="N413">
            <v>4</v>
          </cell>
          <cell r="O413">
            <v>0</v>
          </cell>
          <cell r="P413">
            <v>4</v>
          </cell>
          <cell r="Q413">
            <v>1</v>
          </cell>
          <cell r="R413">
            <v>0</v>
          </cell>
        </row>
        <row r="414">
          <cell r="A414" t="str">
            <v>2016:2:2:7:LUZHOU_A_E</v>
          </cell>
          <cell r="B414" t="str">
            <v>+886972576542</v>
          </cell>
          <cell r="C414">
            <v>0</v>
          </cell>
          <cell r="D414">
            <v>0</v>
          </cell>
          <cell r="E414">
            <v>1</v>
          </cell>
          <cell r="F414">
            <v>3</v>
          </cell>
          <cell r="G414">
            <v>0</v>
          </cell>
          <cell r="H414">
            <v>0</v>
          </cell>
          <cell r="I414">
            <v>0</v>
          </cell>
          <cell r="J414">
            <v>4</v>
          </cell>
          <cell r="K414">
            <v>1</v>
          </cell>
          <cell r="L414">
            <v>4</v>
          </cell>
          <cell r="M414">
            <v>10</v>
          </cell>
          <cell r="N414">
            <v>4</v>
          </cell>
          <cell r="O414">
            <v>1</v>
          </cell>
          <cell r="P414">
            <v>1</v>
          </cell>
          <cell r="Q414">
            <v>1</v>
          </cell>
          <cell r="R414">
            <v>1</v>
          </cell>
        </row>
        <row r="415">
          <cell r="A415" t="str">
            <v>2016:2:2:7:LUZHOU_B_E</v>
          </cell>
          <cell r="B415" t="str">
            <v>+886965008522</v>
          </cell>
          <cell r="C415">
            <v>0</v>
          </cell>
          <cell r="D415">
            <v>0</v>
          </cell>
          <cell r="E415">
            <v>1</v>
          </cell>
          <cell r="F415">
            <v>3</v>
          </cell>
          <cell r="G415">
            <v>0</v>
          </cell>
          <cell r="H415">
            <v>0</v>
          </cell>
          <cell r="I415">
            <v>0</v>
          </cell>
          <cell r="J415">
            <v>7</v>
          </cell>
          <cell r="K415">
            <v>0</v>
          </cell>
          <cell r="L415">
            <v>2</v>
          </cell>
          <cell r="M415">
            <v>16</v>
          </cell>
          <cell r="N415">
            <v>7</v>
          </cell>
          <cell r="O415">
            <v>0</v>
          </cell>
          <cell r="P415">
            <v>1</v>
          </cell>
          <cell r="Q415">
            <v>1</v>
          </cell>
          <cell r="R415">
            <v>0</v>
          </cell>
        </row>
        <row r="416">
          <cell r="A416" t="str">
            <v>2016:2:2:7:MIAOLI_A_E</v>
          </cell>
          <cell r="B416" t="str">
            <v>+886963537337</v>
          </cell>
          <cell r="C416">
            <v>0</v>
          </cell>
          <cell r="D416">
            <v>1</v>
          </cell>
          <cell r="E416">
            <v>1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3</v>
          </cell>
          <cell r="K416">
            <v>2</v>
          </cell>
          <cell r="L416">
            <v>5</v>
          </cell>
          <cell r="M416">
            <v>3</v>
          </cell>
          <cell r="N416">
            <v>2</v>
          </cell>
          <cell r="O416">
            <v>0</v>
          </cell>
          <cell r="P416">
            <v>4</v>
          </cell>
          <cell r="Q416">
            <v>1</v>
          </cell>
          <cell r="R416">
            <v>0</v>
          </cell>
        </row>
        <row r="417">
          <cell r="A417" t="str">
            <v>2016:2:2:7:MIAOLI_B_E</v>
          </cell>
          <cell r="B417" t="str">
            <v>+886963911267</v>
          </cell>
          <cell r="C417">
            <v>0</v>
          </cell>
          <cell r="D417">
            <v>0</v>
          </cell>
          <cell r="E417">
            <v>1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1</v>
          </cell>
          <cell r="K417">
            <v>3</v>
          </cell>
          <cell r="L417">
            <v>6</v>
          </cell>
          <cell r="M417">
            <v>2</v>
          </cell>
          <cell r="N417">
            <v>4</v>
          </cell>
          <cell r="O417">
            <v>1</v>
          </cell>
          <cell r="P417">
            <v>1</v>
          </cell>
          <cell r="Q417">
            <v>1</v>
          </cell>
          <cell r="R417">
            <v>0</v>
          </cell>
        </row>
        <row r="418">
          <cell r="A418" t="str">
            <v>2016:2:2:7:MUZHA_E</v>
          </cell>
          <cell r="B418" t="str">
            <v>+886972576510</v>
          </cell>
          <cell r="C418">
            <v>0</v>
          </cell>
          <cell r="D418">
            <v>0</v>
          </cell>
          <cell r="E418">
            <v>2</v>
          </cell>
          <cell r="F418">
            <v>6</v>
          </cell>
          <cell r="G418">
            <v>0</v>
          </cell>
          <cell r="H418">
            <v>0</v>
          </cell>
          <cell r="I418">
            <v>0</v>
          </cell>
          <cell r="J418">
            <v>11</v>
          </cell>
          <cell r="K418">
            <v>3</v>
          </cell>
          <cell r="L418">
            <v>10</v>
          </cell>
          <cell r="M418">
            <v>9</v>
          </cell>
          <cell r="N418">
            <v>7</v>
          </cell>
          <cell r="O418">
            <v>0</v>
          </cell>
          <cell r="P418">
            <v>6</v>
          </cell>
          <cell r="Q418">
            <v>1</v>
          </cell>
          <cell r="R418">
            <v>0</v>
          </cell>
        </row>
        <row r="419">
          <cell r="A419" t="str">
            <v>2016:2:2:7:MUZHA_S</v>
          </cell>
          <cell r="B419" t="str">
            <v>+886963796383</v>
          </cell>
          <cell r="C419">
            <v>0</v>
          </cell>
          <cell r="D419">
            <v>1</v>
          </cell>
          <cell r="E419">
            <v>1</v>
          </cell>
          <cell r="F419">
            <v>3</v>
          </cell>
          <cell r="G419">
            <v>1</v>
          </cell>
          <cell r="H419">
            <v>0</v>
          </cell>
          <cell r="I419">
            <v>0</v>
          </cell>
          <cell r="J419">
            <v>5</v>
          </cell>
          <cell r="K419">
            <v>6</v>
          </cell>
          <cell r="L419">
            <v>10</v>
          </cell>
          <cell r="M419">
            <v>9</v>
          </cell>
          <cell r="N419">
            <v>6</v>
          </cell>
          <cell r="O419">
            <v>0</v>
          </cell>
          <cell r="P419">
            <v>2</v>
          </cell>
          <cell r="Q419">
            <v>1</v>
          </cell>
          <cell r="R419">
            <v>0</v>
          </cell>
        </row>
        <row r="420">
          <cell r="A420" t="str">
            <v>2016:2:2:7:NEIHU_E</v>
          </cell>
          <cell r="B420" t="str">
            <v>+886972576570</v>
          </cell>
          <cell r="C420">
            <v>0</v>
          </cell>
          <cell r="D420">
            <v>0</v>
          </cell>
          <cell r="E420">
            <v>1</v>
          </cell>
          <cell r="F420">
            <v>2</v>
          </cell>
          <cell r="G420">
            <v>0</v>
          </cell>
          <cell r="H420">
            <v>0</v>
          </cell>
          <cell r="I420">
            <v>0</v>
          </cell>
          <cell r="J420">
            <v>3</v>
          </cell>
          <cell r="K420">
            <v>1</v>
          </cell>
          <cell r="L420">
            <v>6</v>
          </cell>
          <cell r="M420">
            <v>6</v>
          </cell>
          <cell r="N420">
            <v>3</v>
          </cell>
          <cell r="O420">
            <v>0</v>
          </cell>
          <cell r="P420">
            <v>7</v>
          </cell>
          <cell r="Q420">
            <v>2</v>
          </cell>
          <cell r="R420">
            <v>0</v>
          </cell>
        </row>
        <row r="421">
          <cell r="A421" t="str">
            <v>2016:2:2:7:NEIHU_S</v>
          </cell>
          <cell r="B421" t="str">
            <v>+886972576565</v>
          </cell>
          <cell r="C421">
            <v>0</v>
          </cell>
          <cell r="D421">
            <v>0</v>
          </cell>
          <cell r="E421">
            <v>1</v>
          </cell>
          <cell r="F421">
            <v>2</v>
          </cell>
          <cell r="G421">
            <v>0</v>
          </cell>
          <cell r="H421">
            <v>0</v>
          </cell>
          <cell r="I421">
            <v>0</v>
          </cell>
          <cell r="J421">
            <v>3</v>
          </cell>
          <cell r="K421">
            <v>1</v>
          </cell>
          <cell r="L421">
            <v>1</v>
          </cell>
          <cell r="M421">
            <v>8</v>
          </cell>
          <cell r="N421">
            <v>1</v>
          </cell>
          <cell r="O421">
            <v>0</v>
          </cell>
          <cell r="P421">
            <v>5</v>
          </cell>
          <cell r="Q421">
            <v>0</v>
          </cell>
          <cell r="R421">
            <v>0</v>
          </cell>
        </row>
        <row r="422">
          <cell r="A422" t="str">
            <v>2016:2:2:7:NORTH_JINHUA_E</v>
          </cell>
          <cell r="B422" t="str">
            <v>+886972576554</v>
          </cell>
          <cell r="C422">
            <v>0</v>
          </cell>
          <cell r="D422">
            <v>1</v>
          </cell>
          <cell r="E422">
            <v>3</v>
          </cell>
          <cell r="F422">
            <v>5</v>
          </cell>
          <cell r="G422">
            <v>0</v>
          </cell>
          <cell r="H422">
            <v>0</v>
          </cell>
          <cell r="I422">
            <v>0</v>
          </cell>
          <cell r="J422">
            <v>16</v>
          </cell>
          <cell r="K422">
            <v>1</v>
          </cell>
          <cell r="L422">
            <v>7</v>
          </cell>
          <cell r="M422">
            <v>20</v>
          </cell>
          <cell r="N422">
            <v>10</v>
          </cell>
          <cell r="O422">
            <v>0</v>
          </cell>
          <cell r="P422">
            <v>5</v>
          </cell>
          <cell r="Q422">
            <v>0</v>
          </cell>
          <cell r="R422">
            <v>0</v>
          </cell>
        </row>
        <row r="423">
          <cell r="A423" t="str">
            <v>2016:2:2:7:OFFICE_E</v>
          </cell>
          <cell r="B423" t="str">
            <v>+886910358944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2</v>
          </cell>
          <cell r="K423">
            <v>1</v>
          </cell>
          <cell r="L423">
            <v>2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  <cell r="Q423">
            <v>1</v>
          </cell>
          <cell r="R423">
            <v>0</v>
          </cell>
        </row>
        <row r="424">
          <cell r="A424" t="str">
            <v>2016:2:2:7:SANCHONG_E</v>
          </cell>
          <cell r="B424" t="str">
            <v>+886963809216</v>
          </cell>
          <cell r="C424">
            <v>0</v>
          </cell>
          <cell r="D424">
            <v>1</v>
          </cell>
          <cell r="E424">
            <v>2</v>
          </cell>
          <cell r="F424">
            <v>1</v>
          </cell>
          <cell r="G424">
            <v>0</v>
          </cell>
          <cell r="H424">
            <v>0</v>
          </cell>
          <cell r="I424">
            <v>0</v>
          </cell>
          <cell r="J424">
            <v>4</v>
          </cell>
          <cell r="K424">
            <v>4</v>
          </cell>
          <cell r="L424">
            <v>11</v>
          </cell>
          <cell r="M424">
            <v>5</v>
          </cell>
          <cell r="N424">
            <v>4</v>
          </cell>
          <cell r="O424">
            <v>0</v>
          </cell>
          <cell r="P424">
            <v>4</v>
          </cell>
          <cell r="Q424">
            <v>0</v>
          </cell>
          <cell r="R424">
            <v>0</v>
          </cell>
        </row>
        <row r="425">
          <cell r="A425" t="str">
            <v>2016:2:2:7:SANCHONG_S</v>
          </cell>
          <cell r="B425" t="str">
            <v>+886972576587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4</v>
          </cell>
          <cell r="K425">
            <v>1</v>
          </cell>
          <cell r="L425">
            <v>9</v>
          </cell>
          <cell r="M425">
            <v>5</v>
          </cell>
          <cell r="N425">
            <v>4</v>
          </cell>
          <cell r="O425">
            <v>0</v>
          </cell>
          <cell r="P425">
            <v>6</v>
          </cell>
          <cell r="Q425">
            <v>0</v>
          </cell>
          <cell r="R425">
            <v>0</v>
          </cell>
        </row>
        <row r="426">
          <cell r="A426" t="str">
            <v>2016:2:2:7:SANXIA_A</v>
          </cell>
          <cell r="B426" t="str">
            <v>+886963917982</v>
          </cell>
          <cell r="C426">
            <v>0</v>
          </cell>
          <cell r="D426">
            <v>0</v>
          </cell>
          <cell r="E426">
            <v>2</v>
          </cell>
          <cell r="F426">
            <v>2</v>
          </cell>
          <cell r="G426">
            <v>0</v>
          </cell>
          <cell r="H426">
            <v>0</v>
          </cell>
          <cell r="I426">
            <v>0</v>
          </cell>
          <cell r="J426">
            <v>4</v>
          </cell>
          <cell r="K426">
            <v>5</v>
          </cell>
          <cell r="L426">
            <v>4</v>
          </cell>
          <cell r="M426">
            <v>8</v>
          </cell>
          <cell r="N426">
            <v>4</v>
          </cell>
          <cell r="O426">
            <v>0</v>
          </cell>
          <cell r="P426">
            <v>5</v>
          </cell>
          <cell r="Q426">
            <v>2</v>
          </cell>
          <cell r="R426">
            <v>0</v>
          </cell>
        </row>
        <row r="427">
          <cell r="A427" t="str">
            <v>2016:2:2:7:SANXIA_B</v>
          </cell>
          <cell r="B427" t="str">
            <v>+886972576153</v>
          </cell>
          <cell r="C427">
            <v>0</v>
          </cell>
          <cell r="D427">
            <v>0</v>
          </cell>
          <cell r="E427">
            <v>0</v>
          </cell>
          <cell r="F427">
            <v>3</v>
          </cell>
          <cell r="G427">
            <v>0</v>
          </cell>
          <cell r="H427">
            <v>0</v>
          </cell>
          <cell r="I427">
            <v>0</v>
          </cell>
          <cell r="J427">
            <v>5</v>
          </cell>
          <cell r="K427">
            <v>2</v>
          </cell>
          <cell r="L427">
            <v>1</v>
          </cell>
          <cell r="M427">
            <v>5</v>
          </cell>
          <cell r="N427">
            <v>4</v>
          </cell>
          <cell r="O427">
            <v>0</v>
          </cell>
          <cell r="P427">
            <v>3</v>
          </cell>
          <cell r="Q427">
            <v>0</v>
          </cell>
          <cell r="R427">
            <v>0</v>
          </cell>
        </row>
        <row r="428">
          <cell r="A428" t="str">
            <v>2016:2:2:7:SHILIN_E</v>
          </cell>
          <cell r="B428" t="str">
            <v>+886972576564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4</v>
          </cell>
          <cell r="K428">
            <v>1</v>
          </cell>
          <cell r="L428">
            <v>6</v>
          </cell>
          <cell r="M428">
            <v>14</v>
          </cell>
          <cell r="N428">
            <v>5</v>
          </cell>
          <cell r="O428">
            <v>0</v>
          </cell>
          <cell r="P428">
            <v>3</v>
          </cell>
          <cell r="Q428">
            <v>2</v>
          </cell>
          <cell r="R428">
            <v>0</v>
          </cell>
        </row>
        <row r="429">
          <cell r="A429" t="str">
            <v>2016:2:2:7:SHILIN_S</v>
          </cell>
          <cell r="B429" t="str">
            <v>+886972576543</v>
          </cell>
          <cell r="C429">
            <v>0</v>
          </cell>
          <cell r="D429">
            <v>0</v>
          </cell>
          <cell r="E429">
            <v>0</v>
          </cell>
          <cell r="F429">
            <v>2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1</v>
          </cell>
          <cell r="L429">
            <v>4</v>
          </cell>
          <cell r="M429">
            <v>9</v>
          </cell>
          <cell r="N429">
            <v>5</v>
          </cell>
          <cell r="O429">
            <v>1</v>
          </cell>
          <cell r="P429">
            <v>1</v>
          </cell>
          <cell r="Q429">
            <v>0</v>
          </cell>
          <cell r="R429">
            <v>0</v>
          </cell>
        </row>
        <row r="430">
          <cell r="A430" t="str">
            <v>2016:2:2:7:SIYUAN_E</v>
          </cell>
          <cell r="B430" t="str">
            <v>+886972576516</v>
          </cell>
          <cell r="C430">
            <v>0</v>
          </cell>
          <cell r="D430">
            <v>0</v>
          </cell>
          <cell r="E430">
            <v>1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5</v>
          </cell>
          <cell r="K430">
            <v>1</v>
          </cell>
          <cell r="L430">
            <v>3</v>
          </cell>
          <cell r="M430">
            <v>12</v>
          </cell>
          <cell r="N430">
            <v>8</v>
          </cell>
          <cell r="O430">
            <v>0</v>
          </cell>
          <cell r="P430">
            <v>2</v>
          </cell>
          <cell r="Q430">
            <v>1</v>
          </cell>
          <cell r="R430">
            <v>0</v>
          </cell>
        </row>
        <row r="431">
          <cell r="A431" t="str">
            <v>2016:2:2:7:SONGSHAN_E</v>
          </cell>
          <cell r="B431" t="str">
            <v>+886963938192</v>
          </cell>
          <cell r="C431">
            <v>0</v>
          </cell>
          <cell r="D431">
            <v>0</v>
          </cell>
          <cell r="E431">
            <v>5</v>
          </cell>
          <cell r="F431">
            <v>5</v>
          </cell>
          <cell r="G431">
            <v>0</v>
          </cell>
          <cell r="H431">
            <v>0</v>
          </cell>
          <cell r="I431">
            <v>1</v>
          </cell>
          <cell r="J431">
            <v>10</v>
          </cell>
          <cell r="K431">
            <v>2</v>
          </cell>
          <cell r="L431">
            <v>7</v>
          </cell>
          <cell r="M431">
            <v>12</v>
          </cell>
          <cell r="N431">
            <v>8</v>
          </cell>
          <cell r="O431">
            <v>1</v>
          </cell>
          <cell r="P431">
            <v>5</v>
          </cell>
          <cell r="Q431">
            <v>3</v>
          </cell>
          <cell r="R431">
            <v>0</v>
          </cell>
        </row>
        <row r="432">
          <cell r="A432" t="str">
            <v>2016:2:2:7:SONGSHAN_S</v>
          </cell>
          <cell r="B432" t="str">
            <v>+886963572706</v>
          </cell>
          <cell r="C432">
            <v>0</v>
          </cell>
          <cell r="D432">
            <v>0</v>
          </cell>
          <cell r="E432">
            <v>2</v>
          </cell>
          <cell r="F432">
            <v>4</v>
          </cell>
          <cell r="G432">
            <v>0</v>
          </cell>
          <cell r="H432">
            <v>0</v>
          </cell>
          <cell r="I432">
            <v>0</v>
          </cell>
          <cell r="J432">
            <v>7</v>
          </cell>
          <cell r="K432">
            <v>3</v>
          </cell>
          <cell r="L432">
            <v>9</v>
          </cell>
          <cell r="M432">
            <v>5</v>
          </cell>
          <cell r="N432">
            <v>2</v>
          </cell>
          <cell r="O432">
            <v>1</v>
          </cell>
          <cell r="P432">
            <v>2</v>
          </cell>
          <cell r="Q432">
            <v>2</v>
          </cell>
          <cell r="R432">
            <v>0</v>
          </cell>
        </row>
        <row r="433">
          <cell r="A433" t="str">
            <v>2016:2:2:7:TAIDONG_1_E</v>
          </cell>
          <cell r="B433" t="str">
            <v>+886972576519</v>
          </cell>
          <cell r="C433">
            <v>0</v>
          </cell>
          <cell r="D433">
            <v>0</v>
          </cell>
          <cell r="E433">
            <v>0</v>
          </cell>
          <cell r="F433">
            <v>3</v>
          </cell>
          <cell r="G433">
            <v>0</v>
          </cell>
          <cell r="H433">
            <v>0</v>
          </cell>
          <cell r="I433">
            <v>0</v>
          </cell>
          <cell r="J433">
            <v>5</v>
          </cell>
          <cell r="K433">
            <v>1</v>
          </cell>
          <cell r="L433">
            <v>7</v>
          </cell>
          <cell r="M433">
            <v>7</v>
          </cell>
          <cell r="N433">
            <v>6</v>
          </cell>
          <cell r="O433">
            <v>1</v>
          </cell>
          <cell r="P433">
            <v>4</v>
          </cell>
          <cell r="Q433">
            <v>3</v>
          </cell>
          <cell r="R433">
            <v>0</v>
          </cell>
        </row>
        <row r="434">
          <cell r="A434" t="str">
            <v>2016:2:2:7:TAIDONG_1_S</v>
          </cell>
          <cell r="B434" t="str">
            <v>+886972576596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2</v>
          </cell>
          <cell r="K434">
            <v>1</v>
          </cell>
          <cell r="L434">
            <v>1</v>
          </cell>
          <cell r="M434">
            <v>10</v>
          </cell>
          <cell r="N434">
            <v>4</v>
          </cell>
          <cell r="O434">
            <v>0</v>
          </cell>
          <cell r="P434">
            <v>2</v>
          </cell>
          <cell r="Q434">
            <v>0</v>
          </cell>
          <cell r="R434">
            <v>0</v>
          </cell>
        </row>
        <row r="435">
          <cell r="A435" t="str">
            <v>2016:2:2:7:TAIDONG_2_E</v>
          </cell>
          <cell r="B435" t="str">
            <v>+886972576593</v>
          </cell>
          <cell r="C435">
            <v>1</v>
          </cell>
          <cell r="D435">
            <v>0</v>
          </cell>
          <cell r="E435">
            <v>4</v>
          </cell>
          <cell r="F435">
            <v>5</v>
          </cell>
          <cell r="G435">
            <v>1</v>
          </cell>
          <cell r="H435">
            <v>0</v>
          </cell>
          <cell r="I435">
            <v>0</v>
          </cell>
          <cell r="J435">
            <v>10</v>
          </cell>
          <cell r="K435">
            <v>2</v>
          </cell>
          <cell r="L435">
            <v>4</v>
          </cell>
          <cell r="M435">
            <v>13</v>
          </cell>
          <cell r="N435">
            <v>4</v>
          </cell>
          <cell r="O435">
            <v>3</v>
          </cell>
          <cell r="P435">
            <v>2</v>
          </cell>
          <cell r="Q435">
            <v>1</v>
          </cell>
          <cell r="R435">
            <v>0</v>
          </cell>
        </row>
        <row r="436">
          <cell r="A436" t="str">
            <v>2016:2:2:7:TAIDONG_2_S</v>
          </cell>
          <cell r="B436" t="str">
            <v>+886972576150</v>
          </cell>
          <cell r="C436">
            <v>0</v>
          </cell>
          <cell r="D436">
            <v>0</v>
          </cell>
          <cell r="E436">
            <v>2</v>
          </cell>
          <cell r="F436">
            <v>4</v>
          </cell>
          <cell r="G436">
            <v>0</v>
          </cell>
          <cell r="H436">
            <v>0</v>
          </cell>
          <cell r="I436">
            <v>0</v>
          </cell>
          <cell r="J436">
            <v>6</v>
          </cell>
          <cell r="K436">
            <v>0</v>
          </cell>
          <cell r="L436">
            <v>5</v>
          </cell>
          <cell r="M436">
            <v>7</v>
          </cell>
          <cell r="N436">
            <v>4</v>
          </cell>
          <cell r="O436">
            <v>0</v>
          </cell>
          <cell r="P436">
            <v>4</v>
          </cell>
          <cell r="Q436">
            <v>1</v>
          </cell>
          <cell r="R436">
            <v>0</v>
          </cell>
        </row>
        <row r="437">
          <cell r="A437" t="str">
            <v>2016:2:2:7:TAIDONG_3_E</v>
          </cell>
          <cell r="B437" t="str">
            <v>+886965005802</v>
          </cell>
          <cell r="C437">
            <v>1</v>
          </cell>
          <cell r="D437">
            <v>2</v>
          </cell>
          <cell r="E437">
            <v>3</v>
          </cell>
          <cell r="F437">
            <v>1</v>
          </cell>
          <cell r="G437">
            <v>1</v>
          </cell>
          <cell r="H437">
            <v>0</v>
          </cell>
          <cell r="I437">
            <v>0</v>
          </cell>
          <cell r="J437">
            <v>7</v>
          </cell>
          <cell r="K437">
            <v>4</v>
          </cell>
          <cell r="L437">
            <v>5</v>
          </cell>
          <cell r="M437">
            <v>5</v>
          </cell>
          <cell r="N437">
            <v>1</v>
          </cell>
          <cell r="O437">
            <v>0</v>
          </cell>
          <cell r="P437">
            <v>3</v>
          </cell>
          <cell r="Q437">
            <v>4</v>
          </cell>
          <cell r="R437">
            <v>0</v>
          </cell>
        </row>
        <row r="438">
          <cell r="A438" t="str">
            <v>2016:2:2:7:TAO_1_A</v>
          </cell>
          <cell r="B438" t="str">
            <v>+886972576556</v>
          </cell>
          <cell r="C438">
            <v>0</v>
          </cell>
          <cell r="D438">
            <v>1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2</v>
          </cell>
          <cell r="K438">
            <v>2</v>
          </cell>
          <cell r="L438">
            <v>1</v>
          </cell>
          <cell r="M438">
            <v>3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A439" t="str">
            <v>2016:2:2:7:TAO_1_B</v>
          </cell>
          <cell r="B439" t="str">
            <v>+886972576588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</v>
          </cell>
          <cell r="L439">
            <v>3</v>
          </cell>
          <cell r="M439">
            <v>6</v>
          </cell>
          <cell r="N439">
            <v>4</v>
          </cell>
          <cell r="O439">
            <v>0</v>
          </cell>
          <cell r="P439">
            <v>1</v>
          </cell>
          <cell r="Q439">
            <v>1</v>
          </cell>
          <cell r="R439">
            <v>0</v>
          </cell>
        </row>
        <row r="440">
          <cell r="A440" t="str">
            <v>2016:2:2:7:TAO_2_E</v>
          </cell>
          <cell r="B440" t="str">
            <v>+886963539987</v>
          </cell>
          <cell r="C440">
            <v>1</v>
          </cell>
          <cell r="D440">
            <v>0</v>
          </cell>
          <cell r="E440">
            <v>2</v>
          </cell>
          <cell r="F440">
            <v>2</v>
          </cell>
          <cell r="G440">
            <v>0</v>
          </cell>
          <cell r="H440">
            <v>0</v>
          </cell>
          <cell r="I440">
            <v>0</v>
          </cell>
          <cell r="J440">
            <v>5</v>
          </cell>
          <cell r="K440">
            <v>5</v>
          </cell>
          <cell r="L440">
            <v>8</v>
          </cell>
          <cell r="M440">
            <v>8</v>
          </cell>
          <cell r="N440">
            <v>3</v>
          </cell>
          <cell r="O440">
            <v>2</v>
          </cell>
          <cell r="P440">
            <v>5</v>
          </cell>
          <cell r="Q440">
            <v>1</v>
          </cell>
          <cell r="R440">
            <v>0</v>
          </cell>
        </row>
        <row r="441">
          <cell r="A441" t="str">
            <v>2016:2:2:7:TAO_2_S</v>
          </cell>
          <cell r="B441" t="str">
            <v>+886963719073</v>
          </cell>
          <cell r="C441">
            <v>0</v>
          </cell>
          <cell r="D441">
            <v>0</v>
          </cell>
          <cell r="E441">
            <v>1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7</v>
          </cell>
          <cell r="K441">
            <v>1</v>
          </cell>
          <cell r="L441">
            <v>4</v>
          </cell>
          <cell r="M441">
            <v>10</v>
          </cell>
          <cell r="N441">
            <v>0</v>
          </cell>
          <cell r="O441">
            <v>0</v>
          </cell>
          <cell r="P441">
            <v>3</v>
          </cell>
          <cell r="Q441">
            <v>3</v>
          </cell>
          <cell r="R441">
            <v>0</v>
          </cell>
        </row>
        <row r="442">
          <cell r="A442" t="str">
            <v>2016:2:2:7:TAO_3_E</v>
          </cell>
          <cell r="B442" t="str">
            <v>+886963731605</v>
          </cell>
          <cell r="C442">
            <v>0</v>
          </cell>
          <cell r="D442">
            <v>0</v>
          </cell>
          <cell r="E442">
            <v>0</v>
          </cell>
          <cell r="F442">
            <v>2</v>
          </cell>
          <cell r="G442">
            <v>0</v>
          </cell>
          <cell r="H442">
            <v>0</v>
          </cell>
          <cell r="I442">
            <v>0</v>
          </cell>
          <cell r="J442">
            <v>2</v>
          </cell>
          <cell r="K442">
            <v>1</v>
          </cell>
          <cell r="L442">
            <v>1</v>
          </cell>
          <cell r="M442">
            <v>3</v>
          </cell>
          <cell r="N442">
            <v>2</v>
          </cell>
          <cell r="O442">
            <v>0</v>
          </cell>
          <cell r="P442">
            <v>3</v>
          </cell>
          <cell r="Q442">
            <v>0</v>
          </cell>
          <cell r="R442">
            <v>0</v>
          </cell>
        </row>
        <row r="443">
          <cell r="A443" t="str">
            <v>2016:2:2:7:TAO_3_E_ZL</v>
          </cell>
          <cell r="B443" t="str">
            <v>+886972576524</v>
          </cell>
          <cell r="C443">
            <v>0</v>
          </cell>
          <cell r="D443">
            <v>0</v>
          </cell>
          <cell r="E443">
            <v>1</v>
          </cell>
          <cell r="F443">
            <v>3</v>
          </cell>
          <cell r="G443">
            <v>0</v>
          </cell>
          <cell r="H443">
            <v>0</v>
          </cell>
          <cell r="I443">
            <v>0</v>
          </cell>
          <cell r="J443">
            <v>6</v>
          </cell>
          <cell r="K443">
            <v>1</v>
          </cell>
          <cell r="L443">
            <v>2</v>
          </cell>
          <cell r="M443">
            <v>17</v>
          </cell>
          <cell r="N443">
            <v>7</v>
          </cell>
          <cell r="O443">
            <v>0</v>
          </cell>
          <cell r="P443">
            <v>7</v>
          </cell>
          <cell r="Q443">
            <v>3</v>
          </cell>
          <cell r="R443">
            <v>0</v>
          </cell>
        </row>
        <row r="444">
          <cell r="A444" t="str">
            <v>2016:2:2:7:TAO_4_E</v>
          </cell>
          <cell r="B444" t="str">
            <v>+886972576578</v>
          </cell>
          <cell r="C444">
            <v>0</v>
          </cell>
          <cell r="D444">
            <v>0</v>
          </cell>
          <cell r="E444">
            <v>1</v>
          </cell>
          <cell r="F444">
            <v>7</v>
          </cell>
          <cell r="G444">
            <v>0</v>
          </cell>
          <cell r="H444">
            <v>0</v>
          </cell>
          <cell r="I444">
            <v>0</v>
          </cell>
          <cell r="J444">
            <v>8</v>
          </cell>
          <cell r="K444">
            <v>1</v>
          </cell>
          <cell r="L444">
            <v>2</v>
          </cell>
          <cell r="M444">
            <v>8</v>
          </cell>
          <cell r="N444">
            <v>3</v>
          </cell>
          <cell r="O444">
            <v>0</v>
          </cell>
          <cell r="P444">
            <v>0</v>
          </cell>
          <cell r="Q444">
            <v>1</v>
          </cell>
          <cell r="R444">
            <v>0</v>
          </cell>
        </row>
        <row r="445">
          <cell r="A445" t="str">
            <v>2016:2:2:7:TAO_4_S</v>
          </cell>
          <cell r="B445" t="str">
            <v>+886972576377</v>
          </cell>
          <cell r="C445">
            <v>0</v>
          </cell>
          <cell r="D445">
            <v>0</v>
          </cell>
          <cell r="E445">
            <v>1</v>
          </cell>
          <cell r="F445">
            <v>2</v>
          </cell>
          <cell r="G445">
            <v>0</v>
          </cell>
          <cell r="H445">
            <v>0</v>
          </cell>
          <cell r="I445">
            <v>0</v>
          </cell>
          <cell r="J445">
            <v>5</v>
          </cell>
          <cell r="K445">
            <v>0</v>
          </cell>
          <cell r="L445">
            <v>3</v>
          </cell>
          <cell r="M445">
            <v>32</v>
          </cell>
          <cell r="N445">
            <v>10</v>
          </cell>
          <cell r="O445">
            <v>0</v>
          </cell>
          <cell r="P445">
            <v>3</v>
          </cell>
          <cell r="Q445">
            <v>4</v>
          </cell>
          <cell r="R445">
            <v>0</v>
          </cell>
        </row>
        <row r="446">
          <cell r="A446" t="str">
            <v>2016:2:2:7:TIANMU_E</v>
          </cell>
          <cell r="B446" t="str">
            <v>+886972576547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2</v>
          </cell>
          <cell r="L446">
            <v>1</v>
          </cell>
          <cell r="M446">
            <v>11</v>
          </cell>
          <cell r="N446">
            <v>5</v>
          </cell>
          <cell r="O446">
            <v>0</v>
          </cell>
          <cell r="P446">
            <v>1</v>
          </cell>
          <cell r="Q446">
            <v>0</v>
          </cell>
          <cell r="R446">
            <v>0</v>
          </cell>
        </row>
        <row r="447">
          <cell r="A447" t="str">
            <v>2016:2:2:7:TOUFEN_E</v>
          </cell>
          <cell r="B447" t="str">
            <v>+886972576590</v>
          </cell>
          <cell r="C447">
            <v>0</v>
          </cell>
          <cell r="D447">
            <v>0</v>
          </cell>
          <cell r="E447">
            <v>1</v>
          </cell>
          <cell r="F447">
            <v>2</v>
          </cell>
          <cell r="G447">
            <v>0</v>
          </cell>
          <cell r="H447">
            <v>1</v>
          </cell>
          <cell r="I447">
            <v>1</v>
          </cell>
          <cell r="J447">
            <v>4</v>
          </cell>
          <cell r="K447">
            <v>1</v>
          </cell>
          <cell r="L447">
            <v>4</v>
          </cell>
          <cell r="M447">
            <v>20</v>
          </cell>
          <cell r="N447">
            <v>2</v>
          </cell>
          <cell r="O447">
            <v>0</v>
          </cell>
          <cell r="P447">
            <v>7</v>
          </cell>
          <cell r="Q447">
            <v>3</v>
          </cell>
          <cell r="R447">
            <v>0</v>
          </cell>
        </row>
        <row r="448">
          <cell r="A448" t="str">
            <v>2016:2:2:7:TOUR_S</v>
          </cell>
          <cell r="B448" t="str">
            <v>+886972576577</v>
          </cell>
          <cell r="C448">
            <v>0</v>
          </cell>
          <cell r="D448">
            <v>0</v>
          </cell>
          <cell r="E448">
            <v>3</v>
          </cell>
          <cell r="F448">
            <v>0</v>
          </cell>
          <cell r="G448">
            <v>1</v>
          </cell>
          <cell r="H448">
            <v>0</v>
          </cell>
          <cell r="I448">
            <v>0</v>
          </cell>
          <cell r="J448">
            <v>3</v>
          </cell>
          <cell r="K448">
            <v>3</v>
          </cell>
          <cell r="L448">
            <v>11</v>
          </cell>
          <cell r="M448">
            <v>18</v>
          </cell>
          <cell r="N448">
            <v>8</v>
          </cell>
          <cell r="O448">
            <v>1</v>
          </cell>
          <cell r="P448">
            <v>2</v>
          </cell>
          <cell r="Q448">
            <v>0</v>
          </cell>
          <cell r="R448">
            <v>0</v>
          </cell>
        </row>
        <row r="449">
          <cell r="A449" t="str">
            <v>2016:2:2:7:TUCHENG_A_S</v>
          </cell>
          <cell r="B449" t="str">
            <v>+886963536133</v>
          </cell>
          <cell r="C449">
            <v>0</v>
          </cell>
          <cell r="D449">
            <v>0</v>
          </cell>
          <cell r="E449">
            <v>1</v>
          </cell>
          <cell r="F449">
            <v>4</v>
          </cell>
          <cell r="G449">
            <v>0</v>
          </cell>
          <cell r="H449">
            <v>0</v>
          </cell>
          <cell r="I449">
            <v>0</v>
          </cell>
          <cell r="J449">
            <v>5</v>
          </cell>
          <cell r="K449">
            <v>3</v>
          </cell>
          <cell r="L449">
            <v>3</v>
          </cell>
          <cell r="M449">
            <v>5</v>
          </cell>
          <cell r="N449">
            <v>2</v>
          </cell>
          <cell r="O449">
            <v>0</v>
          </cell>
          <cell r="P449">
            <v>5</v>
          </cell>
          <cell r="Q449">
            <v>3</v>
          </cell>
          <cell r="R449">
            <v>0</v>
          </cell>
        </row>
        <row r="450">
          <cell r="A450" t="str">
            <v>2016:2:2:7:TUCHENG_B_S</v>
          </cell>
          <cell r="B450" t="str">
            <v>+886972576507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1</v>
          </cell>
          <cell r="K450">
            <v>1</v>
          </cell>
          <cell r="L450">
            <v>4</v>
          </cell>
          <cell r="M450">
            <v>5</v>
          </cell>
          <cell r="N450">
            <v>3</v>
          </cell>
          <cell r="O450">
            <v>0</v>
          </cell>
          <cell r="P450">
            <v>5</v>
          </cell>
          <cell r="Q450">
            <v>0</v>
          </cell>
          <cell r="R450">
            <v>0</v>
          </cell>
        </row>
        <row r="451">
          <cell r="A451" t="str">
            <v>2016:2:2:7:TUCHENG_E</v>
          </cell>
          <cell r="B451" t="str">
            <v>+886972576539</v>
          </cell>
          <cell r="C451">
            <v>0</v>
          </cell>
          <cell r="D451">
            <v>1</v>
          </cell>
          <cell r="E451">
            <v>3</v>
          </cell>
          <cell r="F451">
            <v>2</v>
          </cell>
          <cell r="G451">
            <v>1</v>
          </cell>
          <cell r="H451">
            <v>0</v>
          </cell>
          <cell r="I451">
            <v>0</v>
          </cell>
          <cell r="J451">
            <v>9</v>
          </cell>
          <cell r="K451">
            <v>2</v>
          </cell>
          <cell r="L451">
            <v>7</v>
          </cell>
          <cell r="M451">
            <v>4</v>
          </cell>
          <cell r="N451">
            <v>4</v>
          </cell>
          <cell r="O451">
            <v>2</v>
          </cell>
          <cell r="P451">
            <v>7</v>
          </cell>
          <cell r="Q451">
            <v>5</v>
          </cell>
          <cell r="R451">
            <v>0</v>
          </cell>
        </row>
        <row r="452">
          <cell r="A452" t="str">
            <v>2016:2:2:7:WANDA_A_S</v>
          </cell>
          <cell r="B452" t="str">
            <v>+886972576559</v>
          </cell>
          <cell r="C452">
            <v>0</v>
          </cell>
          <cell r="D452">
            <v>0</v>
          </cell>
          <cell r="E452">
            <v>0</v>
          </cell>
          <cell r="F452">
            <v>4</v>
          </cell>
          <cell r="G452">
            <v>0</v>
          </cell>
          <cell r="H452">
            <v>0</v>
          </cell>
          <cell r="I452">
            <v>0</v>
          </cell>
          <cell r="J452">
            <v>5</v>
          </cell>
          <cell r="K452">
            <v>1</v>
          </cell>
          <cell r="L452">
            <v>6</v>
          </cell>
          <cell r="M452">
            <v>12</v>
          </cell>
          <cell r="N452">
            <v>3</v>
          </cell>
          <cell r="O452">
            <v>1</v>
          </cell>
          <cell r="P452">
            <v>1</v>
          </cell>
          <cell r="Q452">
            <v>0</v>
          </cell>
          <cell r="R452">
            <v>0</v>
          </cell>
        </row>
        <row r="453">
          <cell r="A453" t="str">
            <v>2016:2:2:7:WANDA_B_S</v>
          </cell>
          <cell r="B453" t="str">
            <v>+886963932617</v>
          </cell>
          <cell r="C453">
            <v>0</v>
          </cell>
          <cell r="D453">
            <v>0</v>
          </cell>
          <cell r="E453">
            <v>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6</v>
          </cell>
          <cell r="M453">
            <v>5</v>
          </cell>
          <cell r="N453">
            <v>2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</row>
        <row r="454">
          <cell r="A454" t="str">
            <v>2016:2:2:7:WANDA_E</v>
          </cell>
          <cell r="B454" t="str">
            <v>+886972576562</v>
          </cell>
          <cell r="C454">
            <v>0</v>
          </cell>
          <cell r="D454">
            <v>0</v>
          </cell>
          <cell r="E454">
            <v>2</v>
          </cell>
          <cell r="F454">
            <v>3</v>
          </cell>
          <cell r="G454">
            <v>0</v>
          </cell>
          <cell r="H454">
            <v>0</v>
          </cell>
          <cell r="I454">
            <v>0</v>
          </cell>
          <cell r="J454">
            <v>8</v>
          </cell>
          <cell r="K454">
            <v>2</v>
          </cell>
          <cell r="L454">
            <v>7</v>
          </cell>
          <cell r="M454">
            <v>11</v>
          </cell>
          <cell r="N454">
            <v>6</v>
          </cell>
          <cell r="O454">
            <v>2</v>
          </cell>
          <cell r="P454">
            <v>5</v>
          </cell>
          <cell r="Q454">
            <v>5</v>
          </cell>
          <cell r="R454">
            <v>0</v>
          </cell>
        </row>
        <row r="455">
          <cell r="A455" t="str">
            <v>2016:2:2:7:XIANGSHAN_A</v>
          </cell>
          <cell r="B455" t="str">
            <v>+886912576011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3</v>
          </cell>
          <cell r="M455">
            <v>6</v>
          </cell>
          <cell r="N455">
            <v>1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</row>
        <row r="456">
          <cell r="A456" t="str">
            <v>2016:2:2:7:XIANGSHAN_B</v>
          </cell>
          <cell r="B456" t="str">
            <v>+886965073051</v>
          </cell>
          <cell r="C456">
            <v>0</v>
          </cell>
          <cell r="D456">
            <v>0</v>
          </cell>
          <cell r="E456">
            <v>1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2</v>
          </cell>
          <cell r="K456">
            <v>1</v>
          </cell>
          <cell r="L456">
            <v>8</v>
          </cell>
          <cell r="M456">
            <v>19</v>
          </cell>
          <cell r="N456">
            <v>6</v>
          </cell>
          <cell r="O456">
            <v>0</v>
          </cell>
          <cell r="P456">
            <v>2</v>
          </cell>
          <cell r="Q456">
            <v>1</v>
          </cell>
          <cell r="R456">
            <v>0</v>
          </cell>
        </row>
        <row r="457">
          <cell r="A457" t="str">
            <v>2016:2:2:7:XINAN_S</v>
          </cell>
          <cell r="B457" t="str">
            <v>+886972576561</v>
          </cell>
          <cell r="C457">
            <v>0</v>
          </cell>
          <cell r="D457">
            <v>0</v>
          </cell>
          <cell r="E457">
            <v>3</v>
          </cell>
          <cell r="F457">
            <v>1</v>
          </cell>
          <cell r="G457">
            <v>0</v>
          </cell>
          <cell r="H457">
            <v>0</v>
          </cell>
          <cell r="I457">
            <v>0</v>
          </cell>
          <cell r="J457">
            <v>9</v>
          </cell>
          <cell r="K457">
            <v>3</v>
          </cell>
          <cell r="L457">
            <v>7</v>
          </cell>
          <cell r="M457">
            <v>10</v>
          </cell>
          <cell r="N457">
            <v>8</v>
          </cell>
          <cell r="O457">
            <v>0</v>
          </cell>
          <cell r="P457">
            <v>6</v>
          </cell>
          <cell r="Q457">
            <v>0</v>
          </cell>
          <cell r="R457">
            <v>0</v>
          </cell>
        </row>
        <row r="458">
          <cell r="A458" t="str">
            <v>2016:2:2:7:XINBAN_E</v>
          </cell>
          <cell r="B458" t="str">
            <v>+886972576506</v>
          </cell>
          <cell r="C458">
            <v>1</v>
          </cell>
          <cell r="D458">
            <v>1</v>
          </cell>
          <cell r="E458">
            <v>1</v>
          </cell>
          <cell r="F458">
            <v>3</v>
          </cell>
          <cell r="G458">
            <v>0</v>
          </cell>
          <cell r="H458">
            <v>0</v>
          </cell>
          <cell r="I458">
            <v>0</v>
          </cell>
          <cell r="J458">
            <v>10</v>
          </cell>
          <cell r="K458">
            <v>3</v>
          </cell>
          <cell r="L458">
            <v>6</v>
          </cell>
          <cell r="M458">
            <v>11</v>
          </cell>
          <cell r="N458">
            <v>3</v>
          </cell>
          <cell r="O458">
            <v>0</v>
          </cell>
          <cell r="P458">
            <v>3</v>
          </cell>
          <cell r="Q458">
            <v>1</v>
          </cell>
          <cell r="R458">
            <v>0</v>
          </cell>
        </row>
        <row r="459">
          <cell r="A459" t="str">
            <v>2016:2:2:7:XINDIAN_E</v>
          </cell>
          <cell r="B459" t="str">
            <v>+886972576548</v>
          </cell>
          <cell r="C459">
            <v>0</v>
          </cell>
          <cell r="D459">
            <v>0</v>
          </cell>
          <cell r="E459">
            <v>2</v>
          </cell>
          <cell r="F459">
            <v>1</v>
          </cell>
          <cell r="G459">
            <v>0</v>
          </cell>
          <cell r="H459">
            <v>0</v>
          </cell>
          <cell r="I459">
            <v>0</v>
          </cell>
          <cell r="J459">
            <v>4</v>
          </cell>
          <cell r="K459">
            <v>2</v>
          </cell>
          <cell r="L459">
            <v>7</v>
          </cell>
          <cell r="M459">
            <v>13</v>
          </cell>
          <cell r="N459">
            <v>6</v>
          </cell>
          <cell r="O459">
            <v>1</v>
          </cell>
          <cell r="P459">
            <v>5</v>
          </cell>
          <cell r="Q459">
            <v>2</v>
          </cell>
          <cell r="R459">
            <v>0</v>
          </cell>
        </row>
        <row r="460">
          <cell r="A460" t="str">
            <v>2016:2:2:7:XINDIAN_S</v>
          </cell>
          <cell r="B460" t="str">
            <v>+886972576518</v>
          </cell>
          <cell r="C460">
            <v>0</v>
          </cell>
          <cell r="D460">
            <v>1</v>
          </cell>
          <cell r="E460">
            <v>4</v>
          </cell>
          <cell r="F460">
            <v>4</v>
          </cell>
          <cell r="G460">
            <v>1</v>
          </cell>
          <cell r="H460">
            <v>0</v>
          </cell>
          <cell r="I460">
            <v>0</v>
          </cell>
          <cell r="J460">
            <v>9</v>
          </cell>
          <cell r="K460">
            <v>3</v>
          </cell>
          <cell r="L460">
            <v>12</v>
          </cell>
          <cell r="M460">
            <v>11</v>
          </cell>
          <cell r="N460">
            <v>8</v>
          </cell>
          <cell r="O460">
            <v>0</v>
          </cell>
          <cell r="P460">
            <v>2</v>
          </cell>
          <cell r="Q460">
            <v>0</v>
          </cell>
          <cell r="R460">
            <v>0</v>
          </cell>
        </row>
        <row r="461">
          <cell r="A461" t="str">
            <v>2016:2:2:7:XINPU_E</v>
          </cell>
          <cell r="B461" t="str">
            <v>+886972576504</v>
          </cell>
          <cell r="C461">
            <v>0</v>
          </cell>
          <cell r="D461">
            <v>1</v>
          </cell>
          <cell r="E461">
            <v>1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5</v>
          </cell>
          <cell r="K461">
            <v>3</v>
          </cell>
          <cell r="L461">
            <v>7</v>
          </cell>
          <cell r="M461">
            <v>5</v>
          </cell>
          <cell r="N461">
            <v>4</v>
          </cell>
          <cell r="O461">
            <v>0</v>
          </cell>
          <cell r="P461">
            <v>6</v>
          </cell>
          <cell r="Q461">
            <v>0</v>
          </cell>
          <cell r="R461">
            <v>0</v>
          </cell>
        </row>
        <row r="462">
          <cell r="A462" t="str">
            <v>2016:2:2:7:XINPU_S</v>
          </cell>
          <cell r="B462" t="str">
            <v>+886965113871</v>
          </cell>
          <cell r="C462">
            <v>0</v>
          </cell>
          <cell r="D462">
            <v>1</v>
          </cell>
          <cell r="E462">
            <v>2</v>
          </cell>
          <cell r="F462">
            <v>2</v>
          </cell>
          <cell r="G462">
            <v>0</v>
          </cell>
          <cell r="H462">
            <v>0</v>
          </cell>
          <cell r="I462">
            <v>0</v>
          </cell>
          <cell r="J462">
            <v>5</v>
          </cell>
          <cell r="K462">
            <v>0</v>
          </cell>
          <cell r="L462">
            <v>4</v>
          </cell>
          <cell r="M462">
            <v>3</v>
          </cell>
          <cell r="N462">
            <v>0</v>
          </cell>
          <cell r="O462">
            <v>1</v>
          </cell>
          <cell r="P462">
            <v>3</v>
          </cell>
          <cell r="Q462">
            <v>2</v>
          </cell>
          <cell r="R462">
            <v>0</v>
          </cell>
        </row>
        <row r="463">
          <cell r="A463" t="str">
            <v>2016:2:2:7:XINZHU_1_E</v>
          </cell>
          <cell r="B463" t="str">
            <v>+886972576526</v>
          </cell>
          <cell r="C463">
            <v>0</v>
          </cell>
          <cell r="D463">
            <v>0</v>
          </cell>
          <cell r="E463">
            <v>1</v>
          </cell>
          <cell r="F463">
            <v>2</v>
          </cell>
          <cell r="G463">
            <v>0</v>
          </cell>
          <cell r="H463">
            <v>0</v>
          </cell>
          <cell r="I463">
            <v>0</v>
          </cell>
          <cell r="J463">
            <v>3</v>
          </cell>
          <cell r="K463">
            <v>2</v>
          </cell>
          <cell r="L463">
            <v>3</v>
          </cell>
          <cell r="M463">
            <v>7</v>
          </cell>
          <cell r="N463">
            <v>4</v>
          </cell>
          <cell r="O463">
            <v>0</v>
          </cell>
          <cell r="P463">
            <v>2</v>
          </cell>
          <cell r="Q463">
            <v>0</v>
          </cell>
          <cell r="R463">
            <v>0</v>
          </cell>
        </row>
        <row r="464">
          <cell r="A464" t="str">
            <v>2016:2:2:7:XINZHU_1_S</v>
          </cell>
          <cell r="B464" t="str">
            <v>+886972576569</v>
          </cell>
          <cell r="C464">
            <v>0</v>
          </cell>
          <cell r="D464">
            <v>1</v>
          </cell>
          <cell r="E464">
            <v>1</v>
          </cell>
          <cell r="F464">
            <v>0</v>
          </cell>
          <cell r="G464">
            <v>1</v>
          </cell>
          <cell r="H464">
            <v>0</v>
          </cell>
          <cell r="I464">
            <v>0</v>
          </cell>
          <cell r="J464">
            <v>5</v>
          </cell>
          <cell r="K464">
            <v>3</v>
          </cell>
          <cell r="L464">
            <v>4</v>
          </cell>
          <cell r="M464">
            <v>13</v>
          </cell>
          <cell r="N464">
            <v>8</v>
          </cell>
          <cell r="O464">
            <v>0</v>
          </cell>
          <cell r="P464">
            <v>6</v>
          </cell>
          <cell r="Q464">
            <v>1</v>
          </cell>
          <cell r="R464">
            <v>0</v>
          </cell>
        </row>
        <row r="465">
          <cell r="A465" t="str">
            <v>2016:2:2:7:XINZHU_3_E</v>
          </cell>
          <cell r="B465" t="str">
            <v>+886972576563</v>
          </cell>
          <cell r="C465">
            <v>0</v>
          </cell>
          <cell r="D465">
            <v>1</v>
          </cell>
          <cell r="E465">
            <v>3</v>
          </cell>
          <cell r="F465">
            <v>3</v>
          </cell>
          <cell r="G465">
            <v>0</v>
          </cell>
          <cell r="H465">
            <v>0</v>
          </cell>
          <cell r="I465">
            <v>0</v>
          </cell>
          <cell r="J465">
            <v>7</v>
          </cell>
          <cell r="K465">
            <v>2</v>
          </cell>
          <cell r="L465">
            <v>2</v>
          </cell>
          <cell r="M465">
            <v>10</v>
          </cell>
          <cell r="N465">
            <v>3</v>
          </cell>
          <cell r="O465">
            <v>1</v>
          </cell>
          <cell r="P465">
            <v>5</v>
          </cell>
          <cell r="Q465">
            <v>1</v>
          </cell>
          <cell r="R465">
            <v>0</v>
          </cell>
        </row>
        <row r="466">
          <cell r="A466" t="str">
            <v>2016:2:2:7:XINZHU_3_S</v>
          </cell>
          <cell r="B466" t="str">
            <v>+886963660292</v>
          </cell>
          <cell r="C466">
            <v>0</v>
          </cell>
          <cell r="D466">
            <v>0</v>
          </cell>
          <cell r="E466">
            <v>0</v>
          </cell>
          <cell r="F466">
            <v>4</v>
          </cell>
          <cell r="G466">
            <v>0</v>
          </cell>
          <cell r="H466">
            <v>0</v>
          </cell>
          <cell r="I466">
            <v>0</v>
          </cell>
          <cell r="J466">
            <v>5</v>
          </cell>
          <cell r="K466">
            <v>2</v>
          </cell>
          <cell r="L466">
            <v>1</v>
          </cell>
          <cell r="M466">
            <v>18</v>
          </cell>
          <cell r="N466">
            <v>5</v>
          </cell>
          <cell r="O466">
            <v>0</v>
          </cell>
          <cell r="P466">
            <v>2</v>
          </cell>
          <cell r="Q466">
            <v>2</v>
          </cell>
          <cell r="R466">
            <v>0</v>
          </cell>
        </row>
        <row r="467">
          <cell r="A467" t="str">
            <v>2016:2:2:7:XIZHI_A_E</v>
          </cell>
          <cell r="B467" t="str">
            <v>+886972576509</v>
          </cell>
          <cell r="C467">
            <v>0</v>
          </cell>
          <cell r="D467">
            <v>0</v>
          </cell>
          <cell r="E467">
            <v>1</v>
          </cell>
          <cell r="F467">
            <v>1</v>
          </cell>
          <cell r="G467">
            <v>0</v>
          </cell>
          <cell r="H467">
            <v>0</v>
          </cell>
          <cell r="I467">
            <v>0</v>
          </cell>
          <cell r="J467">
            <v>4</v>
          </cell>
          <cell r="K467">
            <v>1</v>
          </cell>
          <cell r="L467">
            <v>6</v>
          </cell>
          <cell r="M467">
            <v>8</v>
          </cell>
          <cell r="N467">
            <v>3</v>
          </cell>
          <cell r="O467">
            <v>0</v>
          </cell>
          <cell r="P467">
            <v>3</v>
          </cell>
          <cell r="Q467">
            <v>0</v>
          </cell>
          <cell r="R467">
            <v>0</v>
          </cell>
        </row>
        <row r="468">
          <cell r="A468" t="str">
            <v>2016:2:2:7:XIZHI_B_E</v>
          </cell>
          <cell r="B468" t="str">
            <v>+886972576156</v>
          </cell>
          <cell r="C468">
            <v>0</v>
          </cell>
          <cell r="D468">
            <v>0</v>
          </cell>
          <cell r="E468">
            <v>1</v>
          </cell>
          <cell r="F468">
            <v>3</v>
          </cell>
          <cell r="G468">
            <v>0</v>
          </cell>
          <cell r="H468">
            <v>0</v>
          </cell>
          <cell r="I468">
            <v>0</v>
          </cell>
          <cell r="J468">
            <v>5</v>
          </cell>
          <cell r="K468">
            <v>1</v>
          </cell>
          <cell r="L468">
            <v>4</v>
          </cell>
          <cell r="M468">
            <v>14</v>
          </cell>
          <cell r="N468">
            <v>5</v>
          </cell>
          <cell r="O468">
            <v>0</v>
          </cell>
          <cell r="P468">
            <v>1</v>
          </cell>
          <cell r="Q468">
            <v>0</v>
          </cell>
          <cell r="R468">
            <v>0</v>
          </cell>
        </row>
        <row r="469">
          <cell r="A469" t="str">
            <v>2016:2:2:7:XIZHI_S</v>
          </cell>
          <cell r="B469" t="str">
            <v>+886963873617</v>
          </cell>
          <cell r="C469">
            <v>0</v>
          </cell>
          <cell r="D469">
            <v>1</v>
          </cell>
          <cell r="E469">
            <v>0</v>
          </cell>
          <cell r="F469">
            <v>1</v>
          </cell>
          <cell r="G469">
            <v>1</v>
          </cell>
          <cell r="H469">
            <v>0</v>
          </cell>
          <cell r="I469">
            <v>0</v>
          </cell>
          <cell r="J469">
            <v>6</v>
          </cell>
          <cell r="K469">
            <v>1</v>
          </cell>
          <cell r="L469">
            <v>4</v>
          </cell>
          <cell r="M469">
            <v>19</v>
          </cell>
          <cell r="N469">
            <v>5</v>
          </cell>
          <cell r="O469">
            <v>0</v>
          </cell>
          <cell r="P469">
            <v>3</v>
          </cell>
          <cell r="Q469">
            <v>3</v>
          </cell>
          <cell r="R469">
            <v>0</v>
          </cell>
        </row>
        <row r="470">
          <cell r="A470" t="str">
            <v>2016:2:2:7:YILAN_E</v>
          </cell>
          <cell r="B470" t="str">
            <v>+886972576558</v>
          </cell>
          <cell r="C470">
            <v>0</v>
          </cell>
          <cell r="D470">
            <v>0</v>
          </cell>
          <cell r="E470">
            <v>1</v>
          </cell>
          <cell r="F470">
            <v>1</v>
          </cell>
          <cell r="G470">
            <v>0</v>
          </cell>
          <cell r="H470">
            <v>0</v>
          </cell>
          <cell r="I470">
            <v>0</v>
          </cell>
          <cell r="J470">
            <v>4</v>
          </cell>
          <cell r="K470">
            <v>0</v>
          </cell>
          <cell r="L470">
            <v>2</v>
          </cell>
          <cell r="M470">
            <v>19</v>
          </cell>
          <cell r="N470">
            <v>2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A471" t="str">
            <v>2016:2:2:7:YILAN_S</v>
          </cell>
          <cell r="B471" t="str">
            <v>+886963917157</v>
          </cell>
          <cell r="C471">
            <v>0</v>
          </cell>
          <cell r="D471">
            <v>0</v>
          </cell>
          <cell r="E471">
            <v>1</v>
          </cell>
          <cell r="F471">
            <v>1</v>
          </cell>
          <cell r="G471">
            <v>0</v>
          </cell>
          <cell r="H471">
            <v>0</v>
          </cell>
          <cell r="I471">
            <v>0</v>
          </cell>
          <cell r="J471">
            <v>2</v>
          </cell>
          <cell r="K471">
            <v>2</v>
          </cell>
          <cell r="L471">
            <v>3</v>
          </cell>
          <cell r="M471">
            <v>13</v>
          </cell>
          <cell r="N471">
            <v>5</v>
          </cell>
          <cell r="O471">
            <v>0</v>
          </cell>
          <cell r="P471">
            <v>2</v>
          </cell>
          <cell r="Q471">
            <v>0</v>
          </cell>
          <cell r="R471">
            <v>0</v>
          </cell>
        </row>
        <row r="472">
          <cell r="A472" t="str">
            <v>2016:2:2:7:YONGHE_S</v>
          </cell>
          <cell r="B472" t="str">
            <v>+886972576513</v>
          </cell>
          <cell r="C472">
            <v>0</v>
          </cell>
          <cell r="D472">
            <v>0</v>
          </cell>
          <cell r="E472">
            <v>3</v>
          </cell>
          <cell r="F472">
            <v>2</v>
          </cell>
          <cell r="G472">
            <v>0</v>
          </cell>
          <cell r="H472">
            <v>0</v>
          </cell>
          <cell r="I472">
            <v>0</v>
          </cell>
          <cell r="J472">
            <v>8</v>
          </cell>
          <cell r="K472">
            <v>7</v>
          </cell>
          <cell r="L472">
            <v>10</v>
          </cell>
          <cell r="M472">
            <v>31</v>
          </cell>
          <cell r="N472">
            <v>13</v>
          </cell>
          <cell r="O472">
            <v>0</v>
          </cell>
          <cell r="P472">
            <v>7</v>
          </cell>
          <cell r="Q472">
            <v>3</v>
          </cell>
          <cell r="R472">
            <v>0</v>
          </cell>
        </row>
        <row r="473">
          <cell r="A473" t="str">
            <v>2016:2:2:7:YULI_E</v>
          </cell>
          <cell r="B473" t="str">
            <v>+886972576594</v>
          </cell>
          <cell r="C473">
            <v>0</v>
          </cell>
          <cell r="D473">
            <v>0</v>
          </cell>
          <cell r="E473">
            <v>3</v>
          </cell>
          <cell r="F473">
            <v>2</v>
          </cell>
          <cell r="G473">
            <v>0</v>
          </cell>
          <cell r="H473">
            <v>0</v>
          </cell>
          <cell r="I473">
            <v>0</v>
          </cell>
          <cell r="J473">
            <v>6</v>
          </cell>
          <cell r="K473">
            <v>1</v>
          </cell>
          <cell r="L473">
            <v>2</v>
          </cell>
          <cell r="M473">
            <v>13</v>
          </cell>
          <cell r="N473">
            <v>6</v>
          </cell>
          <cell r="O473">
            <v>0</v>
          </cell>
          <cell r="P473">
            <v>4</v>
          </cell>
          <cell r="Q473">
            <v>2</v>
          </cell>
          <cell r="R473">
            <v>0</v>
          </cell>
        </row>
        <row r="474">
          <cell r="A474" t="str">
            <v>2016:2:2:7:YULI_S</v>
          </cell>
          <cell r="B474" t="str">
            <v>+886972576538</v>
          </cell>
          <cell r="C474">
            <v>0</v>
          </cell>
          <cell r="D474">
            <v>0</v>
          </cell>
          <cell r="E474">
            <v>1</v>
          </cell>
          <cell r="F474">
            <v>3</v>
          </cell>
          <cell r="G474">
            <v>0</v>
          </cell>
          <cell r="H474">
            <v>0</v>
          </cell>
          <cell r="I474">
            <v>0</v>
          </cell>
          <cell r="J474">
            <v>4</v>
          </cell>
          <cell r="K474">
            <v>0</v>
          </cell>
          <cell r="L474">
            <v>2</v>
          </cell>
          <cell r="M474">
            <v>10</v>
          </cell>
          <cell r="N474">
            <v>7</v>
          </cell>
          <cell r="O474">
            <v>0</v>
          </cell>
          <cell r="P474">
            <v>5</v>
          </cell>
          <cell r="Q474">
            <v>1</v>
          </cell>
          <cell r="R474">
            <v>0</v>
          </cell>
        </row>
        <row r="475">
          <cell r="A475" t="str">
            <v>2016:2:2:7:ZHONGHE_1_E</v>
          </cell>
          <cell r="B475" t="str">
            <v>+886972576514</v>
          </cell>
          <cell r="C475">
            <v>0</v>
          </cell>
          <cell r="D475">
            <v>0</v>
          </cell>
          <cell r="E475">
            <v>1</v>
          </cell>
          <cell r="F475">
            <v>1</v>
          </cell>
          <cell r="G475">
            <v>0</v>
          </cell>
          <cell r="H475">
            <v>0</v>
          </cell>
          <cell r="I475">
            <v>0</v>
          </cell>
          <cell r="J475">
            <v>6</v>
          </cell>
          <cell r="K475">
            <v>1</v>
          </cell>
          <cell r="L475">
            <v>7</v>
          </cell>
          <cell r="M475">
            <v>6</v>
          </cell>
          <cell r="N475">
            <v>6</v>
          </cell>
          <cell r="O475">
            <v>0</v>
          </cell>
          <cell r="P475">
            <v>5</v>
          </cell>
          <cell r="Q475">
            <v>3</v>
          </cell>
          <cell r="R475">
            <v>0</v>
          </cell>
        </row>
        <row r="476">
          <cell r="A476" t="str">
            <v>2016:2:2:7:ZHONGHE_2_E</v>
          </cell>
          <cell r="B476" t="str">
            <v>+886972576511</v>
          </cell>
          <cell r="C476">
            <v>0</v>
          </cell>
          <cell r="D476">
            <v>0</v>
          </cell>
          <cell r="E476">
            <v>4</v>
          </cell>
          <cell r="F476">
            <v>1</v>
          </cell>
          <cell r="G476">
            <v>0</v>
          </cell>
          <cell r="H476">
            <v>0</v>
          </cell>
          <cell r="I476">
            <v>0</v>
          </cell>
          <cell r="J476">
            <v>5</v>
          </cell>
          <cell r="K476">
            <v>3</v>
          </cell>
          <cell r="L476">
            <v>4</v>
          </cell>
          <cell r="M476">
            <v>13</v>
          </cell>
          <cell r="N476">
            <v>5</v>
          </cell>
          <cell r="O476">
            <v>1</v>
          </cell>
          <cell r="P476">
            <v>5</v>
          </cell>
          <cell r="Q476">
            <v>1</v>
          </cell>
          <cell r="R476">
            <v>0</v>
          </cell>
        </row>
        <row r="477">
          <cell r="A477" t="str">
            <v>2016:2:2:7:ZHONGHE_2_S</v>
          </cell>
          <cell r="B477" t="str">
            <v>+886963535582</v>
          </cell>
          <cell r="C477">
            <v>0</v>
          </cell>
          <cell r="D477">
            <v>0</v>
          </cell>
          <cell r="E477">
            <v>4</v>
          </cell>
          <cell r="F477">
            <v>4</v>
          </cell>
          <cell r="G477">
            <v>0</v>
          </cell>
          <cell r="H477">
            <v>0</v>
          </cell>
          <cell r="I477">
            <v>0</v>
          </cell>
          <cell r="J477">
            <v>13</v>
          </cell>
          <cell r="K477">
            <v>2</v>
          </cell>
          <cell r="L477">
            <v>10</v>
          </cell>
          <cell r="M477">
            <v>7</v>
          </cell>
          <cell r="N477">
            <v>6</v>
          </cell>
          <cell r="O477">
            <v>0</v>
          </cell>
          <cell r="P477">
            <v>4</v>
          </cell>
          <cell r="Q477">
            <v>4</v>
          </cell>
          <cell r="R477">
            <v>0</v>
          </cell>
        </row>
        <row r="478">
          <cell r="A478" t="str">
            <v>2016:2:2:7:ZHONGLI_1_E</v>
          </cell>
          <cell r="B478" t="str">
            <v>+886972576568</v>
          </cell>
          <cell r="C478">
            <v>0</v>
          </cell>
          <cell r="D478">
            <v>0</v>
          </cell>
          <cell r="E478">
            <v>2</v>
          </cell>
          <cell r="F478">
            <v>2</v>
          </cell>
          <cell r="G478">
            <v>0</v>
          </cell>
          <cell r="H478">
            <v>0</v>
          </cell>
          <cell r="I478">
            <v>0</v>
          </cell>
          <cell r="J478">
            <v>13</v>
          </cell>
          <cell r="K478">
            <v>0</v>
          </cell>
          <cell r="L478">
            <v>3</v>
          </cell>
          <cell r="M478">
            <v>3</v>
          </cell>
          <cell r="N478">
            <v>5</v>
          </cell>
          <cell r="O478">
            <v>0</v>
          </cell>
          <cell r="P478">
            <v>4</v>
          </cell>
          <cell r="Q478">
            <v>1</v>
          </cell>
          <cell r="R478">
            <v>0</v>
          </cell>
        </row>
        <row r="479">
          <cell r="A479" t="str">
            <v>2016:2:2:7:ZHONGLI_1_S</v>
          </cell>
          <cell r="B479" t="str">
            <v>+886972576581</v>
          </cell>
          <cell r="C479">
            <v>0</v>
          </cell>
          <cell r="D479">
            <v>0</v>
          </cell>
          <cell r="E479">
            <v>0</v>
          </cell>
          <cell r="F479">
            <v>1</v>
          </cell>
          <cell r="G479">
            <v>0</v>
          </cell>
          <cell r="H479">
            <v>0</v>
          </cell>
          <cell r="I479">
            <v>0</v>
          </cell>
          <cell r="J479">
            <v>2</v>
          </cell>
          <cell r="K479">
            <v>2</v>
          </cell>
          <cell r="L479">
            <v>2</v>
          </cell>
          <cell r="M479">
            <v>11</v>
          </cell>
          <cell r="N479">
            <v>7</v>
          </cell>
          <cell r="O479">
            <v>1</v>
          </cell>
          <cell r="P479">
            <v>2</v>
          </cell>
          <cell r="Q479">
            <v>1</v>
          </cell>
          <cell r="R479">
            <v>0</v>
          </cell>
        </row>
        <row r="480">
          <cell r="A480" t="str">
            <v>2016:2:2:7:ZHONGLI_2_E</v>
          </cell>
          <cell r="B480" t="str">
            <v>+886972576584</v>
          </cell>
          <cell r="C480">
            <v>0</v>
          </cell>
          <cell r="D480">
            <v>0</v>
          </cell>
          <cell r="E480">
            <v>0</v>
          </cell>
          <cell r="F480">
            <v>2</v>
          </cell>
          <cell r="G480">
            <v>0</v>
          </cell>
          <cell r="H480">
            <v>0</v>
          </cell>
          <cell r="I480">
            <v>0</v>
          </cell>
          <cell r="J480">
            <v>3</v>
          </cell>
          <cell r="K480">
            <v>1</v>
          </cell>
          <cell r="L480">
            <v>5</v>
          </cell>
          <cell r="M480">
            <v>6</v>
          </cell>
          <cell r="N480">
            <v>2</v>
          </cell>
          <cell r="O480">
            <v>0</v>
          </cell>
          <cell r="P480">
            <v>2</v>
          </cell>
          <cell r="Q480">
            <v>0</v>
          </cell>
          <cell r="R480">
            <v>0</v>
          </cell>
        </row>
        <row r="481">
          <cell r="A481" t="str">
            <v>2016:2:2:7:ZHUBEI_1_S</v>
          </cell>
          <cell r="B481" t="str">
            <v>+886972576574</v>
          </cell>
          <cell r="C481">
            <v>0</v>
          </cell>
          <cell r="D481">
            <v>1</v>
          </cell>
          <cell r="E481">
            <v>1</v>
          </cell>
          <cell r="F481">
            <v>3</v>
          </cell>
          <cell r="G481">
            <v>0</v>
          </cell>
          <cell r="H481">
            <v>0</v>
          </cell>
          <cell r="I481">
            <v>0</v>
          </cell>
          <cell r="J481">
            <v>5</v>
          </cell>
          <cell r="K481">
            <v>1</v>
          </cell>
          <cell r="L481">
            <v>3</v>
          </cell>
          <cell r="M481">
            <v>7</v>
          </cell>
          <cell r="N481">
            <v>5</v>
          </cell>
          <cell r="O481">
            <v>0</v>
          </cell>
          <cell r="P481">
            <v>1</v>
          </cell>
          <cell r="Q481">
            <v>2</v>
          </cell>
          <cell r="R481">
            <v>0</v>
          </cell>
        </row>
        <row r="482">
          <cell r="A482" t="str">
            <v>2016:2:2:7:ZHUBEI_2_E</v>
          </cell>
          <cell r="B482" t="str">
            <v>+886972576583</v>
          </cell>
          <cell r="C482">
            <v>0</v>
          </cell>
          <cell r="D482">
            <v>1</v>
          </cell>
          <cell r="E482">
            <v>0</v>
          </cell>
          <cell r="F482">
            <v>1</v>
          </cell>
          <cell r="G482">
            <v>0</v>
          </cell>
          <cell r="H482">
            <v>0</v>
          </cell>
          <cell r="I482">
            <v>0</v>
          </cell>
          <cell r="J482">
            <v>2</v>
          </cell>
          <cell r="K482">
            <v>1</v>
          </cell>
          <cell r="L482">
            <v>6</v>
          </cell>
          <cell r="M482">
            <v>7</v>
          </cell>
          <cell r="N482">
            <v>1</v>
          </cell>
          <cell r="O482">
            <v>0</v>
          </cell>
          <cell r="P482">
            <v>4</v>
          </cell>
          <cell r="Q482">
            <v>2</v>
          </cell>
          <cell r="R482">
            <v>1</v>
          </cell>
        </row>
        <row r="483">
          <cell r="A483" t="str">
            <v>2016:2:2:7:ZHUBEI_2_S</v>
          </cell>
          <cell r="B483" t="str">
            <v>+886972576540</v>
          </cell>
          <cell r="C483">
            <v>1</v>
          </cell>
          <cell r="D483">
            <v>0</v>
          </cell>
          <cell r="E483">
            <v>0</v>
          </cell>
          <cell r="F483">
            <v>1</v>
          </cell>
          <cell r="G483">
            <v>1</v>
          </cell>
          <cell r="H483">
            <v>0</v>
          </cell>
          <cell r="I483">
            <v>0</v>
          </cell>
          <cell r="J483">
            <v>2</v>
          </cell>
          <cell r="K483">
            <v>0</v>
          </cell>
          <cell r="L483">
            <v>4</v>
          </cell>
          <cell r="M483">
            <v>6</v>
          </cell>
          <cell r="N483">
            <v>3</v>
          </cell>
          <cell r="O483">
            <v>1</v>
          </cell>
          <cell r="P483">
            <v>4</v>
          </cell>
          <cell r="Q483">
            <v>1</v>
          </cell>
          <cell r="R483">
            <v>0</v>
          </cell>
        </row>
        <row r="484">
          <cell r="A484" t="str">
            <v>2016:2:2:7:ZHUBEI_3_E</v>
          </cell>
          <cell r="B484" t="str">
            <v>+886972576582</v>
          </cell>
          <cell r="C484">
            <v>0</v>
          </cell>
          <cell r="D484">
            <v>0</v>
          </cell>
          <cell r="E484">
            <v>4</v>
          </cell>
          <cell r="F484">
            <v>4</v>
          </cell>
          <cell r="G484">
            <v>0</v>
          </cell>
          <cell r="H484">
            <v>0</v>
          </cell>
          <cell r="I484">
            <v>0</v>
          </cell>
          <cell r="J484">
            <v>8</v>
          </cell>
          <cell r="K484">
            <v>4</v>
          </cell>
          <cell r="L484">
            <v>4</v>
          </cell>
          <cell r="M484">
            <v>8</v>
          </cell>
          <cell r="N484">
            <v>2</v>
          </cell>
          <cell r="O484">
            <v>0</v>
          </cell>
          <cell r="P484">
            <v>2</v>
          </cell>
          <cell r="Q484">
            <v>1</v>
          </cell>
          <cell r="R484">
            <v>0</v>
          </cell>
        </row>
        <row r="485">
          <cell r="A485" t="str">
            <v>2016:2:2:7:ZHUDONG_E</v>
          </cell>
          <cell r="B485" t="str">
            <v>+886972576528</v>
          </cell>
          <cell r="C485">
            <v>0</v>
          </cell>
          <cell r="D485">
            <v>0</v>
          </cell>
          <cell r="E485">
            <v>0</v>
          </cell>
          <cell r="F485">
            <v>4</v>
          </cell>
          <cell r="G485">
            <v>0</v>
          </cell>
          <cell r="H485">
            <v>0</v>
          </cell>
          <cell r="I485">
            <v>0</v>
          </cell>
          <cell r="J485">
            <v>4</v>
          </cell>
          <cell r="K485">
            <v>2</v>
          </cell>
          <cell r="L485">
            <v>3</v>
          </cell>
          <cell r="M485">
            <v>4</v>
          </cell>
          <cell r="N485">
            <v>1</v>
          </cell>
          <cell r="O485">
            <v>1</v>
          </cell>
          <cell r="P485">
            <v>5</v>
          </cell>
          <cell r="Q485">
            <v>1</v>
          </cell>
          <cell r="R485">
            <v>0</v>
          </cell>
        </row>
        <row r="486">
          <cell r="A486" t="str">
            <v>2016:2:2:7:ZHUDONG_S</v>
          </cell>
          <cell r="B486" t="str">
            <v>+886912576094</v>
          </cell>
          <cell r="C486">
            <v>1</v>
          </cell>
          <cell r="D486">
            <v>0</v>
          </cell>
          <cell r="E486">
            <v>2</v>
          </cell>
          <cell r="F486">
            <v>0</v>
          </cell>
          <cell r="G486">
            <v>1</v>
          </cell>
          <cell r="H486">
            <v>0</v>
          </cell>
          <cell r="I486">
            <v>0</v>
          </cell>
          <cell r="J486">
            <v>3</v>
          </cell>
          <cell r="K486">
            <v>1</v>
          </cell>
          <cell r="L486">
            <v>14</v>
          </cell>
          <cell r="M486">
            <v>6</v>
          </cell>
          <cell r="N486">
            <v>2</v>
          </cell>
          <cell r="O486">
            <v>1</v>
          </cell>
          <cell r="P486">
            <v>6</v>
          </cell>
          <cell r="Q486">
            <v>3</v>
          </cell>
          <cell r="R486">
            <v>0</v>
          </cell>
        </row>
        <row r="487">
          <cell r="A487" t="str">
            <v>2016:2:2:7:ZHUNAN_E</v>
          </cell>
          <cell r="B487" t="str">
            <v>+886963761862</v>
          </cell>
          <cell r="C487">
            <v>0</v>
          </cell>
          <cell r="D487">
            <v>0</v>
          </cell>
          <cell r="E487">
            <v>1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2</v>
          </cell>
          <cell r="K487">
            <v>0</v>
          </cell>
          <cell r="L487">
            <v>6</v>
          </cell>
          <cell r="M487">
            <v>11</v>
          </cell>
          <cell r="N487">
            <v>3</v>
          </cell>
          <cell r="O487">
            <v>0</v>
          </cell>
          <cell r="P487">
            <v>5</v>
          </cell>
          <cell r="Q487">
            <v>0</v>
          </cell>
          <cell r="R487">
            <v>0</v>
          </cell>
        </row>
        <row r="488">
          <cell r="A488" t="str">
            <v>2016:2:2:7:ZHUNAN_S</v>
          </cell>
          <cell r="B488" t="str">
            <v>+886972576155</v>
          </cell>
          <cell r="C488">
            <v>0</v>
          </cell>
          <cell r="D488">
            <v>1</v>
          </cell>
          <cell r="E488">
            <v>0</v>
          </cell>
          <cell r="F488">
            <v>0</v>
          </cell>
          <cell r="G488">
            <v>1</v>
          </cell>
          <cell r="H488">
            <v>1</v>
          </cell>
          <cell r="I488">
            <v>1</v>
          </cell>
          <cell r="J488">
            <v>1</v>
          </cell>
          <cell r="K488">
            <v>2</v>
          </cell>
          <cell r="L488">
            <v>8</v>
          </cell>
          <cell r="M488">
            <v>8</v>
          </cell>
          <cell r="N488">
            <v>3</v>
          </cell>
          <cell r="O488">
            <v>3</v>
          </cell>
          <cell r="P488">
            <v>5</v>
          </cell>
          <cell r="Q488">
            <v>0</v>
          </cell>
          <cell r="R488">
            <v>0</v>
          </cell>
        </row>
      </sheetData>
      <sheetData sheetId="2">
        <row r="1">
          <cell r="C1" t="str">
            <v>A</v>
          </cell>
          <cell r="D1" t="str">
            <v>B</v>
          </cell>
          <cell r="E1" t="str">
            <v>C</v>
          </cell>
          <cell r="F1" t="str">
            <v>D</v>
          </cell>
          <cell r="G1" t="str">
            <v>NEXTWEEKBAP</v>
          </cell>
          <cell r="H1" t="str">
            <v>BAP</v>
          </cell>
          <cell r="I1" t="str">
            <v>CONF</v>
          </cell>
          <cell r="J1" t="str">
            <v>BD</v>
          </cell>
          <cell r="K1" t="str">
            <v>SAC</v>
          </cell>
          <cell r="L1" t="str">
            <v>PK</v>
          </cell>
          <cell r="M1" t="str">
            <v>OL</v>
          </cell>
          <cell r="N1" t="str">
            <v>NIMISSFIND</v>
          </cell>
          <cell r="O1" t="str">
            <v>NIMEMREF</v>
          </cell>
          <cell r="P1" t="str">
            <v>RCLA</v>
          </cell>
          <cell r="Q1" t="str">
            <v>LAC</v>
          </cell>
          <cell r="R1" t="str">
            <v>RCT</v>
          </cell>
        </row>
        <row r="2">
          <cell r="A2" t="str">
            <v>2016:1:2:7:CENTRAL</v>
          </cell>
          <cell r="B2" t="str">
            <v>+886972576542</v>
          </cell>
          <cell r="C2">
            <v>3</v>
          </cell>
          <cell r="D2">
            <v>4</v>
          </cell>
          <cell r="E2">
            <v>11</v>
          </cell>
          <cell r="F2">
            <v>18</v>
          </cell>
          <cell r="G2">
            <v>1</v>
          </cell>
          <cell r="H2">
            <v>0</v>
          </cell>
          <cell r="I2">
            <v>0</v>
          </cell>
          <cell r="J2">
            <v>50</v>
          </cell>
          <cell r="K2">
            <v>0</v>
          </cell>
          <cell r="L2">
            <v>35</v>
          </cell>
          <cell r="M2">
            <v>85</v>
          </cell>
          <cell r="N2">
            <v>21</v>
          </cell>
          <cell r="O2">
            <v>0</v>
          </cell>
          <cell r="P2">
            <v>13</v>
          </cell>
          <cell r="Q2">
            <v>0</v>
          </cell>
          <cell r="R2">
            <v>1</v>
          </cell>
        </row>
        <row r="3">
          <cell r="A3" t="str">
            <v>2016:1:2:7:EAST</v>
          </cell>
          <cell r="B3" t="str">
            <v>+886972576520</v>
          </cell>
          <cell r="C3">
            <v>0</v>
          </cell>
          <cell r="D3">
            <v>2</v>
          </cell>
          <cell r="E3">
            <v>13</v>
          </cell>
          <cell r="F3">
            <v>28</v>
          </cell>
          <cell r="G3">
            <v>8</v>
          </cell>
          <cell r="H3">
            <v>1</v>
          </cell>
          <cell r="I3">
            <v>0</v>
          </cell>
          <cell r="J3">
            <v>59</v>
          </cell>
          <cell r="K3">
            <v>0</v>
          </cell>
          <cell r="L3">
            <v>53</v>
          </cell>
          <cell r="M3">
            <v>48</v>
          </cell>
          <cell r="N3">
            <v>18</v>
          </cell>
          <cell r="O3">
            <v>0</v>
          </cell>
          <cell r="P3">
            <v>28</v>
          </cell>
          <cell r="Q3">
            <v>0</v>
          </cell>
          <cell r="R3">
            <v>0</v>
          </cell>
        </row>
        <row r="4">
          <cell r="A4" t="str">
            <v>2016:1:2:7:HUALIAN</v>
          </cell>
          <cell r="B4" t="str">
            <v>+886972576536</v>
          </cell>
          <cell r="C4">
            <v>0</v>
          </cell>
          <cell r="D4">
            <v>1</v>
          </cell>
          <cell r="E4">
            <v>9</v>
          </cell>
          <cell r="F4">
            <v>11</v>
          </cell>
          <cell r="G4">
            <v>5</v>
          </cell>
          <cell r="H4">
            <v>0</v>
          </cell>
          <cell r="I4">
            <v>0</v>
          </cell>
          <cell r="J4">
            <v>25</v>
          </cell>
          <cell r="K4">
            <v>0</v>
          </cell>
          <cell r="L4">
            <v>18</v>
          </cell>
          <cell r="M4">
            <v>16</v>
          </cell>
          <cell r="N4">
            <v>14</v>
          </cell>
          <cell r="O4">
            <v>0</v>
          </cell>
          <cell r="P4">
            <v>12</v>
          </cell>
          <cell r="Q4">
            <v>0</v>
          </cell>
          <cell r="R4">
            <v>0</v>
          </cell>
        </row>
        <row r="5">
          <cell r="A5" t="str">
            <v>2016:1:2:7:NORTH</v>
          </cell>
          <cell r="B5" t="str">
            <v>+886972576546</v>
          </cell>
          <cell r="C5">
            <v>2</v>
          </cell>
          <cell r="D5">
            <v>2</v>
          </cell>
          <cell r="E5">
            <v>6</v>
          </cell>
          <cell r="F5">
            <v>18</v>
          </cell>
          <cell r="G5">
            <v>2</v>
          </cell>
          <cell r="H5">
            <v>0</v>
          </cell>
          <cell r="I5">
            <v>0</v>
          </cell>
          <cell r="J5">
            <v>32</v>
          </cell>
          <cell r="K5">
            <v>0</v>
          </cell>
          <cell r="L5">
            <v>23</v>
          </cell>
          <cell r="M5">
            <v>42</v>
          </cell>
          <cell r="N5">
            <v>18</v>
          </cell>
          <cell r="O5">
            <v>0</v>
          </cell>
          <cell r="P5">
            <v>13</v>
          </cell>
          <cell r="Q5">
            <v>0</v>
          </cell>
          <cell r="R5">
            <v>0</v>
          </cell>
        </row>
        <row r="6">
          <cell r="A6" t="str">
            <v>2016:1:2:7:OFFICE</v>
          </cell>
          <cell r="B6" t="str">
            <v>+886910358944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2</v>
          </cell>
          <cell r="M6">
            <v>5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2016:1:2:7:SOUTH</v>
          </cell>
          <cell r="B7" t="str">
            <v>+886972576529</v>
          </cell>
          <cell r="C7">
            <v>1</v>
          </cell>
          <cell r="D7">
            <v>1</v>
          </cell>
          <cell r="E7">
            <v>11</v>
          </cell>
          <cell r="F7">
            <v>33</v>
          </cell>
          <cell r="G7">
            <v>8</v>
          </cell>
          <cell r="H7">
            <v>8</v>
          </cell>
          <cell r="I7">
            <v>0</v>
          </cell>
          <cell r="J7">
            <v>55</v>
          </cell>
          <cell r="K7">
            <v>0</v>
          </cell>
          <cell r="L7">
            <v>45</v>
          </cell>
          <cell r="M7">
            <v>61</v>
          </cell>
          <cell r="N7">
            <v>28</v>
          </cell>
          <cell r="O7">
            <v>0</v>
          </cell>
          <cell r="P7">
            <v>13</v>
          </cell>
          <cell r="Q7">
            <v>0</v>
          </cell>
          <cell r="R7">
            <v>0</v>
          </cell>
        </row>
        <row r="8">
          <cell r="A8" t="str">
            <v>2016:1:2:7:TAIDONG</v>
          </cell>
          <cell r="B8" t="str">
            <v>+886972576519</v>
          </cell>
          <cell r="C8">
            <v>1</v>
          </cell>
          <cell r="D8">
            <v>0</v>
          </cell>
          <cell r="E8">
            <v>13</v>
          </cell>
          <cell r="F8">
            <v>27</v>
          </cell>
          <cell r="G8">
            <v>1</v>
          </cell>
          <cell r="H8">
            <v>0</v>
          </cell>
          <cell r="I8">
            <v>0</v>
          </cell>
          <cell r="J8">
            <v>48</v>
          </cell>
          <cell r="K8">
            <v>0</v>
          </cell>
          <cell r="L8">
            <v>25</v>
          </cell>
          <cell r="M8">
            <v>42</v>
          </cell>
          <cell r="N8">
            <v>13</v>
          </cell>
          <cell r="O8">
            <v>0</v>
          </cell>
          <cell r="P8">
            <v>8</v>
          </cell>
          <cell r="Q8">
            <v>0</v>
          </cell>
          <cell r="R8">
            <v>0</v>
          </cell>
        </row>
        <row r="9">
          <cell r="A9" t="str">
            <v>2016:1:2:7:TAOYUAN</v>
          </cell>
          <cell r="B9" t="str">
            <v>+886912576044</v>
          </cell>
          <cell r="C9">
            <v>2</v>
          </cell>
          <cell r="D9">
            <v>3</v>
          </cell>
          <cell r="E9">
            <v>15</v>
          </cell>
          <cell r="F9">
            <v>35</v>
          </cell>
          <cell r="G9">
            <v>6</v>
          </cell>
          <cell r="H9">
            <v>1</v>
          </cell>
          <cell r="I9">
            <v>0</v>
          </cell>
          <cell r="J9">
            <v>84</v>
          </cell>
          <cell r="K9">
            <v>0</v>
          </cell>
          <cell r="L9">
            <v>52</v>
          </cell>
          <cell r="M9">
            <v>68</v>
          </cell>
          <cell r="N9">
            <v>35</v>
          </cell>
          <cell r="O9">
            <v>0</v>
          </cell>
          <cell r="P9">
            <v>25</v>
          </cell>
          <cell r="Q9">
            <v>0</v>
          </cell>
          <cell r="R9">
            <v>0</v>
          </cell>
        </row>
        <row r="10">
          <cell r="A10" t="str">
            <v>2016:1:2:7:WEST</v>
          </cell>
          <cell r="B10" t="str">
            <v>+886972961085</v>
          </cell>
          <cell r="C10">
            <v>1</v>
          </cell>
          <cell r="D10">
            <v>5</v>
          </cell>
          <cell r="E10">
            <v>9</v>
          </cell>
          <cell r="F10">
            <v>19</v>
          </cell>
          <cell r="G10">
            <v>4</v>
          </cell>
          <cell r="H10">
            <v>0</v>
          </cell>
          <cell r="I10">
            <v>0</v>
          </cell>
          <cell r="J10">
            <v>40</v>
          </cell>
          <cell r="K10">
            <v>0</v>
          </cell>
          <cell r="L10">
            <v>47</v>
          </cell>
          <cell r="M10">
            <v>68</v>
          </cell>
          <cell r="N10">
            <v>18</v>
          </cell>
          <cell r="O10">
            <v>0</v>
          </cell>
          <cell r="P10">
            <v>21</v>
          </cell>
          <cell r="Q10">
            <v>0</v>
          </cell>
          <cell r="R10">
            <v>0</v>
          </cell>
        </row>
        <row r="11">
          <cell r="A11" t="str">
            <v>2016:1:2:7:XINZHU</v>
          </cell>
          <cell r="B11" t="str">
            <v>+886972576526</v>
          </cell>
          <cell r="C11">
            <v>8</v>
          </cell>
          <cell r="D11">
            <v>2</v>
          </cell>
          <cell r="E11">
            <v>14</v>
          </cell>
          <cell r="F11">
            <v>20</v>
          </cell>
          <cell r="G11">
            <v>3</v>
          </cell>
          <cell r="H11">
            <v>0</v>
          </cell>
          <cell r="I11">
            <v>0</v>
          </cell>
          <cell r="J11">
            <v>53</v>
          </cell>
          <cell r="K11">
            <v>0</v>
          </cell>
          <cell r="L11">
            <v>45</v>
          </cell>
          <cell r="M11">
            <v>57</v>
          </cell>
          <cell r="N11">
            <v>29</v>
          </cell>
          <cell r="O11">
            <v>0</v>
          </cell>
          <cell r="P11">
            <v>22</v>
          </cell>
          <cell r="Q11">
            <v>0</v>
          </cell>
          <cell r="R11">
            <v>0</v>
          </cell>
        </row>
        <row r="12">
          <cell r="A12" t="str">
            <v>2016:1:2:7:ZHUNAN</v>
          </cell>
          <cell r="B12" t="str">
            <v>+886963537337</v>
          </cell>
          <cell r="C12">
            <v>1</v>
          </cell>
          <cell r="D12">
            <v>2</v>
          </cell>
          <cell r="E12">
            <v>6</v>
          </cell>
          <cell r="F12">
            <v>15</v>
          </cell>
          <cell r="G12">
            <v>4</v>
          </cell>
          <cell r="H12">
            <v>0</v>
          </cell>
          <cell r="I12">
            <v>0</v>
          </cell>
          <cell r="J12">
            <v>32</v>
          </cell>
          <cell r="K12">
            <v>0</v>
          </cell>
          <cell r="L12">
            <v>28</v>
          </cell>
          <cell r="M12">
            <v>37</v>
          </cell>
          <cell r="N12">
            <v>20</v>
          </cell>
          <cell r="O12">
            <v>0</v>
          </cell>
          <cell r="P12">
            <v>13</v>
          </cell>
          <cell r="Q12">
            <v>0</v>
          </cell>
          <cell r="R12">
            <v>0</v>
          </cell>
        </row>
        <row r="13">
          <cell r="A13" t="str">
            <v>2016:1:4:7:CENTRAL</v>
          </cell>
          <cell r="B13" t="str">
            <v>+886972576542</v>
          </cell>
          <cell r="C13">
            <v>4</v>
          </cell>
          <cell r="D13">
            <v>2</v>
          </cell>
          <cell r="E13">
            <v>11</v>
          </cell>
          <cell r="F13">
            <v>20</v>
          </cell>
          <cell r="G13">
            <v>6</v>
          </cell>
          <cell r="H13">
            <v>0</v>
          </cell>
          <cell r="I13">
            <v>0</v>
          </cell>
          <cell r="J13">
            <v>47</v>
          </cell>
          <cell r="K13">
            <v>8</v>
          </cell>
          <cell r="L13">
            <v>66</v>
          </cell>
          <cell r="M13">
            <v>146</v>
          </cell>
          <cell r="N13">
            <v>40</v>
          </cell>
          <cell r="O13">
            <v>0</v>
          </cell>
          <cell r="P13">
            <v>29</v>
          </cell>
          <cell r="Q13">
            <v>5</v>
          </cell>
          <cell r="R13">
            <v>1</v>
          </cell>
        </row>
        <row r="14">
          <cell r="A14" t="str">
            <v>2016:1:4:7:EAST</v>
          </cell>
          <cell r="B14" t="str">
            <v>+886972576520</v>
          </cell>
          <cell r="C14">
            <v>0</v>
          </cell>
          <cell r="D14">
            <v>2</v>
          </cell>
          <cell r="E14">
            <v>16</v>
          </cell>
          <cell r="F14">
            <v>33</v>
          </cell>
          <cell r="G14">
            <v>18</v>
          </cell>
          <cell r="H14">
            <v>1</v>
          </cell>
          <cell r="I14">
            <v>1</v>
          </cell>
          <cell r="J14">
            <v>66</v>
          </cell>
          <cell r="K14">
            <v>27</v>
          </cell>
          <cell r="L14">
            <v>97</v>
          </cell>
          <cell r="M14">
            <v>118</v>
          </cell>
          <cell r="N14">
            <v>57</v>
          </cell>
          <cell r="O14">
            <v>0</v>
          </cell>
          <cell r="P14">
            <v>56</v>
          </cell>
          <cell r="Q14">
            <v>7</v>
          </cell>
          <cell r="R14">
            <v>0</v>
          </cell>
        </row>
        <row r="15">
          <cell r="A15" t="str">
            <v>2016:1:4:7:HUALIAN</v>
          </cell>
          <cell r="B15" t="str">
            <v>+886972576536</v>
          </cell>
          <cell r="C15">
            <v>0</v>
          </cell>
          <cell r="D15">
            <v>1</v>
          </cell>
          <cell r="E15">
            <v>12</v>
          </cell>
          <cell r="F15">
            <v>14</v>
          </cell>
          <cell r="G15">
            <v>3</v>
          </cell>
          <cell r="H15">
            <v>1</v>
          </cell>
          <cell r="I15">
            <v>1</v>
          </cell>
          <cell r="J15">
            <v>36</v>
          </cell>
          <cell r="K15">
            <v>7</v>
          </cell>
          <cell r="L15">
            <v>48</v>
          </cell>
          <cell r="M15">
            <v>70</v>
          </cell>
          <cell r="N15">
            <v>36</v>
          </cell>
          <cell r="O15">
            <v>0</v>
          </cell>
          <cell r="P15">
            <v>30</v>
          </cell>
          <cell r="Q15">
            <v>7</v>
          </cell>
          <cell r="R15">
            <v>0</v>
          </cell>
        </row>
        <row r="16">
          <cell r="A16" t="str">
            <v>2016:1:4:7:NORTH</v>
          </cell>
          <cell r="B16" t="str">
            <v>+886972576546</v>
          </cell>
          <cell r="C16">
            <v>2</v>
          </cell>
          <cell r="D16">
            <v>1</v>
          </cell>
          <cell r="E16">
            <v>6</v>
          </cell>
          <cell r="F16">
            <v>18</v>
          </cell>
          <cell r="G16">
            <v>2</v>
          </cell>
          <cell r="H16">
            <v>1</v>
          </cell>
          <cell r="I16">
            <v>1</v>
          </cell>
          <cell r="J16">
            <v>31</v>
          </cell>
          <cell r="K16">
            <v>9</v>
          </cell>
          <cell r="L16">
            <v>37</v>
          </cell>
          <cell r="M16">
            <v>84</v>
          </cell>
          <cell r="N16">
            <v>34</v>
          </cell>
          <cell r="O16">
            <v>0</v>
          </cell>
          <cell r="P16">
            <v>27</v>
          </cell>
          <cell r="Q16">
            <v>11</v>
          </cell>
          <cell r="R16">
            <v>0</v>
          </cell>
        </row>
        <row r="17">
          <cell r="A17" t="str">
            <v>2016:1:4:7:OFFICE</v>
          </cell>
          <cell r="B17" t="str">
            <v>+886972576500</v>
          </cell>
          <cell r="C17">
            <v>0</v>
          </cell>
          <cell r="D17">
            <v>0</v>
          </cell>
          <cell r="E17">
            <v>7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  <cell r="J17">
            <v>18</v>
          </cell>
          <cell r="K17">
            <v>5</v>
          </cell>
          <cell r="L17">
            <v>15</v>
          </cell>
          <cell r="M17">
            <v>13</v>
          </cell>
          <cell r="N17">
            <v>9</v>
          </cell>
          <cell r="O17">
            <v>0</v>
          </cell>
          <cell r="P17">
            <v>2</v>
          </cell>
          <cell r="Q17">
            <v>1</v>
          </cell>
          <cell r="R17">
            <v>0</v>
          </cell>
        </row>
        <row r="18">
          <cell r="A18" t="str">
            <v>2016:1:4:7:SOUTH</v>
          </cell>
          <cell r="B18" t="str">
            <v>+886972576529</v>
          </cell>
          <cell r="C18">
            <v>0</v>
          </cell>
          <cell r="D18">
            <v>2</v>
          </cell>
          <cell r="E18">
            <v>14</v>
          </cell>
          <cell r="F18">
            <v>39</v>
          </cell>
          <cell r="G18">
            <v>13</v>
          </cell>
          <cell r="H18">
            <v>1</v>
          </cell>
          <cell r="I18">
            <v>1</v>
          </cell>
          <cell r="J18">
            <v>77</v>
          </cell>
          <cell r="K18">
            <v>22</v>
          </cell>
          <cell r="L18">
            <v>91</v>
          </cell>
          <cell r="M18">
            <v>131</v>
          </cell>
          <cell r="N18">
            <v>65</v>
          </cell>
          <cell r="O18">
            <v>0</v>
          </cell>
          <cell r="P18">
            <v>36</v>
          </cell>
          <cell r="Q18">
            <v>9</v>
          </cell>
          <cell r="R18">
            <v>0</v>
          </cell>
        </row>
        <row r="19">
          <cell r="A19" t="str">
            <v>2016:1:4:7:TAIDONG</v>
          </cell>
          <cell r="B19" t="str">
            <v>+886972576519</v>
          </cell>
          <cell r="C19">
            <v>0</v>
          </cell>
          <cell r="D19">
            <v>2</v>
          </cell>
          <cell r="E19">
            <v>14</v>
          </cell>
          <cell r="F19">
            <v>27</v>
          </cell>
          <cell r="G19">
            <v>3</v>
          </cell>
          <cell r="H19">
            <v>0</v>
          </cell>
          <cell r="I19">
            <v>0</v>
          </cell>
          <cell r="J19">
            <v>51</v>
          </cell>
          <cell r="K19">
            <v>17</v>
          </cell>
          <cell r="L19">
            <v>43</v>
          </cell>
          <cell r="M19">
            <v>76</v>
          </cell>
          <cell r="N19">
            <v>28</v>
          </cell>
          <cell r="O19">
            <v>0</v>
          </cell>
          <cell r="P19">
            <v>23</v>
          </cell>
          <cell r="Q19">
            <v>10</v>
          </cell>
          <cell r="R19">
            <v>4</v>
          </cell>
        </row>
        <row r="20">
          <cell r="A20" t="str">
            <v>2016:1:4:7:TAOYUAN</v>
          </cell>
          <cell r="B20" t="str">
            <v>+886912576044</v>
          </cell>
          <cell r="C20">
            <v>2</v>
          </cell>
          <cell r="D20">
            <v>2</v>
          </cell>
          <cell r="E20">
            <v>19</v>
          </cell>
          <cell r="F20">
            <v>34</v>
          </cell>
          <cell r="G20">
            <v>4</v>
          </cell>
          <cell r="H20">
            <v>1</v>
          </cell>
          <cell r="I20">
            <v>1</v>
          </cell>
          <cell r="J20">
            <v>84</v>
          </cell>
          <cell r="K20">
            <v>18</v>
          </cell>
          <cell r="L20">
            <v>89</v>
          </cell>
          <cell r="M20">
            <v>154</v>
          </cell>
          <cell r="N20">
            <v>67</v>
          </cell>
          <cell r="O20">
            <v>0</v>
          </cell>
          <cell r="P20">
            <v>53</v>
          </cell>
          <cell r="Q20">
            <v>10</v>
          </cell>
          <cell r="R20">
            <v>0</v>
          </cell>
        </row>
        <row r="21">
          <cell r="A21" t="str">
            <v>2016:1:4:7:WEST</v>
          </cell>
          <cell r="B21" t="str">
            <v>+886972961085</v>
          </cell>
          <cell r="C21">
            <v>0</v>
          </cell>
          <cell r="D21">
            <v>5</v>
          </cell>
          <cell r="E21">
            <v>12</v>
          </cell>
          <cell r="F21">
            <v>24</v>
          </cell>
          <cell r="G21">
            <v>4</v>
          </cell>
          <cell r="H21">
            <v>2</v>
          </cell>
          <cell r="I21">
            <v>2</v>
          </cell>
          <cell r="J21">
            <v>52</v>
          </cell>
          <cell r="K21">
            <v>16</v>
          </cell>
          <cell r="L21">
            <v>75</v>
          </cell>
          <cell r="M21">
            <v>121</v>
          </cell>
          <cell r="N21">
            <v>46</v>
          </cell>
          <cell r="O21">
            <v>0</v>
          </cell>
          <cell r="P21">
            <v>46</v>
          </cell>
          <cell r="Q21">
            <v>20</v>
          </cell>
          <cell r="R21">
            <v>0</v>
          </cell>
        </row>
        <row r="22">
          <cell r="A22" t="str">
            <v>2016:1:4:7:XINZHU</v>
          </cell>
          <cell r="B22" t="str">
            <v>+886972576526</v>
          </cell>
          <cell r="C22">
            <v>5</v>
          </cell>
          <cell r="D22">
            <v>2</v>
          </cell>
          <cell r="E22">
            <v>14</v>
          </cell>
          <cell r="F22">
            <v>19</v>
          </cell>
          <cell r="G22">
            <v>4</v>
          </cell>
          <cell r="H22">
            <v>3</v>
          </cell>
          <cell r="I22">
            <v>3</v>
          </cell>
          <cell r="J22">
            <v>49</v>
          </cell>
          <cell r="K22">
            <v>12</v>
          </cell>
          <cell r="L22">
            <v>66</v>
          </cell>
          <cell r="M22">
            <v>84</v>
          </cell>
          <cell r="N22">
            <v>36</v>
          </cell>
          <cell r="O22">
            <v>0</v>
          </cell>
          <cell r="P22">
            <v>47</v>
          </cell>
          <cell r="Q22">
            <v>17</v>
          </cell>
          <cell r="R22">
            <v>0</v>
          </cell>
        </row>
        <row r="23">
          <cell r="A23" t="str">
            <v>2016:1:4:7:ZHUNAN</v>
          </cell>
          <cell r="B23" t="str">
            <v>+886963537337</v>
          </cell>
          <cell r="C23">
            <v>1</v>
          </cell>
          <cell r="D23">
            <v>0</v>
          </cell>
          <cell r="E23">
            <v>5</v>
          </cell>
          <cell r="F23">
            <v>12</v>
          </cell>
          <cell r="G23">
            <v>6</v>
          </cell>
          <cell r="H23">
            <v>3</v>
          </cell>
          <cell r="I23">
            <v>0</v>
          </cell>
          <cell r="J23">
            <v>27</v>
          </cell>
          <cell r="K23">
            <v>9</v>
          </cell>
          <cell r="L23">
            <v>41</v>
          </cell>
          <cell r="M23">
            <v>59</v>
          </cell>
          <cell r="N23">
            <v>29</v>
          </cell>
          <cell r="O23">
            <v>0</v>
          </cell>
          <cell r="P23">
            <v>18</v>
          </cell>
          <cell r="Q23">
            <v>2</v>
          </cell>
          <cell r="R23">
            <v>0</v>
          </cell>
        </row>
        <row r="24">
          <cell r="A24" t="str">
            <v>2016:1:5:7:CENTRAL</v>
          </cell>
          <cell r="B24" t="str">
            <v>+886972576542</v>
          </cell>
          <cell r="C24">
            <v>0</v>
          </cell>
          <cell r="D24">
            <v>0</v>
          </cell>
          <cell r="E24">
            <v>13</v>
          </cell>
          <cell r="F24">
            <v>16</v>
          </cell>
          <cell r="G24">
            <v>0</v>
          </cell>
          <cell r="H24">
            <v>4</v>
          </cell>
          <cell r="I24">
            <v>4</v>
          </cell>
          <cell r="J24">
            <v>42</v>
          </cell>
          <cell r="K24">
            <v>9</v>
          </cell>
          <cell r="L24">
            <v>56</v>
          </cell>
          <cell r="M24">
            <v>164</v>
          </cell>
          <cell r="N24">
            <v>38</v>
          </cell>
          <cell r="O24">
            <v>0</v>
          </cell>
          <cell r="P24">
            <v>33</v>
          </cell>
          <cell r="Q24">
            <v>6</v>
          </cell>
          <cell r="R24">
            <v>1</v>
          </cell>
        </row>
        <row r="25">
          <cell r="A25" t="str">
            <v>2016:1:5:7:EAST</v>
          </cell>
          <cell r="B25" t="str">
            <v>+886972576520</v>
          </cell>
          <cell r="C25">
            <v>0</v>
          </cell>
          <cell r="D25">
            <v>3</v>
          </cell>
          <cell r="E25">
            <v>14</v>
          </cell>
          <cell r="F25">
            <v>32</v>
          </cell>
          <cell r="G25">
            <v>1</v>
          </cell>
          <cell r="H25">
            <v>3</v>
          </cell>
          <cell r="I25">
            <v>3</v>
          </cell>
          <cell r="J25">
            <v>60</v>
          </cell>
          <cell r="K25">
            <v>21</v>
          </cell>
          <cell r="L25">
            <v>110</v>
          </cell>
          <cell r="M25">
            <v>115</v>
          </cell>
          <cell r="N25">
            <v>59</v>
          </cell>
          <cell r="O25">
            <v>0</v>
          </cell>
          <cell r="P25">
            <v>53</v>
          </cell>
          <cell r="Q25">
            <v>24</v>
          </cell>
          <cell r="R25">
            <v>1</v>
          </cell>
        </row>
        <row r="26">
          <cell r="A26" t="str">
            <v>2016:1:5:7:HUALIAN</v>
          </cell>
          <cell r="B26" t="str">
            <v>+886972576536</v>
          </cell>
          <cell r="C26">
            <v>0</v>
          </cell>
          <cell r="D26">
            <v>0</v>
          </cell>
          <cell r="E26">
            <v>11</v>
          </cell>
          <cell r="F26">
            <v>12</v>
          </cell>
          <cell r="G26">
            <v>0</v>
          </cell>
          <cell r="H26">
            <v>0</v>
          </cell>
          <cell r="I26">
            <v>0</v>
          </cell>
          <cell r="J26">
            <v>39</v>
          </cell>
          <cell r="K26">
            <v>11</v>
          </cell>
          <cell r="L26">
            <v>41</v>
          </cell>
          <cell r="M26">
            <v>67</v>
          </cell>
          <cell r="N26">
            <v>29</v>
          </cell>
          <cell r="O26">
            <v>0</v>
          </cell>
          <cell r="P26">
            <v>25</v>
          </cell>
          <cell r="Q26">
            <v>4</v>
          </cell>
          <cell r="R26">
            <v>3</v>
          </cell>
        </row>
        <row r="27">
          <cell r="A27" t="str">
            <v>2016:1:5:7:NORTH</v>
          </cell>
          <cell r="B27" t="str">
            <v>+886972576546</v>
          </cell>
          <cell r="C27">
            <v>1</v>
          </cell>
          <cell r="D27">
            <v>3</v>
          </cell>
          <cell r="E27">
            <v>2</v>
          </cell>
          <cell r="F27">
            <v>13</v>
          </cell>
          <cell r="G27">
            <v>1</v>
          </cell>
          <cell r="H27">
            <v>0</v>
          </cell>
          <cell r="I27">
            <v>0</v>
          </cell>
          <cell r="J27">
            <v>25</v>
          </cell>
          <cell r="K27">
            <v>5</v>
          </cell>
          <cell r="L27">
            <v>37</v>
          </cell>
          <cell r="M27">
            <v>73</v>
          </cell>
          <cell r="N27">
            <v>27</v>
          </cell>
          <cell r="O27">
            <v>0</v>
          </cell>
          <cell r="P27">
            <v>28</v>
          </cell>
          <cell r="Q27">
            <v>6</v>
          </cell>
          <cell r="R27">
            <v>0</v>
          </cell>
        </row>
        <row r="28">
          <cell r="A28" t="str">
            <v>2016:1:5:7:OFFICE</v>
          </cell>
          <cell r="B28" t="str">
            <v>+886972576500</v>
          </cell>
          <cell r="C28">
            <v>0</v>
          </cell>
          <cell r="D28">
            <v>0</v>
          </cell>
          <cell r="E28">
            <v>7</v>
          </cell>
          <cell r="F28">
            <v>6</v>
          </cell>
          <cell r="G28">
            <v>0</v>
          </cell>
          <cell r="H28">
            <v>0</v>
          </cell>
          <cell r="I28">
            <v>0</v>
          </cell>
          <cell r="J28">
            <v>15</v>
          </cell>
          <cell r="K28">
            <v>3</v>
          </cell>
          <cell r="L28">
            <v>10</v>
          </cell>
          <cell r="M28">
            <v>15</v>
          </cell>
          <cell r="N28">
            <v>7</v>
          </cell>
          <cell r="O28">
            <v>0</v>
          </cell>
          <cell r="P28">
            <v>9</v>
          </cell>
          <cell r="Q28">
            <v>1</v>
          </cell>
          <cell r="R28">
            <v>0</v>
          </cell>
        </row>
        <row r="29">
          <cell r="A29" t="str">
            <v>2016:1:5:7:SOUTH</v>
          </cell>
          <cell r="B29" t="str">
            <v>+886972576529</v>
          </cell>
          <cell r="C29">
            <v>0</v>
          </cell>
          <cell r="D29">
            <v>0</v>
          </cell>
          <cell r="E29">
            <v>23</v>
          </cell>
          <cell r="F29">
            <v>29</v>
          </cell>
          <cell r="G29">
            <v>0</v>
          </cell>
          <cell r="H29">
            <v>1</v>
          </cell>
          <cell r="I29">
            <v>1</v>
          </cell>
          <cell r="J29">
            <v>72</v>
          </cell>
          <cell r="K29">
            <v>29</v>
          </cell>
          <cell r="L29">
            <v>85</v>
          </cell>
          <cell r="M29">
            <v>145</v>
          </cell>
          <cell r="N29">
            <v>77</v>
          </cell>
          <cell r="O29">
            <v>0</v>
          </cell>
          <cell r="P29">
            <v>43</v>
          </cell>
          <cell r="Q29">
            <v>17</v>
          </cell>
          <cell r="R29">
            <v>0</v>
          </cell>
        </row>
        <row r="30">
          <cell r="A30" t="str">
            <v>2016:1:5:7:TAIDONG</v>
          </cell>
          <cell r="B30" t="str">
            <v>+886972576519</v>
          </cell>
          <cell r="C30">
            <v>1</v>
          </cell>
          <cell r="D30">
            <v>2</v>
          </cell>
          <cell r="E30">
            <v>17</v>
          </cell>
          <cell r="F30">
            <v>18</v>
          </cell>
          <cell r="G30">
            <v>3</v>
          </cell>
          <cell r="H30">
            <v>0</v>
          </cell>
          <cell r="I30">
            <v>0</v>
          </cell>
          <cell r="J30">
            <v>43</v>
          </cell>
          <cell r="K30">
            <v>16</v>
          </cell>
          <cell r="L30">
            <v>46</v>
          </cell>
          <cell r="M30">
            <v>86</v>
          </cell>
          <cell r="N30">
            <v>24</v>
          </cell>
          <cell r="O30">
            <v>0</v>
          </cell>
          <cell r="P30">
            <v>21</v>
          </cell>
          <cell r="Q30">
            <v>8</v>
          </cell>
          <cell r="R30">
            <v>1</v>
          </cell>
        </row>
        <row r="31">
          <cell r="A31" t="str">
            <v>2016:1:5:7:TAOYUAN</v>
          </cell>
          <cell r="B31" t="str">
            <v>+886912576044</v>
          </cell>
          <cell r="C31">
            <v>3</v>
          </cell>
          <cell r="D31">
            <v>1</v>
          </cell>
          <cell r="E31">
            <v>19</v>
          </cell>
          <cell r="F31">
            <v>30</v>
          </cell>
          <cell r="G31">
            <v>2</v>
          </cell>
          <cell r="H31">
            <v>2</v>
          </cell>
          <cell r="I31">
            <v>2</v>
          </cell>
          <cell r="J31">
            <v>81</v>
          </cell>
          <cell r="K31">
            <v>18</v>
          </cell>
          <cell r="L31">
            <v>84</v>
          </cell>
          <cell r="M31">
            <v>147</v>
          </cell>
          <cell r="N31">
            <v>53</v>
          </cell>
          <cell r="O31">
            <v>0</v>
          </cell>
          <cell r="P31">
            <v>64</v>
          </cell>
          <cell r="Q31">
            <v>11</v>
          </cell>
          <cell r="R31">
            <v>1</v>
          </cell>
        </row>
        <row r="32">
          <cell r="A32" t="str">
            <v>2016:1:5:7:WEST</v>
          </cell>
          <cell r="B32" t="str">
            <v>+886972961085</v>
          </cell>
          <cell r="C32">
            <v>0</v>
          </cell>
          <cell r="D32">
            <v>3</v>
          </cell>
          <cell r="E32">
            <v>13</v>
          </cell>
          <cell r="F32">
            <v>31</v>
          </cell>
          <cell r="G32">
            <v>0</v>
          </cell>
          <cell r="H32">
            <v>3</v>
          </cell>
          <cell r="I32">
            <v>3</v>
          </cell>
          <cell r="J32">
            <v>58</v>
          </cell>
          <cell r="K32">
            <v>17</v>
          </cell>
          <cell r="L32">
            <v>62</v>
          </cell>
          <cell r="M32">
            <v>137</v>
          </cell>
          <cell r="N32">
            <v>50</v>
          </cell>
          <cell r="O32">
            <v>0</v>
          </cell>
          <cell r="P32">
            <v>35</v>
          </cell>
          <cell r="Q32">
            <v>10</v>
          </cell>
          <cell r="R32">
            <v>0</v>
          </cell>
        </row>
        <row r="33">
          <cell r="A33" t="str">
            <v>2016:1:5:7:XINZHU</v>
          </cell>
          <cell r="B33" t="str">
            <v>+886972576526</v>
          </cell>
          <cell r="C33">
            <v>1</v>
          </cell>
          <cell r="D33">
            <v>2</v>
          </cell>
          <cell r="E33">
            <v>19</v>
          </cell>
          <cell r="F33">
            <v>23</v>
          </cell>
          <cell r="G33">
            <v>2</v>
          </cell>
          <cell r="H33">
            <v>2</v>
          </cell>
          <cell r="I33">
            <v>2</v>
          </cell>
          <cell r="J33">
            <v>53</v>
          </cell>
          <cell r="K33">
            <v>20</v>
          </cell>
          <cell r="L33">
            <v>68</v>
          </cell>
          <cell r="M33">
            <v>105</v>
          </cell>
          <cell r="N33">
            <v>35</v>
          </cell>
          <cell r="O33">
            <v>0</v>
          </cell>
          <cell r="P33">
            <v>40</v>
          </cell>
          <cell r="Q33">
            <v>16</v>
          </cell>
          <cell r="R33">
            <v>1</v>
          </cell>
        </row>
        <row r="34">
          <cell r="A34" t="str">
            <v>2016:1:5:7:ZHUNAN</v>
          </cell>
          <cell r="B34" t="str">
            <v>+886963537337</v>
          </cell>
          <cell r="C34">
            <v>1</v>
          </cell>
          <cell r="D34">
            <v>0</v>
          </cell>
          <cell r="E34">
            <v>5</v>
          </cell>
          <cell r="F34">
            <v>17</v>
          </cell>
          <cell r="G34">
            <v>1</v>
          </cell>
          <cell r="H34">
            <v>2</v>
          </cell>
          <cell r="I34">
            <v>2</v>
          </cell>
          <cell r="J34">
            <v>28</v>
          </cell>
          <cell r="K34">
            <v>16</v>
          </cell>
          <cell r="L34">
            <v>42</v>
          </cell>
          <cell r="M34">
            <v>63</v>
          </cell>
          <cell r="N34">
            <v>24</v>
          </cell>
          <cell r="O34">
            <v>0</v>
          </cell>
          <cell r="P34">
            <v>22</v>
          </cell>
          <cell r="Q34">
            <v>6</v>
          </cell>
          <cell r="R34">
            <v>0</v>
          </cell>
        </row>
        <row r="35">
          <cell r="A35" t="str">
            <v>2016:2:1:7:CENTRAL</v>
          </cell>
          <cell r="B35" t="str">
            <v>+886972576542</v>
          </cell>
          <cell r="C35">
            <v>0</v>
          </cell>
          <cell r="D35">
            <v>1</v>
          </cell>
          <cell r="E35">
            <v>13</v>
          </cell>
          <cell r="F35">
            <v>25</v>
          </cell>
          <cell r="G35">
            <v>0</v>
          </cell>
          <cell r="H35">
            <v>0</v>
          </cell>
          <cell r="I35">
            <v>0</v>
          </cell>
          <cell r="J35">
            <v>51</v>
          </cell>
          <cell r="K35">
            <v>14</v>
          </cell>
          <cell r="L35">
            <v>79</v>
          </cell>
          <cell r="M35">
            <v>139</v>
          </cell>
          <cell r="N35">
            <v>64</v>
          </cell>
          <cell r="O35">
            <v>2</v>
          </cell>
          <cell r="P35">
            <v>36</v>
          </cell>
          <cell r="Q35">
            <v>3</v>
          </cell>
          <cell r="R35">
            <v>5</v>
          </cell>
        </row>
        <row r="36">
          <cell r="A36" t="str">
            <v>2016:2:1:7:EAST</v>
          </cell>
          <cell r="B36" t="str">
            <v>+886972576520</v>
          </cell>
          <cell r="C36">
            <v>0</v>
          </cell>
          <cell r="D36">
            <v>2</v>
          </cell>
          <cell r="E36">
            <v>18</v>
          </cell>
          <cell r="F36">
            <v>40</v>
          </cell>
          <cell r="G36">
            <v>0</v>
          </cell>
          <cell r="H36">
            <v>1</v>
          </cell>
          <cell r="I36">
            <v>0</v>
          </cell>
          <cell r="J36">
            <v>70</v>
          </cell>
          <cell r="K36">
            <v>24</v>
          </cell>
          <cell r="L36">
            <v>92</v>
          </cell>
          <cell r="M36">
            <v>163</v>
          </cell>
          <cell r="N36">
            <v>68</v>
          </cell>
          <cell r="O36">
            <v>0</v>
          </cell>
          <cell r="P36">
            <v>49</v>
          </cell>
          <cell r="Q36">
            <v>11</v>
          </cell>
          <cell r="R36">
            <v>1</v>
          </cell>
        </row>
        <row r="37">
          <cell r="A37" t="str">
            <v>2016:2:1:7:HUALIAN</v>
          </cell>
          <cell r="B37" t="str">
            <v>+886972576536</v>
          </cell>
          <cell r="C37">
            <v>0</v>
          </cell>
          <cell r="D37">
            <v>1</v>
          </cell>
          <cell r="E37">
            <v>8</v>
          </cell>
          <cell r="F37">
            <v>15</v>
          </cell>
          <cell r="G37">
            <v>0</v>
          </cell>
          <cell r="H37">
            <v>0</v>
          </cell>
          <cell r="I37">
            <v>0</v>
          </cell>
          <cell r="J37">
            <v>34</v>
          </cell>
          <cell r="K37">
            <v>10</v>
          </cell>
          <cell r="L37">
            <v>35</v>
          </cell>
          <cell r="M37">
            <v>47</v>
          </cell>
          <cell r="N37">
            <v>26</v>
          </cell>
          <cell r="O37">
            <v>1</v>
          </cell>
          <cell r="P37">
            <v>19</v>
          </cell>
          <cell r="Q37">
            <v>2</v>
          </cell>
          <cell r="R37">
            <v>0</v>
          </cell>
        </row>
        <row r="38">
          <cell r="A38" t="str">
            <v>2016:2:1:7:NORTH</v>
          </cell>
          <cell r="B38" t="str">
            <v>+886972576546</v>
          </cell>
          <cell r="C38">
            <v>2</v>
          </cell>
          <cell r="D38">
            <v>3</v>
          </cell>
          <cell r="E38">
            <v>4</v>
          </cell>
          <cell r="F38">
            <v>10</v>
          </cell>
          <cell r="G38">
            <v>0</v>
          </cell>
          <cell r="H38">
            <v>0</v>
          </cell>
          <cell r="I38">
            <v>0</v>
          </cell>
          <cell r="J38">
            <v>31</v>
          </cell>
          <cell r="K38">
            <v>5</v>
          </cell>
          <cell r="L38">
            <v>46</v>
          </cell>
          <cell r="M38">
            <v>55</v>
          </cell>
          <cell r="N38">
            <v>21</v>
          </cell>
          <cell r="O38">
            <v>2</v>
          </cell>
          <cell r="P38">
            <v>24</v>
          </cell>
          <cell r="Q38">
            <v>6</v>
          </cell>
          <cell r="R38">
            <v>0</v>
          </cell>
        </row>
        <row r="39">
          <cell r="A39" t="str">
            <v>2016:2:1:7:OFFICE</v>
          </cell>
          <cell r="B39" t="str">
            <v>+886972576500</v>
          </cell>
          <cell r="C39">
            <v>0</v>
          </cell>
          <cell r="D39">
            <v>0</v>
          </cell>
          <cell r="E39">
            <v>7</v>
          </cell>
          <cell r="F39">
            <v>7</v>
          </cell>
          <cell r="G39">
            <v>0</v>
          </cell>
          <cell r="H39">
            <v>0</v>
          </cell>
          <cell r="I39">
            <v>0</v>
          </cell>
          <cell r="J39">
            <v>25</v>
          </cell>
          <cell r="K39">
            <v>1</v>
          </cell>
          <cell r="L39">
            <v>7</v>
          </cell>
          <cell r="M39">
            <v>17</v>
          </cell>
          <cell r="N39">
            <v>7</v>
          </cell>
          <cell r="O39">
            <v>2</v>
          </cell>
          <cell r="P39">
            <v>5</v>
          </cell>
          <cell r="Q39">
            <v>2</v>
          </cell>
          <cell r="R39">
            <v>0</v>
          </cell>
        </row>
        <row r="40">
          <cell r="A40" t="str">
            <v>2016:2:1:7:SOUTH</v>
          </cell>
          <cell r="B40" t="str">
            <v>+886972576529</v>
          </cell>
          <cell r="C40">
            <v>0</v>
          </cell>
          <cell r="D40">
            <v>1</v>
          </cell>
          <cell r="E40">
            <v>25</v>
          </cell>
          <cell r="F40">
            <v>34</v>
          </cell>
          <cell r="G40">
            <v>0</v>
          </cell>
          <cell r="H40">
            <v>0</v>
          </cell>
          <cell r="I40">
            <v>0</v>
          </cell>
          <cell r="J40">
            <v>81</v>
          </cell>
          <cell r="K40">
            <v>17</v>
          </cell>
          <cell r="L40">
            <v>87</v>
          </cell>
          <cell r="M40">
            <v>130</v>
          </cell>
          <cell r="N40">
            <v>71</v>
          </cell>
          <cell r="O40">
            <v>0</v>
          </cell>
          <cell r="P40">
            <v>43</v>
          </cell>
          <cell r="Q40">
            <v>13</v>
          </cell>
          <cell r="R40">
            <v>0</v>
          </cell>
        </row>
        <row r="41">
          <cell r="A41" t="str">
            <v>2016:2:1:7:TAIDONG</v>
          </cell>
          <cell r="B41" t="str">
            <v>+886972576519</v>
          </cell>
          <cell r="C41">
            <v>0</v>
          </cell>
          <cell r="D41">
            <v>2</v>
          </cell>
          <cell r="E41">
            <v>15</v>
          </cell>
          <cell r="F41">
            <v>19</v>
          </cell>
          <cell r="G41">
            <v>1</v>
          </cell>
          <cell r="H41">
            <v>1</v>
          </cell>
          <cell r="I41">
            <v>1</v>
          </cell>
          <cell r="J41">
            <v>40</v>
          </cell>
          <cell r="K41">
            <v>6</v>
          </cell>
          <cell r="L41">
            <v>33</v>
          </cell>
          <cell r="M41">
            <v>81</v>
          </cell>
          <cell r="N41">
            <v>21</v>
          </cell>
          <cell r="O41">
            <v>0</v>
          </cell>
          <cell r="P41">
            <v>19</v>
          </cell>
          <cell r="Q41">
            <v>5</v>
          </cell>
          <cell r="R41">
            <v>0</v>
          </cell>
        </row>
        <row r="42">
          <cell r="A42" t="str">
            <v>2016:2:1:7:TAOYUAN</v>
          </cell>
          <cell r="B42" t="str">
            <v>+886912576044</v>
          </cell>
          <cell r="C42">
            <v>3</v>
          </cell>
          <cell r="D42">
            <v>0</v>
          </cell>
          <cell r="E42">
            <v>15</v>
          </cell>
          <cell r="F42">
            <v>32</v>
          </cell>
          <cell r="G42">
            <v>0</v>
          </cell>
          <cell r="H42">
            <v>1</v>
          </cell>
          <cell r="I42">
            <v>1</v>
          </cell>
          <cell r="J42">
            <v>82</v>
          </cell>
          <cell r="K42">
            <v>15</v>
          </cell>
          <cell r="L42">
            <v>85</v>
          </cell>
          <cell r="M42">
            <v>171</v>
          </cell>
          <cell r="N42">
            <v>57</v>
          </cell>
          <cell r="O42">
            <v>0</v>
          </cell>
          <cell r="P42">
            <v>43</v>
          </cell>
          <cell r="Q42">
            <v>12</v>
          </cell>
          <cell r="R42">
            <v>0</v>
          </cell>
        </row>
        <row r="43">
          <cell r="A43" t="str">
            <v>2016:2:1:7:WEST</v>
          </cell>
          <cell r="B43" t="str">
            <v>+886972961085</v>
          </cell>
          <cell r="C43">
            <v>1</v>
          </cell>
          <cell r="D43">
            <v>3</v>
          </cell>
          <cell r="E43">
            <v>17</v>
          </cell>
          <cell r="F43">
            <v>26</v>
          </cell>
          <cell r="G43">
            <v>0</v>
          </cell>
          <cell r="H43">
            <v>0</v>
          </cell>
          <cell r="I43">
            <v>0</v>
          </cell>
          <cell r="J43">
            <v>58</v>
          </cell>
          <cell r="K43">
            <v>13</v>
          </cell>
          <cell r="L43">
            <v>71</v>
          </cell>
          <cell r="M43">
            <v>118</v>
          </cell>
          <cell r="N43">
            <v>43</v>
          </cell>
          <cell r="O43">
            <v>1</v>
          </cell>
          <cell r="P43">
            <v>52</v>
          </cell>
          <cell r="Q43">
            <v>16</v>
          </cell>
          <cell r="R43">
            <v>0</v>
          </cell>
        </row>
        <row r="44">
          <cell r="A44" t="str">
            <v>2016:2:1:7:XINZHU</v>
          </cell>
          <cell r="B44" t="str">
            <v>+886972576526</v>
          </cell>
          <cell r="C44">
            <v>1</v>
          </cell>
          <cell r="D44">
            <v>3</v>
          </cell>
          <cell r="E44">
            <v>18</v>
          </cell>
          <cell r="F44">
            <v>22</v>
          </cell>
          <cell r="G44">
            <v>0</v>
          </cell>
          <cell r="H44">
            <v>0</v>
          </cell>
          <cell r="I44">
            <v>0</v>
          </cell>
          <cell r="J44">
            <v>51</v>
          </cell>
          <cell r="K44">
            <v>12</v>
          </cell>
          <cell r="L44">
            <v>58</v>
          </cell>
          <cell r="M44">
            <v>126</v>
          </cell>
          <cell r="N44">
            <v>51</v>
          </cell>
          <cell r="O44">
            <v>0</v>
          </cell>
          <cell r="P44">
            <v>44</v>
          </cell>
          <cell r="Q44">
            <v>13</v>
          </cell>
          <cell r="R44">
            <v>0</v>
          </cell>
        </row>
        <row r="45">
          <cell r="A45" t="str">
            <v>2016:2:1:7:ZHUNAN</v>
          </cell>
          <cell r="B45" t="str">
            <v>+886963537337</v>
          </cell>
          <cell r="C45">
            <v>1</v>
          </cell>
          <cell r="D45">
            <v>1</v>
          </cell>
          <cell r="E45">
            <v>7</v>
          </cell>
          <cell r="F45">
            <v>8</v>
          </cell>
          <cell r="G45">
            <v>0</v>
          </cell>
          <cell r="H45">
            <v>0</v>
          </cell>
          <cell r="I45">
            <v>0</v>
          </cell>
          <cell r="J45">
            <v>22</v>
          </cell>
          <cell r="K45">
            <v>6</v>
          </cell>
          <cell r="L45">
            <v>42</v>
          </cell>
          <cell r="M45">
            <v>80</v>
          </cell>
          <cell r="N45">
            <v>23</v>
          </cell>
          <cell r="O45">
            <v>0</v>
          </cell>
          <cell r="P45">
            <v>26</v>
          </cell>
          <cell r="Q45">
            <v>6</v>
          </cell>
          <cell r="R45">
            <v>0</v>
          </cell>
        </row>
        <row r="46">
          <cell r="A46" t="str">
            <v>2016:2:2:7:CENTRAL</v>
          </cell>
          <cell r="B46" t="str">
            <v>+886972576542</v>
          </cell>
          <cell r="C46">
            <v>0</v>
          </cell>
          <cell r="D46">
            <v>2</v>
          </cell>
          <cell r="E46">
            <v>16</v>
          </cell>
          <cell r="F46">
            <v>20</v>
          </cell>
          <cell r="G46">
            <v>1</v>
          </cell>
          <cell r="H46">
            <v>0</v>
          </cell>
          <cell r="I46">
            <v>0</v>
          </cell>
          <cell r="J46">
            <v>61</v>
          </cell>
          <cell r="K46">
            <v>16</v>
          </cell>
          <cell r="L46">
            <v>70</v>
          </cell>
          <cell r="M46">
            <v>112</v>
          </cell>
          <cell r="N46">
            <v>56</v>
          </cell>
          <cell r="O46">
            <v>5</v>
          </cell>
          <cell r="P46">
            <v>31</v>
          </cell>
          <cell r="Q46">
            <v>7</v>
          </cell>
          <cell r="R46">
            <v>1</v>
          </cell>
        </row>
        <row r="47">
          <cell r="A47" t="str">
            <v>2016:2:2:7:EAST</v>
          </cell>
          <cell r="B47" t="str">
            <v>+886972576520</v>
          </cell>
          <cell r="C47">
            <v>0</v>
          </cell>
          <cell r="D47">
            <v>2</v>
          </cell>
          <cell r="E47">
            <v>14</v>
          </cell>
          <cell r="F47">
            <v>34</v>
          </cell>
          <cell r="G47">
            <v>2</v>
          </cell>
          <cell r="H47">
            <v>1</v>
          </cell>
          <cell r="I47">
            <v>2</v>
          </cell>
          <cell r="J47">
            <v>63</v>
          </cell>
          <cell r="K47">
            <v>21</v>
          </cell>
          <cell r="L47">
            <v>57</v>
          </cell>
          <cell r="M47">
            <v>135</v>
          </cell>
          <cell r="N47">
            <v>47</v>
          </cell>
          <cell r="O47">
            <v>2</v>
          </cell>
          <cell r="P47">
            <v>49</v>
          </cell>
          <cell r="Q47">
            <v>17</v>
          </cell>
          <cell r="R47">
            <v>0</v>
          </cell>
        </row>
        <row r="48">
          <cell r="A48" t="str">
            <v>2016:2:2:7:HUALIAN</v>
          </cell>
          <cell r="B48" t="str">
            <v>+886972576536</v>
          </cell>
          <cell r="C48">
            <v>1</v>
          </cell>
          <cell r="D48">
            <v>2</v>
          </cell>
          <cell r="E48">
            <v>13</v>
          </cell>
          <cell r="F48">
            <v>14</v>
          </cell>
          <cell r="G48">
            <v>2</v>
          </cell>
          <cell r="H48">
            <v>0</v>
          </cell>
          <cell r="I48">
            <v>0</v>
          </cell>
          <cell r="J48">
            <v>37</v>
          </cell>
          <cell r="K48">
            <v>12</v>
          </cell>
          <cell r="L48">
            <v>37</v>
          </cell>
          <cell r="M48">
            <v>52</v>
          </cell>
          <cell r="N48">
            <v>26</v>
          </cell>
          <cell r="O48">
            <v>4</v>
          </cell>
          <cell r="P48">
            <v>20</v>
          </cell>
          <cell r="Q48">
            <v>9</v>
          </cell>
          <cell r="R48">
            <v>0</v>
          </cell>
        </row>
        <row r="49">
          <cell r="A49" t="str">
            <v>2016:2:2:7:NORTH</v>
          </cell>
          <cell r="B49" t="str">
            <v>+886972576546</v>
          </cell>
          <cell r="C49">
            <v>2</v>
          </cell>
          <cell r="D49">
            <v>4</v>
          </cell>
          <cell r="E49">
            <v>4</v>
          </cell>
          <cell r="F49">
            <v>9</v>
          </cell>
          <cell r="G49">
            <v>0</v>
          </cell>
          <cell r="H49">
            <v>0</v>
          </cell>
          <cell r="I49">
            <v>0</v>
          </cell>
          <cell r="J49">
            <v>28</v>
          </cell>
          <cell r="K49">
            <v>13</v>
          </cell>
          <cell r="L49">
            <v>36</v>
          </cell>
          <cell r="M49">
            <v>64</v>
          </cell>
          <cell r="N49">
            <v>30</v>
          </cell>
          <cell r="O49">
            <v>5</v>
          </cell>
          <cell r="P49">
            <v>20</v>
          </cell>
          <cell r="Q49">
            <v>9</v>
          </cell>
          <cell r="R49">
            <v>0</v>
          </cell>
        </row>
        <row r="50">
          <cell r="A50" t="str">
            <v>2016:2:2:7:OFFICE</v>
          </cell>
          <cell r="B50" t="str">
            <v>+886972576501</v>
          </cell>
          <cell r="C50">
            <v>0</v>
          </cell>
          <cell r="D50">
            <v>0</v>
          </cell>
          <cell r="E50">
            <v>6</v>
          </cell>
          <cell r="F50">
            <v>6</v>
          </cell>
          <cell r="G50">
            <v>0</v>
          </cell>
          <cell r="H50">
            <v>0</v>
          </cell>
          <cell r="I50">
            <v>0</v>
          </cell>
          <cell r="J50">
            <v>20</v>
          </cell>
          <cell r="K50">
            <v>6</v>
          </cell>
          <cell r="L50">
            <v>6</v>
          </cell>
          <cell r="M50">
            <v>8</v>
          </cell>
          <cell r="N50">
            <v>7</v>
          </cell>
          <cell r="O50">
            <v>3</v>
          </cell>
          <cell r="P50">
            <v>10</v>
          </cell>
          <cell r="Q50">
            <v>5</v>
          </cell>
          <cell r="R50">
            <v>0</v>
          </cell>
        </row>
        <row r="51">
          <cell r="A51" t="str">
            <v>2016:2:2:7:SOUTH</v>
          </cell>
          <cell r="B51" t="str">
            <v>+886972576529</v>
          </cell>
          <cell r="C51">
            <v>0</v>
          </cell>
          <cell r="D51">
            <v>2</v>
          </cell>
          <cell r="E51">
            <v>29</v>
          </cell>
          <cell r="F51">
            <v>27</v>
          </cell>
          <cell r="G51">
            <v>2</v>
          </cell>
          <cell r="H51">
            <v>0</v>
          </cell>
          <cell r="I51">
            <v>0</v>
          </cell>
          <cell r="J51">
            <v>80</v>
          </cell>
          <cell r="K51">
            <v>34</v>
          </cell>
          <cell r="L51">
            <v>90</v>
          </cell>
          <cell r="M51">
            <v>125</v>
          </cell>
          <cell r="N51">
            <v>75</v>
          </cell>
          <cell r="O51">
            <v>2</v>
          </cell>
          <cell r="P51">
            <v>46</v>
          </cell>
          <cell r="Q51">
            <v>20</v>
          </cell>
          <cell r="R51">
            <v>0</v>
          </cell>
        </row>
        <row r="52">
          <cell r="A52" t="str">
            <v>2016:2:2:7:TAIDONG</v>
          </cell>
          <cell r="B52" t="str">
            <v>+886972576519</v>
          </cell>
          <cell r="C52">
            <v>2</v>
          </cell>
          <cell r="D52">
            <v>2</v>
          </cell>
          <cell r="E52">
            <v>13</v>
          </cell>
          <cell r="F52">
            <v>18</v>
          </cell>
          <cell r="G52">
            <v>2</v>
          </cell>
          <cell r="H52">
            <v>0</v>
          </cell>
          <cell r="I52">
            <v>0</v>
          </cell>
          <cell r="J52">
            <v>40</v>
          </cell>
          <cell r="K52">
            <v>9</v>
          </cell>
          <cell r="L52">
            <v>26</v>
          </cell>
          <cell r="M52">
            <v>65</v>
          </cell>
          <cell r="N52">
            <v>32</v>
          </cell>
          <cell r="O52">
            <v>4</v>
          </cell>
          <cell r="P52">
            <v>24</v>
          </cell>
          <cell r="Q52">
            <v>12</v>
          </cell>
          <cell r="R52">
            <v>0</v>
          </cell>
        </row>
        <row r="53">
          <cell r="A53" t="str">
            <v>2016:2:2:7:TAOYUAN</v>
          </cell>
          <cell r="B53" t="str">
            <v>+886912576044</v>
          </cell>
          <cell r="C53">
            <v>2</v>
          </cell>
          <cell r="D53">
            <v>1</v>
          </cell>
          <cell r="E53">
            <v>9</v>
          </cell>
          <cell r="F53">
            <v>35</v>
          </cell>
          <cell r="G53">
            <v>1</v>
          </cell>
          <cell r="H53">
            <v>1</v>
          </cell>
          <cell r="I53">
            <v>1</v>
          </cell>
          <cell r="J53">
            <v>80</v>
          </cell>
          <cell r="K53">
            <v>28</v>
          </cell>
          <cell r="L53">
            <v>57</v>
          </cell>
          <cell r="M53">
            <v>145</v>
          </cell>
          <cell r="N53">
            <v>68</v>
          </cell>
          <cell r="O53">
            <v>5</v>
          </cell>
          <cell r="P53">
            <v>53</v>
          </cell>
          <cell r="Q53">
            <v>24</v>
          </cell>
          <cell r="R53">
            <v>0</v>
          </cell>
        </row>
        <row r="54">
          <cell r="A54" t="str">
            <v>2016:2:2:7:WEST</v>
          </cell>
          <cell r="B54" t="str">
            <v>+886972961085</v>
          </cell>
          <cell r="C54">
            <v>1</v>
          </cell>
          <cell r="D54">
            <v>5</v>
          </cell>
          <cell r="E54">
            <v>15</v>
          </cell>
          <cell r="F54">
            <v>24</v>
          </cell>
          <cell r="G54">
            <v>1</v>
          </cell>
          <cell r="H54">
            <v>0</v>
          </cell>
          <cell r="I54">
            <v>0</v>
          </cell>
          <cell r="J54">
            <v>58</v>
          </cell>
          <cell r="K54">
            <v>24</v>
          </cell>
          <cell r="L54">
            <v>40</v>
          </cell>
          <cell r="M54">
            <v>66</v>
          </cell>
          <cell r="N54">
            <v>33</v>
          </cell>
          <cell r="O54">
            <v>3</v>
          </cell>
          <cell r="P54">
            <v>39</v>
          </cell>
          <cell r="Q54">
            <v>15</v>
          </cell>
          <cell r="R54">
            <v>0</v>
          </cell>
        </row>
        <row r="55">
          <cell r="A55" t="str">
            <v>2016:2:2:7:XINZHU</v>
          </cell>
          <cell r="B55" t="str">
            <v>+886972576526</v>
          </cell>
          <cell r="C55">
            <v>2</v>
          </cell>
          <cell r="D55">
            <v>4</v>
          </cell>
          <cell r="E55">
            <v>12</v>
          </cell>
          <cell r="F55">
            <v>22</v>
          </cell>
          <cell r="G55">
            <v>3</v>
          </cell>
          <cell r="H55">
            <v>0</v>
          </cell>
          <cell r="I55">
            <v>0</v>
          </cell>
          <cell r="J55">
            <v>44</v>
          </cell>
          <cell r="K55">
            <v>18</v>
          </cell>
          <cell r="L55">
            <v>44</v>
          </cell>
          <cell r="M55">
            <v>86</v>
          </cell>
          <cell r="N55">
            <v>34</v>
          </cell>
          <cell r="O55">
            <v>4</v>
          </cell>
          <cell r="P55">
            <v>37</v>
          </cell>
          <cell r="Q55">
            <v>14</v>
          </cell>
          <cell r="R55">
            <v>1</v>
          </cell>
        </row>
        <row r="56">
          <cell r="A56" t="str">
            <v>2016:2:2:7:ZHUNAN</v>
          </cell>
          <cell r="B56" t="str">
            <v>+886963537337</v>
          </cell>
          <cell r="C56">
            <v>0</v>
          </cell>
          <cell r="D56">
            <v>2</v>
          </cell>
          <cell r="E56">
            <v>5</v>
          </cell>
          <cell r="F56">
            <v>2</v>
          </cell>
          <cell r="G56">
            <v>1</v>
          </cell>
          <cell r="H56">
            <v>2</v>
          </cell>
          <cell r="I56">
            <v>2</v>
          </cell>
          <cell r="J56">
            <v>13</v>
          </cell>
          <cell r="K56">
            <v>9</v>
          </cell>
          <cell r="L56">
            <v>40</v>
          </cell>
          <cell r="M56">
            <v>69</v>
          </cell>
          <cell r="N56">
            <v>21</v>
          </cell>
          <cell r="O56">
            <v>4</v>
          </cell>
          <cell r="P56">
            <v>24</v>
          </cell>
          <cell r="Q56">
            <v>6</v>
          </cell>
          <cell r="R5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queryTables/queryTable1.xml><?xml version="1.0" encoding="utf-8"?>
<queryTable xmlns="http://schemas.openxmlformats.org/spreadsheetml/2006/main" name="report_data" refreshOnLoad="1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stake_month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refreshOnLoad="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stake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stake_month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zone_month" refreshOnLoad="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D5" sqref="D5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50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2">
        <f>WEEKNUM(DATE,2)-WEEKNUM(DATE(YEAR(DATE),MONTH(DATE),1),2)+1</f>
        <v>2</v>
      </c>
    </row>
    <row r="4" spans="1:4">
      <c r="C4" s="8" t="s">
        <v>1675</v>
      </c>
      <c r="D4" s="8">
        <f>WEEKDAY(DATE,2)</f>
        <v>7</v>
      </c>
    </row>
    <row r="5" spans="1:4">
      <c r="C5" s="55" t="s">
        <v>17</v>
      </c>
      <c r="D5">
        <f>DAY(DATE)</f>
        <v>14</v>
      </c>
    </row>
    <row r="11" spans="1:4">
      <c r="D11" s="34">
        <f>DATE(YEAR, MONTH, WEEKDAY)</f>
        <v>42407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1:8">
      <c r="A2" s="8" t="s">
        <v>604</v>
      </c>
      <c r="B2" s="3" t="s">
        <v>1450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605</v>
      </c>
      <c r="B3" s="3" t="s">
        <v>1450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606</v>
      </c>
      <c r="B4" s="3" t="s">
        <v>1450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607</v>
      </c>
      <c r="B5" s="3" t="s">
        <v>1450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608</v>
      </c>
      <c r="B6" s="3" t="s">
        <v>1450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609</v>
      </c>
      <c r="B7" s="3" t="s">
        <v>1450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610</v>
      </c>
      <c r="B8" s="3" t="s">
        <v>1450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611</v>
      </c>
      <c r="B9" s="3" t="s">
        <v>1450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612</v>
      </c>
      <c r="B10" s="3" t="s">
        <v>1450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613</v>
      </c>
      <c r="B11" s="3" t="s">
        <v>1450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614</v>
      </c>
      <c r="B12" s="3" t="s">
        <v>1450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31" sqref="E31"/>
    </sheetView>
  </sheetViews>
  <sheetFormatPr defaultRowHeight="15"/>
  <cols>
    <col min="1" max="1" width="19.28515625" bestFit="1" customWidth="1"/>
    <col min="2" max="2" width="1.710937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1:8">
      <c r="A2" s="8"/>
      <c r="B2" s="8"/>
      <c r="C2" s="8"/>
      <c r="D2" s="8"/>
      <c r="E2" s="8"/>
      <c r="F2" s="8"/>
      <c r="G2" s="8"/>
      <c r="H2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C23" sqref="C23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38</v>
      </c>
      <c r="B1" s="46" t="s">
        <v>34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1401</v>
      </c>
      <c r="C2" s="31" t="s">
        <v>1392</v>
      </c>
      <c r="D2" s="72">
        <v>24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4</v>
      </c>
      <c r="H4" s="65"/>
      <c r="I4" s="65"/>
      <c r="J4" s="66"/>
      <c r="K4" s="47">
        <f>ROUND($D$2/12,0)</f>
        <v>2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$L$20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37</v>
      </c>
      <c r="B10" s="23" t="s">
        <v>35</v>
      </c>
      <c r="C10" s="4" t="s">
        <v>36</v>
      </c>
      <c r="D10" s="4" t="s">
        <v>61</v>
      </c>
      <c r="E10" s="4" t="str">
        <f>CONCATENATE(YEAR,":",MONTH,":",WEEK,":",DAY,":",$A10)</f>
        <v>2016:2:2:7:ASSISTANTS</v>
      </c>
      <c r="F10" s="4">
        <f>MATCH($E10,[1]REPORT_DATA_BY_COMP!$A:$A,0)</f>
        <v>390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0</v>
      </c>
      <c r="I10" s="11">
        <f>IFERROR(INDEX([1]REPORT_DATA_BY_COMP!$A:$AH,$F10,MATCH(I$8,[1]REPORT_DATA_BY_COMP!$A$1:$AH$1,0)), "")</f>
        <v>6</v>
      </c>
      <c r="J10" s="11">
        <f>IFERROR(INDEX([1]REPORT_DATA_BY_COMP!$A:$AH,$F10,MATCH(J$8,[1]REPORT_DATA_BY_COMP!$A$1:$AH$1,0)), "")</f>
        <v>6</v>
      </c>
      <c r="K10" s="11">
        <f>IFERROR(INDEX([1]REPORT_DATA_BY_COMP!$A:$AH,$F10,MATCH(K$8,[1]REPORT_DATA_BY_COMP!$A$1:$AH$1,0)), "")</f>
        <v>0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18</v>
      </c>
      <c r="O10" s="11">
        <f>IFERROR(INDEX([1]REPORT_DATA_BY_COMP!$A:$AH,$F10,MATCH(O$8,[1]REPORT_DATA_BY_COMP!$A$1:$AH$1,0)), "")</f>
        <v>5</v>
      </c>
      <c r="P10" s="11">
        <f>IFERROR(INDEX([1]REPORT_DATA_BY_COMP!$A:$AH,$F10,MATCH(P$8,[1]REPORT_DATA_BY_COMP!$A$1:$AH$1,0)), "")</f>
        <v>4</v>
      </c>
      <c r="Q10" s="11">
        <f>IFERROR(INDEX([1]REPORT_DATA_BY_COMP!$A:$AH,$F10,MATCH(Q$8,[1]REPORT_DATA_BY_COMP!$A$1:$AH$1,0)), "")</f>
        <v>8</v>
      </c>
      <c r="R10" s="11">
        <f>IFERROR(INDEX([1]REPORT_DATA_BY_COMP!$A:$AH,$F10,MATCH(R$8,[1]REPORT_DATA_BY_COMP!$A$1:$AH$1,0)), "")</f>
        <v>7</v>
      </c>
      <c r="S10" s="11">
        <f>IFERROR(INDEX([1]REPORT_DATA_BY_COMP!$A:$AH,$F10,MATCH(S$8,[1]REPORT_DATA_BY_COMP!$A$1:$AH$1,0)), "")</f>
        <v>3</v>
      </c>
      <c r="T10" s="11">
        <f>IFERROR(INDEX([1]REPORT_DATA_BY_COMP!$A:$AH,$F10,MATCH(T$8,[1]REPORT_DATA_BY_COMP!$A$1:$AH$1,0)), "")</f>
        <v>8</v>
      </c>
      <c r="U10" s="11">
        <f>IFERROR(INDEX([1]REPORT_DATA_BY_COMP!$A:$AH,$F10,MATCH(U$8,[1]REPORT_DATA_BY_COMP!$A$1:$AH$1,0)), "")</f>
        <v>4</v>
      </c>
      <c r="V10" s="11">
        <f>IFERROR(INDEX([1]REPORT_DATA_BY_COMP!$A:$AH,$F10,MATCH(V$8,[1]REPORT_DATA_BY_COMP!$A$1:$AH$1,0)), "")</f>
        <v>0</v>
      </c>
    </row>
    <row r="11" spans="1:22">
      <c r="A11" s="22" t="s">
        <v>18</v>
      </c>
      <c r="B11" s="23" t="s">
        <v>52</v>
      </c>
      <c r="C11" s="4" t="s">
        <v>64</v>
      </c>
      <c r="D11" s="4" t="s">
        <v>62</v>
      </c>
      <c r="E11" s="4" t="str">
        <f>CONCATENATE(YEAR,":",MONTH,":",WEEK,":",DAY,":",$A11)</f>
        <v>2016:2:2:7:OFFICE_E</v>
      </c>
      <c r="F11" s="4">
        <f>MATCH($E11,[1]REPORT_DATA_BY_COMP!$A:$A,0)</f>
        <v>423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0</v>
      </c>
      <c r="J11" s="11">
        <f>IFERROR(INDEX([1]REPORT_DATA_BY_COMP!$A:$AH,$F11,MATCH(J$8,[1]REPORT_DATA_BY_COMP!$A$1:$AH$1,0)), "")</f>
        <v>0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2</v>
      </c>
      <c r="O11" s="11">
        <f>IFERROR(INDEX([1]REPORT_DATA_BY_COMP!$A:$AH,$F11,MATCH(O$8,[1]REPORT_DATA_BY_COMP!$A$1:$AH$1,0)), "")</f>
        <v>1</v>
      </c>
      <c r="P11" s="11">
        <f>IFERROR(INDEX([1]REPORT_DATA_BY_COMP!$A:$AH,$F11,MATCH(P$8,[1]REPORT_DATA_BY_COMP!$A$1:$AH$1,0)), "")</f>
        <v>2</v>
      </c>
      <c r="Q11" s="11">
        <f>IFERROR(INDEX([1]REPORT_DATA_BY_COMP!$A:$AH,$F11,MATCH(Q$8,[1]REPORT_DATA_BY_COMP!$A$1:$AH$1,0)), "")</f>
        <v>0</v>
      </c>
      <c r="R11" s="11">
        <f>IFERROR(INDEX([1]REPORT_DATA_BY_COMP!$A:$AH,$F11,MATCH(R$8,[1]REPORT_DATA_BY_COMP!$A$1:$AH$1,0)), "")</f>
        <v>0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2</v>
      </c>
      <c r="U11" s="11">
        <f>IFERROR(INDEX([1]REPORT_DATA_BY_COMP!$A:$AH,$F11,MATCH(U$8,[1]REPORT_DATA_BY_COMP!$A$1:$AH$1,0)), "")</f>
        <v>1</v>
      </c>
      <c r="V11" s="11">
        <f>IFERROR(INDEX([1]REPORT_DATA_BY_COMP!$A:$AH,$F11,MATCH(V$8,[1]REPORT_DATA_BY_COMP!$A$1:$AH$1,0)),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1407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2016:2:1:7:OFFICE</v>
      </c>
      <c r="F15" s="14">
        <f>MATCH($E15,[1]REPORT_DATA_BY_ZONE!$A:$A, 0)</f>
        <v>39</v>
      </c>
      <c r="G15" s="11">
        <f>IFERROR(INDEX([1]REPORT_DATA_BY_ZONE!$A:$AH,$F15,MATCH(G$8,[1]REPORT_DATA_BY_ZONE!$A$1:$AH$1,0)), "")</f>
        <v>0</v>
      </c>
      <c r="H15" s="11">
        <f>IFERROR(INDEX([1]REPORT_DATA_BY_ZONE!$A:$AH,$F15,MATCH(H$8,[1]REPORT_DATA_BY_ZONE!$A$1:$AH$1,0)), "")</f>
        <v>0</v>
      </c>
      <c r="I15" s="11">
        <f>IFERROR(INDEX([1]REPORT_DATA_BY_ZONE!$A:$AH,$F15,MATCH(I$8,[1]REPORT_DATA_BY_ZONE!$A$1:$AH$1,0)), "")</f>
        <v>7</v>
      </c>
      <c r="J15" s="11">
        <f>IFERROR(INDEX([1]REPORT_DATA_BY_ZONE!$A:$AH,$F15,MATCH(J$8,[1]REPORT_DATA_BY_ZONE!$A$1:$AH$1,0)), "")</f>
        <v>7</v>
      </c>
      <c r="K15" s="11">
        <f>IFERROR(INDEX([1]REPORT_DATA_BY_ZONE!$A:$AH,$F15,MATCH(K$8,[1]REPORT_DATA_BY_ZONE!$A$1:$AH$1,0)), "")</f>
        <v>0</v>
      </c>
      <c r="L15" s="11">
        <f>IFERROR(INDEX([1]REPORT_DATA_BY_ZONE!$A:$AH,$F15,MATCH(L$8,[1]REPORT_DATA_BY_ZONE!$A$1:$AH$1,0)), "")</f>
        <v>0</v>
      </c>
      <c r="M15" s="11">
        <f>IFERROR(INDEX([1]REPORT_DATA_BY_ZONE!$A:$AH,$F15,MATCH(M$8,[1]REPORT_DATA_BY_ZONE!$A$1:$AH$1,0)), "")</f>
        <v>0</v>
      </c>
      <c r="N15" s="11">
        <f>IFERROR(INDEX([1]REPORT_DATA_BY_ZONE!$A:$AH,$F15,MATCH(N$8,[1]REPORT_DATA_BY_ZONE!$A$1:$AH$1,0)), "")</f>
        <v>25</v>
      </c>
      <c r="O15" s="11">
        <f>IFERROR(INDEX([1]REPORT_DATA_BY_ZONE!$A:$AH,$F15,MATCH(O$8,[1]REPORT_DATA_BY_ZONE!$A$1:$AH$1,0)), "")</f>
        <v>1</v>
      </c>
      <c r="P15" s="11">
        <f>IFERROR(INDEX([1]REPORT_DATA_BY_ZONE!$A:$AH,$F15,MATCH(P$8,[1]REPORT_DATA_BY_ZONE!$A$1:$AH$1,0)), "")</f>
        <v>7</v>
      </c>
      <c r="Q15" s="11">
        <f>IFERROR(INDEX([1]REPORT_DATA_BY_ZONE!$A:$AH,$F15,MATCH(Q$8,[1]REPORT_DATA_BY_ZONE!$A$1:$AH$1,0)), "")</f>
        <v>17</v>
      </c>
      <c r="R15" s="11">
        <f>IFERROR(INDEX([1]REPORT_DATA_BY_ZONE!$A:$AH,$F15,MATCH(R$8,[1]REPORT_DATA_BY_ZONE!$A$1:$AH$1,0)), "")</f>
        <v>7</v>
      </c>
      <c r="S15" s="11">
        <f>IFERROR(INDEX([1]REPORT_DATA_BY_ZONE!$A:$AH,$F15,MATCH(S$8,[1]REPORT_DATA_BY_ZONE!$A$1:$AH$1,0)), "")</f>
        <v>2</v>
      </c>
      <c r="T15" s="11">
        <f>IFERROR(INDEX([1]REPORT_DATA_BY_ZONE!$A:$AH,$F15,MATCH(T$8,[1]REPORT_DATA_BY_ZONE!$A$1:$AH$1,0)), "")</f>
        <v>5</v>
      </c>
      <c r="U15" s="11">
        <f>IFERROR(INDEX([1]REPORT_DATA_BY_ZONE!$A:$AH,$F15,MATCH(U$8,[1]REPORT_DATA_BY_ZONE!$A$1:$AH$1,0)), "")</f>
        <v>2</v>
      </c>
      <c r="V15" s="11">
        <f>IFERROR(INDEX([1]REPORT_DATA_BY_ZONE!$A:$AH,$F15,MATCH(V$8,[1]REPORT_DATA_BY_ZONE!$A$1:$AH$1,0)),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2016:2:2:7:OFFICE</v>
      </c>
      <c r="F16" s="14">
        <f>MATCH($E16,[1]REPORT_DATA_BY_ZONE!$A:$A, 0)</f>
        <v>50</v>
      </c>
      <c r="G16" s="11">
        <f>IFERROR(INDEX([1]REPORT_DATA_BY_ZONE!$A:$AH,$F16,MATCH(G$8,[1]REPORT_DATA_BY_ZONE!$A$1:$AH$1,0)), "")</f>
        <v>0</v>
      </c>
      <c r="H16" s="11">
        <f>IFERROR(INDEX([1]REPORT_DATA_BY_ZONE!$A:$AH,$F16,MATCH(H$8,[1]REPORT_DATA_BY_ZONE!$A$1:$AH$1,0)), "")</f>
        <v>0</v>
      </c>
      <c r="I16" s="11">
        <f>IFERROR(INDEX([1]REPORT_DATA_BY_ZONE!$A:$AH,$F16,MATCH(I$8,[1]REPORT_DATA_BY_ZONE!$A$1:$AH$1,0)), "")</f>
        <v>6</v>
      </c>
      <c r="J16" s="11">
        <f>IFERROR(INDEX([1]REPORT_DATA_BY_ZONE!$A:$AH,$F16,MATCH(J$8,[1]REPORT_DATA_BY_ZONE!$A$1:$AH$1,0)), "")</f>
        <v>6</v>
      </c>
      <c r="K16" s="11">
        <f>IFERROR(INDEX([1]REPORT_DATA_BY_ZONE!$A:$AH,$F16,MATCH(K$8,[1]REPORT_DATA_BY_ZONE!$A$1:$AH$1,0)), "")</f>
        <v>0</v>
      </c>
      <c r="L16" s="11">
        <f>IFERROR(INDEX([1]REPORT_DATA_BY_ZONE!$A:$AH,$F16,MATCH(L$8,[1]REPORT_DATA_BY_ZONE!$A$1:$AH$1,0)), "")</f>
        <v>0</v>
      </c>
      <c r="M16" s="11">
        <f>IFERROR(INDEX([1]REPORT_DATA_BY_ZONE!$A:$AH,$F16,MATCH(M$8,[1]REPORT_DATA_BY_ZONE!$A$1:$AH$1,0)), "")</f>
        <v>0</v>
      </c>
      <c r="N16" s="11">
        <f>IFERROR(INDEX([1]REPORT_DATA_BY_ZONE!$A:$AH,$F16,MATCH(N$8,[1]REPORT_DATA_BY_ZONE!$A$1:$AH$1,0)), "")</f>
        <v>20</v>
      </c>
      <c r="O16" s="11">
        <f>IFERROR(INDEX([1]REPORT_DATA_BY_ZONE!$A:$AH,$F16,MATCH(O$8,[1]REPORT_DATA_BY_ZONE!$A$1:$AH$1,0)), "")</f>
        <v>6</v>
      </c>
      <c r="P16" s="11">
        <f>IFERROR(INDEX([1]REPORT_DATA_BY_ZONE!$A:$AH,$F16,MATCH(P$8,[1]REPORT_DATA_BY_ZONE!$A$1:$AH$1,0)), "")</f>
        <v>6</v>
      </c>
      <c r="Q16" s="11">
        <f>IFERROR(INDEX([1]REPORT_DATA_BY_ZONE!$A:$AH,$F16,MATCH(Q$8,[1]REPORT_DATA_BY_ZONE!$A$1:$AH$1,0)), "")</f>
        <v>8</v>
      </c>
      <c r="R16" s="11">
        <f>IFERROR(INDEX([1]REPORT_DATA_BY_ZONE!$A:$AH,$F16,MATCH(R$8,[1]REPORT_DATA_BY_ZONE!$A$1:$AH$1,0)), "")</f>
        <v>7</v>
      </c>
      <c r="S16" s="11">
        <f>IFERROR(INDEX([1]REPORT_DATA_BY_ZONE!$A:$AH,$F16,MATCH(S$8,[1]REPORT_DATA_BY_ZONE!$A$1:$AH$1,0)), "")</f>
        <v>3</v>
      </c>
      <c r="T16" s="11">
        <f>IFERROR(INDEX([1]REPORT_DATA_BY_ZONE!$A:$AH,$F16,MATCH(T$8,[1]REPORT_DATA_BY_ZONE!$A$1:$AH$1,0)), "")</f>
        <v>10</v>
      </c>
      <c r="U16" s="11">
        <f>IFERROR(INDEX([1]REPORT_DATA_BY_ZONE!$A:$AH,$F16,MATCH(U$8,[1]REPORT_DATA_BY_ZONE!$A$1:$AH$1,0)), "")</f>
        <v>5</v>
      </c>
      <c r="V16" s="11">
        <f>IFERROR(INDEX([1]REPORT_DATA_BY_ZONE!$A:$AH,$F16,MATCH(V$8,[1]REPORT_DATA_BY_ZONE!$A$1:$AH$1,0)),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2016:2:3:7:OFFICE</v>
      </c>
      <c r="F17" s="14" t="e">
        <f>MATCH($E17,[1]REPORT_DATA_BY_ZONE!$A:$A, 0)</f>
        <v>#N/A</v>
      </c>
      <c r="G17" s="11" t="str">
        <f>IFERROR(INDEX([1]REPORT_DATA_BY_ZONE!$A:$AH,$F17,MATCH(G$8,[1]REPORT_DATA_BY_ZONE!$A$1:$AH$1,0)), "")</f>
        <v/>
      </c>
      <c r="H17" s="11" t="str">
        <f>IFERROR(INDEX([1]REPORT_DATA_BY_ZONE!$A:$AH,$F17,MATCH(H$8,[1]REPORT_DATA_BY_ZONE!$A$1:$AH$1,0)), "")</f>
        <v/>
      </c>
      <c r="I17" s="11" t="str">
        <f>IFERROR(INDEX([1]REPORT_DATA_BY_ZONE!$A:$AH,$F17,MATCH(I$8,[1]REPORT_DATA_BY_ZONE!$A$1:$AH$1,0)), "")</f>
        <v/>
      </c>
      <c r="J17" s="11" t="str">
        <f>IFERROR(INDEX([1]REPORT_DATA_BY_ZONE!$A:$AH,$F17,MATCH(J$8,[1]REPORT_DATA_BY_ZONE!$A$1:$AH$1,0)), "")</f>
        <v/>
      </c>
      <c r="K17" s="11" t="str">
        <f>IFERROR(INDEX([1]REPORT_DATA_BY_ZONE!$A:$AH,$F17,MATCH(K$8,[1]REPORT_DATA_BY_ZONE!$A$1:$AH$1,0)), "")</f>
        <v/>
      </c>
      <c r="L17" s="11" t="str">
        <f>IFERROR(INDEX([1]REPORT_DATA_BY_ZONE!$A:$AH,$F17,MATCH(L$8,[1]REPORT_DATA_BY_ZONE!$A$1:$AH$1,0)), "")</f>
        <v/>
      </c>
      <c r="M17" s="11" t="str">
        <f>IFERROR(INDEX([1]REPORT_DATA_BY_ZONE!$A:$AH,$F17,MATCH(M$8,[1]REPORT_DATA_BY_ZONE!$A$1:$AH$1,0)), "")</f>
        <v/>
      </c>
      <c r="N17" s="11" t="str">
        <f>IFERROR(INDEX([1]REPORT_DATA_BY_ZONE!$A:$AH,$F17,MATCH(N$8,[1]REPORT_DATA_BY_ZONE!$A$1:$AH$1,0)), "")</f>
        <v/>
      </c>
      <c r="O17" s="11" t="str">
        <f>IFERROR(INDEX([1]REPORT_DATA_BY_ZONE!$A:$AH,$F17,MATCH(O$8,[1]REPORT_DATA_BY_ZONE!$A$1:$AH$1,0)), "")</f>
        <v/>
      </c>
      <c r="P17" s="11" t="str">
        <f>IFERROR(INDEX([1]REPORT_DATA_BY_ZONE!$A:$AH,$F17,MATCH(P$8,[1]REPORT_DATA_BY_ZONE!$A$1:$AH$1,0)), "")</f>
        <v/>
      </c>
      <c r="Q17" s="11" t="str">
        <f>IFERROR(INDEX([1]REPORT_DATA_BY_ZONE!$A:$AH,$F17,MATCH(Q$8,[1]REPORT_DATA_BY_ZONE!$A$1:$AH$1,0)), "")</f>
        <v/>
      </c>
      <c r="R17" s="11" t="str">
        <f>IFERROR(INDEX([1]REPORT_DATA_BY_ZONE!$A:$AH,$F17,MATCH(R$8,[1]REPORT_DATA_BY_ZONE!$A$1:$AH$1,0)), "")</f>
        <v/>
      </c>
      <c r="S17" s="11" t="str">
        <f>IFERROR(INDEX([1]REPORT_DATA_BY_ZONE!$A:$AH,$F17,MATCH(S$8,[1]REPORT_DATA_BY_ZONE!$A$1:$AH$1,0)), "")</f>
        <v/>
      </c>
      <c r="T17" s="11" t="str">
        <f>IFERROR(INDEX([1]REPORT_DATA_BY_ZONE!$A:$AH,$F17,MATCH(T$8,[1]REPORT_DATA_BY_ZONE!$A$1:$AH$1,0)), "")</f>
        <v/>
      </c>
      <c r="U17" s="11" t="str">
        <f>IFERROR(INDEX([1]REPORT_DATA_BY_ZONE!$A:$AH,$F17,MATCH(U$8,[1]REPORT_DATA_BY_ZONE!$A$1:$AH$1,0)), "")</f>
        <v/>
      </c>
      <c r="V17" s="11" t="str">
        <f>IFERROR(INDEX([1]REPORT_DATA_BY_ZONE!$A:$AH,$F17,MATCH(V$8,[1]REPORT_DATA_BY_ZONE!$A$1:$AH$1,0)), "")</f>
        <v/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2016:2:4:7:OFFICE</v>
      </c>
      <c r="F18" s="14" t="e">
        <f>MATCH($E18,[1]REPORT_DATA_BY_ZONE!$A:$A, 0)</f>
        <v>#N/A</v>
      </c>
      <c r="G18" s="11" t="str">
        <f>IFERROR(INDEX([1]REPORT_DATA_BY_ZONE!$A:$AH,$F18,MATCH(G$8,[1]REPORT_DATA_BY_ZONE!$A$1:$AH$1,0)), "")</f>
        <v/>
      </c>
      <c r="H18" s="11" t="str">
        <f>IFERROR(INDEX([1]REPORT_DATA_BY_ZONE!$A:$AH,$F18,MATCH(H$8,[1]REPORT_DATA_BY_ZONE!$A$1:$AH$1,0)), "")</f>
        <v/>
      </c>
      <c r="I18" s="11" t="str">
        <f>IFERROR(INDEX([1]REPORT_DATA_BY_ZONE!$A:$AH,$F18,MATCH(I$8,[1]REPORT_DATA_BY_ZONE!$A$1:$AH$1,0)), "")</f>
        <v/>
      </c>
      <c r="J18" s="11" t="str">
        <f>IFERROR(INDEX([1]REPORT_DATA_BY_ZONE!$A:$AH,$F18,MATCH(J$8,[1]REPORT_DATA_BY_ZONE!$A$1:$AH$1,0)), "")</f>
        <v/>
      </c>
      <c r="K18" s="11" t="str">
        <f>IFERROR(INDEX([1]REPORT_DATA_BY_ZONE!$A:$AH,$F18,MATCH(K$8,[1]REPORT_DATA_BY_ZONE!$A$1:$AH$1,0)), "")</f>
        <v/>
      </c>
      <c r="L18" s="11" t="str">
        <f>IFERROR(INDEX([1]REPORT_DATA_BY_ZONE!$A:$AH,$F18,MATCH(L$8,[1]REPORT_DATA_BY_ZONE!$A$1:$AH$1,0)), "")</f>
        <v/>
      </c>
      <c r="M18" s="11" t="str">
        <f>IFERROR(INDEX([1]REPORT_DATA_BY_ZONE!$A:$AH,$F18,MATCH(M$8,[1]REPORT_DATA_BY_ZONE!$A$1:$AH$1,0)), "")</f>
        <v/>
      </c>
      <c r="N18" s="11" t="str">
        <f>IFERROR(INDEX([1]REPORT_DATA_BY_ZONE!$A:$AH,$F18,MATCH(N$8,[1]REPORT_DATA_BY_ZONE!$A$1:$AH$1,0)), "")</f>
        <v/>
      </c>
      <c r="O18" s="11" t="str">
        <f>IFERROR(INDEX([1]REPORT_DATA_BY_ZONE!$A:$AH,$F18,MATCH(O$8,[1]REPORT_DATA_BY_ZONE!$A$1:$AH$1,0)), "")</f>
        <v/>
      </c>
      <c r="P18" s="11" t="str">
        <f>IFERROR(INDEX([1]REPORT_DATA_BY_ZONE!$A:$AH,$F18,MATCH(P$8,[1]REPORT_DATA_BY_ZONE!$A$1:$AH$1,0)), "")</f>
        <v/>
      </c>
      <c r="Q18" s="11" t="str">
        <f>IFERROR(INDEX([1]REPORT_DATA_BY_ZONE!$A:$AH,$F18,MATCH(Q$8,[1]REPORT_DATA_BY_ZONE!$A$1:$AH$1,0)), "")</f>
        <v/>
      </c>
      <c r="R18" s="11" t="str">
        <f>IFERROR(INDEX([1]REPORT_DATA_BY_ZONE!$A:$AH,$F18,MATCH(R$8,[1]REPORT_DATA_BY_ZONE!$A$1:$AH$1,0)), "")</f>
        <v/>
      </c>
      <c r="S18" s="11" t="str">
        <f>IFERROR(INDEX([1]REPORT_DATA_BY_ZONE!$A:$AH,$F18,MATCH(S$8,[1]REPORT_DATA_BY_ZONE!$A$1:$AH$1,0)), "")</f>
        <v/>
      </c>
      <c r="T18" s="11" t="str">
        <f>IFERROR(INDEX([1]REPORT_DATA_BY_ZONE!$A:$AH,$F18,MATCH(T$8,[1]REPORT_DATA_BY_ZONE!$A$1:$AH$1,0)), "")</f>
        <v/>
      </c>
      <c r="U18" s="11" t="str">
        <f>IFERROR(INDEX([1]REPORT_DATA_BY_ZONE!$A:$AH,$F18,MATCH(U$8,[1]REPORT_DATA_BY_ZONE!$A$1:$AH$1,0)), "")</f>
        <v/>
      </c>
      <c r="V18" s="11" t="str">
        <f>IFERROR(INDEX([1]REPORT_DATA_BY_ZONE!$A:$AH,$F18,MATCH(V$8,[1]REPORT_DATA_BY_ZONE!$A$1:$AH$1,0)),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2016:2:5:7:OFFICE</v>
      </c>
      <c r="F19" s="14" t="e">
        <f>MATCH($E19,[1]REPORT_DATA_BY_ZONE!$A:$A, 0)</f>
        <v>#N/A</v>
      </c>
      <c r="G19" s="11" t="str">
        <f>IFERROR(INDEX([1]REPORT_DATA_BY_ZONE!$A:$AH,$F19,MATCH(G$8,[1]REPORT_DATA_BY_ZONE!$A$1:$AH$1,0)), "")</f>
        <v/>
      </c>
      <c r="H19" s="11" t="str">
        <f>IFERROR(INDEX([1]REPORT_DATA_BY_ZONE!$A:$AH,$F19,MATCH(H$8,[1]REPORT_DATA_BY_ZONE!$A$1:$AH$1,0)), "")</f>
        <v/>
      </c>
      <c r="I19" s="11" t="str">
        <f>IFERROR(INDEX([1]REPORT_DATA_BY_ZONE!$A:$AH,$F19,MATCH(I$8,[1]REPORT_DATA_BY_ZONE!$A$1:$AH$1,0)), "")</f>
        <v/>
      </c>
      <c r="J19" s="11" t="str">
        <f>IFERROR(INDEX([1]REPORT_DATA_BY_ZONE!$A:$AH,$F19,MATCH(J$8,[1]REPORT_DATA_BY_ZONE!$A$1:$AH$1,0)), "")</f>
        <v/>
      </c>
      <c r="K19" s="11" t="str">
        <f>IFERROR(INDEX([1]REPORT_DATA_BY_ZONE!$A:$AH,$F19,MATCH(K$8,[1]REPORT_DATA_BY_ZONE!$A$1:$AH$1,0)), "")</f>
        <v/>
      </c>
      <c r="L19" s="11" t="str">
        <f>IFERROR(INDEX([1]REPORT_DATA_BY_ZONE!$A:$AH,$F19,MATCH(L$8,[1]REPORT_DATA_BY_ZONE!$A$1:$AH$1,0)), "")</f>
        <v/>
      </c>
      <c r="M19" s="11" t="str">
        <f>IFERROR(INDEX([1]REPORT_DATA_BY_ZONE!$A:$AH,$F19,MATCH(M$8,[1]REPORT_DATA_BY_ZONE!$A$1:$AH$1,0)), "")</f>
        <v/>
      </c>
      <c r="N19" s="11" t="str">
        <f>IFERROR(INDEX([1]REPORT_DATA_BY_ZONE!$A:$AH,$F19,MATCH(N$8,[1]REPORT_DATA_BY_ZONE!$A$1:$AH$1,0)), "")</f>
        <v/>
      </c>
      <c r="O19" s="11" t="str">
        <f>IFERROR(INDEX([1]REPORT_DATA_BY_ZONE!$A:$AH,$F19,MATCH(O$8,[1]REPORT_DATA_BY_ZONE!$A$1:$AH$1,0)), "")</f>
        <v/>
      </c>
      <c r="P19" s="11" t="str">
        <f>IFERROR(INDEX([1]REPORT_DATA_BY_ZONE!$A:$AH,$F19,MATCH(P$8,[1]REPORT_DATA_BY_ZONE!$A$1:$AH$1,0)), "")</f>
        <v/>
      </c>
      <c r="Q19" s="11" t="str">
        <f>IFERROR(INDEX([1]REPORT_DATA_BY_ZONE!$A:$AH,$F19,MATCH(Q$8,[1]REPORT_DATA_BY_ZONE!$A$1:$AH$1,0)), "")</f>
        <v/>
      </c>
      <c r="R19" s="11" t="str">
        <f>IFERROR(INDEX([1]REPORT_DATA_BY_ZONE!$A:$AH,$F19,MATCH(R$8,[1]REPORT_DATA_BY_ZONE!$A$1:$AH$1,0)), "")</f>
        <v/>
      </c>
      <c r="S19" s="11" t="str">
        <f>IFERROR(INDEX([1]REPORT_DATA_BY_ZONE!$A:$AH,$F19,MATCH(S$8,[1]REPORT_DATA_BY_ZONE!$A$1:$AH$1,0)), "")</f>
        <v/>
      </c>
      <c r="T19" s="11" t="str">
        <f>IFERROR(INDEX([1]REPORT_DATA_BY_ZONE!$A:$AH,$F19,MATCH(T$8,[1]REPORT_DATA_BY_ZONE!$A$1:$AH$1,0)), "")</f>
        <v/>
      </c>
      <c r="U19" s="11" t="str">
        <f>IFERROR(INDEX([1]REPORT_DATA_BY_ZONE!$A:$AH,$F19,MATCH(U$8,[1]REPORT_DATA_BY_ZONE!$A$1:$AH$1,0)), "")</f>
        <v/>
      </c>
      <c r="V19" s="11" t="str">
        <f>IFERROR(INDEX([1]REPORT_DATA_BY_ZONE!$A:$AH,$F19,MATCH(V$8,[1]REPORT_DATA_BY_ZONE!$A$1:$AH$1,0)),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0:N11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0:O11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0:P11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0:S11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0:T11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0:U11">
    <cfRule type="cellIs" dxfId="3" priority="4" operator="greaterThan">
      <formula>1.5</formula>
    </cfRule>
  </conditionalFormatting>
  <conditionalFormatting sqref="L10:V11">
    <cfRule type="expression" dxfId="2" priority="1">
      <formula>L10=""</formula>
    </cfRule>
  </conditionalFormatting>
  <conditionalFormatting sqref="S10:S11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C31" zoomScaleNormal="100" workbookViewId="0">
      <selection activeCell="B46" sqref="B46:B4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topLeftCell="A30" workbookViewId="0">
      <selection activeCell="D47" sqref="D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2014:1:0:0:OFFICE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2014:2:0:0:OFFICE</v>
      </c>
      <c r="F4" s="33">
        <f t="shared" ref="F4:F38" ca="1" si="5">MATCH($E4,INDIRECT(CONCATENATE($B$41,"$A:$A")),0)</f>
        <v>32</v>
      </c>
      <c r="G4" s="26">
        <f t="shared" ref="G4:G38" ca="1" si="6">INDEX(INDIRECT(CONCATENATE($B$41,"$A:$AG")),$F4,MATCH(G$2,INDIRECT(CONCATENATE($B$41,"$A$1:$AG$1")),0))</f>
        <v>2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2014:3:0:0:OFFICE</v>
      </c>
      <c r="F5" s="33">
        <f t="shared" ca="1" si="5"/>
        <v>40</v>
      </c>
      <c r="G5" s="26">
        <f t="shared" ca="1" si="6"/>
        <v>2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2014:4:0:0:OFFICE</v>
      </c>
      <c r="F6" s="33">
        <f t="shared" ca="1" si="5"/>
        <v>48</v>
      </c>
      <c r="G6" s="26">
        <f t="shared" ca="1" si="6"/>
        <v>3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2014:5:0:0:OFFICE</v>
      </c>
      <c r="F7" s="33">
        <f t="shared" ca="1" si="5"/>
        <v>56</v>
      </c>
      <c r="G7" s="26">
        <f t="shared" ca="1" si="6"/>
        <v>2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2014:6:0:0:OFFICE</v>
      </c>
      <c r="F8" s="33">
        <f t="shared" ca="1" si="5"/>
        <v>64</v>
      </c>
      <c r="G8" s="26">
        <f t="shared" ca="1" si="6"/>
        <v>1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2014:7:0:0:OFFICE</v>
      </c>
      <c r="F9" s="33">
        <f t="shared" ca="1" si="5"/>
        <v>72</v>
      </c>
      <c r="G9" s="26">
        <f t="shared" ca="1" si="6"/>
        <v>0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2014:8:0:0:OFFICE</v>
      </c>
      <c r="F10" s="33">
        <f t="shared" ca="1" si="5"/>
        <v>80</v>
      </c>
      <c r="G10" s="26">
        <f t="shared" ca="1" si="6"/>
        <v>2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2014:9:0:0:OFFICE</v>
      </c>
      <c r="F11" s="33">
        <f t="shared" ca="1" si="5"/>
        <v>88</v>
      </c>
      <c r="G11" s="26">
        <f t="shared" ca="1" si="6"/>
        <v>0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2014:10:0:0:OFFICE</v>
      </c>
      <c r="F12" s="33">
        <f t="shared" ca="1" si="5"/>
        <v>5</v>
      </c>
      <c r="G12" s="26">
        <f t="shared" ca="1" si="6"/>
        <v>1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2014:11:0:0:OFFICE</v>
      </c>
      <c r="F13" s="33">
        <f t="shared" ca="1" si="5"/>
        <v>14</v>
      </c>
      <c r="G13" s="26">
        <f t="shared" ca="1" si="6"/>
        <v>2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2014:12:0:0:OFFICE</v>
      </c>
      <c r="F14" s="33">
        <f t="shared" ca="1" si="5"/>
        <v>23</v>
      </c>
      <c r="G14" s="26">
        <f t="shared" ca="1" si="6"/>
        <v>0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2015:1:0:0:OFFICE</v>
      </c>
      <c r="F15" s="33">
        <f t="shared" ca="1" si="5"/>
        <v>127</v>
      </c>
      <c r="G15" s="26">
        <f t="shared" ca="1" si="6"/>
        <v>2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2015:2:0:0:OFFICE</v>
      </c>
      <c r="F16" s="33">
        <f t="shared" ca="1" si="5"/>
        <v>136</v>
      </c>
      <c r="G16" s="26">
        <f t="shared" ca="1" si="6"/>
        <v>1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2015:3:0:0:OFFICE</v>
      </c>
      <c r="F17" s="33">
        <f t="shared" ca="1" si="5"/>
        <v>146</v>
      </c>
      <c r="G17" s="26">
        <f t="shared" ca="1" si="6"/>
        <v>4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2015:4:0:0:OFFICE</v>
      </c>
      <c r="F18" s="33">
        <f t="shared" ca="1" si="5"/>
        <v>156</v>
      </c>
      <c r="G18" s="26">
        <f t="shared" ca="1" si="6"/>
        <v>0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2015:5:0:0:OFFICE</v>
      </c>
      <c r="F19" s="33">
        <f t="shared" ca="1" si="5"/>
        <v>166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2015:6:0:0:OFFICE</v>
      </c>
      <c r="F20" s="33">
        <f t="shared" ca="1" si="5"/>
        <v>176</v>
      </c>
      <c r="G20" s="26">
        <f t="shared" ca="1" si="6"/>
        <v>2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2015:7:0:0:OFFICE</v>
      </c>
      <c r="F21" s="33">
        <f t="shared" ca="1" si="5"/>
        <v>186</v>
      </c>
      <c r="G21" s="26">
        <f t="shared" ca="1" si="6"/>
        <v>2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2015:8:0:0:OFFICE</v>
      </c>
      <c r="F22" s="33">
        <f t="shared" ca="1" si="5"/>
        <v>196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2015:9:0:0:OFFICE</v>
      </c>
      <c r="F23" s="33">
        <f t="shared" ca="1" si="5"/>
        <v>206</v>
      </c>
      <c r="G23" s="26">
        <f t="shared" ca="1" si="6"/>
        <v>1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2015:10:0:0:OFFICE</v>
      </c>
      <c r="F24" s="33">
        <f t="shared" ca="1" si="5"/>
        <v>96</v>
      </c>
      <c r="G24" s="26">
        <f t="shared" ca="1" si="6"/>
        <v>4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2015:11:0:0:OFFICE</v>
      </c>
      <c r="F25" s="33">
        <f t="shared" ca="1" si="5"/>
        <v>106</v>
      </c>
      <c r="G25" s="26">
        <f t="shared" ca="1" si="6"/>
        <v>0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2015:12:0:0:OFFICE</v>
      </c>
      <c r="F26" s="33">
        <f t="shared" ca="1" si="5"/>
        <v>117</v>
      </c>
      <c r="G26" s="26">
        <f t="shared" ca="1" si="6"/>
        <v>0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2016:1:0:0:OFFICE</v>
      </c>
      <c r="F27" s="33">
        <f t="shared" ca="1" si="5"/>
        <v>217</v>
      </c>
      <c r="G27" s="26">
        <f t="shared" ca="1" si="6"/>
        <v>3</v>
      </c>
      <c r="H27" s="26">
        <f t="shared" si="3"/>
        <v>8</v>
      </c>
      <c r="I27" s="33">
        <f t="shared" ca="1" si="7"/>
        <v>6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4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2015:11:5:7:OFFICE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1</v>
      </c>
      <c r="AA27" s="26">
        <f t="shared" ref="AA27:AA38" ca="1" si="13">6*$B$45</f>
        <v>12</v>
      </c>
      <c r="AB27" s="26">
        <f t="shared" ref="AB27:AB38" ca="1" si="14">3*$B$45</f>
        <v>6</v>
      </c>
      <c r="AC27" s="26">
        <f t="shared" ref="AC27:AC38" ca="1" si="15">5*$B$45</f>
        <v>10</v>
      </c>
      <c r="AD27" s="26">
        <f t="shared" ref="AD27:AD38" ca="1" si="16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2016:2:0:0:OFFICE</v>
      </c>
      <c r="F28" s="33">
        <f t="shared" ca="1" si="5"/>
        <v>228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2015:12:1:7:OFFICE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1</v>
      </c>
      <c r="AA28" s="26">
        <f t="shared" ca="1" si="13"/>
        <v>12</v>
      </c>
      <c r="AB28" s="26">
        <f t="shared" ca="1" si="14"/>
        <v>6</v>
      </c>
      <c r="AC28" s="26">
        <f t="shared" ca="1" si="15"/>
        <v>10</v>
      </c>
      <c r="AD28" s="26">
        <f t="shared" ca="1" si="16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2016:3:0:0:OFFICE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2015:12:2:7:OFFICE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1</v>
      </c>
      <c r="AA29" s="26">
        <f t="shared" ca="1" si="13"/>
        <v>12</v>
      </c>
      <c r="AB29" s="26">
        <f t="shared" ca="1" si="14"/>
        <v>6</v>
      </c>
      <c r="AC29" s="26">
        <f t="shared" ca="1" si="15"/>
        <v>10</v>
      </c>
      <c r="AD29" s="26">
        <f t="shared" ca="1" si="16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2016:4:0:0:OFFICE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2015:12:3:7:OFFICE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1</v>
      </c>
      <c r="AA30" s="26">
        <f t="shared" ca="1" si="13"/>
        <v>12</v>
      </c>
      <c r="AB30" s="26">
        <f t="shared" ca="1" si="14"/>
        <v>6</v>
      </c>
      <c r="AC30" s="26">
        <f t="shared" ca="1" si="15"/>
        <v>10</v>
      </c>
      <c r="AD30" s="26">
        <f t="shared" ca="1" si="16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2016:5:0:0:OFFICE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2015:12:4:7:OFFICE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1</v>
      </c>
      <c r="AA31" s="26">
        <f t="shared" ca="1" si="13"/>
        <v>12</v>
      </c>
      <c r="AB31" s="26">
        <f t="shared" ca="1" si="14"/>
        <v>6</v>
      </c>
      <c r="AC31" s="26">
        <f t="shared" ca="1" si="15"/>
        <v>10</v>
      </c>
      <c r="AD31" s="26">
        <f t="shared" ca="1" si="16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2016:6:0:0:OFFICE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2016:1:1:7:OFFICE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1</v>
      </c>
      <c r="AA32" s="26">
        <f t="shared" ca="1" si="13"/>
        <v>12</v>
      </c>
      <c r="AB32" s="26">
        <f t="shared" ca="1" si="14"/>
        <v>6</v>
      </c>
      <c r="AC32" s="26">
        <f t="shared" ca="1" si="15"/>
        <v>10</v>
      </c>
      <c r="AD32" s="26">
        <f t="shared" ca="1" si="16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2016:7:0:0:OFFICE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2016:1:2:7:OFFICE</v>
      </c>
      <c r="T33" s="33">
        <f t="shared" ca="1" si="17"/>
        <v>6</v>
      </c>
      <c r="U33" s="26">
        <f t="shared" ca="1" si="18"/>
        <v>0</v>
      </c>
      <c r="V33" s="26">
        <f t="shared" ca="1" si="11"/>
        <v>1</v>
      </c>
      <c r="W33" s="26">
        <f t="shared" ca="1" si="11"/>
        <v>0</v>
      </c>
      <c r="X33" s="26">
        <f t="shared" ca="1" si="11"/>
        <v>0</v>
      </c>
      <c r="Y33" s="26">
        <f t="shared" ca="1" si="11"/>
        <v>0</v>
      </c>
      <c r="Z33" s="26">
        <f t="shared" ca="1" si="12"/>
        <v>1</v>
      </c>
      <c r="AA33" s="26">
        <f t="shared" ca="1" si="13"/>
        <v>12</v>
      </c>
      <c r="AB33" s="26">
        <f t="shared" ca="1" si="14"/>
        <v>6</v>
      </c>
      <c r="AC33" s="26">
        <f t="shared" ca="1" si="15"/>
        <v>10</v>
      </c>
      <c r="AD33" s="26">
        <f t="shared" ca="1" si="16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2016:8:0:0:OFFICE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2016:1:3:7:OFFICE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1</v>
      </c>
      <c r="AA34" s="26">
        <f t="shared" ca="1" si="13"/>
        <v>12</v>
      </c>
      <c r="AB34" s="26">
        <f t="shared" ca="1" si="14"/>
        <v>6</v>
      </c>
      <c r="AC34" s="26">
        <f t="shared" ca="1" si="15"/>
        <v>10</v>
      </c>
      <c r="AD34" s="26">
        <f t="shared" ca="1" si="16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2016:9:0:0:OFFICE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2016:1:4:7:OFFICE</v>
      </c>
      <c r="T35" s="33">
        <f t="shared" ca="1" si="17"/>
        <v>17</v>
      </c>
      <c r="U35" s="26">
        <f t="shared" ca="1" si="18"/>
        <v>0</v>
      </c>
      <c r="V35" s="26">
        <f t="shared" ca="1" si="11"/>
        <v>18</v>
      </c>
      <c r="W35" s="26">
        <f t="shared" ca="1" si="11"/>
        <v>5</v>
      </c>
      <c r="X35" s="26">
        <f t="shared" ca="1" si="11"/>
        <v>9</v>
      </c>
      <c r="Y35" s="26">
        <f t="shared" ca="1" si="11"/>
        <v>0</v>
      </c>
      <c r="Z35" s="26">
        <f t="shared" ca="1" si="12"/>
        <v>1</v>
      </c>
      <c r="AA35" s="26">
        <f t="shared" ca="1" si="13"/>
        <v>12</v>
      </c>
      <c r="AB35" s="26">
        <f t="shared" ca="1" si="14"/>
        <v>6</v>
      </c>
      <c r="AC35" s="26">
        <f t="shared" ca="1" si="15"/>
        <v>10</v>
      </c>
      <c r="AD35" s="26">
        <f t="shared" ca="1" si="16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2016:10:0:0:OFFICE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2016:1:5:7:OFFICE</v>
      </c>
      <c r="T36" s="33">
        <f t="shared" ca="1" si="17"/>
        <v>28</v>
      </c>
      <c r="U36" s="26">
        <f t="shared" ca="1" si="18"/>
        <v>0</v>
      </c>
      <c r="V36" s="26">
        <f t="shared" ca="1" si="11"/>
        <v>15</v>
      </c>
      <c r="W36" s="26">
        <f t="shared" ca="1" si="11"/>
        <v>3</v>
      </c>
      <c r="X36" s="26">
        <f t="shared" ca="1" si="11"/>
        <v>7</v>
      </c>
      <c r="Y36" s="26">
        <f t="shared" ca="1" si="11"/>
        <v>0</v>
      </c>
      <c r="Z36" s="26">
        <f t="shared" ca="1" si="12"/>
        <v>1</v>
      </c>
      <c r="AA36" s="26">
        <f t="shared" ca="1" si="13"/>
        <v>12</v>
      </c>
      <c r="AB36" s="26">
        <f t="shared" ca="1" si="14"/>
        <v>6</v>
      </c>
      <c r="AC36" s="26">
        <f t="shared" ca="1" si="15"/>
        <v>10</v>
      </c>
      <c r="AD36" s="26">
        <f t="shared" ca="1" si="16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2016:11:0:0:OFFICE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2016:2:1:7:OFFICE</v>
      </c>
      <c r="T37" s="33">
        <f t="shared" ca="1" si="17"/>
        <v>39</v>
      </c>
      <c r="U37" s="26">
        <f t="shared" ca="1" si="18"/>
        <v>0</v>
      </c>
      <c r="V37" s="26">
        <f t="shared" ca="1" si="11"/>
        <v>25</v>
      </c>
      <c r="W37" s="26">
        <f t="shared" ca="1" si="11"/>
        <v>1</v>
      </c>
      <c r="X37" s="26">
        <f t="shared" ca="1" si="11"/>
        <v>7</v>
      </c>
      <c r="Y37" s="26">
        <f t="shared" ca="1" si="11"/>
        <v>2</v>
      </c>
      <c r="Z37" s="26">
        <f t="shared" ca="1" si="12"/>
        <v>1</v>
      </c>
      <c r="AA37" s="26">
        <f t="shared" ca="1" si="13"/>
        <v>12</v>
      </c>
      <c r="AB37" s="26">
        <f t="shared" ca="1" si="14"/>
        <v>6</v>
      </c>
      <c r="AC37" s="26">
        <f t="shared" ca="1" si="15"/>
        <v>10</v>
      </c>
      <c r="AD37" s="26">
        <f t="shared" ca="1" si="16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2016:12:0:0:OFFICE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2016:2:2:7:OFFICE</v>
      </c>
      <c r="T38" s="33">
        <f t="shared" ca="1" si="17"/>
        <v>50</v>
      </c>
      <c r="U38" s="26">
        <f t="shared" ca="1" si="18"/>
        <v>0</v>
      </c>
      <c r="V38" s="26">
        <f t="shared" ca="1" si="11"/>
        <v>20</v>
      </c>
      <c r="W38" s="26">
        <f t="shared" ca="1" si="11"/>
        <v>6</v>
      </c>
      <c r="X38" s="26">
        <f t="shared" ca="1" si="11"/>
        <v>7</v>
      </c>
      <c r="Y38" s="26">
        <f t="shared" ca="1" si="11"/>
        <v>3</v>
      </c>
      <c r="Z38" s="26">
        <f t="shared" ca="1" si="12"/>
        <v>1</v>
      </c>
      <c r="AA38" s="26">
        <f t="shared" ca="1" si="13"/>
        <v>12</v>
      </c>
      <c r="AB38" s="26">
        <f t="shared" ca="1" si="14"/>
        <v>6</v>
      </c>
      <c r="AC38" s="26">
        <f t="shared" ca="1" si="15"/>
        <v>10</v>
      </c>
      <c r="AD38" s="26">
        <f t="shared" ca="1" si="16"/>
        <v>2</v>
      </c>
    </row>
    <row r="39" spans="1:30">
      <c r="A39" s="8" t="s">
        <v>1465</v>
      </c>
      <c r="B39" s="2" t="s">
        <v>1472</v>
      </c>
      <c r="C39" s="33"/>
      <c r="D39" s="33"/>
      <c r="G39" s="8">
        <f ca="1">SUMIFS(G3:G38, $B3:$B38,YEAR,G3:G38,"&lt;&gt;#N/A")</f>
        <v>3</v>
      </c>
      <c r="H39" s="33"/>
      <c r="J39" s="8">
        <f ca="1">SUM(J3:J38)</f>
        <v>2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4</v>
      </c>
      <c r="N39" s="8">
        <f t="shared" ca="1" si="19"/>
        <v>0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2</v>
      </c>
    </row>
    <row r="46" spans="1:30">
      <c r="A46" s="8" t="s">
        <v>626</v>
      </c>
      <c r="B46" s="8">
        <f ca="1">SUM($M$39:$O$39)</f>
        <v>4</v>
      </c>
    </row>
    <row r="47" spans="1:30">
      <c r="A47" s="8" t="s">
        <v>627</v>
      </c>
      <c r="B47" s="8">
        <f ca="1">SUM($J$39:$L$39)</f>
        <v>2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33%</v>
      </c>
      <c r="C48" s="36">
        <f ca="1">IFERROR(B47/SUM(B46:B47),"0")</f>
        <v>0.33333333333333331</v>
      </c>
      <c r="D48" s="8" t="str">
        <f ca="1">TEXT(C48,"00%")</f>
        <v>33%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24
Stake Actual YTD 年度實際:    3</v>
      </c>
      <c r="C49" s="8">
        <f ca="1">INDIRECT(CONCATENATE($B$39,"$D$2"))</f>
        <v>24</v>
      </c>
      <c r="D49" s="8">
        <f ca="1">$G$39</f>
        <v>3</v>
      </c>
    </row>
    <row r="50" spans="1:4" ht="23.25">
      <c r="A50" s="8" t="s">
        <v>1410</v>
      </c>
      <c r="B50" s="59" t="str">
        <f ca="1">INDIRECT(CONCATENATE($B$39, "$B$1"))</f>
        <v>Office Zone</v>
      </c>
    </row>
    <row r="51" spans="1:4">
      <c r="B51" s="57" t="str">
        <f ca="1">INDIRECT(CONCATENATE($B$39, "$B$2"))</f>
        <v>辦公室地帶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2014   15</v>
      </c>
    </row>
    <row r="57" spans="1:4">
      <c r="A57" s="8" t="str">
        <f ca="1">CONCATENATE("2015   ",SUMIF($G$15:$G$26,"&lt;&gt;#N/A",$G$15:$G$26))</f>
        <v>2015   18</v>
      </c>
    </row>
    <row r="58" spans="1:4">
      <c r="A58" s="8" t="str">
        <f ca="1">CONCATENATE("2016   ",SUMIF($G$27:$G$38,"&lt;&gt;#N/A",$G$27:$G$38))</f>
        <v>2016   3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A4" zoomScaleNormal="100" zoomScaleSheetLayoutView="115" workbookViewId="0">
      <selection activeCell="X32" sqref="X32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39</v>
      </c>
      <c r="B1" s="46" t="s">
        <v>697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1413</v>
      </c>
      <c r="C2" s="31" t="s">
        <v>1392</v>
      </c>
      <c r="D2" s="72">
        <v>100</v>
      </c>
      <c r="E2" s="48"/>
      <c r="F2" s="48"/>
      <c r="G2" s="69" t="s">
        <v>63</v>
      </c>
      <c r="H2" s="70"/>
      <c r="I2" s="70"/>
      <c r="J2" s="71"/>
      <c r="K2" s="43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43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17</v>
      </c>
      <c r="H4" s="65"/>
      <c r="I4" s="65"/>
      <c r="J4" s="66"/>
      <c r="K4" s="47">
        <f>ROUND($D$2/12,0)</f>
        <v>8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>
        <f ca="1">TAOYUAN_ZONE_GRAPH_DATA!$G$39</f>
        <v>6</v>
      </c>
      <c r="H5" s="75"/>
      <c r="I5" s="75"/>
      <c r="J5" s="76"/>
      <c r="K5" s="50">
        <f>$L$40</f>
        <v>2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647</v>
      </c>
      <c r="B10" s="23" t="s">
        <v>631</v>
      </c>
      <c r="C10" s="4" t="s">
        <v>663</v>
      </c>
      <c r="D10" s="4" t="s">
        <v>664</v>
      </c>
      <c r="E10" s="4" t="str">
        <f>CONCATENATE(YEAR,":",MONTH,":",WEEK,":",WEEKDAY,":",$A10)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648</v>
      </c>
      <c r="B11" s="23" t="s">
        <v>632</v>
      </c>
      <c r="C11" s="4" t="s">
        <v>665</v>
      </c>
      <c r="D11" s="4" t="s">
        <v>666</v>
      </c>
      <c r="E11" s="4" t="str">
        <f>CONCATENATE(YEAR,":",MONTH,":",WEEK,":",WEEKDAY,":",$A11)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649</v>
      </c>
      <c r="B12" s="23" t="s">
        <v>633</v>
      </c>
      <c r="C12" s="4" t="s">
        <v>667</v>
      </c>
      <c r="D12" s="4" t="s">
        <v>668</v>
      </c>
      <c r="E12" s="4" t="str">
        <f>CONCATENATE(YEAR,":",MONTH,":",WEEK,":",WEEKDAY,":",$A12)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650</v>
      </c>
      <c r="B13" s="23" t="s">
        <v>634</v>
      </c>
      <c r="C13" s="4" t="s">
        <v>669</v>
      </c>
      <c r="D13" s="4" t="s">
        <v>670</v>
      </c>
      <c r="E13" s="4" t="str">
        <f>CONCATENATE(YEAR,":",MONTH,":",WEEK,":",WEEKDAY,":",$A13)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3</v>
      </c>
      <c r="J14" s="12">
        <f t="shared" si="0"/>
        <v>14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21</v>
      </c>
      <c r="O14" s="12">
        <f t="shared" si="0"/>
        <v>3</v>
      </c>
      <c r="P14" s="12">
        <f t="shared" si="0"/>
        <v>8</v>
      </c>
      <c r="Q14" s="12">
        <f t="shared" si="0"/>
        <v>60</v>
      </c>
      <c r="R14" s="12">
        <f t="shared" si="0"/>
        <v>22</v>
      </c>
      <c r="S14" s="12">
        <f t="shared" si="0"/>
        <v>0</v>
      </c>
      <c r="T14" s="12">
        <f t="shared" si="0"/>
        <v>13</v>
      </c>
      <c r="U14" s="12">
        <f t="shared" si="0"/>
        <v>8</v>
      </c>
      <c r="V14" s="12">
        <f t="shared" si="0"/>
        <v>0</v>
      </c>
    </row>
    <row r="15" spans="1:22">
      <c r="B15" s="5" t="s">
        <v>1403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651</v>
      </c>
      <c r="B16" s="23" t="s">
        <v>635</v>
      </c>
      <c r="C16" s="4" t="s">
        <v>671</v>
      </c>
      <c r="D16" s="4" t="s">
        <v>672</v>
      </c>
      <c r="E16" s="4" t="str">
        <f>CONCATENATE(YEAR,":",MONTH,":",WEEK,":",WEEKDAY,":",$A16)</f>
        <v>2016:2:2:7:TAO_2_E</v>
      </c>
      <c r="F16" s="4">
        <f>MATCH($E16,REPORT_DATA_BY_COMP!$A:$A,0)</f>
        <v>440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2" t="s">
        <v>652</v>
      </c>
      <c r="B17" s="23" t="s">
        <v>636</v>
      </c>
      <c r="C17" s="4" t="s">
        <v>673</v>
      </c>
      <c r="D17" s="4" t="s">
        <v>674</v>
      </c>
      <c r="E17" s="4" t="str">
        <f>CONCATENATE(YEAR,":",MONTH,":",WEEK,":",WEEKDAY,":",$A17)</f>
        <v>2016:2:2:7:TAO_1_A</v>
      </c>
      <c r="F17" s="4">
        <f>MATCH($E17,REPORT_DATA_BY_COMP!$A:$A,0)</f>
        <v>438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2" t="s">
        <v>653</v>
      </c>
      <c r="B18" s="23" t="s">
        <v>637</v>
      </c>
      <c r="C18" s="4" t="s">
        <v>675</v>
      </c>
      <c r="D18" s="4" t="s">
        <v>676</v>
      </c>
      <c r="E18" s="4" t="str">
        <f>CONCATENATE(YEAR,":",MONTH,":",WEEK,":",WEEKDAY,":",$A18)</f>
        <v>2016:2:2:7:TAO_1_B</v>
      </c>
      <c r="F18" s="4">
        <f>MATCH($E18,REPORT_DATA_BY_COMP!$A:$A,0)</f>
        <v>439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2" t="s">
        <v>654</v>
      </c>
      <c r="B19" s="23" t="s">
        <v>638</v>
      </c>
      <c r="C19" s="4" t="s">
        <v>677</v>
      </c>
      <c r="D19" s="4" t="s">
        <v>678</v>
      </c>
      <c r="E19" s="4" t="str">
        <f>CONCATENATE(YEAR,":",MONTH,":",WEEK,":",WEEKDAY,":",$A19)</f>
        <v>2016:2:2:7:TAO_2_S</v>
      </c>
      <c r="F19" s="4">
        <f>MATCH($E19,REPORT_DATA_BY_COMP!$A:$A,0)</f>
        <v>441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2" t="s">
        <v>655</v>
      </c>
      <c r="B20" s="23" t="s">
        <v>639</v>
      </c>
      <c r="C20" s="4" t="s">
        <v>679</v>
      </c>
      <c r="D20" s="4" t="s">
        <v>680</v>
      </c>
      <c r="E20" s="4" t="str">
        <f>CONCATENATE(YEAR,":",MONTH,":",WEEK,":",WEEKDAY,":",$A20)</f>
        <v>2016:2:2:7:GUISHAN_E</v>
      </c>
      <c r="F20" s="4">
        <f>MATCH($E20,REPORT_DATA_BY_COMP!$A:$A,0)</f>
        <v>400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1409</v>
      </c>
      <c r="C21" s="10"/>
      <c r="D21" s="10"/>
      <c r="E21" s="10"/>
      <c r="F21" s="10"/>
      <c r="G21" s="12">
        <f>SUM(G16:G20)</f>
        <v>1</v>
      </c>
      <c r="H21" s="12">
        <f t="shared" ref="H21:V21" si="1">SUM(H16:H20)</f>
        <v>1</v>
      </c>
      <c r="I21" s="12">
        <f t="shared" si="1"/>
        <v>4</v>
      </c>
      <c r="J21" s="12">
        <f t="shared" si="1"/>
        <v>3</v>
      </c>
      <c r="K21" s="12">
        <f t="shared" si="1"/>
        <v>0</v>
      </c>
      <c r="L21" s="12">
        <f t="shared" si="1"/>
        <v>0</v>
      </c>
      <c r="M21" s="12">
        <f t="shared" si="1"/>
        <v>0</v>
      </c>
      <c r="N21" s="12">
        <f t="shared" si="1"/>
        <v>18</v>
      </c>
      <c r="O21" s="12">
        <f t="shared" si="1"/>
        <v>9</v>
      </c>
      <c r="P21" s="12">
        <f t="shared" si="1"/>
        <v>19</v>
      </c>
      <c r="Q21" s="12">
        <f t="shared" si="1"/>
        <v>44</v>
      </c>
      <c r="R21" s="12">
        <f t="shared" si="1"/>
        <v>13</v>
      </c>
      <c r="S21" s="12">
        <f t="shared" si="1"/>
        <v>2</v>
      </c>
      <c r="T21" s="12">
        <f t="shared" si="1"/>
        <v>10</v>
      </c>
      <c r="U21" s="12">
        <f t="shared" si="1"/>
        <v>5</v>
      </c>
      <c r="V21" s="12">
        <f t="shared" si="1"/>
        <v>0</v>
      </c>
    </row>
    <row r="22" spans="1:22">
      <c r="B22" s="5" t="s">
        <v>1404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2" t="s">
        <v>656</v>
      </c>
      <c r="B23" s="23" t="s">
        <v>640</v>
      </c>
      <c r="C23" s="4" t="s">
        <v>681</v>
      </c>
      <c r="D23" s="4" t="s">
        <v>682</v>
      </c>
      <c r="E23" s="4" t="str">
        <f>CONCATENATE(YEAR,":",MONTH,":",WEEK,":",WEEKDAY,":",$A23)</f>
        <v>2016:2:2:7:BADE_A_E</v>
      </c>
      <c r="F23" s="4">
        <f>MATCH($E23,REPORT_DATA_BY_COMP!$A:$A,0)</f>
        <v>391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2" t="s">
        <v>657</v>
      </c>
      <c r="B24" s="23" t="s">
        <v>641</v>
      </c>
      <c r="C24" s="4" t="s">
        <v>683</v>
      </c>
      <c r="D24" s="4" t="s">
        <v>684</v>
      </c>
      <c r="E24" s="4" t="str">
        <f>CONCATENATE(YEAR,":",MONTH,":",WEEK,":",WEEKDAY,":",$A24)</f>
        <v>2016:2:2:7:BADE_B_E</v>
      </c>
      <c r="F24" s="4">
        <f>MATCH($E24,REPORT_DATA_BY_COMP!$A:$A,0)</f>
        <v>392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2" t="s">
        <v>658</v>
      </c>
      <c r="B25" s="23" t="s">
        <v>642</v>
      </c>
      <c r="C25" s="4" t="s">
        <v>685</v>
      </c>
      <c r="D25" s="4" t="s">
        <v>686</v>
      </c>
      <c r="E25" s="4" t="str">
        <f>CONCATENATE(YEAR,":",MONTH,":",WEEK,":",WEEKDAY,":",$A25)</f>
        <v>2016:2:2:7:BADE_S</v>
      </c>
      <c r="F25" s="4">
        <f>MATCH($E25,REPORT_DATA_BY_COMP!$A:$A,0)</f>
        <v>393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2" t="s">
        <v>659</v>
      </c>
      <c r="B26" s="23" t="s">
        <v>643</v>
      </c>
      <c r="C26" s="4" t="s">
        <v>687</v>
      </c>
      <c r="D26" s="4" t="s">
        <v>688</v>
      </c>
      <c r="E26" s="4" t="str">
        <f>CONCATENATE(YEAR,":",MONTH,":",WEEK,":",WEEKDAY,":",$A26)</f>
        <v>2016:2:2:7:LONGTAN_E</v>
      </c>
      <c r="F26" s="4">
        <f>MATCH($E26,REPORT_DATA_BY_COMP!$A:$A,0)</f>
        <v>411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1409</v>
      </c>
      <c r="C27" s="10"/>
      <c r="D27" s="10"/>
      <c r="E27" s="10"/>
      <c r="F27" s="10"/>
      <c r="G27" s="12">
        <f>SUM(G23:G26)</f>
        <v>1</v>
      </c>
      <c r="H27" s="12">
        <f t="shared" ref="H27:V27" si="2">SUM(H23:H26)</f>
        <v>0</v>
      </c>
      <c r="I27" s="12">
        <f t="shared" si="2"/>
        <v>0</v>
      </c>
      <c r="J27" s="12">
        <f t="shared" si="2"/>
        <v>13</v>
      </c>
      <c r="K27" s="12">
        <f t="shared" si="2"/>
        <v>1</v>
      </c>
      <c r="L27" s="12">
        <f t="shared" si="2"/>
        <v>1</v>
      </c>
      <c r="M27" s="12">
        <f t="shared" si="2"/>
        <v>1</v>
      </c>
      <c r="N27" s="12">
        <f t="shared" si="2"/>
        <v>23</v>
      </c>
      <c r="O27" s="12">
        <f t="shared" si="2"/>
        <v>13</v>
      </c>
      <c r="P27" s="12">
        <f t="shared" si="2"/>
        <v>20</v>
      </c>
      <c r="Q27" s="12">
        <f t="shared" si="2"/>
        <v>21</v>
      </c>
      <c r="R27" s="12">
        <f t="shared" si="2"/>
        <v>19</v>
      </c>
      <c r="S27" s="12">
        <f t="shared" si="2"/>
        <v>2</v>
      </c>
      <c r="T27" s="12">
        <f t="shared" si="2"/>
        <v>22</v>
      </c>
      <c r="U27" s="12">
        <f t="shared" si="2"/>
        <v>9</v>
      </c>
      <c r="V27" s="12">
        <f t="shared" si="2"/>
        <v>0</v>
      </c>
    </row>
    <row r="28" spans="1:22">
      <c r="B28" s="5" t="s">
        <v>1405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2" t="s">
        <v>660</v>
      </c>
      <c r="B29" s="23" t="s">
        <v>644</v>
      </c>
      <c r="C29" s="4" t="s">
        <v>689</v>
      </c>
      <c r="D29" s="4" t="s">
        <v>690</v>
      </c>
      <c r="E29" s="4" t="str">
        <f>CONCATENATE(YEAR,":",MONTH,":",WEEK,":",WEEKDAY,":",$A29)</f>
        <v>2016:2:2:7:ZHONGLI_1_E</v>
      </c>
      <c r="F29" s="4">
        <f>MATCH($E29,REPORT_DATA_BY_COMP!$A:$A,0)</f>
        <v>478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2" t="s">
        <v>661</v>
      </c>
      <c r="B30" s="23" t="s">
        <v>645</v>
      </c>
      <c r="C30" s="4" t="s">
        <v>691</v>
      </c>
      <c r="D30" s="4" t="s">
        <v>692</v>
      </c>
      <c r="E30" s="4" t="str">
        <f>CONCATENATE(YEAR,":",MONTH,":",WEEK,":",WEEKDAY,":",$A30)</f>
        <v>2016:2:2:7:ZHONGLI_1_S</v>
      </c>
      <c r="F30" s="4">
        <f>MATCH($E30,REPORT_DATA_BY_COMP!$A:$A,0)</f>
        <v>479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2" t="s">
        <v>662</v>
      </c>
      <c r="B31" s="23" t="s">
        <v>646</v>
      </c>
      <c r="C31" s="4" t="s">
        <v>693</v>
      </c>
      <c r="D31" s="4" t="s">
        <v>694</v>
      </c>
      <c r="E31" s="4" t="str">
        <f>CONCATENATE(YEAR,":",MONTH,":",WEEK,":",WEEKDAY,":",$A31)</f>
        <v>2016:2:2:7:ZHONGLI_2_E</v>
      </c>
      <c r="F31" s="4">
        <f>MATCH($E31,REPORT_DATA_BY_COMP!$A:$A,0)</f>
        <v>480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1409</v>
      </c>
      <c r="C32" s="10"/>
      <c r="D32" s="10"/>
      <c r="E32" s="10"/>
      <c r="F32" s="10"/>
      <c r="G32" s="12">
        <f>SUM(G29:G31)</f>
        <v>0</v>
      </c>
      <c r="H32" s="12">
        <f t="shared" ref="H32:V32" si="3">SUM(H29:H31)</f>
        <v>0</v>
      </c>
      <c r="I32" s="12">
        <f t="shared" si="3"/>
        <v>2</v>
      </c>
      <c r="J32" s="12">
        <f t="shared" si="3"/>
        <v>5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18</v>
      </c>
      <c r="O32" s="12">
        <f t="shared" si="3"/>
        <v>3</v>
      </c>
      <c r="P32" s="12">
        <f t="shared" si="3"/>
        <v>10</v>
      </c>
      <c r="Q32" s="12">
        <f t="shared" si="3"/>
        <v>20</v>
      </c>
      <c r="R32" s="12">
        <f t="shared" si="3"/>
        <v>14</v>
      </c>
      <c r="S32" s="12">
        <f t="shared" si="3"/>
        <v>1</v>
      </c>
      <c r="T32" s="12">
        <f t="shared" si="3"/>
        <v>8</v>
      </c>
      <c r="U32" s="12">
        <f t="shared" si="3"/>
        <v>2</v>
      </c>
      <c r="V32" s="12">
        <f t="shared" si="3"/>
        <v>0</v>
      </c>
    </row>
    <row r="33" spans="1:22">
      <c r="A33" s="55"/>
      <c r="B33" s="3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2"/>
    </row>
    <row r="34" spans="1:22">
      <c r="B34" s="13" t="s">
        <v>1407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4" t="s">
        <v>1381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4" t="s">
        <v>1380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4" t="s">
        <v>1382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4" t="s">
        <v>1383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4" t="s">
        <v>1384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1409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2207" priority="143" operator="lessThan">
      <formula>0.5</formula>
    </cfRule>
    <cfRule type="cellIs" dxfId="2206" priority="144" operator="greaterThan">
      <formula>0.5</formula>
    </cfRule>
  </conditionalFormatting>
  <conditionalFormatting sqref="N10:N11">
    <cfRule type="cellIs" dxfId="2205" priority="141" operator="lessThan">
      <formula>4.5</formula>
    </cfRule>
    <cfRule type="cellIs" dxfId="2204" priority="142" operator="greaterThan">
      <formula>5.5</formula>
    </cfRule>
  </conditionalFormatting>
  <conditionalFormatting sqref="O10:O11">
    <cfRule type="cellIs" dxfId="2203" priority="139" operator="lessThan">
      <formula>1.5</formula>
    </cfRule>
    <cfRule type="cellIs" dxfId="2202" priority="140" operator="greaterThan">
      <formula>2.5</formula>
    </cfRule>
  </conditionalFormatting>
  <conditionalFormatting sqref="P10:P11">
    <cfRule type="cellIs" dxfId="2201" priority="137" operator="lessThan">
      <formula>4.5</formula>
    </cfRule>
    <cfRule type="cellIs" dxfId="2200" priority="138" operator="greaterThan">
      <formula>7.5</formula>
    </cfRule>
  </conditionalFormatting>
  <conditionalFormatting sqref="R10:S11">
    <cfRule type="cellIs" dxfId="2199" priority="135" operator="lessThan">
      <formula>2.5</formula>
    </cfRule>
    <cfRule type="cellIs" dxfId="2198" priority="136" operator="greaterThan">
      <formula>4.5</formula>
    </cfRule>
  </conditionalFormatting>
  <conditionalFormatting sqref="T10:T11">
    <cfRule type="cellIs" dxfId="2197" priority="133" operator="lessThan">
      <formula>2.5</formula>
    </cfRule>
    <cfRule type="cellIs" dxfId="2196" priority="134" operator="greaterThan">
      <formula>4.5</formula>
    </cfRule>
  </conditionalFormatting>
  <conditionalFormatting sqref="U10:U11">
    <cfRule type="cellIs" dxfId="2195" priority="132" operator="greaterThan">
      <formula>1.5</formula>
    </cfRule>
  </conditionalFormatting>
  <conditionalFormatting sqref="L10:V11">
    <cfRule type="expression" dxfId="2194" priority="129">
      <formula>L10=""</formula>
    </cfRule>
  </conditionalFormatting>
  <conditionalFormatting sqref="S10:S11">
    <cfRule type="cellIs" dxfId="2193" priority="130" operator="greaterThan">
      <formula>0.5</formula>
    </cfRule>
    <cfRule type="cellIs" dxfId="2192" priority="131" operator="lessThan">
      <formula>0.5</formula>
    </cfRule>
  </conditionalFormatting>
  <conditionalFormatting sqref="L12:M13">
    <cfRule type="cellIs" dxfId="2191" priority="127" operator="lessThan">
      <formula>0.5</formula>
    </cfRule>
    <cfRule type="cellIs" dxfId="2190" priority="128" operator="greaterThan">
      <formula>0.5</formula>
    </cfRule>
  </conditionalFormatting>
  <conditionalFormatting sqref="N12:N13">
    <cfRule type="cellIs" dxfId="2189" priority="125" operator="lessThan">
      <formula>4.5</formula>
    </cfRule>
    <cfRule type="cellIs" dxfId="2188" priority="126" operator="greaterThan">
      <formula>5.5</formula>
    </cfRule>
  </conditionalFormatting>
  <conditionalFormatting sqref="O12:O13">
    <cfRule type="cellIs" dxfId="2187" priority="123" operator="lessThan">
      <formula>1.5</formula>
    </cfRule>
    <cfRule type="cellIs" dxfId="2186" priority="124" operator="greaterThan">
      <formula>2.5</formula>
    </cfRule>
  </conditionalFormatting>
  <conditionalFormatting sqref="P12:P13">
    <cfRule type="cellIs" dxfId="2185" priority="121" operator="lessThan">
      <formula>4.5</formula>
    </cfRule>
    <cfRule type="cellIs" dxfId="2184" priority="122" operator="greaterThan">
      <formula>7.5</formula>
    </cfRule>
  </conditionalFormatting>
  <conditionalFormatting sqref="R12:S13">
    <cfRule type="cellIs" dxfId="2183" priority="119" operator="lessThan">
      <formula>2.5</formula>
    </cfRule>
    <cfRule type="cellIs" dxfId="2182" priority="120" operator="greaterThan">
      <formula>4.5</formula>
    </cfRule>
  </conditionalFormatting>
  <conditionalFormatting sqref="T12:T13">
    <cfRule type="cellIs" dxfId="2181" priority="117" operator="lessThan">
      <formula>2.5</formula>
    </cfRule>
    <cfRule type="cellIs" dxfId="2180" priority="118" operator="greaterThan">
      <formula>4.5</formula>
    </cfRule>
  </conditionalFormatting>
  <conditionalFormatting sqref="U12:U13">
    <cfRule type="cellIs" dxfId="2179" priority="116" operator="greaterThan">
      <formula>1.5</formula>
    </cfRule>
  </conditionalFormatting>
  <conditionalFormatting sqref="L12:V13">
    <cfRule type="expression" dxfId="2178" priority="113">
      <formula>L12=""</formula>
    </cfRule>
  </conditionalFormatting>
  <conditionalFormatting sqref="S12:S13">
    <cfRule type="cellIs" dxfId="2177" priority="114" operator="greaterThan">
      <formula>0.5</formula>
    </cfRule>
    <cfRule type="cellIs" dxfId="2176" priority="115" operator="lessThan">
      <formula>0.5</formula>
    </cfRule>
  </conditionalFormatting>
  <conditionalFormatting sqref="L16:M17">
    <cfRule type="cellIs" dxfId="2175" priority="111" operator="lessThan">
      <formula>0.5</formula>
    </cfRule>
    <cfRule type="cellIs" dxfId="2174" priority="112" operator="greaterThan">
      <formula>0.5</formula>
    </cfRule>
  </conditionalFormatting>
  <conditionalFormatting sqref="N16:N17">
    <cfRule type="cellIs" dxfId="2173" priority="109" operator="lessThan">
      <formula>4.5</formula>
    </cfRule>
    <cfRule type="cellIs" dxfId="2172" priority="110" operator="greaterThan">
      <formula>5.5</formula>
    </cfRule>
  </conditionalFormatting>
  <conditionalFormatting sqref="O16:O17">
    <cfRule type="cellIs" dxfId="2171" priority="107" operator="lessThan">
      <formula>1.5</formula>
    </cfRule>
    <cfRule type="cellIs" dxfId="2170" priority="108" operator="greaterThan">
      <formula>2.5</formula>
    </cfRule>
  </conditionalFormatting>
  <conditionalFormatting sqref="P16:P17">
    <cfRule type="cellIs" dxfId="2169" priority="105" operator="lessThan">
      <formula>4.5</formula>
    </cfRule>
    <cfRule type="cellIs" dxfId="2168" priority="106" operator="greaterThan">
      <formula>7.5</formula>
    </cfRule>
  </conditionalFormatting>
  <conditionalFormatting sqref="R16:S17">
    <cfRule type="cellIs" dxfId="2167" priority="103" operator="lessThan">
      <formula>2.5</formula>
    </cfRule>
    <cfRule type="cellIs" dxfId="2166" priority="104" operator="greaterThan">
      <formula>4.5</formula>
    </cfRule>
  </conditionalFormatting>
  <conditionalFormatting sqref="T16:T17">
    <cfRule type="cellIs" dxfId="2165" priority="101" operator="lessThan">
      <formula>2.5</formula>
    </cfRule>
    <cfRule type="cellIs" dxfId="2164" priority="102" operator="greaterThan">
      <formula>4.5</formula>
    </cfRule>
  </conditionalFormatting>
  <conditionalFormatting sqref="U16:U17">
    <cfRule type="cellIs" dxfId="2163" priority="100" operator="greaterThan">
      <formula>1.5</formula>
    </cfRule>
  </conditionalFormatting>
  <conditionalFormatting sqref="L16:V17">
    <cfRule type="expression" dxfId="2162" priority="97">
      <formula>L16=""</formula>
    </cfRule>
  </conditionalFormatting>
  <conditionalFormatting sqref="S16:S17">
    <cfRule type="cellIs" dxfId="2161" priority="98" operator="greaterThan">
      <formula>0.5</formula>
    </cfRule>
    <cfRule type="cellIs" dxfId="2160" priority="99" operator="lessThan">
      <formula>0.5</formula>
    </cfRule>
  </conditionalFormatting>
  <conditionalFormatting sqref="L18:M19">
    <cfRule type="cellIs" dxfId="2159" priority="95" operator="lessThan">
      <formula>0.5</formula>
    </cfRule>
    <cfRule type="cellIs" dxfId="2158" priority="96" operator="greaterThan">
      <formula>0.5</formula>
    </cfRule>
  </conditionalFormatting>
  <conditionalFormatting sqref="N18:N19">
    <cfRule type="cellIs" dxfId="2157" priority="93" operator="lessThan">
      <formula>4.5</formula>
    </cfRule>
    <cfRule type="cellIs" dxfId="2156" priority="94" operator="greaterThan">
      <formula>5.5</formula>
    </cfRule>
  </conditionalFormatting>
  <conditionalFormatting sqref="O18:O19">
    <cfRule type="cellIs" dxfId="2155" priority="91" operator="lessThan">
      <formula>1.5</formula>
    </cfRule>
    <cfRule type="cellIs" dxfId="2154" priority="92" operator="greaterThan">
      <formula>2.5</formula>
    </cfRule>
  </conditionalFormatting>
  <conditionalFormatting sqref="P18:P19">
    <cfRule type="cellIs" dxfId="2153" priority="89" operator="lessThan">
      <formula>4.5</formula>
    </cfRule>
    <cfRule type="cellIs" dxfId="2152" priority="90" operator="greaterThan">
      <formula>7.5</formula>
    </cfRule>
  </conditionalFormatting>
  <conditionalFormatting sqref="R18:S19">
    <cfRule type="cellIs" dxfId="2151" priority="87" operator="lessThan">
      <formula>2.5</formula>
    </cfRule>
    <cfRule type="cellIs" dxfId="2150" priority="88" operator="greaterThan">
      <formula>4.5</formula>
    </cfRule>
  </conditionalFormatting>
  <conditionalFormatting sqref="T18:T19">
    <cfRule type="cellIs" dxfId="2149" priority="85" operator="lessThan">
      <formula>2.5</formula>
    </cfRule>
    <cfRule type="cellIs" dxfId="2148" priority="86" operator="greaterThan">
      <formula>4.5</formula>
    </cfRule>
  </conditionalFormatting>
  <conditionalFormatting sqref="U18:U19">
    <cfRule type="cellIs" dxfId="2147" priority="84" operator="greaterThan">
      <formula>1.5</formula>
    </cfRule>
  </conditionalFormatting>
  <conditionalFormatting sqref="L18:V19">
    <cfRule type="expression" dxfId="2146" priority="81">
      <formula>L18=""</formula>
    </cfRule>
  </conditionalFormatting>
  <conditionalFormatting sqref="S18:S19">
    <cfRule type="cellIs" dxfId="2145" priority="82" operator="greaterThan">
      <formula>0.5</formula>
    </cfRule>
    <cfRule type="cellIs" dxfId="2144" priority="83" operator="lessThan">
      <formula>0.5</formula>
    </cfRule>
  </conditionalFormatting>
  <conditionalFormatting sqref="L23:M24">
    <cfRule type="cellIs" dxfId="2143" priority="79" operator="lessThan">
      <formula>0.5</formula>
    </cfRule>
    <cfRule type="cellIs" dxfId="2142" priority="80" operator="greaterThan">
      <formula>0.5</formula>
    </cfRule>
  </conditionalFormatting>
  <conditionalFormatting sqref="N23:N24">
    <cfRule type="cellIs" dxfId="2141" priority="77" operator="lessThan">
      <formula>4.5</formula>
    </cfRule>
    <cfRule type="cellIs" dxfId="2140" priority="78" operator="greaterThan">
      <formula>5.5</formula>
    </cfRule>
  </conditionalFormatting>
  <conditionalFormatting sqref="O23:O24">
    <cfRule type="cellIs" dxfId="2139" priority="75" operator="lessThan">
      <formula>1.5</formula>
    </cfRule>
    <cfRule type="cellIs" dxfId="2138" priority="76" operator="greaterThan">
      <formula>2.5</formula>
    </cfRule>
  </conditionalFormatting>
  <conditionalFormatting sqref="P23:P24">
    <cfRule type="cellIs" dxfId="2137" priority="73" operator="lessThan">
      <formula>4.5</formula>
    </cfRule>
    <cfRule type="cellIs" dxfId="2136" priority="74" operator="greaterThan">
      <formula>7.5</formula>
    </cfRule>
  </conditionalFormatting>
  <conditionalFormatting sqref="R23:S24">
    <cfRule type="cellIs" dxfId="2135" priority="71" operator="lessThan">
      <formula>2.5</formula>
    </cfRule>
    <cfRule type="cellIs" dxfId="2134" priority="72" operator="greaterThan">
      <formula>4.5</formula>
    </cfRule>
  </conditionalFormatting>
  <conditionalFormatting sqref="T23:T24">
    <cfRule type="cellIs" dxfId="2133" priority="69" operator="lessThan">
      <formula>2.5</formula>
    </cfRule>
    <cfRule type="cellIs" dxfId="2132" priority="70" operator="greaterThan">
      <formula>4.5</formula>
    </cfRule>
  </conditionalFormatting>
  <conditionalFormatting sqref="U23:U24">
    <cfRule type="cellIs" dxfId="2131" priority="68" operator="greaterThan">
      <formula>1.5</formula>
    </cfRule>
  </conditionalFormatting>
  <conditionalFormatting sqref="L23:V24">
    <cfRule type="expression" dxfId="2130" priority="65">
      <formula>L23=""</formula>
    </cfRule>
  </conditionalFormatting>
  <conditionalFormatting sqref="S23:S24">
    <cfRule type="cellIs" dxfId="2129" priority="66" operator="greaterThan">
      <formula>0.5</formula>
    </cfRule>
    <cfRule type="cellIs" dxfId="2128" priority="67" operator="lessThan">
      <formula>0.5</formula>
    </cfRule>
  </conditionalFormatting>
  <conditionalFormatting sqref="L25:M26">
    <cfRule type="cellIs" dxfId="2127" priority="63" operator="lessThan">
      <formula>0.5</formula>
    </cfRule>
    <cfRule type="cellIs" dxfId="2126" priority="64" operator="greaterThan">
      <formula>0.5</formula>
    </cfRule>
  </conditionalFormatting>
  <conditionalFormatting sqref="N25:N26">
    <cfRule type="cellIs" dxfId="2125" priority="61" operator="lessThan">
      <formula>4.5</formula>
    </cfRule>
    <cfRule type="cellIs" dxfId="2124" priority="62" operator="greaterThan">
      <formula>5.5</formula>
    </cfRule>
  </conditionalFormatting>
  <conditionalFormatting sqref="O25:O26">
    <cfRule type="cellIs" dxfId="2123" priority="59" operator="lessThan">
      <formula>1.5</formula>
    </cfRule>
    <cfRule type="cellIs" dxfId="2122" priority="60" operator="greaterThan">
      <formula>2.5</formula>
    </cfRule>
  </conditionalFormatting>
  <conditionalFormatting sqref="P25:P26">
    <cfRule type="cellIs" dxfId="2121" priority="57" operator="lessThan">
      <formula>4.5</formula>
    </cfRule>
    <cfRule type="cellIs" dxfId="2120" priority="58" operator="greaterThan">
      <formula>7.5</formula>
    </cfRule>
  </conditionalFormatting>
  <conditionalFormatting sqref="R25:S26">
    <cfRule type="cellIs" dxfId="2119" priority="55" operator="lessThan">
      <formula>2.5</formula>
    </cfRule>
    <cfRule type="cellIs" dxfId="2118" priority="56" operator="greaterThan">
      <formula>4.5</formula>
    </cfRule>
  </conditionalFormatting>
  <conditionalFormatting sqref="T25:T26">
    <cfRule type="cellIs" dxfId="2117" priority="53" operator="lessThan">
      <formula>2.5</formula>
    </cfRule>
    <cfRule type="cellIs" dxfId="2116" priority="54" operator="greaterThan">
      <formula>4.5</formula>
    </cfRule>
  </conditionalFormatting>
  <conditionalFormatting sqref="U25:U26">
    <cfRule type="cellIs" dxfId="2115" priority="52" operator="greaterThan">
      <formula>1.5</formula>
    </cfRule>
  </conditionalFormatting>
  <conditionalFormatting sqref="L25:V26">
    <cfRule type="expression" dxfId="2114" priority="49">
      <formula>L25=""</formula>
    </cfRule>
  </conditionalFormatting>
  <conditionalFormatting sqref="S25:S26">
    <cfRule type="cellIs" dxfId="2113" priority="50" operator="greaterThan">
      <formula>0.5</formula>
    </cfRule>
    <cfRule type="cellIs" dxfId="2112" priority="51" operator="lessThan">
      <formula>0.5</formula>
    </cfRule>
  </conditionalFormatting>
  <conditionalFormatting sqref="L29:M30">
    <cfRule type="cellIs" dxfId="2111" priority="47" operator="lessThan">
      <formula>0.5</formula>
    </cfRule>
    <cfRule type="cellIs" dxfId="2110" priority="48" operator="greaterThan">
      <formula>0.5</formula>
    </cfRule>
  </conditionalFormatting>
  <conditionalFormatting sqref="N29:N30">
    <cfRule type="cellIs" dxfId="2109" priority="45" operator="lessThan">
      <formula>4.5</formula>
    </cfRule>
    <cfRule type="cellIs" dxfId="2108" priority="46" operator="greaterThan">
      <formula>5.5</formula>
    </cfRule>
  </conditionalFormatting>
  <conditionalFormatting sqref="O29:O30">
    <cfRule type="cellIs" dxfId="2107" priority="43" operator="lessThan">
      <formula>1.5</formula>
    </cfRule>
    <cfRule type="cellIs" dxfId="2106" priority="44" operator="greaterThan">
      <formula>2.5</formula>
    </cfRule>
  </conditionalFormatting>
  <conditionalFormatting sqref="P29:P30">
    <cfRule type="cellIs" dxfId="2105" priority="41" operator="lessThan">
      <formula>4.5</formula>
    </cfRule>
    <cfRule type="cellIs" dxfId="2104" priority="42" operator="greaterThan">
      <formula>7.5</formula>
    </cfRule>
  </conditionalFormatting>
  <conditionalFormatting sqref="R29:S30">
    <cfRule type="cellIs" dxfId="2103" priority="39" operator="lessThan">
      <formula>2.5</formula>
    </cfRule>
    <cfRule type="cellIs" dxfId="2102" priority="40" operator="greaterThan">
      <formula>4.5</formula>
    </cfRule>
  </conditionalFormatting>
  <conditionalFormatting sqref="T29:T30">
    <cfRule type="cellIs" dxfId="2101" priority="37" operator="lessThan">
      <formula>2.5</formula>
    </cfRule>
    <cfRule type="cellIs" dxfId="2100" priority="38" operator="greaterThan">
      <formula>4.5</formula>
    </cfRule>
  </conditionalFormatting>
  <conditionalFormatting sqref="U29:U30">
    <cfRule type="cellIs" dxfId="2099" priority="36" operator="greaterThan">
      <formula>1.5</formula>
    </cfRule>
  </conditionalFormatting>
  <conditionalFormatting sqref="L29:V30">
    <cfRule type="expression" dxfId="2098" priority="33">
      <formula>L29=""</formula>
    </cfRule>
  </conditionalFormatting>
  <conditionalFormatting sqref="S29:S30">
    <cfRule type="cellIs" dxfId="2097" priority="34" operator="greaterThan">
      <formula>0.5</formula>
    </cfRule>
    <cfRule type="cellIs" dxfId="2096" priority="35" operator="lessThan">
      <formula>0.5</formula>
    </cfRule>
  </conditionalFormatting>
  <conditionalFormatting sqref="L31:M31">
    <cfRule type="cellIs" dxfId="2095" priority="31" operator="lessThan">
      <formula>0.5</formula>
    </cfRule>
    <cfRule type="cellIs" dxfId="2094" priority="32" operator="greaterThan">
      <formula>0.5</formula>
    </cfRule>
  </conditionalFormatting>
  <conditionalFormatting sqref="N31">
    <cfRule type="cellIs" dxfId="2093" priority="29" operator="lessThan">
      <formula>4.5</formula>
    </cfRule>
    <cfRule type="cellIs" dxfId="2092" priority="30" operator="greaterThan">
      <formula>5.5</formula>
    </cfRule>
  </conditionalFormatting>
  <conditionalFormatting sqref="O31">
    <cfRule type="cellIs" dxfId="2091" priority="27" operator="lessThan">
      <formula>1.5</formula>
    </cfRule>
    <cfRule type="cellIs" dxfId="2090" priority="28" operator="greaterThan">
      <formula>2.5</formula>
    </cfRule>
  </conditionalFormatting>
  <conditionalFormatting sqref="P31">
    <cfRule type="cellIs" dxfId="2089" priority="25" operator="lessThan">
      <formula>4.5</formula>
    </cfRule>
    <cfRule type="cellIs" dxfId="2088" priority="26" operator="greaterThan">
      <formula>7.5</formula>
    </cfRule>
  </conditionalFormatting>
  <conditionalFormatting sqref="R31:S31">
    <cfRule type="cellIs" dxfId="2087" priority="23" operator="lessThan">
      <formula>2.5</formula>
    </cfRule>
    <cfRule type="cellIs" dxfId="2086" priority="24" operator="greaterThan">
      <formula>4.5</formula>
    </cfRule>
  </conditionalFormatting>
  <conditionalFormatting sqref="T31">
    <cfRule type="cellIs" dxfId="2085" priority="21" operator="lessThan">
      <formula>2.5</formula>
    </cfRule>
    <cfRule type="cellIs" dxfId="2084" priority="22" operator="greaterThan">
      <formula>4.5</formula>
    </cfRule>
  </conditionalFormatting>
  <conditionalFormatting sqref="U31">
    <cfRule type="cellIs" dxfId="2083" priority="20" operator="greaterThan">
      <formula>1.5</formula>
    </cfRule>
  </conditionalFormatting>
  <conditionalFormatting sqref="L31:V31">
    <cfRule type="expression" dxfId="2082" priority="17">
      <formula>L31=""</formula>
    </cfRule>
  </conditionalFormatting>
  <conditionalFormatting sqref="S31">
    <cfRule type="cellIs" dxfId="2081" priority="18" operator="greaterThan">
      <formula>0.5</formula>
    </cfRule>
    <cfRule type="cellIs" dxfId="2080" priority="19" operator="lessThan">
      <formula>0.5</formula>
    </cfRule>
  </conditionalFormatting>
  <conditionalFormatting sqref="L20:M20">
    <cfRule type="cellIs" dxfId="2079" priority="15" operator="lessThan">
      <formula>0.5</formula>
    </cfRule>
    <cfRule type="cellIs" dxfId="2078" priority="16" operator="greaterThan">
      <formula>0.5</formula>
    </cfRule>
  </conditionalFormatting>
  <conditionalFormatting sqref="N20">
    <cfRule type="cellIs" dxfId="2077" priority="13" operator="lessThan">
      <formula>4.5</formula>
    </cfRule>
    <cfRule type="cellIs" dxfId="2076" priority="14" operator="greaterThan">
      <formula>5.5</formula>
    </cfRule>
  </conditionalFormatting>
  <conditionalFormatting sqref="O20">
    <cfRule type="cellIs" dxfId="2075" priority="11" operator="lessThan">
      <formula>1.5</formula>
    </cfRule>
    <cfRule type="cellIs" dxfId="2074" priority="12" operator="greaterThan">
      <formula>2.5</formula>
    </cfRule>
  </conditionalFormatting>
  <conditionalFormatting sqref="P20">
    <cfRule type="cellIs" dxfId="2073" priority="9" operator="lessThan">
      <formula>4.5</formula>
    </cfRule>
    <cfRule type="cellIs" dxfId="2072" priority="10" operator="greaterThan">
      <formula>7.5</formula>
    </cfRule>
  </conditionalFormatting>
  <conditionalFormatting sqref="R20:S20">
    <cfRule type="cellIs" dxfId="2071" priority="7" operator="lessThan">
      <formula>2.5</formula>
    </cfRule>
    <cfRule type="cellIs" dxfId="2070" priority="8" operator="greaterThan">
      <formula>4.5</formula>
    </cfRule>
  </conditionalFormatting>
  <conditionalFormatting sqref="T20">
    <cfRule type="cellIs" dxfId="2069" priority="5" operator="lessThan">
      <formula>2.5</formula>
    </cfRule>
    <cfRule type="cellIs" dxfId="2068" priority="6" operator="greaterThan">
      <formula>4.5</formula>
    </cfRule>
  </conditionalFormatting>
  <conditionalFormatting sqref="U20">
    <cfRule type="cellIs" dxfId="2067" priority="4" operator="greaterThan">
      <formula>1.5</formula>
    </cfRule>
  </conditionalFormatting>
  <conditionalFormatting sqref="L20:V20">
    <cfRule type="expression" dxfId="2066" priority="1">
      <formula>L20=""</formula>
    </cfRule>
  </conditionalFormatting>
  <conditionalFormatting sqref="S20">
    <cfRule type="cellIs" dxfId="2065" priority="2" operator="greaterThan">
      <formula>0.5</formula>
    </cfRule>
    <cfRule type="cellIs" dxfId="206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26" sqref="O2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8"/>
  <sheetViews>
    <sheetView topLeftCell="A20" workbookViewId="0">
      <selection activeCell="B46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31" width="9.140625" style="8"/>
    <col min="37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2014:1:0:0:TAOYUAN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2014:2:0:0:TAOYUAN</v>
      </c>
      <c r="F4" s="33">
        <f t="shared" ref="F4:F38" ca="1" si="5">MATCH($E4,INDIRECT(CONCATENATE($B$41,"$A:$A")),0)</f>
        <v>34</v>
      </c>
      <c r="G4" s="26">
        <f t="shared" ref="G4:G38" ca="1" si="6">INDEX(INDIRECT(CONCATENATE($B$41,"$A:$AG")),$F4,MATCH(G$2,INDIRECT(CONCATENATE($B$41,"$A$1:$AG$1")),0))</f>
        <v>6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2014:3:0:0:TAOYUAN</v>
      </c>
      <c r="F5" s="33">
        <f t="shared" ca="1" si="5"/>
        <v>42</v>
      </c>
      <c r="G5" s="26">
        <f t="shared" ca="1" si="6"/>
        <v>10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2014:4:0:0:TAOYUAN</v>
      </c>
      <c r="F6" s="33">
        <f t="shared" ca="1" si="5"/>
        <v>50</v>
      </c>
      <c r="G6" s="26">
        <f t="shared" ca="1" si="6"/>
        <v>6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2014:5:0:0:TAOYUAN</v>
      </c>
      <c r="F7" s="33">
        <f t="shared" ca="1" si="5"/>
        <v>58</v>
      </c>
      <c r="G7" s="26">
        <f t="shared" ca="1" si="6"/>
        <v>3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2014:6:0:0:TAOYUAN</v>
      </c>
      <c r="F8" s="33">
        <f t="shared" ca="1" si="5"/>
        <v>66</v>
      </c>
      <c r="G8" s="26">
        <f t="shared" ca="1" si="6"/>
        <v>9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2014:7:0:0:TAOYUAN</v>
      </c>
      <c r="F9" s="33">
        <f t="shared" ca="1" si="5"/>
        <v>74</v>
      </c>
      <c r="G9" s="26">
        <f t="shared" ca="1" si="6"/>
        <v>11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2014:8:0:0:TAOYUAN</v>
      </c>
      <c r="F10" s="33">
        <f t="shared" ca="1" si="5"/>
        <v>82</v>
      </c>
      <c r="G10" s="26">
        <f t="shared" ca="1" si="6"/>
        <v>6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2014:9:0:0:TAOYUAN</v>
      </c>
      <c r="F11" s="33">
        <f t="shared" ca="1" si="5"/>
        <v>90</v>
      </c>
      <c r="G11" s="26">
        <f t="shared" ca="1" si="6"/>
        <v>7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2014:10:0:0:TAOYUAN</v>
      </c>
      <c r="F12" s="33">
        <f t="shared" ca="1" si="5"/>
        <v>7</v>
      </c>
      <c r="G12" s="26">
        <f t="shared" ca="1" si="6"/>
        <v>9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2014:11:0:0:TAOYUAN</v>
      </c>
      <c r="F13" s="33">
        <f t="shared" ca="1" si="5"/>
        <v>16</v>
      </c>
      <c r="G13" s="26">
        <f t="shared" ca="1" si="6"/>
        <v>6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2014:12:0:0:TAOYUAN</v>
      </c>
      <c r="F14" s="33">
        <f t="shared" ca="1" si="5"/>
        <v>25</v>
      </c>
      <c r="G14" s="26">
        <f t="shared" ca="1" si="6"/>
        <v>7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2015:1:0:0:TAOYUAN</v>
      </c>
      <c r="F15" s="33">
        <f t="shared" ca="1" si="5"/>
        <v>129</v>
      </c>
      <c r="G15" s="26">
        <f t="shared" ca="1" si="6"/>
        <v>6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2015:2:0:0:TAOYUAN</v>
      </c>
      <c r="F16" s="33">
        <f t="shared" ca="1" si="5"/>
        <v>139</v>
      </c>
      <c r="G16" s="26">
        <f t="shared" ca="1" si="6"/>
        <v>7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2015:3:0:0:TAOYUAN</v>
      </c>
      <c r="F17" s="33">
        <f t="shared" ca="1" si="5"/>
        <v>149</v>
      </c>
      <c r="G17" s="26">
        <f t="shared" ca="1" si="6"/>
        <v>4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2015:4:0:0:TAOYUAN</v>
      </c>
      <c r="F18" s="33">
        <f t="shared" ca="1" si="5"/>
        <v>159</v>
      </c>
      <c r="G18" s="26">
        <f t="shared" ca="1" si="6"/>
        <v>6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2015:5:0:0:TAOYUAN</v>
      </c>
      <c r="F19" s="33">
        <f t="shared" ca="1" si="5"/>
        <v>169</v>
      </c>
      <c r="G19" s="26">
        <f t="shared" ca="1" si="6"/>
        <v>6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2015:6:0:0:TAOYUAN</v>
      </c>
      <c r="F20" s="33">
        <f t="shared" ca="1" si="5"/>
        <v>179</v>
      </c>
      <c r="G20" s="26">
        <f t="shared" ca="1" si="6"/>
        <v>11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2015:7:0:0:TAOYUAN</v>
      </c>
      <c r="F21" s="33">
        <f t="shared" ca="1" si="5"/>
        <v>189</v>
      </c>
      <c r="G21" s="26">
        <f t="shared" ca="1" si="6"/>
        <v>8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2015:8:0:0:TAOYUAN</v>
      </c>
      <c r="F22" s="33">
        <f t="shared" ca="1" si="5"/>
        <v>199</v>
      </c>
      <c r="G22" s="26">
        <f t="shared" ca="1" si="6"/>
        <v>10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2015:9:0:0:TAOYUAN</v>
      </c>
      <c r="F23" s="33">
        <f t="shared" ca="1" si="5"/>
        <v>209</v>
      </c>
      <c r="G23" s="26">
        <f t="shared" ca="1" si="6"/>
        <v>5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2015:10:0:0:TAOYUAN</v>
      </c>
      <c r="F24" s="33">
        <f t="shared" ca="1" si="5"/>
        <v>99</v>
      </c>
      <c r="G24" s="26">
        <f t="shared" ca="1" si="6"/>
        <v>5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2015:11:0:0:TAOYUAN</v>
      </c>
      <c r="F25" s="33">
        <f t="shared" ca="1" si="5"/>
        <v>109</v>
      </c>
      <c r="G25" s="26">
        <f t="shared" ca="1" si="6"/>
        <v>9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2015:12:0:0:TAOYUAN</v>
      </c>
      <c r="F26" s="33">
        <f t="shared" ca="1" si="5"/>
        <v>120</v>
      </c>
      <c r="G26" s="26">
        <f t="shared" ca="1" si="6"/>
        <v>11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2016:1:0:0:TAOYUAN</v>
      </c>
      <c r="F27" s="33">
        <f t="shared" ca="1" si="5"/>
        <v>220</v>
      </c>
      <c r="G27" s="26">
        <f t="shared" ca="1" si="6"/>
        <v>4</v>
      </c>
      <c r="H27" s="26">
        <f t="shared" si="3"/>
        <v>8</v>
      </c>
      <c r="I27" s="33">
        <f t="shared" ca="1" si="7"/>
        <v>9</v>
      </c>
      <c r="J27" s="11">
        <f t="shared" ca="1" si="8"/>
        <v>10</v>
      </c>
      <c r="K27" s="11">
        <f t="shared" ca="1" si="8"/>
        <v>0</v>
      </c>
      <c r="L27" s="11">
        <f t="shared" ca="1" si="8"/>
        <v>0</v>
      </c>
      <c r="M27" s="11">
        <f t="shared" ca="1" si="8"/>
        <v>10</v>
      </c>
      <c r="N27" s="11">
        <f t="shared" ca="1" si="8"/>
        <v>2</v>
      </c>
      <c r="O27" s="11">
        <f t="shared" ca="1" si="8"/>
        <v>1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2015:11:5:7:TAOYUAN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4</v>
      </c>
      <c r="AA27" s="26">
        <f t="shared" ref="AA27:AA38" ca="1" si="13">6*$B$45</f>
        <v>96</v>
      </c>
      <c r="AB27" s="26">
        <f t="shared" ref="AB27:AB38" ca="1" si="14">3*$B$45</f>
        <v>48</v>
      </c>
      <c r="AC27" s="26">
        <f t="shared" ref="AC27:AC38" ca="1" si="15">5*$B$45</f>
        <v>80</v>
      </c>
      <c r="AD27" s="26">
        <f t="shared" ref="AD27:AD38" ca="1" si="16">1*$B$45</f>
        <v>16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2016:2:0:0:TAOYUAN</v>
      </c>
      <c r="F28" s="33">
        <f t="shared" ca="1" si="5"/>
        <v>231</v>
      </c>
      <c r="G28" s="26">
        <f t="shared" ca="1" si="6"/>
        <v>2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2015:12:1:7:TAOYUAN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4</v>
      </c>
      <c r="AA28" s="26">
        <f t="shared" ca="1" si="13"/>
        <v>96</v>
      </c>
      <c r="AB28" s="26">
        <f t="shared" ca="1" si="14"/>
        <v>48</v>
      </c>
      <c r="AC28" s="26">
        <f t="shared" ca="1" si="15"/>
        <v>80</v>
      </c>
      <c r="AD28" s="26">
        <f t="shared" ca="1" si="16"/>
        <v>16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2016:3:0:0:TAOYUAN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2015:12:2:7:TAOYUAN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4</v>
      </c>
      <c r="AA29" s="26">
        <f t="shared" ca="1" si="13"/>
        <v>96</v>
      </c>
      <c r="AB29" s="26">
        <f t="shared" ca="1" si="14"/>
        <v>48</v>
      </c>
      <c r="AC29" s="26">
        <f t="shared" ca="1" si="15"/>
        <v>80</v>
      </c>
      <c r="AD29" s="26">
        <f t="shared" ca="1" si="16"/>
        <v>16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2016:4:0:0:TAOYUAN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2015:12:3:7:TAOYUAN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4</v>
      </c>
      <c r="AA30" s="26">
        <f t="shared" ca="1" si="13"/>
        <v>96</v>
      </c>
      <c r="AB30" s="26">
        <f t="shared" ca="1" si="14"/>
        <v>48</v>
      </c>
      <c r="AC30" s="26">
        <f t="shared" ca="1" si="15"/>
        <v>80</v>
      </c>
      <c r="AD30" s="26">
        <f t="shared" ca="1" si="16"/>
        <v>16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2016:5:0:0:TAOYUAN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2015:12:4:7:TAOYUAN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4</v>
      </c>
      <c r="AA31" s="26">
        <f t="shared" ca="1" si="13"/>
        <v>96</v>
      </c>
      <c r="AB31" s="26">
        <f t="shared" ca="1" si="14"/>
        <v>48</v>
      </c>
      <c r="AC31" s="26">
        <f t="shared" ca="1" si="15"/>
        <v>80</v>
      </c>
      <c r="AD31" s="26">
        <f t="shared" ca="1" si="16"/>
        <v>16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2016:6:0:0:TAOYUAN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2016:1:1:7:TAOYUAN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4</v>
      </c>
      <c r="AA32" s="26">
        <f t="shared" ca="1" si="13"/>
        <v>96</v>
      </c>
      <c r="AB32" s="26">
        <f t="shared" ca="1" si="14"/>
        <v>48</v>
      </c>
      <c r="AC32" s="26">
        <f t="shared" ca="1" si="15"/>
        <v>80</v>
      </c>
      <c r="AD32" s="26">
        <f t="shared" ca="1" si="16"/>
        <v>16</v>
      </c>
    </row>
    <row r="33" spans="1:36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2016:7:0:0:TAOYUAN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2016:1:2:7:TAOYUAN</v>
      </c>
      <c r="T33" s="33">
        <f t="shared" ca="1" si="17"/>
        <v>9</v>
      </c>
      <c r="U33" s="26">
        <f t="shared" ca="1" si="18"/>
        <v>1</v>
      </c>
      <c r="V33" s="26">
        <f t="shared" ca="1" si="11"/>
        <v>84</v>
      </c>
      <c r="W33" s="26">
        <f t="shared" ca="1" si="11"/>
        <v>0</v>
      </c>
      <c r="X33" s="26">
        <f t="shared" ca="1" si="11"/>
        <v>35</v>
      </c>
      <c r="Y33" s="26">
        <f t="shared" ca="1" si="11"/>
        <v>0</v>
      </c>
      <c r="Z33" s="26">
        <f t="shared" ca="1" si="12"/>
        <v>4</v>
      </c>
      <c r="AA33" s="26">
        <f t="shared" ca="1" si="13"/>
        <v>96</v>
      </c>
      <c r="AB33" s="26">
        <f t="shared" ca="1" si="14"/>
        <v>48</v>
      </c>
      <c r="AC33" s="26">
        <f t="shared" ca="1" si="15"/>
        <v>80</v>
      </c>
      <c r="AD33" s="26">
        <f t="shared" ca="1" si="16"/>
        <v>16</v>
      </c>
    </row>
    <row r="34" spans="1:36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2016:8:0:0:TAOYUAN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2016:1:3:7:TAOYUAN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4</v>
      </c>
      <c r="AA34" s="26">
        <f t="shared" ca="1" si="13"/>
        <v>96</v>
      </c>
      <c r="AB34" s="26">
        <f t="shared" ca="1" si="14"/>
        <v>48</v>
      </c>
      <c r="AC34" s="26">
        <f t="shared" ca="1" si="15"/>
        <v>80</v>
      </c>
      <c r="AD34" s="26">
        <f t="shared" ca="1" si="16"/>
        <v>16</v>
      </c>
    </row>
    <row r="35" spans="1:36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2016:9:0:0:TAOYUAN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2016:1:4:7:TAOYUAN</v>
      </c>
      <c r="T35" s="33">
        <f t="shared" ca="1" si="17"/>
        <v>20</v>
      </c>
      <c r="U35" s="26">
        <f t="shared" ca="1" si="18"/>
        <v>1</v>
      </c>
      <c r="V35" s="26">
        <f t="shared" ca="1" si="11"/>
        <v>84</v>
      </c>
      <c r="W35" s="26">
        <f t="shared" ca="1" si="11"/>
        <v>18</v>
      </c>
      <c r="X35" s="26">
        <f t="shared" ca="1" si="11"/>
        <v>67</v>
      </c>
      <c r="Y35" s="26">
        <f t="shared" ca="1" si="11"/>
        <v>0</v>
      </c>
      <c r="Z35" s="26">
        <f t="shared" ca="1" si="12"/>
        <v>4</v>
      </c>
      <c r="AA35" s="26">
        <f t="shared" ca="1" si="13"/>
        <v>96</v>
      </c>
      <c r="AB35" s="26">
        <f t="shared" ca="1" si="14"/>
        <v>48</v>
      </c>
      <c r="AC35" s="26">
        <f t="shared" ca="1" si="15"/>
        <v>80</v>
      </c>
      <c r="AD35" s="26">
        <f t="shared" ca="1" si="16"/>
        <v>16</v>
      </c>
    </row>
    <row r="36" spans="1:36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2016:10:0:0:TAOYUAN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2016:1:5:7:TAOYUAN</v>
      </c>
      <c r="T36" s="33">
        <f t="shared" ca="1" si="17"/>
        <v>31</v>
      </c>
      <c r="U36" s="26">
        <f t="shared" ca="1" si="18"/>
        <v>2</v>
      </c>
      <c r="V36" s="26">
        <f t="shared" ca="1" si="11"/>
        <v>81</v>
      </c>
      <c r="W36" s="26">
        <f t="shared" ca="1" si="11"/>
        <v>18</v>
      </c>
      <c r="X36" s="26">
        <f t="shared" ca="1" si="11"/>
        <v>53</v>
      </c>
      <c r="Y36" s="26">
        <f t="shared" ca="1" si="11"/>
        <v>0</v>
      </c>
      <c r="Z36" s="26">
        <f t="shared" ca="1" si="12"/>
        <v>4</v>
      </c>
      <c r="AA36" s="26">
        <f t="shared" ca="1" si="13"/>
        <v>96</v>
      </c>
      <c r="AB36" s="26">
        <f t="shared" ca="1" si="14"/>
        <v>48</v>
      </c>
      <c r="AC36" s="26">
        <f t="shared" ca="1" si="15"/>
        <v>80</v>
      </c>
      <c r="AD36" s="26">
        <f t="shared" ca="1" si="16"/>
        <v>16</v>
      </c>
    </row>
    <row r="37" spans="1:36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2016:11:0:0:TAOYUAN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2016:2:1:7:TAOYUAN</v>
      </c>
      <c r="T37" s="33">
        <f t="shared" ca="1" si="17"/>
        <v>42</v>
      </c>
      <c r="U37" s="26">
        <f t="shared" ca="1" si="18"/>
        <v>1</v>
      </c>
      <c r="V37" s="26">
        <f t="shared" ca="1" si="11"/>
        <v>82</v>
      </c>
      <c r="W37" s="26">
        <f t="shared" ca="1" si="11"/>
        <v>15</v>
      </c>
      <c r="X37" s="26">
        <f t="shared" ca="1" si="11"/>
        <v>57</v>
      </c>
      <c r="Y37" s="26">
        <f t="shared" ca="1" si="11"/>
        <v>0</v>
      </c>
      <c r="Z37" s="26">
        <f t="shared" ca="1" si="12"/>
        <v>4</v>
      </c>
      <c r="AA37" s="26">
        <f t="shared" ca="1" si="13"/>
        <v>96</v>
      </c>
      <c r="AB37" s="26">
        <f t="shared" ca="1" si="14"/>
        <v>48</v>
      </c>
      <c r="AC37" s="26">
        <f t="shared" ca="1" si="15"/>
        <v>80</v>
      </c>
      <c r="AD37" s="26">
        <f t="shared" ca="1" si="16"/>
        <v>16</v>
      </c>
    </row>
    <row r="38" spans="1:36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2016:12:0:0:TAOYUAN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2016:2:2:7:TAOYUAN</v>
      </c>
      <c r="T38" s="33">
        <f t="shared" ca="1" si="17"/>
        <v>53</v>
      </c>
      <c r="U38" s="26">
        <f t="shared" ca="1" si="18"/>
        <v>1</v>
      </c>
      <c r="V38" s="26">
        <f t="shared" ca="1" si="11"/>
        <v>80</v>
      </c>
      <c r="W38" s="26">
        <f t="shared" ca="1" si="11"/>
        <v>28</v>
      </c>
      <c r="X38" s="26">
        <f t="shared" ca="1" si="11"/>
        <v>68</v>
      </c>
      <c r="Y38" s="26">
        <f t="shared" ca="1" si="11"/>
        <v>5</v>
      </c>
      <c r="Z38" s="26">
        <f t="shared" ca="1" si="12"/>
        <v>4</v>
      </c>
      <c r="AA38" s="26">
        <f t="shared" ca="1" si="13"/>
        <v>96</v>
      </c>
      <c r="AB38" s="26">
        <f t="shared" ca="1" si="14"/>
        <v>48</v>
      </c>
      <c r="AC38" s="26">
        <f t="shared" ca="1" si="15"/>
        <v>80</v>
      </c>
      <c r="AD38" s="26">
        <f t="shared" ca="1" si="16"/>
        <v>16</v>
      </c>
    </row>
    <row r="39" spans="1:36">
      <c r="A39" s="8" t="s">
        <v>1465</v>
      </c>
      <c r="B39" s="2" t="s">
        <v>1456</v>
      </c>
      <c r="C39" s="33"/>
      <c r="D39" s="33"/>
      <c r="G39" s="8">
        <f ca="1">SUMIFS(G3:G38, $B3:$B38,YEAR,G3:G38,"&lt;&gt;#N/A")</f>
        <v>6</v>
      </c>
      <c r="H39" s="33"/>
      <c r="J39" s="8">
        <f ca="1">SUM(J3:J38)</f>
        <v>10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10</v>
      </c>
      <c r="N39" s="8">
        <f t="shared" ca="1" si="19"/>
        <v>2</v>
      </c>
      <c r="O39" s="8">
        <f t="shared" ca="1" si="19"/>
        <v>1</v>
      </c>
    </row>
    <row r="40" spans="1:36">
      <c r="A40" s="8" t="s">
        <v>1466</v>
      </c>
      <c r="B40" s="2" t="s">
        <v>1469</v>
      </c>
      <c r="C40" s="33"/>
      <c r="D40" s="33"/>
      <c r="H40" s="33"/>
      <c r="AF40" s="8"/>
      <c r="AG40" s="8"/>
      <c r="AH40" s="8"/>
      <c r="AI40" s="8"/>
      <c r="AJ40" s="8"/>
    </row>
    <row r="41" spans="1:36">
      <c r="A41" s="8" t="s">
        <v>1467</v>
      </c>
      <c r="B41" s="2" t="s">
        <v>1468</v>
      </c>
      <c r="C41" s="33"/>
      <c r="D41" s="33"/>
      <c r="H41" s="33"/>
      <c r="AF41" s="8"/>
      <c r="AG41" s="8"/>
      <c r="AH41" s="8"/>
      <c r="AI41" s="8"/>
      <c r="AJ41" s="8"/>
    </row>
    <row r="42" spans="1:36">
      <c r="A42" s="55" t="s">
        <v>1470</v>
      </c>
      <c r="B42" s="2" t="s">
        <v>1471</v>
      </c>
      <c r="C42" s="33"/>
      <c r="D42" s="33"/>
      <c r="H42" s="33"/>
      <c r="AF42" s="8"/>
      <c r="AG42" s="8"/>
      <c r="AH42" s="8"/>
      <c r="AI42" s="8"/>
      <c r="AJ42" s="8"/>
    </row>
    <row r="43" spans="1:36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6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6">
      <c r="A45" s="8" t="s">
        <v>1452</v>
      </c>
      <c r="B45" s="33">
        <f ca="1">COUNTA(INDIRECT(CONCATENATE($B$39,"$A:$A")))-1</f>
        <v>16</v>
      </c>
    </row>
    <row r="46" spans="1:36">
      <c r="A46" s="8" t="s">
        <v>626</v>
      </c>
      <c r="B46" s="8">
        <f ca="1">SUM($M$39:$O$39)</f>
        <v>13</v>
      </c>
    </row>
    <row r="47" spans="1:36">
      <c r="A47" s="8" t="s">
        <v>627</v>
      </c>
      <c r="B47" s="8">
        <f ca="1">SUM($J$39:$L$39)</f>
        <v>10</v>
      </c>
    </row>
    <row r="48" spans="1:36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43%</v>
      </c>
      <c r="C48" s="36">
        <f ca="1">IFERROR(B47/SUM(B46:B47),"0")</f>
        <v>0.43478260869565216</v>
      </c>
      <c r="D48" s="8" t="str">
        <f ca="1">TEXT(C48,"00%")</f>
        <v>43%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100
Stake Actual YTD 年度實際:    6</v>
      </c>
      <c r="C49" s="8">
        <f ca="1">INDIRECT(CONCATENATE($B$39,"$D$2"))</f>
        <v>100</v>
      </c>
      <c r="D49" s="8">
        <f ca="1">$G$39</f>
        <v>6</v>
      </c>
    </row>
    <row r="50" spans="1:4" ht="23.25">
      <c r="A50" s="8" t="s">
        <v>1410</v>
      </c>
      <c r="B50" s="59" t="str">
        <f ca="1">INDIRECT(CONCATENATE($B$39, "$B$1"))</f>
        <v>Taoyuan Zone</v>
      </c>
    </row>
    <row r="51" spans="1:4">
      <c r="B51" s="57" t="str">
        <f ca="1">INDIRECT(CONCATENATE($B$39, "$B$2"))</f>
        <v>桃園地帶</v>
      </c>
    </row>
    <row r="52" spans="1:4">
      <c r="B52" s="57" t="str">
        <f ca="1">INDIRECT(CONCATENATE($B$39, "$B$6"))</f>
        <v>Taoyuan Stake</v>
      </c>
    </row>
    <row r="53" spans="1:4">
      <c r="B53" s="57" t="str">
        <f ca="1">INDIRECT(CONCATENATE($B$39, "$B$7"))</f>
        <v>桃園支聯會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2014   80</v>
      </c>
    </row>
    <row r="57" spans="1:4">
      <c r="A57" s="8" t="str">
        <f ca="1">CONCATENATE("2015   ",SUMIF($G$15:$G$26,"&lt;&gt;#N/A",$G$15:$G$26))</f>
        <v>2015   88</v>
      </c>
    </row>
    <row r="58" spans="1:4">
      <c r="A58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J25" sqref="J25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1599</v>
      </c>
      <c r="B1" s="46" t="s">
        <v>1488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1413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0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0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647</v>
      </c>
      <c r="B10" s="23" t="s">
        <v>631</v>
      </c>
      <c r="C10" s="4" t="s">
        <v>663</v>
      </c>
      <c r="D10" s="4" t="s">
        <v>664</v>
      </c>
      <c r="E10" s="4" t="str">
        <f>CONCATENATE(YEAR,":",MONTH,":",WEEK,":",WEEKDAY,":",$A10)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648</v>
      </c>
      <c r="B11" s="23" t="s">
        <v>632</v>
      </c>
      <c r="C11" s="4" t="s">
        <v>665</v>
      </c>
      <c r="D11" s="4" t="s">
        <v>666</v>
      </c>
      <c r="E11" s="4" t="str">
        <f>CONCATENATE(YEAR,":",MONTH,":",WEEK,":",WEEKDAY,":",$A11)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649</v>
      </c>
      <c r="B12" s="23" t="s">
        <v>633</v>
      </c>
      <c r="C12" s="4" t="s">
        <v>667</v>
      </c>
      <c r="D12" s="4" t="s">
        <v>668</v>
      </c>
      <c r="E12" s="4" t="str">
        <f>CONCATENATE(YEAR,":",MONTH,":",WEEK,":",WEEKDAY,":",$A12)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650</v>
      </c>
      <c r="B13" s="23" t="s">
        <v>634</v>
      </c>
      <c r="C13" s="4" t="s">
        <v>669</v>
      </c>
      <c r="D13" s="4" t="s">
        <v>670</v>
      </c>
      <c r="E13" s="4" t="str">
        <f>CONCATENATE(YEAR,":",MONTH,":",WEEK,":",WEEKDAY,":",$A13)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3</v>
      </c>
      <c r="J14" s="12">
        <f t="shared" si="0"/>
        <v>14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21</v>
      </c>
      <c r="O14" s="12">
        <f t="shared" si="0"/>
        <v>3</v>
      </c>
      <c r="P14" s="12">
        <f t="shared" si="0"/>
        <v>8</v>
      </c>
      <c r="Q14" s="12">
        <f t="shared" si="0"/>
        <v>60</v>
      </c>
      <c r="R14" s="12">
        <f t="shared" si="0"/>
        <v>22</v>
      </c>
      <c r="S14" s="12">
        <f t="shared" si="0"/>
        <v>0</v>
      </c>
      <c r="T14" s="12">
        <f t="shared" si="0"/>
        <v>13</v>
      </c>
      <c r="U14" s="12">
        <f t="shared" si="0"/>
        <v>8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2016:2:1:7:TAOYUAN_3</v>
      </c>
      <c r="F17" s="14">
        <f>MATCH($E17,REPORT_DATA_BY_DISTRICT!$A:$A, 0)</f>
        <v>108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15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0</v>
      </c>
      <c r="P17" s="11">
        <f>IFERROR(INDEX(REPORT_DATA_BY_DISTRICT!$A:$AH,$F17,MATCH(P$8,REPORT_DATA_BY_DISTRICT!$A$1:$AH$1,0)), "")</f>
        <v>18</v>
      </c>
      <c r="Q17" s="11">
        <f>IFERROR(INDEX(REPORT_DATA_BY_DISTRICT!$A:$AH,$F17,MATCH(Q$8,REPORT_DATA_BY_DISTRICT!$A$1:$AH$1,0)), "")</f>
        <v>46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2016:2:2:7:TAOYUAN_3</v>
      </c>
      <c r="F18" s="14">
        <f>MATCH($E18,REPORT_DATA_BY_DISTRICT!$A:$A, 0)</f>
        <v>138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3</v>
      </c>
      <c r="J18" s="11">
        <f>IFERROR(INDEX(REPORT_DATA_BY_DISTRICT!$A:$AH,$F18,MATCH(J$8,REPORT_DATA_BY_DISTRICT!$A$1:$AH$1,0)), "")</f>
        <v>14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21</v>
      </c>
      <c r="O18" s="11">
        <f>IFERROR(INDEX(REPORT_DATA_BY_DISTRICT!$A:$AH,$F18,MATCH(O$8,REPORT_DATA_BY_DISTRICT!$A$1:$AH$1,0)), "")</f>
        <v>3</v>
      </c>
      <c r="P18" s="11">
        <f>IFERROR(INDEX(REPORT_DATA_BY_DISTRICT!$A:$AH,$F18,MATCH(P$8,REPORT_DATA_BY_DISTRICT!$A$1:$AH$1,0)), "")</f>
        <v>8</v>
      </c>
      <c r="Q18" s="11">
        <f>IFERROR(INDEX(REPORT_DATA_BY_DISTRICT!$A:$AH,$F18,MATCH(Q$8,REPORT_DATA_BY_DISTRICT!$A$1:$AH$1,0)), "")</f>
        <v>60</v>
      </c>
      <c r="R18" s="11">
        <f>IFERROR(INDEX(REPORT_DATA_BY_DISTRICT!$A:$AH,$F18,MATCH(R$8,REPORT_DATA_BY_DISTRICT!$A$1:$AH$1,0)), "")</f>
        <v>22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13</v>
      </c>
      <c r="U18" s="11">
        <f>IFERROR(INDEX(REPORT_DATA_BY_DISTRICT!$A:$AH,$F18,MATCH(U$8,REPORT_DATA_BY_DISTRICT!$A$1:$AH$1,0)), "")</f>
        <v>8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2016:2:3:7:TAOYUAN_3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2016:2:4:7:TAOYUAN_3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2016:2:5:7:TAOYUAN_3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6</v>
      </c>
      <c r="J22" s="19">
        <f>SUM(J17:J21)</f>
        <v>29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41</v>
      </c>
      <c r="O22" s="19">
        <f t="shared" si="1"/>
        <v>3</v>
      </c>
      <c r="P22" s="19">
        <f t="shared" si="1"/>
        <v>26</v>
      </c>
      <c r="Q22" s="19">
        <f t="shared" si="1"/>
        <v>106</v>
      </c>
      <c r="R22" s="19">
        <f t="shared" si="1"/>
        <v>38</v>
      </c>
      <c r="S22" s="19">
        <f t="shared" si="1"/>
        <v>0</v>
      </c>
      <c r="T22" s="19">
        <f t="shared" si="1"/>
        <v>21</v>
      </c>
      <c r="U22" s="19">
        <f t="shared" si="1"/>
        <v>10</v>
      </c>
      <c r="V22" s="19">
        <f t="shared" si="1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2063" priority="143" operator="lessThan">
      <formula>0.5</formula>
    </cfRule>
    <cfRule type="cellIs" dxfId="2062" priority="144" operator="greaterThan">
      <formula>0.5</formula>
    </cfRule>
  </conditionalFormatting>
  <conditionalFormatting sqref="N10:N11">
    <cfRule type="cellIs" dxfId="2061" priority="141" operator="lessThan">
      <formula>4.5</formula>
    </cfRule>
    <cfRule type="cellIs" dxfId="2060" priority="142" operator="greaterThan">
      <formula>5.5</formula>
    </cfRule>
  </conditionalFormatting>
  <conditionalFormatting sqref="O10:O11">
    <cfRule type="cellIs" dxfId="2059" priority="139" operator="lessThan">
      <formula>1.5</formula>
    </cfRule>
    <cfRule type="cellIs" dxfId="2058" priority="140" operator="greaterThan">
      <formula>2.5</formula>
    </cfRule>
  </conditionalFormatting>
  <conditionalFormatting sqref="P10:P11">
    <cfRule type="cellIs" dxfId="2057" priority="137" operator="lessThan">
      <formula>4.5</formula>
    </cfRule>
    <cfRule type="cellIs" dxfId="2056" priority="138" operator="greaterThan">
      <formula>7.5</formula>
    </cfRule>
  </conditionalFormatting>
  <conditionalFormatting sqref="R10:S11">
    <cfRule type="cellIs" dxfId="2055" priority="135" operator="lessThan">
      <formula>2.5</formula>
    </cfRule>
    <cfRule type="cellIs" dxfId="2054" priority="136" operator="greaterThan">
      <formula>4.5</formula>
    </cfRule>
  </conditionalFormatting>
  <conditionalFormatting sqref="T10:T11">
    <cfRule type="cellIs" dxfId="2053" priority="133" operator="lessThan">
      <formula>2.5</formula>
    </cfRule>
    <cfRule type="cellIs" dxfId="2052" priority="134" operator="greaterThan">
      <formula>4.5</formula>
    </cfRule>
  </conditionalFormatting>
  <conditionalFormatting sqref="U10:U11">
    <cfRule type="cellIs" dxfId="2051" priority="132" operator="greaterThan">
      <formula>1.5</formula>
    </cfRule>
  </conditionalFormatting>
  <conditionalFormatting sqref="L10:V11">
    <cfRule type="expression" dxfId="2050" priority="129">
      <formula>L10=""</formula>
    </cfRule>
  </conditionalFormatting>
  <conditionalFormatting sqref="S10:S11">
    <cfRule type="cellIs" dxfId="2049" priority="130" operator="greaterThan">
      <formula>0.5</formula>
    </cfRule>
    <cfRule type="cellIs" dxfId="2048" priority="131" operator="lessThan">
      <formula>0.5</formula>
    </cfRule>
  </conditionalFormatting>
  <conditionalFormatting sqref="L12:M13">
    <cfRule type="cellIs" dxfId="2047" priority="127" operator="lessThan">
      <formula>0.5</formula>
    </cfRule>
    <cfRule type="cellIs" dxfId="2046" priority="128" operator="greaterThan">
      <formula>0.5</formula>
    </cfRule>
  </conditionalFormatting>
  <conditionalFormatting sqref="N12:N13">
    <cfRule type="cellIs" dxfId="2045" priority="125" operator="lessThan">
      <formula>4.5</formula>
    </cfRule>
    <cfRule type="cellIs" dxfId="2044" priority="126" operator="greaterThan">
      <formula>5.5</formula>
    </cfRule>
  </conditionalFormatting>
  <conditionalFormatting sqref="O12:O13">
    <cfRule type="cellIs" dxfId="2043" priority="123" operator="lessThan">
      <formula>1.5</formula>
    </cfRule>
    <cfRule type="cellIs" dxfId="2042" priority="124" operator="greaterThan">
      <formula>2.5</formula>
    </cfRule>
  </conditionalFormatting>
  <conditionalFormatting sqref="P12:P13">
    <cfRule type="cellIs" dxfId="2041" priority="121" operator="lessThan">
      <formula>4.5</formula>
    </cfRule>
    <cfRule type="cellIs" dxfId="2040" priority="122" operator="greaterThan">
      <formula>7.5</formula>
    </cfRule>
  </conditionalFormatting>
  <conditionalFormatting sqref="R12:S13">
    <cfRule type="cellIs" dxfId="2039" priority="119" operator="lessThan">
      <formula>2.5</formula>
    </cfRule>
    <cfRule type="cellIs" dxfId="2038" priority="120" operator="greaterThan">
      <formula>4.5</formula>
    </cfRule>
  </conditionalFormatting>
  <conditionalFormatting sqref="T12:T13">
    <cfRule type="cellIs" dxfId="2037" priority="117" operator="lessThan">
      <formula>2.5</formula>
    </cfRule>
    <cfRule type="cellIs" dxfId="2036" priority="118" operator="greaterThan">
      <formula>4.5</formula>
    </cfRule>
  </conditionalFormatting>
  <conditionalFormatting sqref="U12:U13">
    <cfRule type="cellIs" dxfId="2035" priority="116" operator="greaterThan">
      <formula>1.5</formula>
    </cfRule>
  </conditionalFormatting>
  <conditionalFormatting sqref="L12:V13">
    <cfRule type="expression" dxfId="2034" priority="113">
      <formula>L12=""</formula>
    </cfRule>
  </conditionalFormatting>
  <conditionalFormatting sqref="S12:S13">
    <cfRule type="cellIs" dxfId="2033" priority="114" operator="greaterThan">
      <formula>0.5</formula>
    </cfRule>
    <cfRule type="cellIs" dxfId="2032" priority="115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G14" sqref="G1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1672</v>
      </c>
      <c r="B1" s="46" t="s">
        <v>1671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1413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2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656</v>
      </c>
      <c r="B10" s="23" t="s">
        <v>640</v>
      </c>
      <c r="C10" s="4" t="s">
        <v>681</v>
      </c>
      <c r="D10" s="4" t="s">
        <v>682</v>
      </c>
      <c r="E10" s="4" t="str">
        <f>CONCATENATE(YEAR,":",MONTH,":",WEEK,":",WEEKDAY,":",$A10)</f>
        <v>2016:2:2:7:BADE_A_E</v>
      </c>
      <c r="F10" s="4">
        <f>MATCH($E10,REPORT_DATA_BY_COMP!$A:$A,0)</f>
        <v>391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6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6</v>
      </c>
      <c r="V10" s="11">
        <f>IFERROR(INDEX(REPORT_DATA_BY_COMP!$A:$AH,$F10,MATCH(V$8,REPORT_DATA_BY_COMP!$A$1:$AH$1,0)), "")</f>
        <v>0</v>
      </c>
    </row>
    <row r="11" spans="1:22">
      <c r="A11" s="22" t="s">
        <v>657</v>
      </c>
      <c r="B11" s="23" t="s">
        <v>641</v>
      </c>
      <c r="C11" s="4" t="s">
        <v>683</v>
      </c>
      <c r="D11" s="4" t="s">
        <v>684</v>
      </c>
      <c r="E11" s="4" t="str">
        <f>CONCATENATE(YEAR,":",MONTH,":",WEEK,":",WEEKDAY,":",$A11)</f>
        <v>2016:2:2:7:BADE_B_E</v>
      </c>
      <c r="F11" s="4">
        <f>MATCH($E11,REPORT_DATA_BY_COMP!$A:$A,0)</f>
        <v>392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2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658</v>
      </c>
      <c r="B12" s="23" t="s">
        <v>642</v>
      </c>
      <c r="C12" s="4" t="s">
        <v>685</v>
      </c>
      <c r="D12" s="4" t="s">
        <v>686</v>
      </c>
      <c r="E12" s="4" t="str">
        <f>CONCATENATE(YEAR,":",MONTH,":",WEEK,":",WEEKDAY,":",$A12)</f>
        <v>2016:2:2:7:BADE_S</v>
      </c>
      <c r="F12" s="4">
        <f>MATCH($E12,REPORT_DATA_BY_COMP!$A:$A,0)</f>
        <v>393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7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11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659</v>
      </c>
      <c r="B13" s="23" t="s">
        <v>643</v>
      </c>
      <c r="C13" s="4" t="s">
        <v>687</v>
      </c>
      <c r="D13" s="4" t="s">
        <v>688</v>
      </c>
      <c r="E13" s="4" t="str">
        <f>CONCATENATE(YEAR,":",MONTH,":",WEEK,":",WEEKDAY,":",$A13)</f>
        <v>2016:2:2:7:LONGTAN_E</v>
      </c>
      <c r="F13" s="4">
        <f>MATCH($E13,REPORT_DATA_BY_COMP!$A:$A,0)</f>
        <v>411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3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6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1</v>
      </c>
      <c r="H14" s="12">
        <f>SUM(H10:H13)</f>
        <v>0</v>
      </c>
      <c r="I14" s="12">
        <f>SUM(I10:I13)</f>
        <v>0</v>
      </c>
      <c r="J14" s="12">
        <f>SUM(J10:J13)</f>
        <v>13</v>
      </c>
      <c r="K14" s="12">
        <f>SUM(K10:K13)</f>
        <v>1</v>
      </c>
      <c r="L14" s="12">
        <f>SUM(L10:L13)</f>
        <v>1</v>
      </c>
      <c r="M14" s="12">
        <f>SUM(M10:M13)</f>
        <v>1</v>
      </c>
      <c r="N14" s="12">
        <f>SUM(N10:N13)</f>
        <v>23</v>
      </c>
      <c r="O14" s="12">
        <f>SUM(O10:O13)</f>
        <v>13</v>
      </c>
      <c r="P14" s="12">
        <f>SUM(P10:P13)</f>
        <v>20</v>
      </c>
      <c r="Q14" s="12">
        <f>SUM(Q10:Q13)</f>
        <v>21</v>
      </c>
      <c r="R14" s="12">
        <f>SUM(R10:R13)</f>
        <v>19</v>
      </c>
      <c r="S14" s="12">
        <f>SUM(S10:S13)</f>
        <v>2</v>
      </c>
      <c r="T14" s="12">
        <f>SUM(T10:T13)</f>
        <v>22</v>
      </c>
      <c r="U14" s="12">
        <f>SUM(U10:U13)</f>
        <v>9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2016:2:1:7:BADE</v>
      </c>
      <c r="F17" s="14">
        <f>MATCH($E17,REPORT_DATA_BY_DISTRICT!$A:$A, 0)</f>
        <v>92</v>
      </c>
      <c r="G17" s="11">
        <f>IFERROR(INDEX(REPORT_DATA_BY_DISTRICT!$A:$AH,$F17,MATCH(G$8,REPORT_DATA_BY_DISTRICT!$A$1:$AH$1,0)), "")</f>
        <v>2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19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23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18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2016:2:2:7:BADE</v>
      </c>
      <c r="F18" s="14">
        <f>MATCH($E18,REPORT_DATA_BY_DISTRICT!$A:$A, 0)</f>
        <v>122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0</v>
      </c>
      <c r="J18" s="11">
        <f>IFERROR(INDEX(REPORT_DATA_BY_DISTRICT!$A:$AH,$F18,MATCH(J$8,REPORT_DATA_BY_DISTRICT!$A$1:$AH$1,0)), "")</f>
        <v>13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13</v>
      </c>
      <c r="P18" s="11">
        <f>IFERROR(INDEX(REPORT_DATA_BY_DISTRICT!$A:$AH,$F18,MATCH(P$8,REPORT_DATA_BY_DISTRICT!$A$1:$AH$1,0)), "")</f>
        <v>20</v>
      </c>
      <c r="Q18" s="11">
        <f>IFERROR(INDEX(REPORT_DATA_BY_DISTRICT!$A:$AH,$F18,MATCH(Q$8,REPORT_DATA_BY_DISTRICT!$A$1:$AH$1,0)), "")</f>
        <v>21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22</v>
      </c>
      <c r="U18" s="11">
        <f>IFERROR(INDEX(REPORT_DATA_BY_DISTRICT!$A:$AH,$F18,MATCH(U$8,REPORT_DATA_BY_DISTRICT!$A$1:$AH$1,0)), "")</f>
        <v>9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2016:2:3:7:BADE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2016:2:4:7:BADE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2016:2:5:7:BADE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3</v>
      </c>
      <c r="H22" s="19">
        <f t="shared" ref="H22:V22" si="0">SUM(H17:H21)</f>
        <v>0</v>
      </c>
      <c r="I22" s="19">
        <f t="shared" si="0"/>
        <v>3</v>
      </c>
      <c r="J22" s="19">
        <f>SUM(J17:J21)</f>
        <v>20</v>
      </c>
      <c r="K22" s="19">
        <f t="shared" si="0"/>
        <v>1</v>
      </c>
      <c r="L22" s="19">
        <f t="shared" si="0"/>
        <v>2</v>
      </c>
      <c r="M22" s="19">
        <f t="shared" si="0"/>
        <v>2</v>
      </c>
      <c r="N22" s="19">
        <f t="shared" si="0"/>
        <v>42</v>
      </c>
      <c r="O22" s="19">
        <f t="shared" si="0"/>
        <v>17</v>
      </c>
      <c r="P22" s="19">
        <f t="shared" si="0"/>
        <v>43</v>
      </c>
      <c r="Q22" s="19">
        <f t="shared" si="0"/>
        <v>55</v>
      </c>
      <c r="R22" s="19">
        <f t="shared" si="0"/>
        <v>35</v>
      </c>
      <c r="S22" s="19">
        <f t="shared" si="0"/>
        <v>2</v>
      </c>
      <c r="T22" s="19">
        <f t="shared" si="0"/>
        <v>40</v>
      </c>
      <c r="U22" s="19">
        <f t="shared" si="0"/>
        <v>13</v>
      </c>
      <c r="V22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2031" priority="47" operator="lessThan">
      <formula>0.5</formula>
    </cfRule>
    <cfRule type="cellIs" dxfId="2030" priority="48" operator="greaterThan">
      <formula>0.5</formula>
    </cfRule>
  </conditionalFormatting>
  <conditionalFormatting sqref="N10:N11">
    <cfRule type="cellIs" dxfId="2029" priority="45" operator="lessThan">
      <formula>4.5</formula>
    </cfRule>
    <cfRule type="cellIs" dxfId="2028" priority="46" operator="greaterThan">
      <formula>5.5</formula>
    </cfRule>
  </conditionalFormatting>
  <conditionalFormatting sqref="O10:O11">
    <cfRule type="cellIs" dxfId="2027" priority="43" operator="lessThan">
      <formula>1.5</formula>
    </cfRule>
    <cfRule type="cellIs" dxfId="2026" priority="44" operator="greaterThan">
      <formula>2.5</formula>
    </cfRule>
  </conditionalFormatting>
  <conditionalFormatting sqref="P10:P11">
    <cfRule type="cellIs" dxfId="2025" priority="41" operator="lessThan">
      <formula>4.5</formula>
    </cfRule>
    <cfRule type="cellIs" dxfId="2024" priority="42" operator="greaterThan">
      <formula>7.5</formula>
    </cfRule>
  </conditionalFormatting>
  <conditionalFormatting sqref="R10:S11">
    <cfRule type="cellIs" dxfId="2023" priority="39" operator="lessThan">
      <formula>2.5</formula>
    </cfRule>
    <cfRule type="cellIs" dxfId="2022" priority="40" operator="greaterThan">
      <formula>4.5</formula>
    </cfRule>
  </conditionalFormatting>
  <conditionalFormatting sqref="T10:T11">
    <cfRule type="cellIs" dxfId="2021" priority="37" operator="lessThan">
      <formula>2.5</formula>
    </cfRule>
    <cfRule type="cellIs" dxfId="2020" priority="38" operator="greaterThan">
      <formula>4.5</formula>
    </cfRule>
  </conditionalFormatting>
  <conditionalFormatting sqref="U10:U11">
    <cfRule type="cellIs" dxfId="2019" priority="36" operator="greaterThan">
      <formula>1.5</formula>
    </cfRule>
  </conditionalFormatting>
  <conditionalFormatting sqref="L10:V11">
    <cfRule type="expression" dxfId="2018" priority="33">
      <formula>L10=""</formula>
    </cfRule>
  </conditionalFormatting>
  <conditionalFormatting sqref="S10:S11">
    <cfRule type="cellIs" dxfId="2017" priority="34" operator="greaterThan">
      <formula>0.5</formula>
    </cfRule>
    <cfRule type="cellIs" dxfId="2016" priority="35" operator="lessThan">
      <formula>0.5</formula>
    </cfRule>
  </conditionalFormatting>
  <conditionalFormatting sqref="L12:M12">
    <cfRule type="cellIs" dxfId="2015" priority="31" operator="lessThan">
      <formula>0.5</formula>
    </cfRule>
    <cfRule type="cellIs" dxfId="2014" priority="32" operator="greaterThan">
      <formula>0.5</formula>
    </cfRule>
  </conditionalFormatting>
  <conditionalFormatting sqref="N12">
    <cfRule type="cellIs" dxfId="2013" priority="29" operator="lessThan">
      <formula>4.5</formula>
    </cfRule>
    <cfRule type="cellIs" dxfId="2012" priority="30" operator="greaterThan">
      <formula>5.5</formula>
    </cfRule>
  </conditionalFormatting>
  <conditionalFormatting sqref="O12">
    <cfRule type="cellIs" dxfId="2011" priority="27" operator="lessThan">
      <formula>1.5</formula>
    </cfRule>
    <cfRule type="cellIs" dxfId="2010" priority="28" operator="greaterThan">
      <formula>2.5</formula>
    </cfRule>
  </conditionalFormatting>
  <conditionalFormatting sqref="P12">
    <cfRule type="cellIs" dxfId="2009" priority="25" operator="lessThan">
      <formula>4.5</formula>
    </cfRule>
    <cfRule type="cellIs" dxfId="2008" priority="26" operator="greaterThan">
      <formula>7.5</formula>
    </cfRule>
  </conditionalFormatting>
  <conditionalFormatting sqref="R12:S12">
    <cfRule type="cellIs" dxfId="2007" priority="23" operator="lessThan">
      <formula>2.5</formula>
    </cfRule>
    <cfRule type="cellIs" dxfId="2006" priority="24" operator="greaterThan">
      <formula>4.5</formula>
    </cfRule>
  </conditionalFormatting>
  <conditionalFormatting sqref="T12">
    <cfRule type="cellIs" dxfId="2005" priority="21" operator="lessThan">
      <formula>2.5</formula>
    </cfRule>
    <cfRule type="cellIs" dxfId="2004" priority="22" operator="greaterThan">
      <formula>4.5</formula>
    </cfRule>
  </conditionalFormatting>
  <conditionalFormatting sqref="U12">
    <cfRule type="cellIs" dxfId="2003" priority="20" operator="greaterThan">
      <formula>1.5</formula>
    </cfRule>
  </conditionalFormatting>
  <conditionalFormatting sqref="L12:V12">
    <cfRule type="expression" dxfId="2002" priority="17">
      <formula>L12=""</formula>
    </cfRule>
  </conditionalFormatting>
  <conditionalFormatting sqref="S12">
    <cfRule type="cellIs" dxfId="2001" priority="18" operator="greaterThan">
      <formula>0.5</formula>
    </cfRule>
    <cfRule type="cellIs" dxfId="2000" priority="19" operator="lessThan">
      <formula>0.5</formula>
    </cfRule>
  </conditionalFormatting>
  <conditionalFormatting sqref="L13:M13">
    <cfRule type="cellIs" dxfId="1999" priority="15" operator="lessThan">
      <formula>0.5</formula>
    </cfRule>
    <cfRule type="cellIs" dxfId="1998" priority="16" operator="greaterThan">
      <formula>0.5</formula>
    </cfRule>
  </conditionalFormatting>
  <conditionalFormatting sqref="N13">
    <cfRule type="cellIs" dxfId="1997" priority="13" operator="lessThan">
      <formula>4.5</formula>
    </cfRule>
    <cfRule type="cellIs" dxfId="1996" priority="14" operator="greaterThan">
      <formula>5.5</formula>
    </cfRule>
  </conditionalFormatting>
  <conditionalFormatting sqref="O13">
    <cfRule type="cellIs" dxfId="1995" priority="11" operator="lessThan">
      <formula>1.5</formula>
    </cfRule>
    <cfRule type="cellIs" dxfId="1994" priority="12" operator="greaterThan">
      <formula>2.5</formula>
    </cfRule>
  </conditionalFormatting>
  <conditionalFormatting sqref="P13">
    <cfRule type="cellIs" dxfId="1993" priority="9" operator="lessThan">
      <formula>4.5</formula>
    </cfRule>
    <cfRule type="cellIs" dxfId="1992" priority="10" operator="greaterThan">
      <formula>7.5</formula>
    </cfRule>
  </conditionalFormatting>
  <conditionalFormatting sqref="R13:S13">
    <cfRule type="cellIs" dxfId="1991" priority="7" operator="lessThan">
      <formula>2.5</formula>
    </cfRule>
    <cfRule type="cellIs" dxfId="1990" priority="8" operator="greaterThan">
      <formula>4.5</formula>
    </cfRule>
  </conditionalFormatting>
  <conditionalFormatting sqref="T13">
    <cfRule type="cellIs" dxfId="1989" priority="5" operator="lessThan">
      <formula>2.5</formula>
    </cfRule>
    <cfRule type="cellIs" dxfId="1988" priority="6" operator="greaterThan">
      <formula>4.5</formula>
    </cfRule>
  </conditionalFormatting>
  <conditionalFormatting sqref="U13">
    <cfRule type="cellIs" dxfId="1987" priority="4" operator="greaterThan">
      <formula>1.5</formula>
    </cfRule>
  </conditionalFormatting>
  <conditionalFormatting sqref="L13:V13">
    <cfRule type="expression" dxfId="1986" priority="1">
      <formula>L13=""</formula>
    </cfRule>
  </conditionalFormatting>
  <conditionalFormatting sqref="S13">
    <cfRule type="cellIs" dxfId="1985" priority="2" operator="greaterThan">
      <formula>0.5</formula>
    </cfRule>
    <cfRule type="cellIs" dxfId="198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85</v>
      </c>
      <c r="B2" s="3" t="s">
        <v>86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87</v>
      </c>
      <c r="B3" s="3" t="s">
        <v>88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89</v>
      </c>
      <c r="B4" s="3" t="s">
        <v>90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91</v>
      </c>
      <c r="B5" s="3" t="s">
        <v>92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93</v>
      </c>
      <c r="B6" s="3" t="s">
        <v>94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95</v>
      </c>
      <c r="B7" s="3" t="s">
        <v>96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97</v>
      </c>
      <c r="B8" s="3" t="s">
        <v>98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99</v>
      </c>
      <c r="B9" s="3" t="s">
        <v>100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1021</v>
      </c>
      <c r="B10" s="3" t="s">
        <v>102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103</v>
      </c>
      <c r="B11" s="3" t="s">
        <v>104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105</v>
      </c>
      <c r="B12" s="3" t="s">
        <v>106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107</v>
      </c>
      <c r="B13" s="3" t="s">
        <v>108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109</v>
      </c>
      <c r="B14" s="3" t="s">
        <v>110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111</v>
      </c>
      <c r="B15" s="3" t="s">
        <v>112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113</v>
      </c>
      <c r="B16" s="3" t="s">
        <v>114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115</v>
      </c>
      <c r="B17" s="3" t="s">
        <v>116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117</v>
      </c>
      <c r="B18" s="3" t="s">
        <v>118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119</v>
      </c>
      <c r="B19" s="3" t="s">
        <v>120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121</v>
      </c>
      <c r="B20" s="3" t="s">
        <v>122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123</v>
      </c>
      <c r="B21" s="3" t="s">
        <v>124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125</v>
      </c>
      <c r="B22" s="3" t="s">
        <v>126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127</v>
      </c>
      <c r="B23" s="3" t="s">
        <v>128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129</v>
      </c>
      <c r="B24" s="3" t="s">
        <v>130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131</v>
      </c>
      <c r="B25" s="3" t="s">
        <v>132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133</v>
      </c>
      <c r="B26" s="3" t="s">
        <v>134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135</v>
      </c>
      <c r="B27" s="3" t="s">
        <v>136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137</v>
      </c>
      <c r="B28" s="3" t="s">
        <v>138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139</v>
      </c>
      <c r="B29" s="3" t="s">
        <v>140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141</v>
      </c>
      <c r="B30" s="3" t="s">
        <v>142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143</v>
      </c>
      <c r="B31" s="3" t="s">
        <v>144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145</v>
      </c>
      <c r="B32" s="3" t="s">
        <v>51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146</v>
      </c>
      <c r="B33" s="3" t="s">
        <v>147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148</v>
      </c>
      <c r="B34" s="3" t="s">
        <v>149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150</v>
      </c>
      <c r="B35" s="3" t="s">
        <v>151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152</v>
      </c>
      <c r="B36" s="3" t="s">
        <v>153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154</v>
      </c>
      <c r="B37" s="3" t="s">
        <v>155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156</v>
      </c>
      <c r="B38" s="3" t="s">
        <v>157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158</v>
      </c>
      <c r="B39" s="3" t="s">
        <v>159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160</v>
      </c>
      <c r="B40" s="3" t="s">
        <v>161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162</v>
      </c>
      <c r="B41" s="3" t="s">
        <v>163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164</v>
      </c>
      <c r="B42" s="3" t="s">
        <v>165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166</v>
      </c>
      <c r="B43" s="3" t="s">
        <v>167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168</v>
      </c>
      <c r="B44" s="3" t="s">
        <v>169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170</v>
      </c>
      <c r="B45" s="3" t="s">
        <v>171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172</v>
      </c>
      <c r="B46" s="3" t="s">
        <v>173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174</v>
      </c>
      <c r="B47" s="3" t="s">
        <v>175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176</v>
      </c>
      <c r="B48" s="3" t="s">
        <v>177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178</v>
      </c>
      <c r="B49" s="3" t="s">
        <v>179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180</v>
      </c>
      <c r="B50" s="3" t="s">
        <v>181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182</v>
      </c>
      <c r="B51" s="3" t="s">
        <v>183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184</v>
      </c>
      <c r="B52" s="3" t="s">
        <v>185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186</v>
      </c>
      <c r="B53" s="3" t="s">
        <v>187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188</v>
      </c>
      <c r="B54" s="3" t="s">
        <v>189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190</v>
      </c>
      <c r="B55" s="3" t="s">
        <v>191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192</v>
      </c>
      <c r="B56" s="3" t="s">
        <v>193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194</v>
      </c>
      <c r="B57" s="3" t="s">
        <v>195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196</v>
      </c>
      <c r="B58" s="3" t="s">
        <v>197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198</v>
      </c>
      <c r="B59" s="3" t="s">
        <v>199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200</v>
      </c>
      <c r="B60" s="3" t="s">
        <v>201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202</v>
      </c>
      <c r="B61" s="3" t="s">
        <v>203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204</v>
      </c>
      <c r="B62" s="3" t="s">
        <v>205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206</v>
      </c>
      <c r="B63" s="3" t="s">
        <v>207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208</v>
      </c>
      <c r="B64" s="3" t="s">
        <v>209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210</v>
      </c>
      <c r="B65" s="3" t="s">
        <v>211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212</v>
      </c>
      <c r="B66" s="3" t="s">
        <v>213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214</v>
      </c>
      <c r="B67" s="3" t="s">
        <v>215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216</v>
      </c>
      <c r="B68" s="3" t="s">
        <v>217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218</v>
      </c>
      <c r="B69" s="3" t="s">
        <v>219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220</v>
      </c>
      <c r="B70" s="3" t="s">
        <v>221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222</v>
      </c>
      <c r="B71" s="3" t="s">
        <v>223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224</v>
      </c>
      <c r="B72" s="3" t="s">
        <v>225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226</v>
      </c>
      <c r="B73" s="3" t="s">
        <v>227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228</v>
      </c>
      <c r="B74" s="3" t="s">
        <v>229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230</v>
      </c>
      <c r="B75" s="3" t="s">
        <v>231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232</v>
      </c>
      <c r="B76" s="3" t="s">
        <v>233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234</v>
      </c>
      <c r="B77" s="3" t="s">
        <v>235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236</v>
      </c>
      <c r="B78" s="3" t="s">
        <v>237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238</v>
      </c>
      <c r="B79" s="3" t="s">
        <v>239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240</v>
      </c>
      <c r="B80" s="3" t="s">
        <v>241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242</v>
      </c>
      <c r="B81" s="3" t="s">
        <v>243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244</v>
      </c>
      <c r="B82" s="3" t="s">
        <v>245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246</v>
      </c>
      <c r="B83" s="3" t="s">
        <v>247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248</v>
      </c>
      <c r="B84" s="3" t="s">
        <v>249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1022</v>
      </c>
      <c r="B85" s="3" t="s">
        <v>256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250</v>
      </c>
      <c r="B86" s="3" t="s">
        <v>251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252</v>
      </c>
      <c r="B87" s="3" t="s">
        <v>253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254</v>
      </c>
      <c r="B88" s="3" t="s">
        <v>255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257</v>
      </c>
      <c r="B89" s="3" t="s">
        <v>258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259</v>
      </c>
      <c r="B90" s="3" t="s">
        <v>260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261</v>
      </c>
      <c r="B91" s="3" t="s">
        <v>262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263</v>
      </c>
      <c r="B92" s="3" t="s">
        <v>264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1023</v>
      </c>
      <c r="B93" s="3" t="s">
        <v>101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265</v>
      </c>
      <c r="B94" s="3" t="s">
        <v>86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266</v>
      </c>
      <c r="B95" s="3" t="s">
        <v>267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268</v>
      </c>
      <c r="B96" s="3" t="s">
        <v>88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269</v>
      </c>
      <c r="B97" s="3" t="s">
        <v>90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270</v>
      </c>
      <c r="B98" s="3" t="s">
        <v>92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271</v>
      </c>
      <c r="B99" s="3" t="s">
        <v>94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272</v>
      </c>
      <c r="B100" s="3" t="s">
        <v>96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273</v>
      </c>
      <c r="B101" s="3" t="s">
        <v>98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274</v>
      </c>
      <c r="B102" s="3" t="s">
        <v>100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1024</v>
      </c>
      <c r="B103" s="3" t="s">
        <v>102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275</v>
      </c>
      <c r="B104" s="3" t="s">
        <v>104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276</v>
      </c>
      <c r="B105" s="3" t="s">
        <v>106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277</v>
      </c>
      <c r="B106" s="3" t="s">
        <v>282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279</v>
      </c>
      <c r="B107" s="3" t="s">
        <v>108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280</v>
      </c>
      <c r="B108" s="3" t="s">
        <v>110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281</v>
      </c>
      <c r="B109" s="3" t="s">
        <v>278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283</v>
      </c>
      <c r="B110" s="3" t="s">
        <v>112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284</v>
      </c>
      <c r="B111" s="3" t="s">
        <v>114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285</v>
      </c>
      <c r="B112" s="3" t="s">
        <v>116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286</v>
      </c>
      <c r="B113" s="3" t="s">
        <v>118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287</v>
      </c>
      <c r="B114" s="3" t="s">
        <v>120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288</v>
      </c>
      <c r="B115" s="3" t="s">
        <v>122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289</v>
      </c>
      <c r="B116" s="3" t="s">
        <v>124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290</v>
      </c>
      <c r="B117" s="3" t="s">
        <v>126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291</v>
      </c>
      <c r="B118" s="3" t="s">
        <v>128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292</v>
      </c>
      <c r="B119" s="3" t="s">
        <v>130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293</v>
      </c>
      <c r="B120" s="3" t="s">
        <v>132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294</v>
      </c>
      <c r="B121" s="3" t="s">
        <v>134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295</v>
      </c>
      <c r="B122" s="3" t="s">
        <v>136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296</v>
      </c>
      <c r="B123" s="3" t="s">
        <v>138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297</v>
      </c>
      <c r="B124" s="3" t="s">
        <v>140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298</v>
      </c>
      <c r="B125" s="3" t="s">
        <v>142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299</v>
      </c>
      <c r="B126" s="3" t="s">
        <v>144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300</v>
      </c>
      <c r="B127" s="3" t="s">
        <v>147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301</v>
      </c>
      <c r="B128" s="3" t="s">
        <v>149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302</v>
      </c>
      <c r="B129" s="3" t="s">
        <v>303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304</v>
      </c>
      <c r="B130" s="3" t="s">
        <v>151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305</v>
      </c>
      <c r="B131" s="3" t="s">
        <v>153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306</v>
      </c>
      <c r="B132" s="3" t="s">
        <v>155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307</v>
      </c>
      <c r="B133" s="3" t="s">
        <v>157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308</v>
      </c>
      <c r="B134" s="3" t="s">
        <v>159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309</v>
      </c>
      <c r="B135" s="3" t="s">
        <v>161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310</v>
      </c>
      <c r="B136" s="3" t="s">
        <v>163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311</v>
      </c>
      <c r="B137" s="3" t="s">
        <v>165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312</v>
      </c>
      <c r="B138" s="3" t="s">
        <v>167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313</v>
      </c>
      <c r="B139" s="3" t="s">
        <v>169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314</v>
      </c>
      <c r="B140" s="3" t="s">
        <v>171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315</v>
      </c>
      <c r="B141" s="3" t="s">
        <v>173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316</v>
      </c>
      <c r="B142" s="3" t="s">
        <v>317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318</v>
      </c>
      <c r="B143" s="3" t="s">
        <v>175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319</v>
      </c>
      <c r="B144" s="3" t="s">
        <v>177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320</v>
      </c>
      <c r="B145" s="3" t="s">
        <v>179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321</v>
      </c>
      <c r="B146" s="3" t="s">
        <v>181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322</v>
      </c>
      <c r="B147" s="3" t="s">
        <v>183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323</v>
      </c>
      <c r="B148" s="3" t="s">
        <v>185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324</v>
      </c>
      <c r="B149" s="3" t="s">
        <v>187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325</v>
      </c>
      <c r="B150" s="3" t="s">
        <v>189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326</v>
      </c>
      <c r="B151" s="3" t="s">
        <v>191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327</v>
      </c>
      <c r="B152" s="3" t="s">
        <v>193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328</v>
      </c>
      <c r="B153" s="3" t="s">
        <v>195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329</v>
      </c>
      <c r="B154" s="3" t="s">
        <v>197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330</v>
      </c>
      <c r="B155" s="3" t="s">
        <v>199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331</v>
      </c>
      <c r="B156" s="3" t="s">
        <v>201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332</v>
      </c>
      <c r="B157" s="3" t="s">
        <v>203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333</v>
      </c>
      <c r="B158" s="3" t="s">
        <v>205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334</v>
      </c>
      <c r="B159" s="3" t="s">
        <v>207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335</v>
      </c>
      <c r="B160" s="3" t="s">
        <v>209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336</v>
      </c>
      <c r="B161" s="3" t="s">
        <v>211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337</v>
      </c>
      <c r="B162" s="3" t="s">
        <v>213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338</v>
      </c>
      <c r="B163" s="3" t="s">
        <v>215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339</v>
      </c>
      <c r="B164" s="3" t="s">
        <v>217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340</v>
      </c>
      <c r="B165" s="3" t="s">
        <v>219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341</v>
      </c>
      <c r="B166" s="3" t="s">
        <v>221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342</v>
      </c>
      <c r="B167" s="3" t="s">
        <v>223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343</v>
      </c>
      <c r="B168" s="3" t="s">
        <v>225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344</v>
      </c>
      <c r="B169" s="3" t="s">
        <v>227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345</v>
      </c>
      <c r="B170" s="3" t="s">
        <v>229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346</v>
      </c>
      <c r="B171" s="3" t="s">
        <v>231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347</v>
      </c>
      <c r="B172" s="3" t="s">
        <v>233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348</v>
      </c>
      <c r="B173" s="3" t="s">
        <v>235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349</v>
      </c>
      <c r="B174" s="3" t="s">
        <v>237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350</v>
      </c>
      <c r="B175" s="3" t="s">
        <v>239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351</v>
      </c>
      <c r="B176" s="3" t="s">
        <v>241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352</v>
      </c>
      <c r="B177" s="3" t="s">
        <v>243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353</v>
      </c>
      <c r="B178" s="3" t="s">
        <v>245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354</v>
      </c>
      <c r="B179" s="3" t="s">
        <v>247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355</v>
      </c>
      <c r="B180" s="3" t="s">
        <v>249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1025</v>
      </c>
      <c r="B181" s="3" t="s">
        <v>256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356</v>
      </c>
      <c r="B182" s="3" t="s">
        <v>251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357</v>
      </c>
      <c r="B183" s="3" t="s">
        <v>253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358</v>
      </c>
      <c r="B184" s="3" t="s">
        <v>258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359</v>
      </c>
      <c r="B185" s="3" t="s">
        <v>260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360</v>
      </c>
      <c r="B186" s="3" t="s">
        <v>262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361</v>
      </c>
      <c r="B187" s="3" t="s">
        <v>264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1026</v>
      </c>
      <c r="B188" s="3" t="s">
        <v>101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362</v>
      </c>
      <c r="B189" s="3" t="s">
        <v>86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363</v>
      </c>
      <c r="B190" s="3" t="s">
        <v>267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364</v>
      </c>
      <c r="B191" s="3" t="s">
        <v>88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365</v>
      </c>
      <c r="B192" s="3" t="s">
        <v>90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366</v>
      </c>
      <c r="B193" s="3" t="s">
        <v>92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367</v>
      </c>
      <c r="B194" s="3" t="s">
        <v>94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368</v>
      </c>
      <c r="B195" s="3" t="s">
        <v>96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369</v>
      </c>
      <c r="B196" s="3" t="s">
        <v>98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370</v>
      </c>
      <c r="B197" s="3" t="s">
        <v>100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1027</v>
      </c>
      <c r="B198" s="3" t="s">
        <v>102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371</v>
      </c>
      <c r="B199" s="3" t="s">
        <v>104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372</v>
      </c>
      <c r="B200" s="3" t="s">
        <v>106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373</v>
      </c>
      <c r="B201" s="3" t="s">
        <v>282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374</v>
      </c>
      <c r="B202" s="3" t="s">
        <v>108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375</v>
      </c>
      <c r="B203" s="3" t="s">
        <v>110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376</v>
      </c>
      <c r="B204" s="3" t="s">
        <v>278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377</v>
      </c>
      <c r="B205" s="3" t="s">
        <v>112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378</v>
      </c>
      <c r="B206" s="3" t="s">
        <v>114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379</v>
      </c>
      <c r="B207" s="3" t="s">
        <v>116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380</v>
      </c>
      <c r="B208" s="3" t="s">
        <v>118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381</v>
      </c>
      <c r="B209" s="3" t="s">
        <v>120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382</v>
      </c>
      <c r="B210" s="3" t="s">
        <v>122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383</v>
      </c>
      <c r="B211" s="3" t="s">
        <v>124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384</v>
      </c>
      <c r="B212" s="3" t="s">
        <v>126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385</v>
      </c>
      <c r="B213" s="3" t="s">
        <v>128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386</v>
      </c>
      <c r="B214" s="3" t="s">
        <v>387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388</v>
      </c>
      <c r="B215" s="3" t="s">
        <v>130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389</v>
      </c>
      <c r="B216" s="3" t="s">
        <v>132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390</v>
      </c>
      <c r="B217" s="3" t="s">
        <v>134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391</v>
      </c>
      <c r="B218" s="3" t="s">
        <v>136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392</v>
      </c>
      <c r="B219" s="3" t="s">
        <v>393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394</v>
      </c>
      <c r="B220" s="3" t="s">
        <v>142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395</v>
      </c>
      <c r="B221" s="3" t="s">
        <v>144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396</v>
      </c>
      <c r="B222" s="3" t="s">
        <v>51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397</v>
      </c>
      <c r="B223" s="3" t="s">
        <v>147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398</v>
      </c>
      <c r="B224" s="3" t="s">
        <v>149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399</v>
      </c>
      <c r="B225" s="3" t="s">
        <v>303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400</v>
      </c>
      <c r="B226" s="3" t="s">
        <v>151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401</v>
      </c>
      <c r="B227" s="3" t="s">
        <v>153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402</v>
      </c>
      <c r="B228" s="3" t="s">
        <v>155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403</v>
      </c>
      <c r="B229" s="3" t="s">
        <v>157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404</v>
      </c>
      <c r="B230" s="3" t="s">
        <v>159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405</v>
      </c>
      <c r="B231" s="3" t="s">
        <v>161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406</v>
      </c>
      <c r="B232" s="3" t="s">
        <v>163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407</v>
      </c>
      <c r="B233" s="3" t="s">
        <v>165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408</v>
      </c>
      <c r="B234" s="3" t="s">
        <v>167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409</v>
      </c>
      <c r="B235" s="3" t="s">
        <v>169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410</v>
      </c>
      <c r="B236" s="3" t="s">
        <v>171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411</v>
      </c>
      <c r="B237" s="3" t="s">
        <v>173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412</v>
      </c>
      <c r="B238" s="3" t="s">
        <v>317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413</v>
      </c>
      <c r="B239" s="3" t="s">
        <v>175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414</v>
      </c>
      <c r="B240" s="3" t="s">
        <v>177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415</v>
      </c>
      <c r="B241" s="3" t="s">
        <v>138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416</v>
      </c>
      <c r="B242" s="3" t="s">
        <v>181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417</v>
      </c>
      <c r="B243" s="3" t="s">
        <v>179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418</v>
      </c>
      <c r="B244" s="3" t="s">
        <v>140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419</v>
      </c>
      <c r="B245" s="3" t="s">
        <v>183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420</v>
      </c>
      <c r="B246" s="3" t="s">
        <v>185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421</v>
      </c>
      <c r="B247" s="3" t="s">
        <v>187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422</v>
      </c>
      <c r="B248" s="3" t="s">
        <v>189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423</v>
      </c>
      <c r="B249" s="3" t="s">
        <v>424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425</v>
      </c>
      <c r="B250" s="3" t="s">
        <v>191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426</v>
      </c>
      <c r="B251" s="3" t="s">
        <v>193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427</v>
      </c>
      <c r="B252" s="3" t="s">
        <v>195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428</v>
      </c>
      <c r="B253" s="3" t="s">
        <v>197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429</v>
      </c>
      <c r="B254" s="3" t="s">
        <v>199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430</v>
      </c>
      <c r="B255" s="3" t="s">
        <v>201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431</v>
      </c>
      <c r="B256" s="3" t="s">
        <v>203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432</v>
      </c>
      <c r="B257" s="3" t="s">
        <v>205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433</v>
      </c>
      <c r="B258" s="3" t="s">
        <v>207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434</v>
      </c>
      <c r="B259" s="3" t="s">
        <v>209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435</v>
      </c>
      <c r="B260" s="3" t="s">
        <v>211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436</v>
      </c>
      <c r="B261" s="3" t="s">
        <v>213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437</v>
      </c>
      <c r="B262" s="3" t="s">
        <v>215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438</v>
      </c>
      <c r="B263" s="3" t="s">
        <v>217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439</v>
      </c>
      <c r="B264" s="3" t="s">
        <v>219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440</v>
      </c>
      <c r="B265" s="3" t="s">
        <v>221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441</v>
      </c>
      <c r="B266" s="3" t="s">
        <v>223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442</v>
      </c>
      <c r="B267" s="3" t="s">
        <v>225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443</v>
      </c>
      <c r="B268" s="3" t="s">
        <v>227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444</v>
      </c>
      <c r="B269" s="3" t="s">
        <v>229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445</v>
      </c>
      <c r="B270" s="3" t="s">
        <v>231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446</v>
      </c>
      <c r="B271" s="3" t="s">
        <v>233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447</v>
      </c>
      <c r="B272" s="3" t="s">
        <v>235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448</v>
      </c>
      <c r="B273" s="3" t="s">
        <v>237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449</v>
      </c>
      <c r="B274" s="3" t="s">
        <v>239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450</v>
      </c>
      <c r="B275" s="3" t="s">
        <v>241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451</v>
      </c>
      <c r="B276" s="3" t="s">
        <v>243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452</v>
      </c>
      <c r="B277" s="3" t="s">
        <v>249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453</v>
      </c>
      <c r="B278" s="3" t="s">
        <v>245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454</v>
      </c>
      <c r="B279" s="3" t="s">
        <v>247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1028</v>
      </c>
      <c r="B280" s="3" t="s">
        <v>256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455</v>
      </c>
      <c r="B281" s="3" t="s">
        <v>251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456</v>
      </c>
      <c r="B282" s="3" t="s">
        <v>253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457</v>
      </c>
      <c r="B283" s="3" t="s">
        <v>255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458</v>
      </c>
      <c r="B284" s="3" t="s">
        <v>258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459</v>
      </c>
      <c r="B285" s="3" t="s">
        <v>260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460</v>
      </c>
      <c r="B286" s="3" t="s">
        <v>262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461</v>
      </c>
      <c r="B287" s="3" t="s">
        <v>264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1029</v>
      </c>
      <c r="B288" s="3" t="s">
        <v>101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462</v>
      </c>
      <c r="B289" s="3" t="s">
        <v>86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463</v>
      </c>
      <c r="B290" s="3" t="s">
        <v>267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464</v>
      </c>
      <c r="B291" s="3" t="s">
        <v>88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465</v>
      </c>
      <c r="B292" s="3" t="s">
        <v>90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466</v>
      </c>
      <c r="B293" s="3" t="s">
        <v>92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467</v>
      </c>
      <c r="B294" s="3" t="s">
        <v>94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468</v>
      </c>
      <c r="B295" s="3" t="s">
        <v>96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469</v>
      </c>
      <c r="B296" s="3" t="s">
        <v>98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470</v>
      </c>
      <c r="B297" s="3" t="s">
        <v>100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1030</v>
      </c>
      <c r="B298" s="3" t="s">
        <v>102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471</v>
      </c>
      <c r="B299" s="3" t="s">
        <v>104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472</v>
      </c>
      <c r="B300" s="3" t="s">
        <v>106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473</v>
      </c>
      <c r="B301" s="3" t="s">
        <v>282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474</v>
      </c>
      <c r="B302" s="3" t="s">
        <v>108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475</v>
      </c>
      <c r="B303" s="3" t="s">
        <v>110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476</v>
      </c>
      <c r="B304" s="3" t="s">
        <v>278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477</v>
      </c>
      <c r="B305" s="3" t="s">
        <v>112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478</v>
      </c>
      <c r="B306" s="3" t="s">
        <v>114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479</v>
      </c>
      <c r="B307" s="3" t="s">
        <v>116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480</v>
      </c>
      <c r="B308" s="3" t="s">
        <v>118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481</v>
      </c>
      <c r="B309" s="3" t="s">
        <v>120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482</v>
      </c>
      <c r="B310" s="3" t="s">
        <v>122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483</v>
      </c>
      <c r="B311" s="3" t="s">
        <v>124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484</v>
      </c>
      <c r="B312" s="3" t="s">
        <v>126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485</v>
      </c>
      <c r="B313" s="3" t="s">
        <v>128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486</v>
      </c>
      <c r="B314" s="3" t="s">
        <v>387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487</v>
      </c>
      <c r="B315" s="3" t="s">
        <v>130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488</v>
      </c>
      <c r="B316" s="3" t="s">
        <v>132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489</v>
      </c>
      <c r="B317" s="3" t="s">
        <v>134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490</v>
      </c>
      <c r="B318" s="3" t="s">
        <v>136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491</v>
      </c>
      <c r="B319" s="3" t="s">
        <v>393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492</v>
      </c>
      <c r="B320" s="3" t="s">
        <v>142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493</v>
      </c>
      <c r="B321" s="3" t="s">
        <v>144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494</v>
      </c>
      <c r="B322" s="3" t="s">
        <v>51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495</v>
      </c>
      <c r="B323" s="3" t="s">
        <v>147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496</v>
      </c>
      <c r="B324" s="3" t="s">
        <v>149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497</v>
      </c>
      <c r="B325" s="3" t="s">
        <v>303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498</v>
      </c>
      <c r="B326" s="3" t="s">
        <v>151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499</v>
      </c>
      <c r="B327" s="3" t="s">
        <v>153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500</v>
      </c>
      <c r="B328" s="3" t="s">
        <v>155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501</v>
      </c>
      <c r="B329" s="3" t="s">
        <v>157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502</v>
      </c>
      <c r="B330" s="3" t="s">
        <v>159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503</v>
      </c>
      <c r="B331" s="3" t="s">
        <v>161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504</v>
      </c>
      <c r="B332" s="3" t="s">
        <v>163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505</v>
      </c>
      <c r="B333" s="3" t="s">
        <v>165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506</v>
      </c>
      <c r="B334" s="3" t="s">
        <v>167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507</v>
      </c>
      <c r="B335" s="3" t="s">
        <v>169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508</v>
      </c>
      <c r="B336" s="3" t="s">
        <v>171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509</v>
      </c>
      <c r="B337" s="3" t="s">
        <v>173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510</v>
      </c>
      <c r="B338" s="3" t="s">
        <v>317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511</v>
      </c>
      <c r="B339" s="3" t="s">
        <v>175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512</v>
      </c>
      <c r="B340" s="3" t="s">
        <v>177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513</v>
      </c>
      <c r="B341" s="3" t="s">
        <v>138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514</v>
      </c>
      <c r="B342" s="3" t="s">
        <v>181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515</v>
      </c>
      <c r="B343" s="3" t="s">
        <v>179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516</v>
      </c>
      <c r="B344" s="3" t="s">
        <v>140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517</v>
      </c>
      <c r="B345" s="3" t="s">
        <v>183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518</v>
      </c>
      <c r="B346" s="3" t="s">
        <v>185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519</v>
      </c>
      <c r="B347" s="3" t="s">
        <v>187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1149</v>
      </c>
      <c r="R347" s="8">
        <v>0</v>
      </c>
      <c r="S347"/>
      <c r="T347"/>
      <c r="U347"/>
      <c r="V347"/>
      <c r="W347"/>
      <c r="X347"/>
    </row>
    <row r="348" spans="1:24">
      <c r="A348" s="8" t="s">
        <v>521</v>
      </c>
      <c r="B348" s="3" t="s">
        <v>189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522</v>
      </c>
      <c r="B349" s="3" t="s">
        <v>424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523</v>
      </c>
      <c r="B350" s="3" t="s">
        <v>191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524</v>
      </c>
      <c r="B351" s="3" t="s">
        <v>193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525</v>
      </c>
      <c r="B352" s="3" t="s">
        <v>195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526</v>
      </c>
      <c r="B353" s="3" t="s">
        <v>197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527</v>
      </c>
      <c r="B354" s="3" t="s">
        <v>199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528</v>
      </c>
      <c r="B355" s="3" t="s">
        <v>201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529</v>
      </c>
      <c r="B356" s="3" t="s">
        <v>203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530</v>
      </c>
      <c r="B357" s="3" t="s">
        <v>205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531</v>
      </c>
      <c r="B358" s="3" t="s">
        <v>207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532</v>
      </c>
      <c r="B359" s="3" t="s">
        <v>209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533</v>
      </c>
      <c r="B360" s="3" t="s">
        <v>211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534</v>
      </c>
      <c r="B361" s="3" t="s">
        <v>213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535</v>
      </c>
      <c r="B362" s="3" t="s">
        <v>215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536</v>
      </c>
      <c r="B363" s="3" t="s">
        <v>217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537</v>
      </c>
      <c r="B364" s="3" t="s">
        <v>219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538</v>
      </c>
      <c r="B365" s="3" t="s">
        <v>221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539</v>
      </c>
      <c r="B366" s="3" t="s">
        <v>223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540</v>
      </c>
      <c r="B367" s="3" t="s">
        <v>225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541</v>
      </c>
      <c r="B368" s="3" t="s">
        <v>227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542</v>
      </c>
      <c r="B369" s="3" t="s">
        <v>229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543</v>
      </c>
      <c r="B370" s="3" t="s">
        <v>231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544</v>
      </c>
      <c r="B371" s="3" t="s">
        <v>233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545</v>
      </c>
      <c r="B372" s="3" t="s">
        <v>235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546</v>
      </c>
      <c r="B373" s="3" t="s">
        <v>237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547</v>
      </c>
      <c r="B374" s="3" t="s">
        <v>239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548</v>
      </c>
      <c r="B375" s="3" t="s">
        <v>241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549</v>
      </c>
      <c r="B376" s="3" t="s">
        <v>243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550</v>
      </c>
      <c r="B377" s="3" t="s">
        <v>249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551</v>
      </c>
      <c r="B378" s="3" t="s">
        <v>245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552</v>
      </c>
      <c r="B379" s="3" t="s">
        <v>247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1031</v>
      </c>
      <c r="B380" s="3" t="s">
        <v>256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553</v>
      </c>
      <c r="B381" s="3" t="s">
        <v>251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554</v>
      </c>
      <c r="B382" s="3" t="s">
        <v>253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555</v>
      </c>
      <c r="B383" s="3" t="s">
        <v>255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556</v>
      </c>
      <c r="B384" s="3" t="s">
        <v>258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557</v>
      </c>
      <c r="B385" s="3" t="s">
        <v>260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558</v>
      </c>
      <c r="B386" s="3" t="s">
        <v>262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559</v>
      </c>
      <c r="B387" s="3" t="s">
        <v>264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1032</v>
      </c>
      <c r="B388" s="3" t="s">
        <v>101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1053</v>
      </c>
      <c r="B389" s="3" t="s">
        <v>86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1150</v>
      </c>
      <c r="B390" s="3" t="s">
        <v>1151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1033</v>
      </c>
      <c r="B391" s="3" t="s">
        <v>88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1054</v>
      </c>
      <c r="B392" s="3" t="s">
        <v>90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1152</v>
      </c>
      <c r="B393" s="3" t="s">
        <v>92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1055</v>
      </c>
      <c r="B394" s="3" t="s">
        <v>94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1056</v>
      </c>
      <c r="B395" s="3" t="s">
        <v>96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1046</v>
      </c>
      <c r="B396" s="3" t="s">
        <v>98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1057</v>
      </c>
      <c r="B397" s="3" t="s">
        <v>100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1058</v>
      </c>
      <c r="B398" s="3" t="s">
        <v>101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1059</v>
      </c>
      <c r="B399" s="3" t="s">
        <v>102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1034</v>
      </c>
      <c r="B400" s="3" t="s">
        <v>104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1060</v>
      </c>
      <c r="B401" s="3" t="s">
        <v>106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1061</v>
      </c>
      <c r="B402" s="3" t="s">
        <v>282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1062</v>
      </c>
      <c r="B403" s="3" t="s">
        <v>108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1063</v>
      </c>
      <c r="B404" s="3" t="s">
        <v>110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1064</v>
      </c>
      <c r="B405" s="3" t="s">
        <v>278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1065</v>
      </c>
      <c r="B406" s="3" t="s">
        <v>112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1153</v>
      </c>
      <c r="B407" s="3" t="s">
        <v>114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1066</v>
      </c>
      <c r="B408" s="3" t="s">
        <v>116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1154</v>
      </c>
      <c r="B409" s="3" t="s">
        <v>118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1067</v>
      </c>
      <c r="B410" s="3" t="s">
        <v>120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1068</v>
      </c>
      <c r="B411" s="3" t="s">
        <v>122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1069</v>
      </c>
      <c r="B412" s="3" t="s">
        <v>124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1070</v>
      </c>
      <c r="B413" s="3" t="s">
        <v>126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1047</v>
      </c>
      <c r="B414" s="3" t="s">
        <v>128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1071</v>
      </c>
      <c r="B415" s="3" t="s">
        <v>387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1048</v>
      </c>
      <c r="B416" s="3" t="s">
        <v>130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1072</v>
      </c>
      <c r="B417" s="3" t="s">
        <v>132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1073</v>
      </c>
      <c r="B418" s="3" t="s">
        <v>134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1155</v>
      </c>
      <c r="B419" s="3" t="s">
        <v>136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1074</v>
      </c>
      <c r="B420" s="3" t="s">
        <v>393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1075</v>
      </c>
      <c r="B421" s="3" t="s">
        <v>142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1035</v>
      </c>
      <c r="B422" s="3" t="s">
        <v>144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1049</v>
      </c>
      <c r="B423" s="3" t="s">
        <v>51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1036</v>
      </c>
      <c r="B424" s="3" t="s">
        <v>147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1037</v>
      </c>
      <c r="B425" s="3" t="s">
        <v>149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1076</v>
      </c>
      <c r="B426" s="3" t="s">
        <v>303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1077</v>
      </c>
      <c r="B427" s="3" t="s">
        <v>151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1078</v>
      </c>
      <c r="B428" s="3" t="s">
        <v>153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1079</v>
      </c>
      <c r="B429" s="3" t="s">
        <v>155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1156</v>
      </c>
      <c r="B430" s="3" t="s">
        <v>157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1080</v>
      </c>
      <c r="B431" s="3" t="s">
        <v>159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1081</v>
      </c>
      <c r="B432" s="3" t="s">
        <v>161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1157</v>
      </c>
      <c r="B433" s="3" t="s">
        <v>163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1082</v>
      </c>
      <c r="B434" s="3" t="s">
        <v>165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1083</v>
      </c>
      <c r="B435" s="3" t="s">
        <v>167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1084</v>
      </c>
      <c r="B436" s="3" t="s">
        <v>169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1158</v>
      </c>
      <c r="B437" s="3" t="s">
        <v>171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1085</v>
      </c>
      <c r="B438" s="3" t="s">
        <v>173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1086</v>
      </c>
      <c r="B439" s="3" t="s">
        <v>317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1087</v>
      </c>
      <c r="B440" s="3" t="s">
        <v>175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1088</v>
      </c>
      <c r="B441" s="3" t="s">
        <v>177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1089</v>
      </c>
      <c r="B442" s="3" t="s">
        <v>138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1090</v>
      </c>
      <c r="B443" s="3" t="s">
        <v>181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1091</v>
      </c>
      <c r="B444" s="3" t="s">
        <v>179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1092</v>
      </c>
      <c r="B445" s="3" t="s">
        <v>140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1093</v>
      </c>
      <c r="B446" s="3" t="s">
        <v>183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1094</v>
      </c>
      <c r="B447" s="3" t="s">
        <v>185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1159</v>
      </c>
      <c r="B448" s="3" t="s">
        <v>520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1038</v>
      </c>
      <c r="B449" s="3" t="s">
        <v>189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1095</v>
      </c>
      <c r="B450" s="3" t="s">
        <v>424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1096</v>
      </c>
      <c r="B451" s="3" t="s">
        <v>191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1097</v>
      </c>
      <c r="B452" s="3" t="s">
        <v>193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1098</v>
      </c>
      <c r="B453" s="3" t="s">
        <v>195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1160</v>
      </c>
      <c r="B454" s="3" t="s">
        <v>197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1050</v>
      </c>
      <c r="B455" s="3" t="s">
        <v>199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1099</v>
      </c>
      <c r="B456" s="3" t="s">
        <v>201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1100</v>
      </c>
      <c r="B457" s="3" t="s">
        <v>203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1101</v>
      </c>
      <c r="B458" s="3" t="s">
        <v>205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1102</v>
      </c>
      <c r="B459" s="3" t="s">
        <v>207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1103</v>
      </c>
      <c r="B460" s="3" t="s">
        <v>209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1161</v>
      </c>
      <c r="B461" s="3" t="s">
        <v>211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1162</v>
      </c>
      <c r="B462" s="3" t="s">
        <v>213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1163</v>
      </c>
      <c r="B463" s="3" t="s">
        <v>215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1104</v>
      </c>
      <c r="B464" s="3" t="s">
        <v>217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1039</v>
      </c>
      <c r="B465" s="3" t="s">
        <v>219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1164</v>
      </c>
      <c r="B466" s="3" t="s">
        <v>221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1105</v>
      </c>
      <c r="B467" s="3" t="s">
        <v>223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1106</v>
      </c>
      <c r="B468" s="3" t="s">
        <v>225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1107</v>
      </c>
      <c r="B469" s="3" t="s">
        <v>227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1165</v>
      </c>
      <c r="B470" s="3" t="s">
        <v>229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1166</v>
      </c>
      <c r="B471" s="3" t="s">
        <v>231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1108</v>
      </c>
      <c r="B472" s="3" t="s">
        <v>233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1109</v>
      </c>
      <c r="B473" s="3" t="s">
        <v>235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1110</v>
      </c>
      <c r="B474" s="3" t="s">
        <v>237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1111</v>
      </c>
      <c r="B475" s="3" t="s">
        <v>239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1112</v>
      </c>
      <c r="B476" s="3" t="s">
        <v>241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1113</v>
      </c>
      <c r="B477" s="3" t="s">
        <v>243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1114</v>
      </c>
      <c r="B478" s="3" t="s">
        <v>249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1115</v>
      </c>
      <c r="B479" s="3" t="s">
        <v>245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1116</v>
      </c>
      <c r="B480" s="3" t="s">
        <v>247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1117</v>
      </c>
      <c r="B481" s="3" t="s">
        <v>255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1118</v>
      </c>
      <c r="B482" s="3" t="s">
        <v>253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1167</v>
      </c>
      <c r="B483" s="3" t="s">
        <v>251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1119</v>
      </c>
      <c r="B484" s="3" t="s">
        <v>256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1120</v>
      </c>
      <c r="B485" s="3" t="s">
        <v>258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1051</v>
      </c>
      <c r="B486" s="3" t="s">
        <v>260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1052</v>
      </c>
      <c r="B487" s="3" t="s">
        <v>262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1040</v>
      </c>
      <c r="B488" s="3" t="s">
        <v>264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G13" sqref="G13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1673</v>
      </c>
      <c r="B1" s="46" t="s">
        <v>1674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1413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660</v>
      </c>
      <c r="B10" s="23" t="s">
        <v>644</v>
      </c>
      <c r="C10" s="4" t="s">
        <v>689</v>
      </c>
      <c r="D10" s="4" t="s">
        <v>690</v>
      </c>
      <c r="E10" s="4" t="str">
        <f>CONCATENATE(YEAR,":",MONTH,":",WEEK,":",WEEKDAY,":",$A10)</f>
        <v>2016:2:2:7:ZHONGLI_1_E</v>
      </c>
      <c r="F10" s="4">
        <f>MATCH($E10,REPORT_DATA_BY_COMP!$A:$A,0)</f>
        <v>478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13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3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661</v>
      </c>
      <c r="B11" s="23" t="s">
        <v>645</v>
      </c>
      <c r="C11" s="4" t="s">
        <v>691</v>
      </c>
      <c r="D11" s="4" t="s">
        <v>692</v>
      </c>
      <c r="E11" s="4" t="str">
        <f>CONCATENATE(YEAR,":",MONTH,":",WEEK,":",WEEKDAY,":",$A11)</f>
        <v>2016:2:2:7:ZHONGLI_1_S</v>
      </c>
      <c r="F11" s="4">
        <f>MATCH($E11,REPORT_DATA_BY_COMP!$A:$A,0)</f>
        <v>479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662</v>
      </c>
      <c r="B12" s="23" t="s">
        <v>646</v>
      </c>
      <c r="C12" s="4" t="s">
        <v>693</v>
      </c>
      <c r="D12" s="4" t="s">
        <v>694</v>
      </c>
      <c r="E12" s="4" t="str">
        <f>CONCATENATE(YEAR,":",MONTH,":",WEEK,":",WEEKDAY,":",$A12)</f>
        <v>2016:2:2:7:ZHONGLI_2_E</v>
      </c>
      <c r="F12" s="4">
        <f>MATCH($E12,REPORT_DATA_BY_COMP!$A:$A,0)</f>
        <v>480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1391</v>
      </c>
      <c r="C13" s="10"/>
      <c r="D13" s="10"/>
      <c r="E13" s="10"/>
      <c r="F13" s="10"/>
      <c r="G13" s="12">
        <f>SUM(G10:G12)</f>
        <v>0</v>
      </c>
      <c r="H13" s="12">
        <f>SUM(H10:H12)</f>
        <v>0</v>
      </c>
      <c r="I13" s="12">
        <f>SUM(I10:I12)</f>
        <v>2</v>
      </c>
      <c r="J13" s="12">
        <f>SUM(J10:J12)</f>
        <v>5</v>
      </c>
      <c r="K13" s="12">
        <f>SUM(K10:K12)</f>
        <v>0</v>
      </c>
      <c r="L13" s="12">
        <f>SUM(L10:L12)</f>
        <v>0</v>
      </c>
      <c r="M13" s="12">
        <f>SUM(M10:M12)</f>
        <v>0</v>
      </c>
      <c r="N13" s="12">
        <f>SUM(N10:N12)</f>
        <v>18</v>
      </c>
      <c r="O13" s="12">
        <f>SUM(O10:O12)</f>
        <v>3</v>
      </c>
      <c r="P13" s="12">
        <f>SUM(P10:P12)</f>
        <v>10</v>
      </c>
      <c r="Q13" s="12">
        <f>SUM(Q10:Q12)</f>
        <v>20</v>
      </c>
      <c r="R13" s="12">
        <f>SUM(R10:R12)</f>
        <v>14</v>
      </c>
      <c r="S13" s="12">
        <f>SUM(S10:S12)</f>
        <v>1</v>
      </c>
      <c r="T13" s="12">
        <f>SUM(T10:T12)</f>
        <v>8</v>
      </c>
      <c r="U13" s="12">
        <f>SUM(U10:U12)</f>
        <v>2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2016:2:1:7:ZHONGLI</v>
      </c>
      <c r="F16" s="14">
        <f>MATCH($E16,REPORT_DATA_BY_DISTRICT!$A:$A, 0)</f>
        <v>118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7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26</v>
      </c>
      <c r="O16" s="11">
        <f>IFERROR(INDEX(REPORT_DATA_BY_DISTRICT!$A:$AH,$F16,MATCH(O$8,REPORT_DATA_BY_DISTRICT!$A$1:$AH$1,0)), "")</f>
        <v>5</v>
      </c>
      <c r="P16" s="11">
        <f>IFERROR(INDEX(REPORT_DATA_BY_DISTRICT!$A:$AH,$F16,MATCH(P$8,REPORT_DATA_BY_DISTRICT!$A$1:$AH$1,0)), "")</f>
        <v>19</v>
      </c>
      <c r="Q16" s="11">
        <f>IFERROR(INDEX(REPORT_DATA_BY_DISTRICT!$A:$AH,$F16,MATCH(Q$8,REPORT_DATA_BY_DISTRICT!$A$1:$AH$1,0)), "")</f>
        <v>32</v>
      </c>
      <c r="R16" s="11">
        <f>IFERROR(INDEX(REPORT_DATA_BY_DISTRICT!$A:$AH,$F16,MATCH(R$8,REPORT_DATA_BY_DISTRICT!$A$1:$AH$1,0)), "")</f>
        <v>16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10</v>
      </c>
      <c r="U16" s="11">
        <f>IFERROR(INDEX(REPORT_DATA_BY_DISTRICT!$A:$AH,$F16,MATCH(U$8,REPORT_DATA_BY_DISTRICT!$A$1:$AH$1,0)), "")</f>
        <v>5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2016:2:2:7:ZHONGLI</v>
      </c>
      <c r="F17" s="14">
        <f>MATCH($E17,REPORT_DATA_BY_DISTRICT!$A:$A, 0)</f>
        <v>148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10</v>
      </c>
      <c r="Q17" s="11">
        <f>IFERROR(INDEX(REPORT_DATA_BY_DISTRICT!$A:$AH,$F17,MATCH(Q$8,REPORT_DATA_BY_DISTRICT!$A$1:$AH$1,0)), "")</f>
        <v>20</v>
      </c>
      <c r="R17" s="11">
        <f>IFERROR(INDEX(REPORT_DATA_BY_DISTRICT!$A:$AH,$F17,MATCH(R$8,REPORT_DATA_BY_DISTRICT!$A$1:$AH$1,0)), "")</f>
        <v>14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2016:2:3:7:ZHONGLI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2016:2:4:7:ZHONGLI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2016:2:5:7:ZHONGLI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0">SUM(H16:H20)</f>
        <v>0</v>
      </c>
      <c r="I21" s="19">
        <f t="shared" si="0"/>
        <v>6</v>
      </c>
      <c r="J21" s="19">
        <f>SUM(J16:J20)</f>
        <v>12</v>
      </c>
      <c r="K21" s="19">
        <f t="shared" si="0"/>
        <v>0</v>
      </c>
      <c r="L21" s="19">
        <f t="shared" si="0"/>
        <v>0</v>
      </c>
      <c r="M21" s="19">
        <f t="shared" si="0"/>
        <v>0</v>
      </c>
      <c r="N21" s="19">
        <f t="shared" si="0"/>
        <v>44</v>
      </c>
      <c r="O21" s="19">
        <f t="shared" si="0"/>
        <v>8</v>
      </c>
      <c r="P21" s="19">
        <f t="shared" si="0"/>
        <v>29</v>
      </c>
      <c r="Q21" s="19">
        <f t="shared" si="0"/>
        <v>52</v>
      </c>
      <c r="R21" s="19">
        <f t="shared" si="0"/>
        <v>30</v>
      </c>
      <c r="S21" s="19">
        <f t="shared" si="0"/>
        <v>1</v>
      </c>
      <c r="T21" s="19">
        <f t="shared" si="0"/>
        <v>18</v>
      </c>
      <c r="U21" s="19">
        <f t="shared" si="0"/>
        <v>7</v>
      </c>
      <c r="V21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983" priority="47" operator="lessThan">
      <formula>0.5</formula>
    </cfRule>
    <cfRule type="cellIs" dxfId="1982" priority="48" operator="greaterThan">
      <formula>0.5</formula>
    </cfRule>
  </conditionalFormatting>
  <conditionalFormatting sqref="N10:N11">
    <cfRule type="cellIs" dxfId="1981" priority="45" operator="lessThan">
      <formula>4.5</formula>
    </cfRule>
    <cfRule type="cellIs" dxfId="1980" priority="46" operator="greaterThan">
      <formula>5.5</formula>
    </cfRule>
  </conditionalFormatting>
  <conditionalFormatting sqref="O10:O11">
    <cfRule type="cellIs" dxfId="1979" priority="43" operator="lessThan">
      <formula>1.5</formula>
    </cfRule>
    <cfRule type="cellIs" dxfId="1978" priority="44" operator="greaterThan">
      <formula>2.5</formula>
    </cfRule>
  </conditionalFormatting>
  <conditionalFormatting sqref="P10:P11">
    <cfRule type="cellIs" dxfId="1977" priority="41" operator="lessThan">
      <formula>4.5</formula>
    </cfRule>
    <cfRule type="cellIs" dxfId="1976" priority="42" operator="greaterThan">
      <formula>7.5</formula>
    </cfRule>
  </conditionalFormatting>
  <conditionalFormatting sqref="R10:S11">
    <cfRule type="cellIs" dxfId="1975" priority="39" operator="lessThan">
      <formula>2.5</formula>
    </cfRule>
    <cfRule type="cellIs" dxfId="1974" priority="40" operator="greaterThan">
      <formula>4.5</formula>
    </cfRule>
  </conditionalFormatting>
  <conditionalFormatting sqref="T10:T11">
    <cfRule type="cellIs" dxfId="1973" priority="37" operator="lessThan">
      <formula>2.5</formula>
    </cfRule>
    <cfRule type="cellIs" dxfId="1972" priority="38" operator="greaterThan">
      <formula>4.5</formula>
    </cfRule>
  </conditionalFormatting>
  <conditionalFormatting sqref="U10:U11">
    <cfRule type="cellIs" dxfId="1971" priority="36" operator="greaterThan">
      <formula>1.5</formula>
    </cfRule>
  </conditionalFormatting>
  <conditionalFormatting sqref="L10:V11">
    <cfRule type="expression" dxfId="1970" priority="33">
      <formula>L10=""</formula>
    </cfRule>
  </conditionalFormatting>
  <conditionalFormatting sqref="S10:S11">
    <cfRule type="cellIs" dxfId="1969" priority="34" operator="greaterThan">
      <formula>0.5</formula>
    </cfRule>
    <cfRule type="cellIs" dxfId="1968" priority="35" operator="lessThan">
      <formula>0.5</formula>
    </cfRule>
  </conditionalFormatting>
  <conditionalFormatting sqref="L12:M12">
    <cfRule type="cellIs" dxfId="1967" priority="31" operator="lessThan">
      <formula>0.5</formula>
    </cfRule>
    <cfRule type="cellIs" dxfId="1966" priority="32" operator="greaterThan">
      <formula>0.5</formula>
    </cfRule>
  </conditionalFormatting>
  <conditionalFormatting sqref="N12">
    <cfRule type="cellIs" dxfId="1965" priority="29" operator="lessThan">
      <formula>4.5</formula>
    </cfRule>
    <cfRule type="cellIs" dxfId="1964" priority="30" operator="greaterThan">
      <formula>5.5</formula>
    </cfRule>
  </conditionalFormatting>
  <conditionalFormatting sqref="O12">
    <cfRule type="cellIs" dxfId="1963" priority="27" operator="lessThan">
      <formula>1.5</formula>
    </cfRule>
    <cfRule type="cellIs" dxfId="1962" priority="28" operator="greaterThan">
      <formula>2.5</formula>
    </cfRule>
  </conditionalFormatting>
  <conditionalFormatting sqref="P12">
    <cfRule type="cellIs" dxfId="1961" priority="25" operator="lessThan">
      <formula>4.5</formula>
    </cfRule>
    <cfRule type="cellIs" dxfId="1960" priority="26" operator="greaterThan">
      <formula>7.5</formula>
    </cfRule>
  </conditionalFormatting>
  <conditionalFormatting sqref="R12:S12">
    <cfRule type="cellIs" dxfId="1959" priority="23" operator="lessThan">
      <formula>2.5</formula>
    </cfRule>
    <cfRule type="cellIs" dxfId="1958" priority="24" operator="greaterThan">
      <formula>4.5</formula>
    </cfRule>
  </conditionalFormatting>
  <conditionalFormatting sqref="T12">
    <cfRule type="cellIs" dxfId="1957" priority="21" operator="lessThan">
      <formula>2.5</formula>
    </cfRule>
    <cfRule type="cellIs" dxfId="1956" priority="22" operator="greaterThan">
      <formula>4.5</formula>
    </cfRule>
  </conditionalFormatting>
  <conditionalFormatting sqref="U12">
    <cfRule type="cellIs" dxfId="1955" priority="20" operator="greaterThan">
      <formula>1.5</formula>
    </cfRule>
  </conditionalFormatting>
  <conditionalFormatting sqref="L12:V12">
    <cfRule type="expression" dxfId="1954" priority="17">
      <formula>L12=""</formula>
    </cfRule>
  </conditionalFormatting>
  <conditionalFormatting sqref="S12">
    <cfRule type="cellIs" dxfId="1953" priority="18" operator="greaterThan">
      <formula>0.5</formula>
    </cfRule>
    <cfRule type="cellIs" dxfId="1952" priority="19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A7" zoomScaleNormal="100" zoomScaleSheetLayoutView="115" workbookViewId="0">
      <selection activeCell="M29" sqref="M29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45</v>
      </c>
      <c r="B1" s="46" t="s">
        <v>700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1414</v>
      </c>
      <c r="C2" s="31" t="s">
        <v>1392</v>
      </c>
      <c r="D2" s="72">
        <v>88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15</v>
      </c>
      <c r="H4" s="65"/>
      <c r="I4" s="65"/>
      <c r="J4" s="66"/>
      <c r="K4" s="47">
        <f>ROUND($D$2/12,0)</f>
        <v>7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>
        <f ca="1">EAST_ZONE_GRAPH_DATA!$G$39</f>
        <v>8</v>
      </c>
      <c r="H5" s="75"/>
      <c r="I5" s="75"/>
      <c r="J5" s="76"/>
      <c r="K5" s="50">
        <f>$L$37</f>
        <v>2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701</v>
      </c>
      <c r="B10" s="23" t="s">
        <v>702</v>
      </c>
      <c r="C10" s="4" t="s">
        <v>727</v>
      </c>
      <c r="D10" s="4" t="s">
        <v>728</v>
      </c>
      <c r="E10" s="4" t="str">
        <f>CONCATENATE(YEAR,":",MONTH,":",WEEK,":",WEEKDAY,":",$A10)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703</v>
      </c>
      <c r="B11" s="23" t="s">
        <v>704</v>
      </c>
      <c r="C11" s="4" t="s">
        <v>729</v>
      </c>
      <c r="D11" s="4" t="s">
        <v>730</v>
      </c>
      <c r="E11" s="4" t="str">
        <f>CONCATENATE(YEAR,":",MONTH,":",WEEK,":",WEEKDAY,":",$A11)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705</v>
      </c>
      <c r="B12" s="23" t="s">
        <v>706</v>
      </c>
      <c r="C12" s="4" t="s">
        <v>731</v>
      </c>
      <c r="D12" s="4" t="s">
        <v>732</v>
      </c>
      <c r="E12" s="4" t="str">
        <f>CONCATENATE(YEAR,":",MONTH,":",WEEK,":",WEEKDAY,":",$A12)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707</v>
      </c>
      <c r="B13" s="23" t="s">
        <v>708</v>
      </c>
      <c r="C13" s="4" t="s">
        <v>733</v>
      </c>
      <c r="D13" s="4" t="s">
        <v>734</v>
      </c>
      <c r="E13" s="4" t="str">
        <f>CONCATENATE(YEAR,":",MONTH,":",WEEK,":",WEEKDAY,":",$A13)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9</v>
      </c>
      <c r="J14" s="12">
        <f t="shared" si="0"/>
        <v>13</v>
      </c>
      <c r="K14" s="12">
        <f t="shared" si="0"/>
        <v>0</v>
      </c>
      <c r="L14" s="12">
        <f t="shared" si="0"/>
        <v>0</v>
      </c>
      <c r="M14" s="12">
        <f t="shared" si="0"/>
        <v>1</v>
      </c>
      <c r="N14" s="12">
        <f t="shared" si="0"/>
        <v>23</v>
      </c>
      <c r="O14" s="12">
        <f t="shared" si="0"/>
        <v>7</v>
      </c>
      <c r="P14" s="12">
        <f t="shared" si="0"/>
        <v>23</v>
      </c>
      <c r="Q14" s="12">
        <f t="shared" si="0"/>
        <v>31</v>
      </c>
      <c r="R14" s="12">
        <f t="shared" si="0"/>
        <v>14</v>
      </c>
      <c r="S14" s="12">
        <f t="shared" si="0"/>
        <v>2</v>
      </c>
      <c r="T14" s="12">
        <f t="shared" si="0"/>
        <v>19</v>
      </c>
      <c r="U14" s="12">
        <f t="shared" si="0"/>
        <v>7</v>
      </c>
      <c r="V14" s="12">
        <f t="shared" si="0"/>
        <v>0</v>
      </c>
    </row>
    <row r="15" spans="1:22">
      <c r="B15" s="5" t="s">
        <v>1424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709</v>
      </c>
      <c r="B16" s="23" t="s">
        <v>710</v>
      </c>
      <c r="C16" s="4" t="s">
        <v>735</v>
      </c>
      <c r="D16" s="4" t="s">
        <v>736</v>
      </c>
      <c r="E16" s="4" t="str">
        <f>CONCATENATE(YEAR,":",MONTH,":",WEEK,":",WEEKDAY,":",$A16)</f>
        <v>2016:2:2:7:JILONG_A_E</v>
      </c>
      <c r="F16" s="4">
        <f>MATCH($E16,REPORT_DATA_BY_COMP!$A:$A,0)</f>
        <v>407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2" t="s">
        <v>711</v>
      </c>
      <c r="B17" s="23" t="s">
        <v>712</v>
      </c>
      <c r="C17" s="4" t="s">
        <v>737</v>
      </c>
      <c r="D17" s="4" t="s">
        <v>738</v>
      </c>
      <c r="E17" s="4" t="str">
        <f>CONCATENATE(YEAR,":",MONTH,":",WEEK,":",WEEKDAY,":",$A17)</f>
        <v>2016:2:2:7:JILONG_B_E</v>
      </c>
      <c r="F17" s="4">
        <f>MATCH($E17,REPORT_DATA_BY_COMP!$A:$A,0)</f>
        <v>408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1409</v>
      </c>
      <c r="C18" s="10"/>
      <c r="D18" s="10"/>
      <c r="E18" s="10"/>
      <c r="F18" s="10"/>
      <c r="G18" s="12">
        <f>SUM(G16:G17)</f>
        <v>0</v>
      </c>
      <c r="H18" s="12">
        <f>SUM(H16:H17)</f>
        <v>1</v>
      </c>
      <c r="I18" s="12">
        <f>SUM(I16:I17)</f>
        <v>1</v>
      </c>
      <c r="J18" s="12">
        <f>SUM(J16:J17)</f>
        <v>10</v>
      </c>
      <c r="K18" s="12">
        <f>SUM(K16:K17)</f>
        <v>1</v>
      </c>
      <c r="L18" s="12">
        <f>SUM(L16:L17)</f>
        <v>0</v>
      </c>
      <c r="M18" s="12">
        <f>SUM(M16:M17)</f>
        <v>0</v>
      </c>
      <c r="N18" s="12">
        <f>SUM(N16:N17)</f>
        <v>12</v>
      </c>
      <c r="O18" s="12">
        <f>SUM(O16:O17)</f>
        <v>6</v>
      </c>
      <c r="P18" s="12">
        <f>SUM(P16:P17)</f>
        <v>10</v>
      </c>
      <c r="Q18" s="12">
        <f>SUM(Q16:Q17)</f>
        <v>10</v>
      </c>
      <c r="R18" s="12">
        <f>SUM(R16:R17)</f>
        <v>5</v>
      </c>
      <c r="S18" s="12">
        <f>SUM(S16:S17)</f>
        <v>0</v>
      </c>
      <c r="T18" s="12">
        <f>SUM(T16:T17)</f>
        <v>14</v>
      </c>
      <c r="U18" s="12">
        <f>SUM(U16:U17)</f>
        <v>6</v>
      </c>
      <c r="V18" s="12">
        <f>SUM(V16:V17)</f>
        <v>0</v>
      </c>
    </row>
    <row r="19" spans="1:22">
      <c r="B19" s="5" t="s">
        <v>1425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713</v>
      </c>
      <c r="B20" s="23" t="s">
        <v>714</v>
      </c>
      <c r="C20" s="4" t="s">
        <v>739</v>
      </c>
      <c r="D20" s="4" t="s">
        <v>740</v>
      </c>
      <c r="E20" s="4" t="str">
        <f>CONCATENATE(YEAR,":",MONTH,":",WEEK,":",WEEKDAY,":",$A20)</f>
        <v>2016:2:2:7:XIZHI_A_E</v>
      </c>
      <c r="F20" s="4">
        <f>MATCH($E20,REPORT_DATA_BY_COMP!$A:$A,0)</f>
        <v>467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2" t="s">
        <v>715</v>
      </c>
      <c r="B21" s="23" t="s">
        <v>716</v>
      </c>
      <c r="C21" s="4" t="s">
        <v>741</v>
      </c>
      <c r="D21" s="4" t="s">
        <v>742</v>
      </c>
      <c r="E21" s="4" t="str">
        <f>CONCATENATE(YEAR,":",MONTH,":",WEEK,":",WEEKDAY,":",$A21)</f>
        <v>2016:2:2:7:XIZHI_B_E</v>
      </c>
      <c r="F21" s="4">
        <f>MATCH($E21,REPORT_DATA_BY_COMP!$A:$A,0)</f>
        <v>468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2" t="s">
        <v>717</v>
      </c>
      <c r="B22" s="23" t="s">
        <v>718</v>
      </c>
      <c r="C22" s="4" t="s">
        <v>743</v>
      </c>
      <c r="D22" s="4" t="s">
        <v>744</v>
      </c>
      <c r="E22" s="4" t="str">
        <f>CONCATENATE(YEAR,":",MONTH,":",WEEK,":",WEEKDAY,":",$A22)</f>
        <v>2016:2:2:7:XIZHI_S</v>
      </c>
      <c r="F22" s="4">
        <f>MATCH($E22,REPORT_DATA_BY_COMP!$A:$A,0)</f>
        <v>469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1409</v>
      </c>
      <c r="C23" s="10"/>
      <c r="D23" s="10"/>
      <c r="E23" s="10"/>
      <c r="F23" s="10"/>
      <c r="G23" s="12">
        <f>SUM(G20:G22)</f>
        <v>0</v>
      </c>
      <c r="H23" s="12">
        <f t="shared" ref="H23:V23" si="1">SUM(H20:H22)</f>
        <v>1</v>
      </c>
      <c r="I23" s="12">
        <f t="shared" si="1"/>
        <v>2</v>
      </c>
      <c r="J23" s="12">
        <f t="shared" si="1"/>
        <v>5</v>
      </c>
      <c r="K23" s="12">
        <f>SUM(K20:K22)</f>
        <v>1</v>
      </c>
      <c r="L23" s="12">
        <f t="shared" si="1"/>
        <v>0</v>
      </c>
      <c r="M23" s="12">
        <f t="shared" si="1"/>
        <v>0</v>
      </c>
      <c r="N23" s="12">
        <f t="shared" si="1"/>
        <v>15</v>
      </c>
      <c r="O23" s="12">
        <f t="shared" si="1"/>
        <v>3</v>
      </c>
      <c r="P23" s="12">
        <f t="shared" si="1"/>
        <v>14</v>
      </c>
      <c r="Q23" s="12">
        <f t="shared" si="1"/>
        <v>41</v>
      </c>
      <c r="R23" s="12">
        <f t="shared" si="1"/>
        <v>13</v>
      </c>
      <c r="S23" s="12">
        <f t="shared" si="1"/>
        <v>0</v>
      </c>
      <c r="T23" s="12">
        <f t="shared" si="1"/>
        <v>7</v>
      </c>
      <c r="U23" s="12">
        <f t="shared" si="1"/>
        <v>3</v>
      </c>
      <c r="V23" s="12">
        <f t="shared" si="1"/>
        <v>0</v>
      </c>
    </row>
    <row r="24" spans="1:22">
      <c r="B24" s="5" t="s">
        <v>1426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2" t="s">
        <v>719</v>
      </c>
      <c r="B25" s="23" t="s">
        <v>720</v>
      </c>
      <c r="C25" s="4" t="s">
        <v>745</v>
      </c>
      <c r="D25" s="4" t="s">
        <v>746</v>
      </c>
      <c r="E25" s="4" t="str">
        <f>CONCATENATE(YEAR,":",MONTH,":",WEEK,":",WEEKDAY,":",$A25)</f>
        <v>2016:2:2:7:YILAN_E</v>
      </c>
      <c r="F25" s="4">
        <f>MATCH($E25,REPORT_DATA_BY_COMP!$A:$A,0)</f>
        <v>470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2" t="s">
        <v>721</v>
      </c>
      <c r="B26" s="23" t="s">
        <v>722</v>
      </c>
      <c r="C26" s="4" t="s">
        <v>747</v>
      </c>
      <c r="D26" s="4" t="s">
        <v>748</v>
      </c>
      <c r="E26" s="4" t="str">
        <f>CONCATENATE(YEAR,":",MONTH,":",WEEK,":",WEEKDAY,":",$A26)</f>
        <v>2016:2:2:7:YILAN_S</v>
      </c>
      <c r="F26" s="4">
        <f>MATCH($E26,REPORT_DATA_BY_COMP!$A:$A,0)</f>
        <v>471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2" t="s">
        <v>723</v>
      </c>
      <c r="B27" s="23" t="s">
        <v>724</v>
      </c>
      <c r="C27" s="4" t="s">
        <v>749</v>
      </c>
      <c r="D27" s="4" t="s">
        <v>750</v>
      </c>
      <c r="E27" s="4" t="str">
        <f>CONCATENATE(YEAR,":",MONTH,":",WEEK,":",WEEKDAY,":",$A27)</f>
        <v>2016:2:2:7:LUODONG_A_E</v>
      </c>
      <c r="F27" s="4">
        <f>MATCH($E27,REPORT_DATA_BY_COMP!$A:$A,0)</f>
        <v>412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2" t="s">
        <v>725</v>
      </c>
      <c r="B28" s="23" t="s">
        <v>726</v>
      </c>
      <c r="C28" s="4" t="s">
        <v>751</v>
      </c>
      <c r="D28" s="4" t="s">
        <v>752</v>
      </c>
      <c r="E28" s="4" t="str">
        <f>CONCATENATE(YEAR,":",MONTH,":",WEEK,":",WEEKDAY,":",$A28)</f>
        <v>2016:2:2:7:LUODONG_B_E</v>
      </c>
      <c r="F28" s="4">
        <f>MATCH($E28,REPORT_DATA_BY_COMP!$A:$A,0)</f>
        <v>413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1409</v>
      </c>
      <c r="C29" s="10"/>
      <c r="D29" s="10"/>
      <c r="E29" s="10"/>
      <c r="F29" s="10"/>
      <c r="G29" s="12">
        <f>SUM(G25:G28)</f>
        <v>0</v>
      </c>
      <c r="H29" s="12">
        <f t="shared" ref="H29:V29" si="2">SUM(H25:H28)</f>
        <v>0</v>
      </c>
      <c r="I29" s="12">
        <f t="shared" si="2"/>
        <v>2</v>
      </c>
      <c r="J29" s="12">
        <f t="shared" si="2"/>
        <v>6</v>
      </c>
      <c r="K29" s="12">
        <f t="shared" si="2"/>
        <v>0</v>
      </c>
      <c r="L29" s="12">
        <f t="shared" si="2"/>
        <v>1</v>
      </c>
      <c r="M29" s="12">
        <f t="shared" si="2"/>
        <v>1</v>
      </c>
      <c r="N29" s="12">
        <f t="shared" si="2"/>
        <v>13</v>
      </c>
      <c r="O29" s="12">
        <f t="shared" si="2"/>
        <v>5</v>
      </c>
      <c r="P29" s="12">
        <f t="shared" si="2"/>
        <v>10</v>
      </c>
      <c r="Q29" s="12">
        <f t="shared" si="2"/>
        <v>53</v>
      </c>
      <c r="R29" s="12">
        <f t="shared" si="2"/>
        <v>15</v>
      </c>
      <c r="S29" s="12">
        <f t="shared" si="2"/>
        <v>0</v>
      </c>
      <c r="T29" s="12">
        <f t="shared" si="2"/>
        <v>9</v>
      </c>
      <c r="U29" s="12">
        <f t="shared" si="2"/>
        <v>1</v>
      </c>
      <c r="V29" s="12">
        <f t="shared" si="2"/>
        <v>0</v>
      </c>
    </row>
    <row r="30" spans="1:22">
      <c r="A30" s="55"/>
      <c r="B30" s="3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32"/>
    </row>
    <row r="31" spans="1:22">
      <c r="B31" s="13" t="s">
        <v>1407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4" t="s">
        <v>1381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4" t="s">
        <v>1380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4" t="s">
        <v>1382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4" t="s">
        <v>1383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4" t="s">
        <v>1384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1409</v>
      </c>
      <c r="C37" s="15"/>
      <c r="D37" s="15"/>
      <c r="E37" s="15"/>
      <c r="F37" s="15"/>
      <c r="G37" s="19">
        <f>SUM(G32:G36)</f>
        <v>0</v>
      </c>
      <c r="H37" s="19">
        <f t="shared" ref="H37:V37" si="3">SUM(H32:H36)</f>
        <v>4</v>
      </c>
      <c r="I37" s="19">
        <f t="shared" si="3"/>
        <v>32</v>
      </c>
      <c r="J37" s="19">
        <f t="shared" si="3"/>
        <v>74</v>
      </c>
      <c r="K37" s="19">
        <f t="shared" si="3"/>
        <v>2</v>
      </c>
      <c r="L37" s="19">
        <f t="shared" si="3"/>
        <v>2</v>
      </c>
      <c r="M37" s="19">
        <f t="shared" si="3"/>
        <v>2</v>
      </c>
      <c r="N37" s="19">
        <f t="shared" si="3"/>
        <v>133</v>
      </c>
      <c r="O37" s="19">
        <f t="shared" si="3"/>
        <v>45</v>
      </c>
      <c r="P37" s="19">
        <f t="shared" si="3"/>
        <v>149</v>
      </c>
      <c r="Q37" s="19">
        <f t="shared" si="3"/>
        <v>298</v>
      </c>
      <c r="R37" s="19">
        <f t="shared" si="3"/>
        <v>115</v>
      </c>
      <c r="S37" s="19">
        <f t="shared" si="3"/>
        <v>2</v>
      </c>
      <c r="T37" s="19">
        <f t="shared" si="3"/>
        <v>98</v>
      </c>
      <c r="U37" s="19">
        <f t="shared" si="3"/>
        <v>28</v>
      </c>
      <c r="V37" s="19">
        <f t="shared" si="3"/>
        <v>1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951" priority="159" operator="lessThan">
      <formula>0.5</formula>
    </cfRule>
    <cfRule type="cellIs" dxfId="1950" priority="160" operator="greaterThan">
      <formula>0.5</formula>
    </cfRule>
  </conditionalFormatting>
  <conditionalFormatting sqref="N10:N11">
    <cfRule type="cellIs" dxfId="1949" priority="157" operator="lessThan">
      <formula>4.5</formula>
    </cfRule>
    <cfRule type="cellIs" dxfId="1948" priority="158" operator="greaterThan">
      <formula>5.5</formula>
    </cfRule>
  </conditionalFormatting>
  <conditionalFormatting sqref="O10:O11">
    <cfRule type="cellIs" dxfId="1947" priority="155" operator="lessThan">
      <formula>1.5</formula>
    </cfRule>
    <cfRule type="cellIs" dxfId="1946" priority="156" operator="greaterThan">
      <formula>2.5</formula>
    </cfRule>
  </conditionalFormatting>
  <conditionalFormatting sqref="P10:P11">
    <cfRule type="cellIs" dxfId="1945" priority="153" operator="lessThan">
      <formula>4.5</formula>
    </cfRule>
    <cfRule type="cellIs" dxfId="1944" priority="154" operator="greaterThan">
      <formula>7.5</formula>
    </cfRule>
  </conditionalFormatting>
  <conditionalFormatting sqref="R10:S11">
    <cfRule type="cellIs" dxfId="1943" priority="151" operator="lessThan">
      <formula>2.5</formula>
    </cfRule>
    <cfRule type="cellIs" dxfId="1942" priority="152" operator="greaterThan">
      <formula>4.5</formula>
    </cfRule>
  </conditionalFormatting>
  <conditionalFormatting sqref="T10:T11">
    <cfRule type="cellIs" dxfId="1941" priority="149" operator="lessThan">
      <formula>2.5</formula>
    </cfRule>
    <cfRule type="cellIs" dxfId="1940" priority="150" operator="greaterThan">
      <formula>4.5</formula>
    </cfRule>
  </conditionalFormatting>
  <conditionalFormatting sqref="U10:U11">
    <cfRule type="cellIs" dxfId="1939" priority="148" operator="greaterThan">
      <formula>1.5</formula>
    </cfRule>
  </conditionalFormatting>
  <conditionalFormatting sqref="L10:V11">
    <cfRule type="expression" dxfId="1938" priority="145">
      <formula>L10=""</formula>
    </cfRule>
  </conditionalFormatting>
  <conditionalFormatting sqref="S10:S11">
    <cfRule type="cellIs" dxfId="1937" priority="146" operator="greaterThan">
      <formula>0.5</formula>
    </cfRule>
    <cfRule type="cellIs" dxfId="1936" priority="147" operator="lessThan">
      <formula>0.5</formula>
    </cfRule>
  </conditionalFormatting>
  <conditionalFormatting sqref="L12:M13">
    <cfRule type="cellIs" dxfId="1935" priority="143" operator="lessThan">
      <formula>0.5</formula>
    </cfRule>
    <cfRule type="cellIs" dxfId="1934" priority="144" operator="greaterThan">
      <formula>0.5</formula>
    </cfRule>
  </conditionalFormatting>
  <conditionalFormatting sqref="N12:N13">
    <cfRule type="cellIs" dxfId="1933" priority="141" operator="lessThan">
      <formula>4.5</formula>
    </cfRule>
    <cfRule type="cellIs" dxfId="1932" priority="142" operator="greaterThan">
      <formula>5.5</formula>
    </cfRule>
  </conditionalFormatting>
  <conditionalFormatting sqref="O12:O13">
    <cfRule type="cellIs" dxfId="1931" priority="139" operator="lessThan">
      <formula>1.5</formula>
    </cfRule>
    <cfRule type="cellIs" dxfId="1930" priority="140" operator="greaterThan">
      <formula>2.5</formula>
    </cfRule>
  </conditionalFormatting>
  <conditionalFormatting sqref="P12:P13">
    <cfRule type="cellIs" dxfId="1929" priority="137" operator="lessThan">
      <formula>4.5</formula>
    </cfRule>
    <cfRule type="cellIs" dxfId="1928" priority="138" operator="greaterThan">
      <formula>7.5</formula>
    </cfRule>
  </conditionalFormatting>
  <conditionalFormatting sqref="R12:S13">
    <cfRule type="cellIs" dxfId="1927" priority="135" operator="lessThan">
      <formula>2.5</formula>
    </cfRule>
    <cfRule type="cellIs" dxfId="1926" priority="136" operator="greaterThan">
      <formula>4.5</formula>
    </cfRule>
  </conditionalFormatting>
  <conditionalFormatting sqref="T12:T13">
    <cfRule type="cellIs" dxfId="1925" priority="133" operator="lessThan">
      <formula>2.5</formula>
    </cfRule>
    <cfRule type="cellIs" dxfId="1924" priority="134" operator="greaterThan">
      <formula>4.5</formula>
    </cfRule>
  </conditionalFormatting>
  <conditionalFormatting sqref="U12:U13">
    <cfRule type="cellIs" dxfId="1923" priority="132" operator="greaterThan">
      <formula>1.5</formula>
    </cfRule>
  </conditionalFormatting>
  <conditionalFormatting sqref="L12:V13">
    <cfRule type="expression" dxfId="1922" priority="129">
      <formula>L12=""</formula>
    </cfRule>
  </conditionalFormatting>
  <conditionalFormatting sqref="S12:S13">
    <cfRule type="cellIs" dxfId="1921" priority="130" operator="greaterThan">
      <formula>0.5</formula>
    </cfRule>
    <cfRule type="cellIs" dxfId="1920" priority="131" operator="lessThan">
      <formula>0.5</formula>
    </cfRule>
  </conditionalFormatting>
  <conditionalFormatting sqref="L16:M17">
    <cfRule type="cellIs" dxfId="1919" priority="127" operator="lessThan">
      <formula>0.5</formula>
    </cfRule>
    <cfRule type="cellIs" dxfId="1918" priority="128" operator="greaterThan">
      <formula>0.5</formula>
    </cfRule>
  </conditionalFormatting>
  <conditionalFormatting sqref="N16:N17">
    <cfRule type="cellIs" dxfId="1917" priority="125" operator="lessThan">
      <formula>4.5</formula>
    </cfRule>
    <cfRule type="cellIs" dxfId="1916" priority="126" operator="greaterThan">
      <formula>5.5</formula>
    </cfRule>
  </conditionalFormatting>
  <conditionalFormatting sqref="O16:O17">
    <cfRule type="cellIs" dxfId="1915" priority="123" operator="lessThan">
      <formula>1.5</formula>
    </cfRule>
    <cfRule type="cellIs" dxfId="1914" priority="124" operator="greaterThan">
      <formula>2.5</formula>
    </cfRule>
  </conditionalFormatting>
  <conditionalFormatting sqref="P16:P17">
    <cfRule type="cellIs" dxfId="1913" priority="121" operator="lessThan">
      <formula>4.5</formula>
    </cfRule>
    <cfRule type="cellIs" dxfId="1912" priority="122" operator="greaterThan">
      <formula>7.5</formula>
    </cfRule>
  </conditionalFormatting>
  <conditionalFormatting sqref="R16:S17">
    <cfRule type="cellIs" dxfId="1911" priority="119" operator="lessThan">
      <formula>2.5</formula>
    </cfRule>
    <cfRule type="cellIs" dxfId="1910" priority="120" operator="greaterThan">
      <formula>4.5</formula>
    </cfRule>
  </conditionalFormatting>
  <conditionalFormatting sqref="T16:T17">
    <cfRule type="cellIs" dxfId="1909" priority="117" operator="lessThan">
      <formula>2.5</formula>
    </cfRule>
    <cfRule type="cellIs" dxfId="1908" priority="118" operator="greaterThan">
      <formula>4.5</formula>
    </cfRule>
  </conditionalFormatting>
  <conditionalFormatting sqref="U16:U17">
    <cfRule type="cellIs" dxfId="1907" priority="116" operator="greaterThan">
      <formula>1.5</formula>
    </cfRule>
  </conditionalFormatting>
  <conditionalFormatting sqref="L16:V17">
    <cfRule type="expression" dxfId="1906" priority="113">
      <formula>L16=""</formula>
    </cfRule>
  </conditionalFormatting>
  <conditionalFormatting sqref="S16:S17">
    <cfRule type="cellIs" dxfId="1905" priority="114" operator="greaterThan">
      <formula>0.5</formula>
    </cfRule>
    <cfRule type="cellIs" dxfId="1904" priority="115" operator="lessThan">
      <formula>0.5</formula>
    </cfRule>
  </conditionalFormatting>
  <conditionalFormatting sqref="L20:M21">
    <cfRule type="cellIs" dxfId="1903" priority="95" operator="lessThan">
      <formula>0.5</formula>
    </cfRule>
    <cfRule type="cellIs" dxfId="1902" priority="96" operator="greaterThan">
      <formula>0.5</formula>
    </cfRule>
  </conditionalFormatting>
  <conditionalFormatting sqref="N20:N21">
    <cfRule type="cellIs" dxfId="1901" priority="93" operator="lessThan">
      <formula>4.5</formula>
    </cfRule>
    <cfRule type="cellIs" dxfId="1900" priority="94" operator="greaterThan">
      <formula>5.5</formula>
    </cfRule>
  </conditionalFormatting>
  <conditionalFormatting sqref="O20:O21">
    <cfRule type="cellIs" dxfId="1899" priority="91" operator="lessThan">
      <formula>1.5</formula>
    </cfRule>
    <cfRule type="cellIs" dxfId="1898" priority="92" operator="greaterThan">
      <formula>2.5</formula>
    </cfRule>
  </conditionalFormatting>
  <conditionalFormatting sqref="P20:P21">
    <cfRule type="cellIs" dxfId="1897" priority="89" operator="lessThan">
      <formula>4.5</formula>
    </cfRule>
    <cfRule type="cellIs" dxfId="1896" priority="90" operator="greaterThan">
      <formula>7.5</formula>
    </cfRule>
  </conditionalFormatting>
  <conditionalFormatting sqref="R20:S21">
    <cfRule type="cellIs" dxfId="1895" priority="87" operator="lessThan">
      <formula>2.5</formula>
    </cfRule>
    <cfRule type="cellIs" dxfId="1894" priority="88" operator="greaterThan">
      <formula>4.5</formula>
    </cfRule>
  </conditionalFormatting>
  <conditionalFormatting sqref="T20:T21">
    <cfRule type="cellIs" dxfId="1893" priority="85" operator="lessThan">
      <formula>2.5</formula>
    </cfRule>
    <cfRule type="cellIs" dxfId="1892" priority="86" operator="greaterThan">
      <formula>4.5</formula>
    </cfRule>
  </conditionalFormatting>
  <conditionalFormatting sqref="U20:U21">
    <cfRule type="cellIs" dxfId="1891" priority="84" operator="greaterThan">
      <formula>1.5</formula>
    </cfRule>
  </conditionalFormatting>
  <conditionalFormatting sqref="L20:V21">
    <cfRule type="expression" dxfId="1890" priority="81">
      <formula>L20=""</formula>
    </cfRule>
  </conditionalFormatting>
  <conditionalFormatting sqref="S20:S21">
    <cfRule type="cellIs" dxfId="1889" priority="82" operator="greaterThan">
      <formula>0.5</formula>
    </cfRule>
    <cfRule type="cellIs" dxfId="1888" priority="83" operator="lessThan">
      <formula>0.5</formula>
    </cfRule>
  </conditionalFormatting>
  <conditionalFormatting sqref="L22:M22">
    <cfRule type="cellIs" dxfId="1887" priority="79" operator="lessThan">
      <formula>0.5</formula>
    </cfRule>
    <cfRule type="cellIs" dxfId="1886" priority="80" operator="greaterThan">
      <formula>0.5</formula>
    </cfRule>
  </conditionalFormatting>
  <conditionalFormatting sqref="N22">
    <cfRule type="cellIs" dxfId="1885" priority="77" operator="lessThan">
      <formula>4.5</formula>
    </cfRule>
    <cfRule type="cellIs" dxfId="1884" priority="78" operator="greaterThan">
      <formula>5.5</formula>
    </cfRule>
  </conditionalFormatting>
  <conditionalFormatting sqref="O22">
    <cfRule type="cellIs" dxfId="1883" priority="75" operator="lessThan">
      <formula>1.5</formula>
    </cfRule>
    <cfRule type="cellIs" dxfId="1882" priority="76" operator="greaterThan">
      <formula>2.5</formula>
    </cfRule>
  </conditionalFormatting>
  <conditionalFormatting sqref="P22">
    <cfRule type="cellIs" dxfId="1881" priority="73" operator="lessThan">
      <formula>4.5</formula>
    </cfRule>
    <cfRule type="cellIs" dxfId="1880" priority="74" operator="greaterThan">
      <formula>7.5</formula>
    </cfRule>
  </conditionalFormatting>
  <conditionalFormatting sqref="R22:S22">
    <cfRule type="cellIs" dxfId="1879" priority="71" operator="lessThan">
      <formula>2.5</formula>
    </cfRule>
    <cfRule type="cellIs" dxfId="1878" priority="72" operator="greaterThan">
      <formula>4.5</formula>
    </cfRule>
  </conditionalFormatting>
  <conditionalFormatting sqref="T22">
    <cfRule type="cellIs" dxfId="1877" priority="69" operator="lessThan">
      <formula>2.5</formula>
    </cfRule>
    <cfRule type="cellIs" dxfId="1876" priority="70" operator="greaterThan">
      <formula>4.5</formula>
    </cfRule>
  </conditionalFormatting>
  <conditionalFormatting sqref="U22">
    <cfRule type="cellIs" dxfId="1875" priority="68" operator="greaterThan">
      <formula>1.5</formula>
    </cfRule>
  </conditionalFormatting>
  <conditionalFormatting sqref="L22:V22">
    <cfRule type="expression" dxfId="1874" priority="65">
      <formula>L22=""</formula>
    </cfRule>
  </conditionalFormatting>
  <conditionalFormatting sqref="S22">
    <cfRule type="cellIs" dxfId="1873" priority="66" operator="greaterThan">
      <formula>0.5</formula>
    </cfRule>
    <cfRule type="cellIs" dxfId="1872" priority="67" operator="lessThan">
      <formula>0.5</formula>
    </cfRule>
  </conditionalFormatting>
  <conditionalFormatting sqref="L25:M26">
    <cfRule type="cellIs" dxfId="1871" priority="63" operator="lessThan">
      <formula>0.5</formula>
    </cfRule>
    <cfRule type="cellIs" dxfId="1870" priority="64" operator="greaterThan">
      <formula>0.5</formula>
    </cfRule>
  </conditionalFormatting>
  <conditionalFormatting sqref="N25:N26">
    <cfRule type="cellIs" dxfId="1869" priority="61" operator="lessThan">
      <formula>4.5</formula>
    </cfRule>
    <cfRule type="cellIs" dxfId="1868" priority="62" operator="greaterThan">
      <formula>5.5</formula>
    </cfRule>
  </conditionalFormatting>
  <conditionalFormatting sqref="O25:O26">
    <cfRule type="cellIs" dxfId="1867" priority="59" operator="lessThan">
      <formula>1.5</formula>
    </cfRule>
    <cfRule type="cellIs" dxfId="1866" priority="60" operator="greaterThan">
      <formula>2.5</formula>
    </cfRule>
  </conditionalFormatting>
  <conditionalFormatting sqref="P25:P26">
    <cfRule type="cellIs" dxfId="1865" priority="57" operator="lessThan">
      <formula>4.5</formula>
    </cfRule>
    <cfRule type="cellIs" dxfId="1864" priority="58" operator="greaterThan">
      <formula>7.5</formula>
    </cfRule>
  </conditionalFormatting>
  <conditionalFormatting sqref="R25:S26">
    <cfRule type="cellIs" dxfId="1863" priority="55" operator="lessThan">
      <formula>2.5</formula>
    </cfRule>
    <cfRule type="cellIs" dxfId="1862" priority="56" operator="greaterThan">
      <formula>4.5</formula>
    </cfRule>
  </conditionalFormatting>
  <conditionalFormatting sqref="T25:T26">
    <cfRule type="cellIs" dxfId="1861" priority="53" operator="lessThan">
      <formula>2.5</formula>
    </cfRule>
    <cfRule type="cellIs" dxfId="1860" priority="54" operator="greaterThan">
      <formula>4.5</formula>
    </cfRule>
  </conditionalFormatting>
  <conditionalFormatting sqref="U25:U26">
    <cfRule type="cellIs" dxfId="1859" priority="52" operator="greaterThan">
      <formula>1.5</formula>
    </cfRule>
  </conditionalFormatting>
  <conditionalFormatting sqref="L25:V26">
    <cfRule type="expression" dxfId="1858" priority="49">
      <formula>L25=""</formula>
    </cfRule>
  </conditionalFormatting>
  <conditionalFormatting sqref="S25:S26">
    <cfRule type="cellIs" dxfId="1857" priority="50" operator="greaterThan">
      <formula>0.5</formula>
    </cfRule>
    <cfRule type="cellIs" dxfId="1856" priority="51" operator="lessThan">
      <formula>0.5</formula>
    </cfRule>
  </conditionalFormatting>
  <conditionalFormatting sqref="L27:M27">
    <cfRule type="cellIs" dxfId="1855" priority="47" operator="lessThan">
      <formula>0.5</formula>
    </cfRule>
    <cfRule type="cellIs" dxfId="1854" priority="48" operator="greaterThan">
      <formula>0.5</formula>
    </cfRule>
  </conditionalFormatting>
  <conditionalFormatting sqref="N27">
    <cfRule type="cellIs" dxfId="1853" priority="45" operator="lessThan">
      <formula>4.5</formula>
    </cfRule>
    <cfRule type="cellIs" dxfId="1852" priority="46" operator="greaterThan">
      <formula>5.5</formula>
    </cfRule>
  </conditionalFormatting>
  <conditionalFormatting sqref="O27">
    <cfRule type="cellIs" dxfId="1851" priority="43" operator="lessThan">
      <formula>1.5</formula>
    </cfRule>
    <cfRule type="cellIs" dxfId="1850" priority="44" operator="greaterThan">
      <formula>2.5</formula>
    </cfRule>
  </conditionalFormatting>
  <conditionalFormatting sqref="P27">
    <cfRule type="cellIs" dxfId="1849" priority="41" operator="lessThan">
      <formula>4.5</formula>
    </cfRule>
    <cfRule type="cellIs" dxfId="1848" priority="42" operator="greaterThan">
      <formula>7.5</formula>
    </cfRule>
  </conditionalFormatting>
  <conditionalFormatting sqref="R27:S27">
    <cfRule type="cellIs" dxfId="1847" priority="39" operator="lessThan">
      <formula>2.5</formula>
    </cfRule>
    <cfRule type="cellIs" dxfId="1846" priority="40" operator="greaterThan">
      <formula>4.5</formula>
    </cfRule>
  </conditionalFormatting>
  <conditionalFormatting sqref="T27">
    <cfRule type="cellIs" dxfId="1845" priority="37" operator="lessThan">
      <formula>2.5</formula>
    </cfRule>
    <cfRule type="cellIs" dxfId="1844" priority="38" operator="greaterThan">
      <formula>4.5</formula>
    </cfRule>
  </conditionalFormatting>
  <conditionalFormatting sqref="U27">
    <cfRule type="cellIs" dxfId="1843" priority="36" operator="greaterThan">
      <formula>1.5</formula>
    </cfRule>
  </conditionalFormatting>
  <conditionalFormatting sqref="L27:V27">
    <cfRule type="expression" dxfId="1842" priority="33">
      <formula>L27=""</formula>
    </cfRule>
  </conditionalFormatting>
  <conditionalFormatting sqref="S27">
    <cfRule type="cellIs" dxfId="1841" priority="34" operator="greaterThan">
      <formula>0.5</formula>
    </cfRule>
    <cfRule type="cellIs" dxfId="1840" priority="35" operator="lessThan">
      <formula>0.5</formula>
    </cfRule>
  </conditionalFormatting>
  <conditionalFormatting sqref="L28:M28">
    <cfRule type="cellIs" dxfId="1839" priority="15" operator="lessThan">
      <formula>0.5</formula>
    </cfRule>
    <cfRule type="cellIs" dxfId="1838" priority="16" operator="greaterThan">
      <formula>0.5</formula>
    </cfRule>
  </conditionalFormatting>
  <conditionalFormatting sqref="N28">
    <cfRule type="cellIs" dxfId="1837" priority="13" operator="lessThan">
      <formula>4.5</formula>
    </cfRule>
    <cfRule type="cellIs" dxfId="1836" priority="14" operator="greaterThan">
      <formula>5.5</formula>
    </cfRule>
  </conditionalFormatting>
  <conditionalFormatting sqref="O28">
    <cfRule type="cellIs" dxfId="1835" priority="11" operator="lessThan">
      <formula>1.5</formula>
    </cfRule>
    <cfRule type="cellIs" dxfId="1834" priority="12" operator="greaterThan">
      <formula>2.5</formula>
    </cfRule>
  </conditionalFormatting>
  <conditionalFormatting sqref="P28">
    <cfRule type="cellIs" dxfId="1833" priority="9" operator="lessThan">
      <formula>4.5</formula>
    </cfRule>
    <cfRule type="cellIs" dxfId="1832" priority="10" operator="greaterThan">
      <formula>7.5</formula>
    </cfRule>
  </conditionalFormatting>
  <conditionalFormatting sqref="R28:S28">
    <cfRule type="cellIs" dxfId="1831" priority="7" operator="lessThan">
      <formula>2.5</formula>
    </cfRule>
    <cfRule type="cellIs" dxfId="1830" priority="8" operator="greaterThan">
      <formula>4.5</formula>
    </cfRule>
  </conditionalFormatting>
  <conditionalFormatting sqref="T28">
    <cfRule type="cellIs" dxfId="1829" priority="5" operator="lessThan">
      <formula>2.5</formula>
    </cfRule>
    <cfRule type="cellIs" dxfId="1828" priority="6" operator="greaterThan">
      <formula>4.5</formula>
    </cfRule>
  </conditionalFormatting>
  <conditionalFormatting sqref="U28">
    <cfRule type="cellIs" dxfId="1827" priority="4" operator="greaterThan">
      <formula>1.5</formula>
    </cfRule>
  </conditionalFormatting>
  <conditionalFormatting sqref="L28:V28">
    <cfRule type="expression" dxfId="1826" priority="1">
      <formula>L28=""</formula>
    </cfRule>
  </conditionalFormatting>
  <conditionalFormatting sqref="S28">
    <cfRule type="cellIs" dxfId="1825" priority="2" operator="greaterThan">
      <formula>0.5</formula>
    </cfRule>
    <cfRule type="cellIs" dxfId="182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43" sqref="D4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20" workbookViewId="0">
      <selection activeCell="B46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2014:1:0:0:EAST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2014:2:0:0:EAST</v>
      </c>
      <c r="F4" s="33">
        <f t="shared" ref="F4:F38" ca="1" si="5">MATCH($E4,INDIRECT(CONCATENATE($B$41,"$A:$A")),0)</f>
        <v>30</v>
      </c>
      <c r="G4" s="26">
        <f t="shared" ref="G4:G38" ca="1" si="6">INDEX(INDIRECT(CONCATENATE($B$41,"$A:$AG")),$F4,MATCH(G$2,INDIRECT(CONCATENATE($B$41,"$A$1:$AG$1")),0))</f>
        <v>6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2014:3:0:0:EAST</v>
      </c>
      <c r="F5" s="33">
        <f t="shared" ca="1" si="5"/>
        <v>38</v>
      </c>
      <c r="G5" s="26">
        <f t="shared" ca="1" si="6"/>
        <v>4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2014:4:0:0:EAST</v>
      </c>
      <c r="F6" s="33">
        <f t="shared" ca="1" si="5"/>
        <v>46</v>
      </c>
      <c r="G6" s="26">
        <f t="shared" ca="1" si="6"/>
        <v>7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2014:5:0:0:EAST</v>
      </c>
      <c r="F7" s="33">
        <f t="shared" ca="1" si="5"/>
        <v>54</v>
      </c>
      <c r="G7" s="26">
        <f t="shared" ca="1" si="6"/>
        <v>1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2014:6:0:0:EAST</v>
      </c>
      <c r="F8" s="33">
        <f t="shared" ca="1" si="5"/>
        <v>62</v>
      </c>
      <c r="G8" s="26">
        <f t="shared" ca="1" si="6"/>
        <v>8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2014:7:0:0:EAST</v>
      </c>
      <c r="F9" s="33">
        <f t="shared" ca="1" si="5"/>
        <v>70</v>
      </c>
      <c r="G9" s="26">
        <f t="shared" ca="1" si="6"/>
        <v>4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2014:8:0:0:EAST</v>
      </c>
      <c r="F10" s="33">
        <f t="shared" ca="1" si="5"/>
        <v>78</v>
      </c>
      <c r="G10" s="26">
        <f t="shared" ca="1" si="6"/>
        <v>2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2014:9:0:0:EAST</v>
      </c>
      <c r="F11" s="33">
        <f t="shared" ca="1" si="5"/>
        <v>86</v>
      </c>
      <c r="G11" s="26">
        <f t="shared" ca="1" si="6"/>
        <v>5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2014:10:0:0:EAST</v>
      </c>
      <c r="F12" s="33">
        <f t="shared" ca="1" si="5"/>
        <v>3</v>
      </c>
      <c r="G12" s="26">
        <f t="shared" ca="1" si="6"/>
        <v>5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2014:11:0:0:EAST</v>
      </c>
      <c r="F13" s="33">
        <f t="shared" ca="1" si="5"/>
        <v>12</v>
      </c>
      <c r="G13" s="26">
        <f t="shared" ca="1" si="6"/>
        <v>6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2014:12:0:0:EAST</v>
      </c>
      <c r="F14" s="33">
        <f t="shared" ca="1" si="5"/>
        <v>21</v>
      </c>
      <c r="G14" s="26">
        <f t="shared" ca="1" si="6"/>
        <v>10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2015:1:0:0:EAST</v>
      </c>
      <c r="F15" s="33">
        <f t="shared" ca="1" si="5"/>
        <v>125</v>
      </c>
      <c r="G15" s="26">
        <f t="shared" ca="1" si="6"/>
        <v>1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2015:2:0:0:EAST</v>
      </c>
      <c r="F16" s="33">
        <f t="shared" ca="1" si="5"/>
        <v>134</v>
      </c>
      <c r="G16" s="26">
        <f t="shared" ca="1" si="6"/>
        <v>5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2015:3:0:0:EAST</v>
      </c>
      <c r="F17" s="33">
        <f t="shared" ca="1" si="5"/>
        <v>144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2015:4:0:0:EAST</v>
      </c>
      <c r="F18" s="33">
        <f t="shared" ca="1" si="5"/>
        <v>154</v>
      </c>
      <c r="G18" s="26">
        <f t="shared" ca="1" si="6"/>
        <v>5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2015:5:0:0:EAST</v>
      </c>
      <c r="F19" s="33">
        <f t="shared" ca="1" si="5"/>
        <v>164</v>
      </c>
      <c r="G19" s="26">
        <f t="shared" ca="1" si="6"/>
        <v>5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2015:6:0:0:EAST</v>
      </c>
      <c r="F20" s="33">
        <f t="shared" ca="1" si="5"/>
        <v>174</v>
      </c>
      <c r="G20" s="26">
        <f t="shared" ca="1" si="6"/>
        <v>4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2015:7:0:0:EAST</v>
      </c>
      <c r="F21" s="33">
        <f t="shared" ca="1" si="5"/>
        <v>184</v>
      </c>
      <c r="G21" s="26">
        <f t="shared" ca="1" si="6"/>
        <v>6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2015:8:0:0:EAST</v>
      </c>
      <c r="F22" s="33">
        <f t="shared" ca="1" si="5"/>
        <v>194</v>
      </c>
      <c r="G22" s="26">
        <f t="shared" ca="1" si="6"/>
        <v>7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2015:9:0:0:EAST</v>
      </c>
      <c r="F23" s="33">
        <f t="shared" ca="1" si="5"/>
        <v>204</v>
      </c>
      <c r="G23" s="26">
        <f t="shared" ca="1" si="6"/>
        <v>7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2015:10:0:0:EAST</v>
      </c>
      <c r="F24" s="33">
        <f t="shared" ca="1" si="5"/>
        <v>94</v>
      </c>
      <c r="G24" s="26">
        <f t="shared" ca="1" si="6"/>
        <v>6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2015:11:0:0:EAST</v>
      </c>
      <c r="F25" s="33">
        <f t="shared" ca="1" si="5"/>
        <v>104</v>
      </c>
      <c r="G25" s="26">
        <f t="shared" ca="1" si="6"/>
        <v>5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2015:12:0:0:EAST</v>
      </c>
      <c r="F26" s="33">
        <f t="shared" ca="1" si="5"/>
        <v>114</v>
      </c>
      <c r="G26" s="26">
        <f t="shared" ca="1" si="6"/>
        <v>4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2016:1:0:0:EAST</v>
      </c>
      <c r="F27" s="33">
        <f t="shared" ca="1" si="5"/>
        <v>214</v>
      </c>
      <c r="G27" s="26">
        <f t="shared" ca="1" si="6"/>
        <v>6</v>
      </c>
      <c r="H27" s="26">
        <f t="shared" si="3"/>
        <v>8</v>
      </c>
      <c r="I27" s="33">
        <f t="shared" ca="1" si="7"/>
        <v>3</v>
      </c>
      <c r="J27" s="11">
        <f t="shared" ca="1" si="8"/>
        <v>5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2015:11:5:7:EAST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3</v>
      </c>
      <c r="AA27" s="26">
        <f t="shared" ref="AA27:AA38" ca="1" si="13">6*$B$45</f>
        <v>78</v>
      </c>
      <c r="AB27" s="26">
        <f t="shared" ref="AB27:AB38" ca="1" si="14">3*$B$45</f>
        <v>39</v>
      </c>
      <c r="AC27" s="26">
        <f t="shared" ref="AC27:AC38" ca="1" si="15">5*$B$45</f>
        <v>65</v>
      </c>
      <c r="AD27" s="26">
        <f t="shared" ref="AD27:AD38" ca="1" si="16">1*$B$45</f>
        <v>13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2016:2:0:0:EAST</v>
      </c>
      <c r="F28" s="33">
        <f t="shared" ca="1" si="5"/>
        <v>225</v>
      </c>
      <c r="G28" s="26">
        <f t="shared" ca="1" si="6"/>
        <v>2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2015:12:1:7:EAST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3</v>
      </c>
      <c r="AA28" s="26">
        <f t="shared" ca="1" si="13"/>
        <v>78</v>
      </c>
      <c r="AB28" s="26">
        <f t="shared" ca="1" si="14"/>
        <v>39</v>
      </c>
      <c r="AC28" s="26">
        <f t="shared" ca="1" si="15"/>
        <v>65</v>
      </c>
      <c r="AD28" s="26">
        <f t="shared" ca="1" si="16"/>
        <v>13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2016:3:0:0:EAST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2015:12:2:7:EAST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3</v>
      </c>
      <c r="AA29" s="26">
        <f t="shared" ca="1" si="13"/>
        <v>78</v>
      </c>
      <c r="AB29" s="26">
        <f t="shared" ca="1" si="14"/>
        <v>39</v>
      </c>
      <c r="AC29" s="26">
        <f t="shared" ca="1" si="15"/>
        <v>65</v>
      </c>
      <c r="AD29" s="26">
        <f t="shared" ca="1" si="16"/>
        <v>13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2016:4:0:0:EAST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2015:12:3:7:EAST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3</v>
      </c>
      <c r="AA30" s="26">
        <f t="shared" ca="1" si="13"/>
        <v>78</v>
      </c>
      <c r="AB30" s="26">
        <f t="shared" ca="1" si="14"/>
        <v>39</v>
      </c>
      <c r="AC30" s="26">
        <f t="shared" ca="1" si="15"/>
        <v>65</v>
      </c>
      <c r="AD30" s="26">
        <f t="shared" ca="1" si="16"/>
        <v>13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2016:5:0:0:EAST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2015:12:4:7:EAST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3</v>
      </c>
      <c r="AA31" s="26">
        <f t="shared" ca="1" si="13"/>
        <v>78</v>
      </c>
      <c r="AB31" s="26">
        <f t="shared" ca="1" si="14"/>
        <v>39</v>
      </c>
      <c r="AC31" s="26">
        <f t="shared" ca="1" si="15"/>
        <v>65</v>
      </c>
      <c r="AD31" s="26">
        <f t="shared" ca="1" si="16"/>
        <v>13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2016:6:0:0:EAST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2016:1:1:7:EAST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3</v>
      </c>
      <c r="AA32" s="26">
        <f t="shared" ca="1" si="13"/>
        <v>78</v>
      </c>
      <c r="AB32" s="26">
        <f t="shared" ca="1" si="14"/>
        <v>39</v>
      </c>
      <c r="AC32" s="26">
        <f t="shared" ca="1" si="15"/>
        <v>65</v>
      </c>
      <c r="AD32" s="26">
        <f t="shared" ca="1" si="16"/>
        <v>13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2016:7:0:0:EAST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2016:1:2:7:EAST</v>
      </c>
      <c r="T33" s="33">
        <f t="shared" ca="1" si="17"/>
        <v>3</v>
      </c>
      <c r="U33" s="26">
        <f t="shared" ca="1" si="18"/>
        <v>1</v>
      </c>
      <c r="V33" s="26">
        <f t="shared" ca="1" si="11"/>
        <v>59</v>
      </c>
      <c r="W33" s="26">
        <f t="shared" ca="1" si="11"/>
        <v>0</v>
      </c>
      <c r="X33" s="26">
        <f t="shared" ca="1" si="11"/>
        <v>18</v>
      </c>
      <c r="Y33" s="26">
        <f t="shared" ca="1" si="11"/>
        <v>0</v>
      </c>
      <c r="Z33" s="26">
        <f t="shared" ca="1" si="12"/>
        <v>3</v>
      </c>
      <c r="AA33" s="26">
        <f t="shared" ca="1" si="13"/>
        <v>78</v>
      </c>
      <c r="AB33" s="26">
        <f t="shared" ca="1" si="14"/>
        <v>39</v>
      </c>
      <c r="AC33" s="26">
        <f t="shared" ca="1" si="15"/>
        <v>65</v>
      </c>
      <c r="AD33" s="26">
        <f t="shared" ca="1" si="16"/>
        <v>13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2016:8:0:0:EAST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2016:1:3:7:EAST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3</v>
      </c>
      <c r="AA34" s="26">
        <f t="shared" ca="1" si="13"/>
        <v>78</v>
      </c>
      <c r="AB34" s="26">
        <f t="shared" ca="1" si="14"/>
        <v>39</v>
      </c>
      <c r="AC34" s="26">
        <f t="shared" ca="1" si="15"/>
        <v>65</v>
      </c>
      <c r="AD34" s="26">
        <f t="shared" ca="1" si="16"/>
        <v>13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2016:9:0:0:EAST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2016:1:4:7:EAST</v>
      </c>
      <c r="T35" s="33">
        <f t="shared" ca="1" si="17"/>
        <v>14</v>
      </c>
      <c r="U35" s="26">
        <f t="shared" ca="1" si="18"/>
        <v>1</v>
      </c>
      <c r="V35" s="26">
        <f t="shared" ca="1" si="11"/>
        <v>66</v>
      </c>
      <c r="W35" s="26">
        <f t="shared" ca="1" si="11"/>
        <v>27</v>
      </c>
      <c r="X35" s="26">
        <f t="shared" ca="1" si="11"/>
        <v>57</v>
      </c>
      <c r="Y35" s="26">
        <f t="shared" ca="1" si="11"/>
        <v>0</v>
      </c>
      <c r="Z35" s="26">
        <f t="shared" ca="1" si="12"/>
        <v>3</v>
      </c>
      <c r="AA35" s="26">
        <f t="shared" ca="1" si="13"/>
        <v>78</v>
      </c>
      <c r="AB35" s="26">
        <f t="shared" ca="1" si="14"/>
        <v>39</v>
      </c>
      <c r="AC35" s="26">
        <f t="shared" ca="1" si="15"/>
        <v>65</v>
      </c>
      <c r="AD35" s="26">
        <f t="shared" ca="1" si="16"/>
        <v>13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2016:10:0:0:EAST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2016:1:5:7:EAST</v>
      </c>
      <c r="T36" s="33">
        <f t="shared" ca="1" si="17"/>
        <v>25</v>
      </c>
      <c r="U36" s="26">
        <f t="shared" ca="1" si="18"/>
        <v>3</v>
      </c>
      <c r="V36" s="26">
        <f t="shared" ca="1" si="11"/>
        <v>60</v>
      </c>
      <c r="W36" s="26">
        <f t="shared" ca="1" si="11"/>
        <v>21</v>
      </c>
      <c r="X36" s="26">
        <f t="shared" ca="1" si="11"/>
        <v>59</v>
      </c>
      <c r="Y36" s="26">
        <f t="shared" ca="1" si="11"/>
        <v>0</v>
      </c>
      <c r="Z36" s="26">
        <f t="shared" ca="1" si="12"/>
        <v>3</v>
      </c>
      <c r="AA36" s="26">
        <f t="shared" ca="1" si="13"/>
        <v>78</v>
      </c>
      <c r="AB36" s="26">
        <f t="shared" ca="1" si="14"/>
        <v>39</v>
      </c>
      <c r="AC36" s="26">
        <f t="shared" ca="1" si="15"/>
        <v>65</v>
      </c>
      <c r="AD36" s="26">
        <f t="shared" ca="1" si="16"/>
        <v>13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2016:11:0:0:EAST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2016:2:1:7:EAST</v>
      </c>
      <c r="T37" s="33">
        <f t="shared" ca="1" si="17"/>
        <v>36</v>
      </c>
      <c r="U37" s="26">
        <f t="shared" ca="1" si="18"/>
        <v>1</v>
      </c>
      <c r="V37" s="26">
        <f t="shared" ca="1" si="11"/>
        <v>70</v>
      </c>
      <c r="W37" s="26">
        <f t="shared" ca="1" si="11"/>
        <v>24</v>
      </c>
      <c r="X37" s="26">
        <f t="shared" ca="1" si="11"/>
        <v>68</v>
      </c>
      <c r="Y37" s="26">
        <f t="shared" ca="1" si="11"/>
        <v>0</v>
      </c>
      <c r="Z37" s="26">
        <f t="shared" ca="1" si="12"/>
        <v>3</v>
      </c>
      <c r="AA37" s="26">
        <f t="shared" ca="1" si="13"/>
        <v>78</v>
      </c>
      <c r="AB37" s="26">
        <f t="shared" ca="1" si="14"/>
        <v>39</v>
      </c>
      <c r="AC37" s="26">
        <f t="shared" ca="1" si="15"/>
        <v>65</v>
      </c>
      <c r="AD37" s="26">
        <f t="shared" ca="1" si="16"/>
        <v>13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2016:12:0:0:EAST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2016:2:2:7:EAST</v>
      </c>
      <c r="T38" s="33">
        <f t="shared" ca="1" si="17"/>
        <v>47</v>
      </c>
      <c r="U38" s="26">
        <f t="shared" ca="1" si="18"/>
        <v>1</v>
      </c>
      <c r="V38" s="26">
        <f t="shared" ca="1" si="11"/>
        <v>63</v>
      </c>
      <c r="W38" s="26">
        <f t="shared" ca="1" si="11"/>
        <v>21</v>
      </c>
      <c r="X38" s="26">
        <f t="shared" ca="1" si="11"/>
        <v>47</v>
      </c>
      <c r="Y38" s="26">
        <f t="shared" ca="1" si="11"/>
        <v>2</v>
      </c>
      <c r="Z38" s="26">
        <f t="shared" ca="1" si="12"/>
        <v>3</v>
      </c>
      <c r="AA38" s="26">
        <f t="shared" ca="1" si="13"/>
        <v>78</v>
      </c>
      <c r="AB38" s="26">
        <f t="shared" ca="1" si="14"/>
        <v>39</v>
      </c>
      <c r="AC38" s="26">
        <f t="shared" ca="1" si="15"/>
        <v>65</v>
      </c>
      <c r="AD38" s="26">
        <f t="shared" ca="1" si="16"/>
        <v>13</v>
      </c>
    </row>
    <row r="39" spans="1:30">
      <c r="A39" s="8" t="s">
        <v>1465</v>
      </c>
      <c r="B39" s="2" t="s">
        <v>1457</v>
      </c>
      <c r="C39" s="33"/>
      <c r="D39" s="33"/>
      <c r="G39" s="8">
        <f ca="1">SUMIFS(G3:G38, $B3:$B38,YEAR,G3:G38,"&lt;&gt;#N/A")</f>
        <v>8</v>
      </c>
      <c r="H39" s="33"/>
      <c r="J39" s="8">
        <f ca="1">SUM(J3:J38)</f>
        <v>5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7</v>
      </c>
      <c r="N39" s="8">
        <f t="shared" ca="1" si="19"/>
        <v>0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13</v>
      </c>
    </row>
    <row r="46" spans="1:30">
      <c r="A46" s="8" t="s">
        <v>626</v>
      </c>
      <c r="B46" s="8">
        <f ca="1">SUM($M$39:$O$39)</f>
        <v>7</v>
      </c>
    </row>
    <row r="47" spans="1:30">
      <c r="A47" s="8" t="s">
        <v>627</v>
      </c>
      <c r="B47" s="8">
        <f ca="1">SUM($J$39:$L$39)</f>
        <v>5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42%</v>
      </c>
      <c r="C48" s="36">
        <f ca="1">IFERROR(B47/SUM(B46:B47),"0")</f>
        <v>0.41666666666666669</v>
      </c>
      <c r="D48" s="8" t="str">
        <f ca="1">TEXT(C48,"00%")</f>
        <v>42%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88
Stake Actual YTD 年度實際:    8</v>
      </c>
      <c r="C49" s="8">
        <f ca="1">INDIRECT(CONCATENATE($B$39,"$D$2"))</f>
        <v>88</v>
      </c>
      <c r="D49" s="8">
        <f ca="1">$G$39</f>
        <v>8</v>
      </c>
    </row>
    <row r="50" spans="1:4" ht="23.25">
      <c r="A50" s="8" t="s">
        <v>1410</v>
      </c>
      <c r="B50" s="59" t="str">
        <f ca="1">INDIRECT(CONCATENATE($B$39, "$B$1"))</f>
        <v>East Zone</v>
      </c>
    </row>
    <row r="51" spans="1:4">
      <c r="B51" s="57" t="str">
        <f ca="1">INDIRECT(CONCATENATE($B$39, "$B$2"))</f>
        <v>臺北東地帶</v>
      </c>
    </row>
    <row r="52" spans="1:4">
      <c r="B52" s="57" t="str">
        <f ca="1">INDIRECT(CONCATENATE($B$39, "$B$6"))</f>
        <v>East Stake</v>
      </c>
    </row>
    <row r="53" spans="1:4">
      <c r="B53" s="57" t="str">
        <f ca="1">INDIRECT(CONCATENATE($B$39, "$B$7"))</f>
        <v>臺北東支聯會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2014   58</v>
      </c>
    </row>
    <row r="57" spans="1:4">
      <c r="A57" s="8" t="str">
        <f ca="1">CONCATENATE("2015   ",SUMIF($G$15:$G$26,"&lt;&gt;#N/A",$G$15:$G$26))</f>
        <v>2015   58</v>
      </c>
    </row>
    <row r="58" spans="1:4">
      <c r="A58" s="8" t="str">
        <f ca="1">CONCATENATE("2016   ",SUMIF($G$27:$G$38,"&lt;&gt;#N/A",$G$27:$G$38))</f>
        <v>2016   8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Q28" sqref="Q28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1677</v>
      </c>
      <c r="B1" s="46" t="s">
        <v>1676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1414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701</v>
      </c>
      <c r="B10" s="23" t="s">
        <v>702</v>
      </c>
      <c r="C10" s="4" t="s">
        <v>727</v>
      </c>
      <c r="D10" s="4" t="s">
        <v>728</v>
      </c>
      <c r="E10" s="4" t="str">
        <f>CONCATENATE(YEAR,":",MONTH,":",WEEK,":",WEEKDAY,":",$A10)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703</v>
      </c>
      <c r="B11" s="23" t="s">
        <v>704</v>
      </c>
      <c r="C11" s="4" t="s">
        <v>729</v>
      </c>
      <c r="D11" s="4" t="s">
        <v>730</v>
      </c>
      <c r="E11" s="4" t="str">
        <f>CONCATENATE(YEAR,":",MONTH,":",WEEK,":",WEEKDAY,":",$A11)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705</v>
      </c>
      <c r="B12" s="23" t="s">
        <v>706</v>
      </c>
      <c r="C12" s="4" t="s">
        <v>731</v>
      </c>
      <c r="D12" s="4" t="s">
        <v>732</v>
      </c>
      <c r="E12" s="4" t="str">
        <f>CONCATENATE(YEAR,":",MONTH,":",WEEK,":",WEEKDAY,":",$A12)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707</v>
      </c>
      <c r="B13" s="23" t="s">
        <v>708</v>
      </c>
      <c r="C13" s="4" t="s">
        <v>733</v>
      </c>
      <c r="D13" s="4" t="s">
        <v>734</v>
      </c>
      <c r="E13" s="4" t="str">
        <f>CONCATENATE(YEAR,":",MONTH,":",WEEK,":",WEEKDAY,":",$A13)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9</v>
      </c>
      <c r="J14" s="12">
        <f t="shared" si="0"/>
        <v>13</v>
      </c>
      <c r="K14" s="12">
        <f t="shared" si="0"/>
        <v>0</v>
      </c>
      <c r="L14" s="12">
        <f t="shared" si="0"/>
        <v>0</v>
      </c>
      <c r="M14" s="12">
        <f t="shared" si="0"/>
        <v>1</v>
      </c>
      <c r="N14" s="12">
        <f t="shared" si="0"/>
        <v>23</v>
      </c>
      <c r="O14" s="12">
        <f t="shared" si="0"/>
        <v>7</v>
      </c>
      <c r="P14" s="12">
        <f t="shared" si="0"/>
        <v>23</v>
      </c>
      <c r="Q14" s="12">
        <f t="shared" si="0"/>
        <v>31</v>
      </c>
      <c r="R14" s="12">
        <f t="shared" si="0"/>
        <v>14</v>
      </c>
      <c r="S14" s="12">
        <f t="shared" si="0"/>
        <v>2</v>
      </c>
      <c r="T14" s="12">
        <f t="shared" si="0"/>
        <v>19</v>
      </c>
      <c r="U14" s="12">
        <f t="shared" si="0"/>
        <v>7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2016:2:1:7:SONGSHAN</v>
      </c>
      <c r="F17" s="14">
        <f>MATCH($E17,REPORT_DATA_BY_DISTRICT!$A:$A, 0)</f>
        <v>103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12</v>
      </c>
      <c r="J17" s="11">
        <f>IFERROR(INDEX(REPORT_DATA_BY_DISTRICT!$A:$AH,$F17,MATCH(J$8,REPORT_DATA_BY_DISTRICT!$A$1:$AH$1,0)), "")</f>
        <v>14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26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30</v>
      </c>
      <c r="Q17" s="11">
        <f>IFERROR(INDEX(REPORT_DATA_BY_DISTRICT!$A:$AH,$F17,MATCH(Q$8,REPORT_DATA_BY_DISTRICT!$A$1:$AH$1,0)), "")</f>
        <v>39</v>
      </c>
      <c r="R17" s="11">
        <f>IFERROR(INDEX(REPORT_DATA_BY_DISTRICT!$A:$AH,$F17,MATCH(R$8,REPORT_DATA_BY_DISTRICT!$A$1:$AH$1,0)), "")</f>
        <v>19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1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2016:2:2:7:SONGSHAN</v>
      </c>
      <c r="F18" s="14">
        <f>MATCH($E18,REPORT_DATA_BY_DISTRICT!$A:$A, 0)</f>
        <v>133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13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7</v>
      </c>
      <c r="P18" s="11">
        <f>IFERROR(INDEX(REPORT_DATA_BY_DISTRICT!$A:$AH,$F18,MATCH(P$8,REPORT_DATA_BY_DISTRICT!$A$1:$AH$1,0)), "")</f>
        <v>23</v>
      </c>
      <c r="Q18" s="11">
        <f>IFERROR(INDEX(REPORT_DATA_BY_DISTRICT!$A:$AH,$F18,MATCH(Q$8,REPORT_DATA_BY_DISTRICT!$A$1:$AH$1,0)), "")</f>
        <v>31</v>
      </c>
      <c r="R18" s="11">
        <f>IFERROR(INDEX(REPORT_DATA_BY_DISTRICT!$A:$AH,$F18,MATCH(R$8,REPORT_DATA_BY_DISTRICT!$A$1:$AH$1,0)), "")</f>
        <v>14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19</v>
      </c>
      <c r="U18" s="11">
        <f>IFERROR(INDEX(REPORT_DATA_BY_DISTRICT!$A:$AH,$F18,MATCH(U$8,REPORT_DATA_BY_DISTRICT!$A$1:$AH$1,0)), "")</f>
        <v>7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2016:2:3:7:SONGSHAN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2016:2:4:7:SONGSHAN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2016:2:5:7:SONGSHAN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21</v>
      </c>
      <c r="J22" s="19">
        <f>SUM(J17:J21)</f>
        <v>27</v>
      </c>
      <c r="K22" s="19">
        <f t="shared" si="1"/>
        <v>0</v>
      </c>
      <c r="L22" s="19">
        <f t="shared" si="1"/>
        <v>1</v>
      </c>
      <c r="M22" s="19">
        <f t="shared" si="1"/>
        <v>1</v>
      </c>
      <c r="N22" s="19">
        <f t="shared" si="1"/>
        <v>49</v>
      </c>
      <c r="O22" s="19">
        <f t="shared" si="1"/>
        <v>11</v>
      </c>
      <c r="P22" s="19">
        <f t="shared" si="1"/>
        <v>53</v>
      </c>
      <c r="Q22" s="19">
        <f t="shared" si="1"/>
        <v>70</v>
      </c>
      <c r="R22" s="19">
        <f t="shared" si="1"/>
        <v>33</v>
      </c>
      <c r="S22" s="19">
        <f t="shared" si="1"/>
        <v>2</v>
      </c>
      <c r="T22" s="19">
        <f t="shared" si="1"/>
        <v>34</v>
      </c>
      <c r="U22" s="19">
        <f t="shared" si="1"/>
        <v>8</v>
      </c>
      <c r="V22" s="19">
        <f t="shared" si="1"/>
        <v>1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823" priority="31" operator="lessThan">
      <formula>0.5</formula>
    </cfRule>
    <cfRule type="cellIs" dxfId="1822" priority="32" operator="greaterThan">
      <formula>0.5</formula>
    </cfRule>
  </conditionalFormatting>
  <conditionalFormatting sqref="N10:N11">
    <cfRule type="cellIs" dxfId="1821" priority="29" operator="lessThan">
      <formula>4.5</formula>
    </cfRule>
    <cfRule type="cellIs" dxfId="1820" priority="30" operator="greaterThan">
      <formula>5.5</formula>
    </cfRule>
  </conditionalFormatting>
  <conditionalFormatting sqref="O10:O11">
    <cfRule type="cellIs" dxfId="1819" priority="27" operator="lessThan">
      <formula>1.5</formula>
    </cfRule>
    <cfRule type="cellIs" dxfId="1818" priority="28" operator="greaterThan">
      <formula>2.5</formula>
    </cfRule>
  </conditionalFormatting>
  <conditionalFormatting sqref="P10:P11">
    <cfRule type="cellIs" dxfId="1817" priority="25" operator="lessThan">
      <formula>4.5</formula>
    </cfRule>
    <cfRule type="cellIs" dxfId="1816" priority="26" operator="greaterThan">
      <formula>7.5</formula>
    </cfRule>
  </conditionalFormatting>
  <conditionalFormatting sqref="R10:S11">
    <cfRule type="cellIs" dxfId="1815" priority="23" operator="lessThan">
      <formula>2.5</formula>
    </cfRule>
    <cfRule type="cellIs" dxfId="1814" priority="24" operator="greaterThan">
      <formula>4.5</formula>
    </cfRule>
  </conditionalFormatting>
  <conditionalFormatting sqref="T10:T11">
    <cfRule type="cellIs" dxfId="1813" priority="21" operator="lessThan">
      <formula>2.5</formula>
    </cfRule>
    <cfRule type="cellIs" dxfId="1812" priority="22" operator="greaterThan">
      <formula>4.5</formula>
    </cfRule>
  </conditionalFormatting>
  <conditionalFormatting sqref="U10:U11">
    <cfRule type="cellIs" dxfId="1811" priority="20" operator="greaterThan">
      <formula>1.5</formula>
    </cfRule>
  </conditionalFormatting>
  <conditionalFormatting sqref="L10:V11">
    <cfRule type="expression" dxfId="1810" priority="17">
      <formula>L10=""</formula>
    </cfRule>
  </conditionalFormatting>
  <conditionalFormatting sqref="S10:S11">
    <cfRule type="cellIs" dxfId="1809" priority="18" operator="greaterThan">
      <formula>0.5</formula>
    </cfRule>
    <cfRule type="cellIs" dxfId="1808" priority="19" operator="lessThan">
      <formula>0.5</formula>
    </cfRule>
  </conditionalFormatting>
  <conditionalFormatting sqref="L12:M13">
    <cfRule type="cellIs" dxfId="1807" priority="15" operator="lessThan">
      <formula>0.5</formula>
    </cfRule>
    <cfRule type="cellIs" dxfId="1806" priority="16" operator="greaterThan">
      <formula>0.5</formula>
    </cfRule>
  </conditionalFormatting>
  <conditionalFormatting sqref="N12:N13">
    <cfRule type="cellIs" dxfId="1805" priority="13" operator="lessThan">
      <formula>4.5</formula>
    </cfRule>
    <cfRule type="cellIs" dxfId="1804" priority="14" operator="greaterThan">
      <formula>5.5</formula>
    </cfRule>
  </conditionalFormatting>
  <conditionalFormatting sqref="O12:O13">
    <cfRule type="cellIs" dxfId="1803" priority="11" operator="lessThan">
      <formula>1.5</formula>
    </cfRule>
    <cfRule type="cellIs" dxfId="1802" priority="12" operator="greaterThan">
      <formula>2.5</formula>
    </cfRule>
  </conditionalFormatting>
  <conditionalFormatting sqref="P12:P13">
    <cfRule type="cellIs" dxfId="1801" priority="9" operator="lessThan">
      <formula>4.5</formula>
    </cfRule>
    <cfRule type="cellIs" dxfId="1800" priority="10" operator="greaterThan">
      <formula>7.5</formula>
    </cfRule>
  </conditionalFormatting>
  <conditionalFormatting sqref="R12:S13">
    <cfRule type="cellIs" dxfId="1799" priority="7" operator="lessThan">
      <formula>2.5</formula>
    </cfRule>
    <cfRule type="cellIs" dxfId="1798" priority="8" operator="greaterThan">
      <formula>4.5</formula>
    </cfRule>
  </conditionalFormatting>
  <conditionalFormatting sqref="T12:T13">
    <cfRule type="cellIs" dxfId="1797" priority="5" operator="lessThan">
      <formula>2.5</formula>
    </cfRule>
    <cfRule type="cellIs" dxfId="1796" priority="6" operator="greaterThan">
      <formula>4.5</formula>
    </cfRule>
  </conditionalFormatting>
  <conditionalFormatting sqref="U12:U13">
    <cfRule type="cellIs" dxfId="1795" priority="4" operator="greaterThan">
      <formula>1.5</formula>
    </cfRule>
  </conditionalFormatting>
  <conditionalFormatting sqref="L12:V13">
    <cfRule type="expression" dxfId="1794" priority="1">
      <formula>L12=""</formula>
    </cfRule>
  </conditionalFormatting>
  <conditionalFormatting sqref="S12:S13">
    <cfRule type="cellIs" dxfId="1793" priority="2" operator="greaterThan">
      <formula>0.5</formula>
    </cfRule>
    <cfRule type="cellIs" dxfId="1792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zoomScaleSheetLayoutView="115" workbookViewId="0">
      <selection activeCell="G12" sqref="G12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1679</v>
      </c>
      <c r="B1" s="46" t="s">
        <v>1678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1414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$L$20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709</v>
      </c>
      <c r="B10" s="23" t="s">
        <v>710</v>
      </c>
      <c r="C10" s="4" t="s">
        <v>735</v>
      </c>
      <c r="D10" s="4" t="s">
        <v>736</v>
      </c>
      <c r="E10" s="4" t="str">
        <f>CONCATENATE(YEAR,":",MONTH,":",WEEK,":",WEEKDAY,":",$A10)</f>
        <v>2016:2:2:7:JILONG_A_E</v>
      </c>
      <c r="F10" s="4">
        <f>MATCH($E10,REPORT_DATA_BY_COMP!$A:$A,0)</f>
        <v>407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6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711</v>
      </c>
      <c r="B11" s="23" t="s">
        <v>712</v>
      </c>
      <c r="C11" s="4" t="s">
        <v>737</v>
      </c>
      <c r="D11" s="4" t="s">
        <v>738</v>
      </c>
      <c r="E11" s="4" t="str">
        <f>CONCATENATE(YEAR,":",MONTH,":",WEEK,":",WEEKDAY,":",$A11)</f>
        <v>2016:2:2:7:JILONG_B_E</v>
      </c>
      <c r="F11" s="4">
        <f>MATCH($E11,REPORT_DATA_BY_COMP!$A:$A,0)</f>
        <v>408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4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0</v>
      </c>
      <c r="H12" s="12">
        <f>SUM(H10:H11)</f>
        <v>1</v>
      </c>
      <c r="I12" s="12">
        <f>SUM(I10:I11)</f>
        <v>1</v>
      </c>
      <c r="J12" s="12">
        <f>SUM(J10:J11)</f>
        <v>10</v>
      </c>
      <c r="K12" s="12">
        <f>SUM(K10:K11)</f>
        <v>1</v>
      </c>
      <c r="L12" s="12">
        <f>SUM(L10:L11)</f>
        <v>0</v>
      </c>
      <c r="M12" s="12">
        <f>SUM(M10:M11)</f>
        <v>0</v>
      </c>
      <c r="N12" s="12">
        <f>SUM(N10:N11)</f>
        <v>12</v>
      </c>
      <c r="O12" s="12">
        <f>SUM(O10:O11)</f>
        <v>6</v>
      </c>
      <c r="P12" s="12">
        <f>SUM(P10:P11)</f>
        <v>10</v>
      </c>
      <c r="Q12" s="12">
        <f>SUM(Q10:Q11)</f>
        <v>10</v>
      </c>
      <c r="R12" s="12">
        <f>SUM(R10:R11)</f>
        <v>5</v>
      </c>
      <c r="S12" s="12">
        <f>SUM(S10:S11)</f>
        <v>0</v>
      </c>
      <c r="T12" s="12">
        <f>SUM(T10:T11)</f>
        <v>14</v>
      </c>
      <c r="U12" s="12">
        <f>SUM(U10:U11)</f>
        <v>6</v>
      </c>
      <c r="V12" s="12">
        <f>SUM(V10:V11)</f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2016:2:1:7:JILONG</v>
      </c>
      <c r="F15" s="14">
        <f>MATCH($E15,REPORT_DATA_BY_DISTRICT!$A:$A, 0)</f>
        <v>97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1</v>
      </c>
      <c r="J15" s="11">
        <f>IFERROR(INDEX(REPORT_DATA_BY_DISTRICT!$A:$AH,$F15,MATCH(J$8,REPORT_DATA_BY_DISTRICT!$A$1:$AH$1,0)), "")</f>
        <v>11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13</v>
      </c>
      <c r="O15" s="11">
        <f>IFERROR(INDEX(REPORT_DATA_BY_DISTRICT!$A:$AH,$F15,MATCH(O$8,REPORT_DATA_BY_DISTRICT!$A$1:$AH$1,0)), "")</f>
        <v>9</v>
      </c>
      <c r="P15" s="11">
        <f>IFERROR(INDEX(REPORT_DATA_BY_DISTRICT!$A:$AH,$F15,MATCH(P$8,REPORT_DATA_BY_DISTRICT!$A$1:$AH$1,0)), "")</f>
        <v>13</v>
      </c>
      <c r="Q15" s="11">
        <f>IFERROR(INDEX(REPORT_DATA_BY_DISTRICT!$A:$AH,$F15,MATCH(Q$8,REPORT_DATA_BY_DISTRICT!$A$1:$AH$1,0)), "")</f>
        <v>11</v>
      </c>
      <c r="R15" s="11">
        <f>IFERROR(INDEX(REPORT_DATA_BY_DISTRICT!$A:$AH,$F15,MATCH(R$8,REPORT_DATA_BY_DISTRICT!$A$1:$AH$1,0)), "")</f>
        <v>8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15</v>
      </c>
      <c r="U15" s="11">
        <f>IFERROR(INDEX(REPORT_DATA_BY_DISTRICT!$A:$AH,$F15,MATCH(U$8,REPORT_DATA_BY_DISTRICT!$A$1:$AH$1,0)), "")</f>
        <v>7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2016:2:2:7:JILONG</v>
      </c>
      <c r="F16" s="14">
        <f>MATCH($E16,REPORT_DATA_BY_DISTRICT!$A:$A, 0)</f>
        <v>127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1</v>
      </c>
      <c r="J16" s="11">
        <f>IFERROR(INDEX(REPORT_DATA_BY_DISTRICT!$A:$AH,$F16,MATCH(J$8,REPORT_DATA_BY_DISTRICT!$A$1:$AH$1,0)), "")</f>
        <v>10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12</v>
      </c>
      <c r="O16" s="11">
        <f>IFERROR(INDEX(REPORT_DATA_BY_DISTRICT!$A:$AH,$F16,MATCH(O$8,REPORT_DATA_BY_DISTRICT!$A$1:$AH$1,0)), "")</f>
        <v>6</v>
      </c>
      <c r="P16" s="11">
        <f>IFERROR(INDEX(REPORT_DATA_BY_DISTRICT!$A:$AH,$F16,MATCH(P$8,REPORT_DATA_BY_DISTRICT!$A$1:$AH$1,0)), "")</f>
        <v>10</v>
      </c>
      <c r="Q16" s="11">
        <f>IFERROR(INDEX(REPORT_DATA_BY_DISTRICT!$A:$AH,$F16,MATCH(Q$8,REPORT_DATA_BY_DISTRICT!$A$1:$AH$1,0)), "")</f>
        <v>10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14</v>
      </c>
      <c r="U16" s="11">
        <f>IFERROR(INDEX(REPORT_DATA_BY_DISTRICT!$A:$AH,$F16,MATCH(U$8,REPORT_DATA_BY_DISTRICT!$A$1:$AH$1,0)), "")</f>
        <v>6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2016:2:3:7:JILONG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2016:2:4:7:JILONG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2016:2:5:7:JILONG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0">SUM(H15:H19)</f>
        <v>2</v>
      </c>
      <c r="I20" s="19">
        <f t="shared" si="0"/>
        <v>2</v>
      </c>
      <c r="J20" s="19">
        <f>SUM(J15:J19)</f>
        <v>21</v>
      </c>
      <c r="K20" s="19">
        <f t="shared" si="0"/>
        <v>1</v>
      </c>
      <c r="L20" s="19">
        <f t="shared" si="0"/>
        <v>0</v>
      </c>
      <c r="M20" s="19">
        <f t="shared" si="0"/>
        <v>0</v>
      </c>
      <c r="N20" s="19">
        <f t="shared" si="0"/>
        <v>25</v>
      </c>
      <c r="O20" s="19">
        <f t="shared" si="0"/>
        <v>15</v>
      </c>
      <c r="P20" s="19">
        <f t="shared" si="0"/>
        <v>23</v>
      </c>
      <c r="Q20" s="19">
        <f t="shared" si="0"/>
        <v>21</v>
      </c>
      <c r="R20" s="19">
        <f t="shared" si="0"/>
        <v>13</v>
      </c>
      <c r="S20" s="19">
        <f t="shared" si="0"/>
        <v>0</v>
      </c>
      <c r="T20" s="19">
        <f t="shared" si="0"/>
        <v>29</v>
      </c>
      <c r="U20" s="19">
        <f t="shared" si="0"/>
        <v>13</v>
      </c>
      <c r="V20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791" priority="31" operator="lessThan">
      <formula>0.5</formula>
    </cfRule>
    <cfRule type="cellIs" dxfId="1790" priority="32" operator="greaterThan">
      <formula>0.5</formula>
    </cfRule>
  </conditionalFormatting>
  <conditionalFormatting sqref="N10:N11">
    <cfRule type="cellIs" dxfId="1789" priority="29" operator="lessThan">
      <formula>4.5</formula>
    </cfRule>
    <cfRule type="cellIs" dxfId="1788" priority="30" operator="greaterThan">
      <formula>5.5</formula>
    </cfRule>
  </conditionalFormatting>
  <conditionalFormatting sqref="O10:O11">
    <cfRule type="cellIs" dxfId="1787" priority="27" operator="lessThan">
      <formula>1.5</formula>
    </cfRule>
    <cfRule type="cellIs" dxfId="1786" priority="28" operator="greaterThan">
      <formula>2.5</formula>
    </cfRule>
  </conditionalFormatting>
  <conditionalFormatting sqref="P10:P11">
    <cfRule type="cellIs" dxfId="1785" priority="25" operator="lessThan">
      <formula>4.5</formula>
    </cfRule>
    <cfRule type="cellIs" dxfId="1784" priority="26" operator="greaterThan">
      <formula>7.5</formula>
    </cfRule>
  </conditionalFormatting>
  <conditionalFormatting sqref="R10:S11">
    <cfRule type="cellIs" dxfId="1783" priority="23" operator="lessThan">
      <formula>2.5</formula>
    </cfRule>
    <cfRule type="cellIs" dxfId="1782" priority="24" operator="greaterThan">
      <formula>4.5</formula>
    </cfRule>
  </conditionalFormatting>
  <conditionalFormatting sqref="T10:T11">
    <cfRule type="cellIs" dxfId="1781" priority="21" operator="lessThan">
      <formula>2.5</formula>
    </cfRule>
    <cfRule type="cellIs" dxfId="1780" priority="22" operator="greaterThan">
      <formula>4.5</formula>
    </cfRule>
  </conditionalFormatting>
  <conditionalFormatting sqref="U10:U11">
    <cfRule type="cellIs" dxfId="1779" priority="20" operator="greaterThan">
      <formula>1.5</formula>
    </cfRule>
  </conditionalFormatting>
  <conditionalFormatting sqref="L10:V11">
    <cfRule type="expression" dxfId="1778" priority="17">
      <formula>L10=""</formula>
    </cfRule>
  </conditionalFormatting>
  <conditionalFormatting sqref="S10:S11">
    <cfRule type="cellIs" dxfId="1777" priority="18" operator="greaterThan">
      <formula>0.5</formula>
    </cfRule>
    <cfRule type="cellIs" dxfId="1776" priority="19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G13" sqref="G13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1681</v>
      </c>
      <c r="B1" s="46" t="s">
        <v>1680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1414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713</v>
      </c>
      <c r="B10" s="23" t="s">
        <v>714</v>
      </c>
      <c r="C10" s="4" t="s">
        <v>739</v>
      </c>
      <c r="D10" s="4" t="s">
        <v>740</v>
      </c>
      <c r="E10" s="4" t="str">
        <f>CONCATENATE(YEAR,":",MONTH,":",WEEK,":",WEEKDAY,":",$A10)</f>
        <v>2016:2:2:7:XIZHI_A_E</v>
      </c>
      <c r="F10" s="4">
        <f>MATCH($E10,REPORT_DATA_BY_COMP!$A:$A,0)</f>
        <v>467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715</v>
      </c>
      <c r="B11" s="23" t="s">
        <v>716</v>
      </c>
      <c r="C11" s="4" t="s">
        <v>741</v>
      </c>
      <c r="D11" s="4" t="s">
        <v>742</v>
      </c>
      <c r="E11" s="4" t="str">
        <f>CONCATENATE(YEAR,":",MONTH,":",WEEK,":",WEEKDAY,":",$A11)</f>
        <v>2016:2:2:7:XIZHI_B_E</v>
      </c>
      <c r="F11" s="4">
        <f>MATCH($E11,REPORT_DATA_BY_COMP!$A:$A,0)</f>
        <v>468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717</v>
      </c>
      <c r="B12" s="23" t="s">
        <v>718</v>
      </c>
      <c r="C12" s="4" t="s">
        <v>743</v>
      </c>
      <c r="D12" s="4" t="s">
        <v>744</v>
      </c>
      <c r="E12" s="4" t="str">
        <f>CONCATENATE(YEAR,":",MONTH,":",WEEK,":",WEEKDAY,":",$A12)</f>
        <v>2016:2:2:7:XIZHI_S</v>
      </c>
      <c r="F12" s="4">
        <f>MATCH($E12,REPORT_DATA_BY_COMP!$A:$A,0)</f>
        <v>469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0</v>
      </c>
      <c r="H13" s="12">
        <f>SUM(H10:H12)</f>
        <v>1</v>
      </c>
      <c r="I13" s="12">
        <f>SUM(I10:I12)</f>
        <v>2</v>
      </c>
      <c r="J13" s="12">
        <f>SUM(J10:J12)</f>
        <v>5</v>
      </c>
      <c r="K13" s="12">
        <f>SUM(K10:K12)</f>
        <v>1</v>
      </c>
      <c r="L13" s="12">
        <f>SUM(L10:L12)</f>
        <v>0</v>
      </c>
      <c r="M13" s="12">
        <f>SUM(M10:M12)</f>
        <v>0</v>
      </c>
      <c r="N13" s="12">
        <f>SUM(N10:N12)</f>
        <v>15</v>
      </c>
      <c r="O13" s="12">
        <f>SUM(O10:O12)</f>
        <v>3</v>
      </c>
      <c r="P13" s="12">
        <f>SUM(P10:P12)</f>
        <v>14</v>
      </c>
      <c r="Q13" s="12">
        <f>SUM(Q10:Q12)</f>
        <v>41</v>
      </c>
      <c r="R13" s="12">
        <f>SUM(R10:R12)</f>
        <v>13</v>
      </c>
      <c r="S13" s="12">
        <f>SUM(S10:S12)</f>
        <v>0</v>
      </c>
      <c r="T13" s="12">
        <f>SUM(T10:T12)</f>
        <v>7</v>
      </c>
      <c r="U13" s="12">
        <f>SUM(U10:U12)</f>
        <v>3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2016:2:1:7:XIZHI</v>
      </c>
      <c r="F16" s="14">
        <f>MATCH($E16,REPORT_DATA_BY_DISTRICT!$A:$A, 0)</f>
        <v>115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3</v>
      </c>
      <c r="J16" s="11">
        <f>IFERROR(INDEX(REPORT_DATA_BY_DISTRICT!$A:$AH,$F16,MATCH(J$8,REPORT_DATA_BY_DISTRICT!$A$1:$AH$1,0)), "")</f>
        <v>8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13</v>
      </c>
      <c r="O16" s="11">
        <f>IFERROR(INDEX(REPORT_DATA_BY_DISTRICT!$A:$AH,$F16,MATCH(O$8,REPORT_DATA_BY_DISTRICT!$A$1:$AH$1,0)), "")</f>
        <v>4</v>
      </c>
      <c r="P16" s="11">
        <f>IFERROR(INDEX(REPORT_DATA_BY_DISTRICT!$A:$AH,$F16,MATCH(P$8,REPORT_DATA_BY_DISTRICT!$A$1:$AH$1,0)), "")</f>
        <v>18</v>
      </c>
      <c r="Q16" s="11">
        <f>IFERROR(INDEX(REPORT_DATA_BY_DISTRICT!$A:$AH,$F16,MATCH(Q$8,REPORT_DATA_BY_DISTRICT!$A$1:$AH$1,0)), "")</f>
        <v>57</v>
      </c>
      <c r="R16" s="11">
        <f>IFERROR(INDEX(REPORT_DATA_BY_DISTRICT!$A:$AH,$F16,MATCH(R$8,REPORT_DATA_BY_DISTRICT!$A$1:$AH$1,0)), "")</f>
        <v>18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8</v>
      </c>
      <c r="U16" s="11">
        <f>IFERROR(INDEX(REPORT_DATA_BY_DISTRICT!$A:$AH,$F16,MATCH(U$8,REPORT_DATA_BY_DISTRICT!$A$1:$AH$1,0)), "")</f>
        <v>0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2016:2:2:7:XIZHI</v>
      </c>
      <c r="F17" s="14">
        <f>MATCH($E17,REPORT_DATA_BY_DISTRICT!$A:$A, 0)</f>
        <v>145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15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14</v>
      </c>
      <c r="Q17" s="11">
        <f>IFERROR(INDEX(REPORT_DATA_BY_DISTRICT!$A:$AH,$F17,MATCH(Q$8,REPORT_DATA_BY_DISTRICT!$A$1:$AH$1,0)), "")</f>
        <v>41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7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2016:2:3:7:XIZHI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2016:2:4:7:XIZHI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2016:2:5:7:XIZHI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0">SUM(H16:H20)</f>
        <v>1</v>
      </c>
      <c r="I21" s="19">
        <f t="shared" si="0"/>
        <v>5</v>
      </c>
      <c r="J21" s="19">
        <f>SUM(J16:J20)</f>
        <v>13</v>
      </c>
      <c r="K21" s="19">
        <f t="shared" si="0"/>
        <v>1</v>
      </c>
      <c r="L21" s="19">
        <f t="shared" si="0"/>
        <v>0</v>
      </c>
      <c r="M21" s="19">
        <f t="shared" si="0"/>
        <v>0</v>
      </c>
      <c r="N21" s="19">
        <f t="shared" si="0"/>
        <v>28</v>
      </c>
      <c r="O21" s="19">
        <f t="shared" si="0"/>
        <v>7</v>
      </c>
      <c r="P21" s="19">
        <f t="shared" si="0"/>
        <v>32</v>
      </c>
      <c r="Q21" s="19">
        <f t="shared" si="0"/>
        <v>98</v>
      </c>
      <c r="R21" s="19">
        <f t="shared" si="0"/>
        <v>31</v>
      </c>
      <c r="S21" s="19">
        <f t="shared" si="0"/>
        <v>0</v>
      </c>
      <c r="T21" s="19">
        <f t="shared" si="0"/>
        <v>15</v>
      </c>
      <c r="U21" s="19">
        <f t="shared" si="0"/>
        <v>3</v>
      </c>
      <c r="V21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775" priority="31" operator="lessThan">
      <formula>0.5</formula>
    </cfRule>
    <cfRule type="cellIs" dxfId="1774" priority="32" operator="greaterThan">
      <formula>0.5</formula>
    </cfRule>
  </conditionalFormatting>
  <conditionalFormatting sqref="N10:N11">
    <cfRule type="cellIs" dxfId="1773" priority="29" operator="lessThan">
      <formula>4.5</formula>
    </cfRule>
    <cfRule type="cellIs" dxfId="1772" priority="30" operator="greaterThan">
      <formula>5.5</formula>
    </cfRule>
  </conditionalFormatting>
  <conditionalFormatting sqref="O10:O11">
    <cfRule type="cellIs" dxfId="1771" priority="27" operator="lessThan">
      <formula>1.5</formula>
    </cfRule>
    <cfRule type="cellIs" dxfId="1770" priority="28" operator="greaterThan">
      <formula>2.5</formula>
    </cfRule>
  </conditionalFormatting>
  <conditionalFormatting sqref="P10:P11">
    <cfRule type="cellIs" dxfId="1769" priority="25" operator="lessThan">
      <formula>4.5</formula>
    </cfRule>
    <cfRule type="cellIs" dxfId="1768" priority="26" operator="greaterThan">
      <formula>7.5</formula>
    </cfRule>
  </conditionalFormatting>
  <conditionalFormatting sqref="R10:S11">
    <cfRule type="cellIs" dxfId="1767" priority="23" operator="lessThan">
      <formula>2.5</formula>
    </cfRule>
    <cfRule type="cellIs" dxfId="1766" priority="24" operator="greaterThan">
      <formula>4.5</formula>
    </cfRule>
  </conditionalFormatting>
  <conditionalFormatting sqref="T10:T11">
    <cfRule type="cellIs" dxfId="1765" priority="21" operator="lessThan">
      <formula>2.5</formula>
    </cfRule>
    <cfRule type="cellIs" dxfId="1764" priority="22" operator="greaterThan">
      <formula>4.5</formula>
    </cfRule>
  </conditionalFormatting>
  <conditionalFormatting sqref="U10:U11">
    <cfRule type="cellIs" dxfId="1763" priority="20" operator="greaterThan">
      <formula>1.5</formula>
    </cfRule>
  </conditionalFormatting>
  <conditionalFormatting sqref="L10:V11">
    <cfRule type="expression" dxfId="1762" priority="17">
      <formula>L10=""</formula>
    </cfRule>
  </conditionalFormatting>
  <conditionalFormatting sqref="S10:S11">
    <cfRule type="cellIs" dxfId="1761" priority="18" operator="greaterThan">
      <formula>0.5</formula>
    </cfRule>
    <cfRule type="cellIs" dxfId="1760" priority="19" operator="lessThan">
      <formula>0.5</formula>
    </cfRule>
  </conditionalFormatting>
  <conditionalFormatting sqref="L12:M12">
    <cfRule type="cellIs" dxfId="1759" priority="15" operator="lessThan">
      <formula>0.5</formula>
    </cfRule>
    <cfRule type="cellIs" dxfId="1758" priority="16" operator="greaterThan">
      <formula>0.5</formula>
    </cfRule>
  </conditionalFormatting>
  <conditionalFormatting sqref="N12">
    <cfRule type="cellIs" dxfId="1757" priority="13" operator="lessThan">
      <formula>4.5</formula>
    </cfRule>
    <cfRule type="cellIs" dxfId="1756" priority="14" operator="greaterThan">
      <formula>5.5</formula>
    </cfRule>
  </conditionalFormatting>
  <conditionalFormatting sqref="O12">
    <cfRule type="cellIs" dxfId="1755" priority="11" operator="lessThan">
      <formula>1.5</formula>
    </cfRule>
    <cfRule type="cellIs" dxfId="1754" priority="12" operator="greaterThan">
      <formula>2.5</formula>
    </cfRule>
  </conditionalFormatting>
  <conditionalFormatting sqref="P12">
    <cfRule type="cellIs" dxfId="1753" priority="9" operator="lessThan">
      <formula>4.5</formula>
    </cfRule>
    <cfRule type="cellIs" dxfId="1752" priority="10" operator="greaterThan">
      <formula>7.5</formula>
    </cfRule>
  </conditionalFormatting>
  <conditionalFormatting sqref="R12:S12">
    <cfRule type="cellIs" dxfId="1751" priority="7" operator="lessThan">
      <formula>2.5</formula>
    </cfRule>
    <cfRule type="cellIs" dxfId="1750" priority="8" operator="greaterThan">
      <formula>4.5</formula>
    </cfRule>
  </conditionalFormatting>
  <conditionalFormatting sqref="T12">
    <cfRule type="cellIs" dxfId="1749" priority="5" operator="lessThan">
      <formula>2.5</formula>
    </cfRule>
    <cfRule type="cellIs" dxfId="1748" priority="6" operator="greaterThan">
      <formula>4.5</formula>
    </cfRule>
  </conditionalFormatting>
  <conditionalFormatting sqref="U12">
    <cfRule type="cellIs" dxfId="1747" priority="4" operator="greaterThan">
      <formula>1.5</formula>
    </cfRule>
  </conditionalFormatting>
  <conditionalFormatting sqref="L12:V12">
    <cfRule type="expression" dxfId="1746" priority="1">
      <formula>L12=""</formula>
    </cfRule>
  </conditionalFormatting>
  <conditionalFormatting sqref="S12">
    <cfRule type="cellIs" dxfId="1745" priority="2" operator="greaterThan">
      <formula>0.5</formula>
    </cfRule>
    <cfRule type="cellIs" dxfId="174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G14" sqref="G1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1683</v>
      </c>
      <c r="B1" s="46" t="s">
        <v>1682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1414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719</v>
      </c>
      <c r="B10" s="23" t="s">
        <v>720</v>
      </c>
      <c r="C10" s="4" t="s">
        <v>745</v>
      </c>
      <c r="D10" s="4" t="s">
        <v>746</v>
      </c>
      <c r="E10" s="4" t="str">
        <f>CONCATENATE(YEAR,":",MONTH,":",WEEK,":",WEEKDAY,":",$A10)</f>
        <v>2016:2:2:7:YILAN_E</v>
      </c>
      <c r="F10" s="4">
        <f>MATCH($E10,REPORT_DATA_BY_COMP!$A:$A,0)</f>
        <v>470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19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0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721</v>
      </c>
      <c r="B11" s="23" t="s">
        <v>722</v>
      </c>
      <c r="C11" s="4" t="s">
        <v>747</v>
      </c>
      <c r="D11" s="4" t="s">
        <v>748</v>
      </c>
      <c r="E11" s="4" t="str">
        <f>CONCATENATE(YEAR,":",MONTH,":",WEEK,":",WEEKDAY,":",$A11)</f>
        <v>2016:2:2:7:YILAN_S</v>
      </c>
      <c r="F11" s="4">
        <f>MATCH($E11,REPORT_DATA_BY_COMP!$A:$A,0)</f>
        <v>471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13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723</v>
      </c>
      <c r="B12" s="23" t="s">
        <v>724</v>
      </c>
      <c r="C12" s="4" t="s">
        <v>749</v>
      </c>
      <c r="D12" s="4" t="s">
        <v>750</v>
      </c>
      <c r="E12" s="4" t="str">
        <f>CONCATENATE(YEAR,":",MONTH,":",WEEK,":",WEEKDAY,":",$A12)</f>
        <v>2016:2:2:7:LUODONG_A_E</v>
      </c>
      <c r="F12" s="4">
        <f>MATCH($E12,REPORT_DATA_BY_COMP!$A:$A,0)</f>
        <v>412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725</v>
      </c>
      <c r="B13" s="23" t="s">
        <v>726</v>
      </c>
      <c r="C13" s="4" t="s">
        <v>751</v>
      </c>
      <c r="D13" s="4" t="s">
        <v>752</v>
      </c>
      <c r="E13" s="4" t="str">
        <f>CONCATENATE(YEAR,":",MONTH,":",WEEK,":",WEEKDAY,":",$A13)</f>
        <v>2016:2:2:7:LUODONG_B_E</v>
      </c>
      <c r="F13" s="4">
        <f>MATCH($E13,REPORT_DATA_BY_COMP!$A:$A,0)</f>
        <v>413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12</v>
      </c>
      <c r="R13" s="11">
        <f>IFERROR(INDEX(REPORT_DATA_BY_COMP!$A:$AH,$F13,MATCH(R$8,REPORT_DATA_BY_COMP!$A$1:$AH$1,0)), "")</f>
        <v>4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6</v>
      </c>
      <c r="K14" s="12">
        <f t="shared" si="0"/>
        <v>0</v>
      </c>
      <c r="L14" s="12">
        <f t="shared" si="0"/>
        <v>1</v>
      </c>
      <c r="M14" s="12">
        <f t="shared" si="0"/>
        <v>1</v>
      </c>
      <c r="N14" s="12">
        <f t="shared" si="0"/>
        <v>13</v>
      </c>
      <c r="O14" s="12">
        <f t="shared" si="0"/>
        <v>5</v>
      </c>
      <c r="P14" s="12">
        <f t="shared" si="0"/>
        <v>10</v>
      </c>
      <c r="Q14" s="12">
        <f t="shared" si="0"/>
        <v>53</v>
      </c>
      <c r="R14" s="12">
        <f t="shared" si="0"/>
        <v>15</v>
      </c>
      <c r="S14" s="12">
        <f t="shared" si="0"/>
        <v>0</v>
      </c>
      <c r="T14" s="12">
        <f t="shared" si="0"/>
        <v>9</v>
      </c>
      <c r="U14" s="12">
        <f t="shared" si="0"/>
        <v>1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2016:2:1:7:YILAN</v>
      </c>
      <c r="F17" s="14">
        <f>MATCH($E17,REPORT_DATA_BY_DISTRICT!$A:$A, 0)</f>
        <v>116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31</v>
      </c>
      <c r="Q17" s="11">
        <f>IFERROR(INDEX(REPORT_DATA_BY_DISTRICT!$A:$AH,$F17,MATCH(Q$8,REPORT_DATA_BY_DISTRICT!$A$1:$AH$1,0)), "")</f>
        <v>56</v>
      </c>
      <c r="R17" s="11">
        <f>IFERROR(INDEX(REPORT_DATA_BY_DISTRICT!$A:$AH,$F17,MATCH(R$8,REPORT_DATA_BY_DISTRICT!$A$1:$AH$1,0)), "")</f>
        <v>23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11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2016:2:2:7:YILAN</v>
      </c>
      <c r="F18" s="14">
        <f>MATCH($E18,REPORT_DATA_BY_DISTRICT!$A:$A, 0)</f>
        <v>146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6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13</v>
      </c>
      <c r="O18" s="11">
        <f>IFERROR(INDEX(REPORT_DATA_BY_DISTRICT!$A:$AH,$F18,MATCH(O$8,REPORT_DATA_BY_DISTRICT!$A$1:$AH$1,0)), "")</f>
        <v>5</v>
      </c>
      <c r="P18" s="11">
        <f>IFERROR(INDEX(REPORT_DATA_BY_DISTRICT!$A:$AH,$F18,MATCH(P$8,REPORT_DATA_BY_DISTRICT!$A$1:$AH$1,0)), "")</f>
        <v>10</v>
      </c>
      <c r="Q18" s="11">
        <f>IFERROR(INDEX(REPORT_DATA_BY_DISTRICT!$A:$AH,$F18,MATCH(Q$8,REPORT_DATA_BY_DISTRICT!$A$1:$AH$1,0)), "")</f>
        <v>53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9</v>
      </c>
      <c r="U18" s="11">
        <f>IFERROR(INDEX(REPORT_DATA_BY_DISTRICT!$A:$AH,$F18,MATCH(U$8,REPORT_DATA_BY_DISTRICT!$A$1:$AH$1,0)), "")</f>
        <v>1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2016:2:3:7:YILAN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2016:2:4:7:YILAN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2016:2:5:7:YILAN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1</v>
      </c>
      <c r="I22" s="19">
        <f t="shared" si="1"/>
        <v>4</v>
      </c>
      <c r="J22" s="19">
        <f>SUM(J17:J21)</f>
        <v>13</v>
      </c>
      <c r="K22" s="19">
        <f t="shared" si="1"/>
        <v>0</v>
      </c>
      <c r="L22" s="19">
        <f t="shared" si="1"/>
        <v>1</v>
      </c>
      <c r="M22" s="19">
        <f t="shared" si="1"/>
        <v>1</v>
      </c>
      <c r="N22" s="19">
        <f t="shared" si="1"/>
        <v>31</v>
      </c>
      <c r="O22" s="19">
        <f t="shared" si="1"/>
        <v>12</v>
      </c>
      <c r="P22" s="19">
        <f t="shared" si="1"/>
        <v>41</v>
      </c>
      <c r="Q22" s="19">
        <f t="shared" si="1"/>
        <v>109</v>
      </c>
      <c r="R22" s="19">
        <f t="shared" si="1"/>
        <v>38</v>
      </c>
      <c r="S22" s="19">
        <f t="shared" si="1"/>
        <v>0</v>
      </c>
      <c r="T22" s="19">
        <f t="shared" si="1"/>
        <v>20</v>
      </c>
      <c r="U22" s="19">
        <f t="shared" si="1"/>
        <v>4</v>
      </c>
      <c r="V22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743" priority="31" operator="lessThan">
      <formula>0.5</formula>
    </cfRule>
    <cfRule type="cellIs" dxfId="1742" priority="32" operator="greaterThan">
      <formula>0.5</formula>
    </cfRule>
  </conditionalFormatting>
  <conditionalFormatting sqref="N10:N11">
    <cfRule type="cellIs" dxfId="1741" priority="29" operator="lessThan">
      <formula>4.5</formula>
    </cfRule>
    <cfRule type="cellIs" dxfId="1740" priority="30" operator="greaterThan">
      <formula>5.5</formula>
    </cfRule>
  </conditionalFormatting>
  <conditionalFormatting sqref="O10:O11">
    <cfRule type="cellIs" dxfId="1739" priority="27" operator="lessThan">
      <formula>1.5</formula>
    </cfRule>
    <cfRule type="cellIs" dxfId="1738" priority="28" operator="greaterThan">
      <formula>2.5</formula>
    </cfRule>
  </conditionalFormatting>
  <conditionalFormatting sqref="P10:P11">
    <cfRule type="cellIs" dxfId="1737" priority="25" operator="lessThan">
      <formula>4.5</formula>
    </cfRule>
    <cfRule type="cellIs" dxfId="1736" priority="26" operator="greaterThan">
      <formula>7.5</formula>
    </cfRule>
  </conditionalFormatting>
  <conditionalFormatting sqref="R10:S11">
    <cfRule type="cellIs" dxfId="1735" priority="23" operator="lessThan">
      <formula>2.5</formula>
    </cfRule>
    <cfRule type="cellIs" dxfId="1734" priority="24" operator="greaterThan">
      <formula>4.5</formula>
    </cfRule>
  </conditionalFormatting>
  <conditionalFormatting sqref="T10:T11">
    <cfRule type="cellIs" dxfId="1733" priority="21" operator="lessThan">
      <formula>2.5</formula>
    </cfRule>
    <cfRule type="cellIs" dxfId="1732" priority="22" operator="greaterThan">
      <formula>4.5</formula>
    </cfRule>
  </conditionalFormatting>
  <conditionalFormatting sqref="U10:U11">
    <cfRule type="cellIs" dxfId="1731" priority="20" operator="greaterThan">
      <formula>1.5</formula>
    </cfRule>
  </conditionalFormatting>
  <conditionalFormatting sqref="L10:V11">
    <cfRule type="expression" dxfId="1730" priority="17">
      <formula>L10=""</formula>
    </cfRule>
  </conditionalFormatting>
  <conditionalFormatting sqref="S10:S11">
    <cfRule type="cellIs" dxfId="1729" priority="18" operator="greaterThan">
      <formula>0.5</formula>
    </cfRule>
    <cfRule type="cellIs" dxfId="1728" priority="19" operator="lessThan">
      <formula>0.5</formula>
    </cfRule>
  </conditionalFormatting>
  <conditionalFormatting sqref="L12:M13">
    <cfRule type="cellIs" dxfId="1727" priority="15" operator="lessThan">
      <formula>0.5</formula>
    </cfRule>
    <cfRule type="cellIs" dxfId="1726" priority="16" operator="greaterThan">
      <formula>0.5</formula>
    </cfRule>
  </conditionalFormatting>
  <conditionalFormatting sqref="N12:N13">
    <cfRule type="cellIs" dxfId="1725" priority="13" operator="lessThan">
      <formula>4.5</formula>
    </cfRule>
    <cfRule type="cellIs" dxfId="1724" priority="14" operator="greaterThan">
      <formula>5.5</formula>
    </cfRule>
  </conditionalFormatting>
  <conditionalFormatting sqref="O12:O13">
    <cfRule type="cellIs" dxfId="1723" priority="11" operator="lessThan">
      <formula>1.5</formula>
    </cfRule>
    <cfRule type="cellIs" dxfId="1722" priority="12" operator="greaterThan">
      <formula>2.5</formula>
    </cfRule>
  </conditionalFormatting>
  <conditionalFormatting sqref="P12:P13">
    <cfRule type="cellIs" dxfId="1721" priority="9" operator="lessThan">
      <formula>4.5</formula>
    </cfRule>
    <cfRule type="cellIs" dxfId="1720" priority="10" operator="greaterThan">
      <formula>7.5</formula>
    </cfRule>
  </conditionalFormatting>
  <conditionalFormatting sqref="R12:S13">
    <cfRule type="cellIs" dxfId="1719" priority="7" operator="lessThan">
      <formula>2.5</formula>
    </cfRule>
    <cfRule type="cellIs" dxfId="1718" priority="8" operator="greaterThan">
      <formula>4.5</formula>
    </cfRule>
  </conditionalFormatting>
  <conditionalFormatting sqref="T12:T13">
    <cfRule type="cellIs" dxfId="1717" priority="5" operator="lessThan">
      <formula>2.5</formula>
    </cfRule>
    <cfRule type="cellIs" dxfId="1716" priority="6" operator="greaterThan">
      <formula>4.5</formula>
    </cfRule>
  </conditionalFormatting>
  <conditionalFormatting sqref="U12:U13">
    <cfRule type="cellIs" dxfId="1715" priority="4" operator="greaterThan">
      <formula>1.5</formula>
    </cfRule>
  </conditionalFormatting>
  <conditionalFormatting sqref="L12:V13">
    <cfRule type="expression" dxfId="1714" priority="1">
      <formula>L12=""</formula>
    </cfRule>
  </conditionalFormatting>
  <conditionalFormatting sqref="S12:S13">
    <cfRule type="cellIs" dxfId="1713" priority="2" operator="greaterThan">
      <formula>0.5</formula>
    </cfRule>
    <cfRule type="cellIs" dxfId="1712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O22" sqref="O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43</v>
      </c>
      <c r="B1" s="46" t="s">
        <v>775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1415</v>
      </c>
      <c r="C2" s="31" t="s">
        <v>1392</v>
      </c>
      <c r="D2" s="72">
        <v>65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11</v>
      </c>
      <c r="H4" s="65"/>
      <c r="I4" s="65"/>
      <c r="J4" s="66"/>
      <c r="K4" s="47">
        <f>ROUND($D$2/12,0)</f>
        <v>5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$L$26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753</v>
      </c>
      <c r="B10" s="23" t="s">
        <v>754</v>
      </c>
      <c r="C10" s="4" t="s">
        <v>765</v>
      </c>
      <c r="D10" s="4" t="s">
        <v>766</v>
      </c>
      <c r="E10" s="4" t="str">
        <f>CONCATENATE(YEAR,":",MONTH,":",WEEK,":",DAY,":",$A10)</f>
        <v>2016:2:2:7:JIAN_E</v>
      </c>
      <c r="F10" s="4">
        <f>MATCH($E10,[1]REPORT_DATA_BY_COMP!$A:$A,0)</f>
        <v>406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0</v>
      </c>
      <c r="I10" s="11">
        <f>IFERROR(INDEX([1]REPORT_DATA_BY_COMP!$A:$AH,$F10,MATCH(I$8,[1]REPORT_DATA_BY_COMP!$A$1:$AH$1,0)), "")</f>
        <v>4</v>
      </c>
      <c r="J10" s="11">
        <f>IFERROR(INDEX([1]REPORT_DATA_BY_COMP!$A:$AH,$F10,MATCH(J$8,[1]REPORT_DATA_BY_COMP!$A$1:$AH$1,0)), "")</f>
        <v>0</v>
      </c>
      <c r="K10" s="11">
        <f>IFERROR(INDEX([1]REPORT_DATA_BY_COMP!$A:$AH,$F10,MATCH(K$8,[1]REPORT_DATA_BY_COMP!$A$1:$AH$1,0)), "")</f>
        <v>0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7</v>
      </c>
      <c r="O10" s="11">
        <f>IFERROR(INDEX([1]REPORT_DATA_BY_COMP!$A:$AH,$F10,MATCH(O$8,[1]REPORT_DATA_BY_COMP!$A$1:$AH$1,0)), "")</f>
        <v>3</v>
      </c>
      <c r="P10" s="11">
        <f>IFERROR(INDEX([1]REPORT_DATA_BY_COMP!$A:$AH,$F10,MATCH(P$8,[1]REPORT_DATA_BY_COMP!$A$1:$AH$1,0)), "")</f>
        <v>8</v>
      </c>
      <c r="Q10" s="11">
        <f>IFERROR(INDEX([1]REPORT_DATA_BY_COMP!$A:$AH,$F10,MATCH(Q$8,[1]REPORT_DATA_BY_COMP!$A$1:$AH$1,0)), "")</f>
        <v>11</v>
      </c>
      <c r="R10" s="11">
        <f>IFERROR(INDEX([1]REPORT_DATA_BY_COMP!$A:$AH,$F10,MATCH(R$8,[1]REPORT_DATA_BY_COMP!$A$1:$AH$1,0)), "")</f>
        <v>8</v>
      </c>
      <c r="S10" s="11">
        <f>IFERROR(INDEX([1]REPORT_DATA_BY_COMP!$A:$AH,$F10,MATCH(S$8,[1]REPORT_DATA_BY_COMP!$A$1:$AH$1,0)), "")</f>
        <v>4</v>
      </c>
      <c r="T10" s="11">
        <f>IFERROR(INDEX([1]REPORT_DATA_BY_COMP!$A:$AH,$F10,MATCH(T$8,[1]REPORT_DATA_BY_COMP!$A$1:$AH$1,0)), "")</f>
        <v>5</v>
      </c>
      <c r="U10" s="11">
        <f>IFERROR(INDEX([1]REPORT_DATA_BY_COMP!$A:$AH,$F10,MATCH(U$8,[1]REPORT_DATA_BY_COMP!$A$1:$AH$1,0)), "")</f>
        <v>0</v>
      </c>
      <c r="V10" s="11">
        <f>IFERROR(INDEX([1]REPORT_DATA_BY_COMP!$A:$AH,$F10,MATCH(V$8,[1]REPORT_DATA_BY_COMP!$A$1:$AH$1,0)), "")</f>
        <v>0</v>
      </c>
    </row>
    <row r="11" spans="1:22">
      <c r="A11" s="22" t="s">
        <v>755</v>
      </c>
      <c r="B11" s="23" t="s">
        <v>756</v>
      </c>
      <c r="C11" s="4" t="s">
        <v>767</v>
      </c>
      <c r="D11" s="4" t="s">
        <v>768</v>
      </c>
      <c r="E11" s="4" t="str">
        <f>CONCATENATE(YEAR,":",MONTH,":",WEEK,":",DAY,":",$A11)</f>
        <v>2016:2:2:7:HUALIAN_1_E</v>
      </c>
      <c r="F11" s="4">
        <f>MATCH($E11,[1]REPORT_DATA_BY_COMP!$A:$A,0)</f>
        <v>401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1</v>
      </c>
      <c r="I11" s="11">
        <f>IFERROR(INDEX([1]REPORT_DATA_BY_COMP!$A:$AH,$F11,MATCH(I$8,[1]REPORT_DATA_BY_COMP!$A$1:$AH$1,0)), "")</f>
        <v>1</v>
      </c>
      <c r="J11" s="11">
        <f>IFERROR(INDEX([1]REPORT_DATA_BY_COMP!$A:$AH,$F11,MATCH(J$8,[1]REPORT_DATA_BY_COMP!$A$1:$AH$1,0)), "")</f>
        <v>8</v>
      </c>
      <c r="K11" s="11">
        <f>IFERROR(INDEX([1]REPORT_DATA_BY_COMP!$A:$AH,$F11,MATCH(K$8,[1]REPORT_DATA_BY_COMP!$A$1:$AH$1,0)), "")</f>
        <v>1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11</v>
      </c>
      <c r="O11" s="11">
        <f>IFERROR(INDEX([1]REPORT_DATA_BY_COMP!$A:$AH,$F11,MATCH(O$8,[1]REPORT_DATA_BY_COMP!$A$1:$AH$1,0)), "")</f>
        <v>2</v>
      </c>
      <c r="P11" s="11">
        <f>IFERROR(INDEX([1]REPORT_DATA_BY_COMP!$A:$AH,$F11,MATCH(P$8,[1]REPORT_DATA_BY_COMP!$A$1:$AH$1,0)), "")</f>
        <v>9</v>
      </c>
      <c r="Q11" s="11">
        <f>IFERROR(INDEX([1]REPORT_DATA_BY_COMP!$A:$AH,$F11,MATCH(Q$8,[1]REPORT_DATA_BY_COMP!$A$1:$AH$1,0)), "")</f>
        <v>10</v>
      </c>
      <c r="R11" s="11">
        <f>IFERROR(INDEX([1]REPORT_DATA_BY_COMP!$A:$AH,$F11,MATCH(R$8,[1]REPORT_DATA_BY_COMP!$A$1:$AH$1,0)), "")</f>
        <v>2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5</v>
      </c>
      <c r="U11" s="11">
        <f>IFERROR(INDEX([1]REPORT_DATA_BY_COMP!$A:$AH,$F11,MATCH(U$8,[1]REPORT_DATA_BY_COMP!$A$1:$AH$1,0)), "")</f>
        <v>6</v>
      </c>
      <c r="V11" s="11">
        <f>IFERROR(INDEX([1]REPORT_DATA_BY_COMP!$A:$AH,$F11,MATCH(V$8,[1]REPORT_DATA_BY_COMP!$A$1:$AH$1,0)), "")</f>
        <v>0</v>
      </c>
    </row>
    <row r="12" spans="1:22">
      <c r="A12" s="22" t="s">
        <v>763</v>
      </c>
      <c r="B12" s="23" t="s">
        <v>758</v>
      </c>
      <c r="C12" s="4" t="s">
        <v>1168</v>
      </c>
      <c r="D12" s="4" t="s">
        <v>772</v>
      </c>
      <c r="E12" s="4" t="str">
        <f>CONCATENATE(YEAR,":",MONTH,":",WEEK,":",DAY,":",$A12)</f>
        <v>2016:2:2:7:HUALIAN_1_S</v>
      </c>
      <c r="F12" s="4">
        <f>MATCH($E12,[1]REPORT_DATA_BY_COMP!$A:$A,0)</f>
        <v>402</v>
      </c>
      <c r="G12" s="11">
        <f>IFERROR(INDEX([1]REPORT_DATA_BY_COMP!$A:$AH,$F12,MATCH(G$8,[1]REPORT_DATA_BY_COMP!$A$1:$AH$1,0)), "")</f>
        <v>1</v>
      </c>
      <c r="H12" s="11">
        <f>IFERROR(INDEX([1]REPORT_DATA_BY_COMP!$A:$AH,$F12,MATCH(H$8,[1]REPORT_DATA_BY_COMP!$A$1:$AH$1,0)), "")</f>
        <v>0</v>
      </c>
      <c r="I12" s="11">
        <f>IFERROR(INDEX([1]REPORT_DATA_BY_COMP!$A:$AH,$F12,MATCH(I$8,[1]REPORT_DATA_BY_COMP!$A$1:$AH$1,0)), "")</f>
        <v>1</v>
      </c>
      <c r="J12" s="11">
        <f>IFERROR(INDEX([1]REPORT_DATA_BY_COMP!$A:$AH,$F12,MATCH(J$8,[1]REPORT_DATA_BY_COMP!$A$1:$AH$1,0)), "")</f>
        <v>2</v>
      </c>
      <c r="K12" s="11">
        <f>IFERROR(INDEX([1]REPORT_DATA_BY_COMP!$A:$AH,$F12,MATCH(K$8,[1]REPORT_DATA_BY_COMP!$A$1:$AH$1,0)), "")</f>
        <v>1</v>
      </c>
      <c r="L12" s="11">
        <f>IFERROR(INDEX([1]REPORT_DATA_BY_COMP!$A:$AH,$F12,MATCH(L$8,[1]REPORT_DATA_BY_COMP!$A$1:$AH$1,0)), "")</f>
        <v>0</v>
      </c>
      <c r="M12" s="11">
        <f>IFERROR(INDEX([1]REPORT_DATA_BY_COMP!$A:$AH,$F12,MATCH(M$8,[1]REPORT_DATA_BY_COMP!$A$1:$AH$1,0)), "")</f>
        <v>0</v>
      </c>
      <c r="N12" s="11">
        <f>IFERROR(INDEX([1]REPORT_DATA_BY_COMP!$A:$AH,$F12,MATCH(N$8,[1]REPORT_DATA_BY_COMP!$A$1:$AH$1,0)), "")</f>
        <v>7</v>
      </c>
      <c r="O12" s="11">
        <f>IFERROR(INDEX([1]REPORT_DATA_BY_COMP!$A:$AH,$F12,MATCH(O$8,[1]REPORT_DATA_BY_COMP!$A$1:$AH$1,0)), "")</f>
        <v>2</v>
      </c>
      <c r="P12" s="11">
        <f>IFERROR(INDEX([1]REPORT_DATA_BY_COMP!$A:$AH,$F12,MATCH(P$8,[1]REPORT_DATA_BY_COMP!$A$1:$AH$1,0)), "")</f>
        <v>8</v>
      </c>
      <c r="Q12" s="11">
        <f>IFERROR(INDEX([1]REPORT_DATA_BY_COMP!$A:$AH,$F12,MATCH(Q$8,[1]REPORT_DATA_BY_COMP!$A$1:$AH$1,0)), "")</f>
        <v>13</v>
      </c>
      <c r="R12" s="11">
        <f>IFERROR(INDEX([1]REPORT_DATA_BY_COMP!$A:$AH,$F12,MATCH(R$8,[1]REPORT_DATA_BY_COMP!$A$1:$AH$1,0)), "")</f>
        <v>3</v>
      </c>
      <c r="S12" s="11">
        <f>IFERROR(INDEX([1]REPORT_DATA_BY_COMP!$A:$AH,$F12,MATCH(S$8,[1]REPORT_DATA_BY_COMP!$A$1:$AH$1,0)), "")</f>
        <v>0</v>
      </c>
      <c r="T12" s="11">
        <f>IFERROR(INDEX([1]REPORT_DATA_BY_COMP!$A:$AH,$F12,MATCH(T$8,[1]REPORT_DATA_BY_COMP!$A$1:$AH$1,0)), "")</f>
        <v>5</v>
      </c>
      <c r="U12" s="11">
        <f>IFERROR(INDEX([1]REPORT_DATA_BY_COMP!$A:$AH,$F12,MATCH(U$8,[1]REPORT_DATA_BY_COMP!$A$1:$AH$1,0)), "")</f>
        <v>3</v>
      </c>
      <c r="V12" s="11">
        <f>IFERROR(INDEX([1]REPORT_DATA_BY_COMP!$A:$AH,$F12,MATCH(V$8,[1]REPORT_DATA_BY_COMP!$A$1:$AH$1,0)),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1</v>
      </c>
      <c r="H13" s="12">
        <f t="shared" ref="H13:V13" si="0">SUM(H10:H12)</f>
        <v>1</v>
      </c>
      <c r="I13" s="12">
        <f t="shared" si="0"/>
        <v>6</v>
      </c>
      <c r="J13" s="12">
        <f t="shared" si="0"/>
        <v>10</v>
      </c>
      <c r="K13" s="12">
        <f t="shared" si="0"/>
        <v>2</v>
      </c>
      <c r="L13" s="12">
        <f t="shared" si="0"/>
        <v>0</v>
      </c>
      <c r="M13" s="12">
        <f t="shared" si="0"/>
        <v>0</v>
      </c>
      <c r="N13" s="12">
        <f t="shared" si="0"/>
        <v>25</v>
      </c>
      <c r="O13" s="12">
        <f t="shared" si="0"/>
        <v>7</v>
      </c>
      <c r="P13" s="12">
        <f t="shared" si="0"/>
        <v>25</v>
      </c>
      <c r="Q13" s="12">
        <f t="shared" si="0"/>
        <v>34</v>
      </c>
      <c r="R13" s="12">
        <f t="shared" si="0"/>
        <v>13</v>
      </c>
      <c r="S13" s="12">
        <f t="shared" si="0"/>
        <v>4</v>
      </c>
      <c r="T13" s="12">
        <f t="shared" si="0"/>
        <v>15</v>
      </c>
      <c r="U13" s="12">
        <f t="shared" si="0"/>
        <v>9</v>
      </c>
      <c r="V13" s="12">
        <f t="shared" si="0"/>
        <v>0</v>
      </c>
    </row>
    <row r="14" spans="1:22">
      <c r="B14" s="5" t="s">
        <v>1428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2" t="s">
        <v>759</v>
      </c>
      <c r="B15" s="23" t="s">
        <v>760</v>
      </c>
      <c r="C15" s="4" t="s">
        <v>1429</v>
      </c>
      <c r="D15" s="4" t="s">
        <v>770</v>
      </c>
      <c r="E15" s="4" t="str">
        <f>CONCATENATE(YEAR,":",MONTH,":",WEEK,":",DAY,":",$A15)</f>
        <v>2016:2:2:7:HUALIAN_3_A_E</v>
      </c>
      <c r="F15" s="4">
        <f>MATCH($E15,[1]REPORT_DATA_BY_COMP!$A:$A,0)</f>
        <v>403</v>
      </c>
      <c r="G15" s="11">
        <f>IFERROR(INDEX([1]REPORT_DATA_BY_COMP!$A:$AH,$F15,MATCH(G$8,[1]REPORT_DATA_BY_COMP!$A$1:$AH$1,0)), "")</f>
        <v>0</v>
      </c>
      <c r="H15" s="11">
        <f>IFERROR(INDEX([1]REPORT_DATA_BY_COMP!$A:$AH,$F15,MATCH(H$8,[1]REPORT_DATA_BY_COMP!$A$1:$AH$1,0)), "")</f>
        <v>0</v>
      </c>
      <c r="I15" s="11">
        <f>IFERROR(INDEX([1]REPORT_DATA_BY_COMP!$A:$AH,$F15,MATCH(I$8,[1]REPORT_DATA_BY_COMP!$A$1:$AH$1,0)), "")</f>
        <v>3</v>
      </c>
      <c r="J15" s="11">
        <f>IFERROR(INDEX([1]REPORT_DATA_BY_COMP!$A:$AH,$F15,MATCH(J$8,[1]REPORT_DATA_BY_COMP!$A$1:$AH$1,0)), "")</f>
        <v>1</v>
      </c>
      <c r="K15" s="11">
        <f>IFERROR(INDEX([1]REPORT_DATA_BY_COMP!$A:$AH,$F15,MATCH(K$8,[1]REPORT_DATA_BY_COMP!$A$1:$AH$1,0)), "")</f>
        <v>0</v>
      </c>
      <c r="L15" s="11">
        <f>IFERROR(INDEX([1]REPORT_DATA_BY_COMP!$A:$AH,$F15,MATCH(L$8,[1]REPORT_DATA_BY_COMP!$A$1:$AH$1,0)), "")</f>
        <v>0</v>
      </c>
      <c r="M15" s="11">
        <f>IFERROR(INDEX([1]REPORT_DATA_BY_COMP!$A:$AH,$F15,MATCH(M$8,[1]REPORT_DATA_BY_COMP!$A$1:$AH$1,0)), "")</f>
        <v>0</v>
      </c>
      <c r="N15" s="11">
        <f>IFERROR(INDEX([1]REPORT_DATA_BY_COMP!$A:$AH,$F15,MATCH(N$8,[1]REPORT_DATA_BY_COMP!$A$1:$AH$1,0)), "")</f>
        <v>4</v>
      </c>
      <c r="O15" s="11">
        <f>IFERROR(INDEX([1]REPORT_DATA_BY_COMP!$A:$AH,$F15,MATCH(O$8,[1]REPORT_DATA_BY_COMP!$A$1:$AH$1,0)), "")</f>
        <v>0</v>
      </c>
      <c r="P15" s="11">
        <f>IFERROR(INDEX([1]REPORT_DATA_BY_COMP!$A:$AH,$F15,MATCH(P$8,[1]REPORT_DATA_BY_COMP!$A$1:$AH$1,0)), "")</f>
        <v>2</v>
      </c>
      <c r="Q15" s="11">
        <f>IFERROR(INDEX([1]REPORT_DATA_BY_COMP!$A:$AH,$F15,MATCH(Q$8,[1]REPORT_DATA_BY_COMP!$A$1:$AH$1,0)), "")</f>
        <v>11</v>
      </c>
      <c r="R15" s="11">
        <f>IFERROR(INDEX([1]REPORT_DATA_BY_COMP!$A:$AH,$F15,MATCH(R$8,[1]REPORT_DATA_BY_COMP!$A$1:$AH$1,0)), "")</f>
        <v>2</v>
      </c>
      <c r="S15" s="11">
        <f>IFERROR(INDEX([1]REPORT_DATA_BY_COMP!$A:$AH,$F15,MATCH(S$8,[1]REPORT_DATA_BY_COMP!$A$1:$AH$1,0)), "")</f>
        <v>0</v>
      </c>
      <c r="T15" s="11">
        <f>IFERROR(INDEX([1]REPORT_DATA_BY_COMP!$A:$AH,$F15,MATCH(T$8,[1]REPORT_DATA_BY_COMP!$A$1:$AH$1,0)), "")</f>
        <v>1</v>
      </c>
      <c r="U15" s="11">
        <f>IFERROR(INDEX([1]REPORT_DATA_BY_COMP!$A:$AH,$F15,MATCH(U$8,[1]REPORT_DATA_BY_COMP!$A$1:$AH$1,0)), "")</f>
        <v>0</v>
      </c>
      <c r="V15" s="11">
        <f>IFERROR(INDEX([1]REPORT_DATA_BY_COMP!$A:$AH,$F15,MATCH(V$8,[1]REPORT_DATA_BY_COMP!$A$1:$AH$1,0)), "")</f>
        <v>0</v>
      </c>
    </row>
    <row r="16" spans="1:22">
      <c r="A16" s="22" t="s">
        <v>761</v>
      </c>
      <c r="B16" s="23" t="s">
        <v>762</v>
      </c>
      <c r="C16" s="4" t="s">
        <v>1430</v>
      </c>
      <c r="D16" s="4" t="s">
        <v>771</v>
      </c>
      <c r="E16" s="4" t="str">
        <f>CONCATENATE(YEAR,":",MONTH,":",WEEK,":",DAY,":",$A16)</f>
        <v>2016:2:2:7:HUALIAN_3_B_E</v>
      </c>
      <c r="F16" s="4">
        <f>MATCH($E16,[1]REPORT_DATA_BY_COMP!$A:$A,0)</f>
        <v>404</v>
      </c>
      <c r="G16" s="11">
        <f>IFERROR(INDEX([1]REPORT_DATA_BY_COMP!$A:$AH,$F16,MATCH(G$8,[1]REPORT_DATA_BY_COMP!$A$1:$AH$1,0)), "")</f>
        <v>0</v>
      </c>
      <c r="H16" s="11">
        <f>IFERROR(INDEX([1]REPORT_DATA_BY_COMP!$A:$AH,$F16,MATCH(H$8,[1]REPORT_DATA_BY_COMP!$A$1:$AH$1,0)), "")</f>
        <v>1</v>
      </c>
      <c r="I16" s="11">
        <f>IFERROR(INDEX([1]REPORT_DATA_BY_COMP!$A:$AH,$F16,MATCH(I$8,[1]REPORT_DATA_BY_COMP!$A$1:$AH$1,0)), "")</f>
        <v>3</v>
      </c>
      <c r="J16" s="11">
        <f>IFERROR(INDEX([1]REPORT_DATA_BY_COMP!$A:$AH,$F16,MATCH(J$8,[1]REPORT_DATA_BY_COMP!$A$1:$AH$1,0)), "")</f>
        <v>3</v>
      </c>
      <c r="K16" s="11">
        <f>IFERROR(INDEX([1]REPORT_DATA_BY_COMP!$A:$AH,$F16,MATCH(K$8,[1]REPORT_DATA_BY_COMP!$A$1:$AH$1,0)), "")</f>
        <v>0</v>
      </c>
      <c r="L16" s="11">
        <f>IFERROR(INDEX([1]REPORT_DATA_BY_COMP!$A:$AH,$F16,MATCH(L$8,[1]REPORT_DATA_BY_COMP!$A$1:$AH$1,0)), "")</f>
        <v>0</v>
      </c>
      <c r="M16" s="11">
        <f>IFERROR(INDEX([1]REPORT_DATA_BY_COMP!$A:$AH,$F16,MATCH(M$8,[1]REPORT_DATA_BY_COMP!$A$1:$AH$1,0)), "")</f>
        <v>0</v>
      </c>
      <c r="N16" s="11">
        <f>IFERROR(INDEX([1]REPORT_DATA_BY_COMP!$A:$AH,$F16,MATCH(N$8,[1]REPORT_DATA_BY_COMP!$A$1:$AH$1,0)), "")</f>
        <v>7</v>
      </c>
      <c r="O16" s="11">
        <f>IFERROR(INDEX([1]REPORT_DATA_BY_COMP!$A:$AH,$F16,MATCH(O$8,[1]REPORT_DATA_BY_COMP!$A$1:$AH$1,0)), "")</f>
        <v>3</v>
      </c>
      <c r="P16" s="11">
        <f>IFERROR(INDEX([1]REPORT_DATA_BY_COMP!$A:$AH,$F16,MATCH(P$8,[1]REPORT_DATA_BY_COMP!$A$1:$AH$1,0)), "")</f>
        <v>8</v>
      </c>
      <c r="Q16" s="11">
        <f>IFERROR(INDEX([1]REPORT_DATA_BY_COMP!$A:$AH,$F16,MATCH(Q$8,[1]REPORT_DATA_BY_COMP!$A$1:$AH$1,0)), "")</f>
        <v>4</v>
      </c>
      <c r="R16" s="11">
        <f>IFERROR(INDEX([1]REPORT_DATA_BY_COMP!$A:$AH,$F16,MATCH(R$8,[1]REPORT_DATA_BY_COMP!$A$1:$AH$1,0)), "")</f>
        <v>9</v>
      </c>
      <c r="S16" s="11">
        <f>IFERROR(INDEX([1]REPORT_DATA_BY_COMP!$A:$AH,$F16,MATCH(S$8,[1]REPORT_DATA_BY_COMP!$A$1:$AH$1,0)), "")</f>
        <v>0</v>
      </c>
      <c r="T16" s="11">
        <f>IFERROR(INDEX([1]REPORT_DATA_BY_COMP!$A:$AH,$F16,MATCH(T$8,[1]REPORT_DATA_BY_COMP!$A$1:$AH$1,0)), "")</f>
        <v>4</v>
      </c>
      <c r="U16" s="11">
        <f>IFERROR(INDEX([1]REPORT_DATA_BY_COMP!$A:$AH,$F16,MATCH(U$8,[1]REPORT_DATA_BY_COMP!$A$1:$AH$1,0)), "")</f>
        <v>0</v>
      </c>
      <c r="V16" s="11">
        <f>IFERROR(INDEX([1]REPORT_DATA_BY_COMP!$A:$AH,$F16,MATCH(V$8,[1]REPORT_DATA_BY_COMP!$A$1:$AH$1,0)), "")</f>
        <v>0</v>
      </c>
    </row>
    <row r="17" spans="1:22">
      <c r="A17" s="22" t="s">
        <v>757</v>
      </c>
      <c r="B17" s="23" t="s">
        <v>764</v>
      </c>
      <c r="C17" s="4" t="s">
        <v>1431</v>
      </c>
      <c r="D17" s="4" t="s">
        <v>769</v>
      </c>
      <c r="E17" s="4" t="str">
        <f>CONCATENATE(YEAR,":",MONTH,":",WEEK,":",DAY,":",$A17)</f>
        <v>2016:2:2:7:HUALIAN_3_S</v>
      </c>
      <c r="F17" s="4">
        <f>MATCH($E17,[1]REPORT_DATA_BY_COMP!$A:$A,0)</f>
        <v>405</v>
      </c>
      <c r="G17" s="11">
        <f>IFERROR(INDEX([1]REPORT_DATA_BY_COMP!$A:$AH,$F17,MATCH(G$8,[1]REPORT_DATA_BY_COMP!$A$1:$AH$1,0)), "")</f>
        <v>0</v>
      </c>
      <c r="H17" s="11">
        <f>IFERROR(INDEX([1]REPORT_DATA_BY_COMP!$A:$AH,$F17,MATCH(H$8,[1]REPORT_DATA_BY_COMP!$A$1:$AH$1,0)), "")</f>
        <v>0</v>
      </c>
      <c r="I17" s="11">
        <f>IFERROR(INDEX([1]REPORT_DATA_BY_COMP!$A:$AH,$F17,MATCH(I$8,[1]REPORT_DATA_BY_COMP!$A$1:$AH$1,0)), "")</f>
        <v>1</v>
      </c>
      <c r="J17" s="11">
        <f>IFERROR(INDEX([1]REPORT_DATA_BY_COMP!$A:$AH,$F17,MATCH(J$8,[1]REPORT_DATA_BY_COMP!$A$1:$AH$1,0)), "")</f>
        <v>0</v>
      </c>
      <c r="K17" s="11">
        <f>IFERROR(INDEX([1]REPORT_DATA_BY_COMP!$A:$AH,$F17,MATCH(K$8,[1]REPORT_DATA_BY_COMP!$A$1:$AH$1,0)), "")</f>
        <v>0</v>
      </c>
      <c r="L17" s="11">
        <f>IFERROR(INDEX([1]REPORT_DATA_BY_COMP!$A:$AH,$F17,MATCH(L$8,[1]REPORT_DATA_BY_COMP!$A$1:$AH$1,0)), "")</f>
        <v>0</v>
      </c>
      <c r="M17" s="11">
        <f>IFERROR(INDEX([1]REPORT_DATA_BY_COMP!$A:$AH,$F17,MATCH(M$8,[1]REPORT_DATA_BY_COMP!$A$1:$AH$1,0)), "")</f>
        <v>0</v>
      </c>
      <c r="N17" s="11">
        <f>IFERROR(INDEX([1]REPORT_DATA_BY_COMP!$A:$AH,$F17,MATCH(N$8,[1]REPORT_DATA_BY_COMP!$A$1:$AH$1,0)), "")</f>
        <v>1</v>
      </c>
      <c r="O17" s="11">
        <f>IFERROR(INDEX([1]REPORT_DATA_BY_COMP!$A:$AH,$F17,MATCH(O$8,[1]REPORT_DATA_BY_COMP!$A$1:$AH$1,0)), "")</f>
        <v>2</v>
      </c>
      <c r="P17" s="11">
        <f>IFERROR(INDEX([1]REPORT_DATA_BY_COMP!$A:$AH,$F17,MATCH(P$8,[1]REPORT_DATA_BY_COMP!$A$1:$AH$1,0)), "")</f>
        <v>2</v>
      </c>
      <c r="Q17" s="11">
        <f>IFERROR(INDEX([1]REPORT_DATA_BY_COMP!$A:$AH,$F17,MATCH(Q$8,[1]REPORT_DATA_BY_COMP!$A$1:$AH$1,0)), "")</f>
        <v>3</v>
      </c>
      <c r="R17" s="11">
        <f>IFERROR(INDEX([1]REPORT_DATA_BY_COMP!$A:$AH,$F17,MATCH(R$8,[1]REPORT_DATA_BY_COMP!$A$1:$AH$1,0)), "")</f>
        <v>2</v>
      </c>
      <c r="S17" s="11">
        <f>IFERROR(INDEX([1]REPORT_DATA_BY_COMP!$A:$AH,$F17,MATCH(S$8,[1]REPORT_DATA_BY_COMP!$A$1:$AH$1,0)), "")</f>
        <v>0</v>
      </c>
      <c r="T17" s="11">
        <f>IFERROR(INDEX([1]REPORT_DATA_BY_COMP!$A:$AH,$F17,MATCH(T$8,[1]REPORT_DATA_BY_COMP!$A$1:$AH$1,0)), "")</f>
        <v>0</v>
      </c>
      <c r="U17" s="11">
        <f>IFERROR(INDEX([1]REPORT_DATA_BY_COMP!$A:$AH,$F17,MATCH(U$8,[1]REPORT_DATA_BY_COMP!$A$1:$AH$1,0)), "")</f>
        <v>0</v>
      </c>
      <c r="V17" s="11">
        <f>IFERROR(INDEX([1]REPORT_DATA_BY_COMP!$A:$AH,$F17,MATCH(V$8,[1]REPORT_DATA_BY_COMP!$A$1:$AH$1,0)), "")</f>
        <v>0</v>
      </c>
    </row>
    <row r="18" spans="1:22">
      <c r="B18" s="9" t="s">
        <v>1409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7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5</v>
      </c>
      <c r="P18" s="12">
        <f t="shared" si="1"/>
        <v>12</v>
      </c>
      <c r="Q18" s="12">
        <f t="shared" si="1"/>
        <v>18</v>
      </c>
      <c r="R18" s="12">
        <f t="shared" si="1"/>
        <v>13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55"/>
      <c r="B19" s="3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32"/>
    </row>
    <row r="20" spans="1:22">
      <c r="B20" s="13" t="s">
        <v>1407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4" t="s">
        <v>1381</v>
      </c>
      <c r="C21" s="14"/>
      <c r="D21" s="14"/>
      <c r="E21" s="14" t="str">
        <f>CONCATENATE(YEAR,":",MONTH,":1:",WEEKLY_REPORT_DAY,":", $A$1)</f>
        <v>2016:2:1:7:HUALIAN</v>
      </c>
      <c r="F21" s="14">
        <f>MATCH($E21,[1]REPORT_DATA_BY_ZONE!$A:$A, 0)</f>
        <v>37</v>
      </c>
      <c r="G21" s="11">
        <f>IFERROR(INDEX([1]REPORT_DATA_BY_ZONE!$A:$AH,$F21,MATCH(G$8,[1]REPORT_DATA_BY_ZONE!$A$1:$AH$1,0)), "")</f>
        <v>0</v>
      </c>
      <c r="H21" s="11">
        <f>IFERROR(INDEX([1]REPORT_DATA_BY_ZONE!$A:$AH,$F21,MATCH(H$8,[1]REPORT_DATA_BY_ZONE!$A$1:$AH$1,0)), "")</f>
        <v>1</v>
      </c>
      <c r="I21" s="11">
        <f>IFERROR(INDEX([1]REPORT_DATA_BY_ZONE!$A:$AH,$F21,MATCH(I$8,[1]REPORT_DATA_BY_ZONE!$A$1:$AH$1,0)), "")</f>
        <v>8</v>
      </c>
      <c r="J21" s="11">
        <f>IFERROR(INDEX([1]REPORT_DATA_BY_ZONE!$A:$AH,$F21,MATCH(J$8,[1]REPORT_DATA_BY_ZONE!$A$1:$AH$1,0)), "")</f>
        <v>15</v>
      </c>
      <c r="K21" s="11">
        <f>IFERROR(INDEX([1]REPORT_DATA_BY_ZONE!$A:$AH,$F21,MATCH(K$8,[1]REPORT_DATA_BY_ZONE!$A$1:$AH$1,0)), "")</f>
        <v>0</v>
      </c>
      <c r="L21" s="11">
        <f>IFERROR(INDEX([1]REPORT_DATA_BY_ZONE!$A:$AH,$F21,MATCH(L$8,[1]REPORT_DATA_BY_ZONE!$A$1:$AH$1,0)), "")</f>
        <v>0</v>
      </c>
      <c r="M21" s="11">
        <f>IFERROR(INDEX([1]REPORT_DATA_BY_ZONE!$A:$AH,$F21,MATCH(M$8,[1]REPORT_DATA_BY_ZONE!$A$1:$AH$1,0)), "")</f>
        <v>0</v>
      </c>
      <c r="N21" s="11">
        <f>IFERROR(INDEX([1]REPORT_DATA_BY_ZONE!$A:$AH,$F21,MATCH(N$8,[1]REPORT_DATA_BY_ZONE!$A$1:$AH$1,0)), "")</f>
        <v>34</v>
      </c>
      <c r="O21" s="11">
        <f>IFERROR(INDEX([1]REPORT_DATA_BY_ZONE!$A:$AH,$F21,MATCH(O$8,[1]REPORT_DATA_BY_ZONE!$A$1:$AH$1,0)), "")</f>
        <v>10</v>
      </c>
      <c r="P21" s="11">
        <f>IFERROR(INDEX([1]REPORT_DATA_BY_ZONE!$A:$AH,$F21,MATCH(P$8,[1]REPORT_DATA_BY_ZONE!$A$1:$AH$1,0)), "")</f>
        <v>35</v>
      </c>
      <c r="Q21" s="11">
        <f>IFERROR(INDEX([1]REPORT_DATA_BY_ZONE!$A:$AH,$F21,MATCH(Q$8,[1]REPORT_DATA_BY_ZONE!$A$1:$AH$1,0)), "")</f>
        <v>47</v>
      </c>
      <c r="R21" s="11">
        <f>IFERROR(INDEX([1]REPORT_DATA_BY_ZONE!$A:$AH,$F21,MATCH(R$8,[1]REPORT_DATA_BY_ZONE!$A$1:$AH$1,0)), "")</f>
        <v>26</v>
      </c>
      <c r="S21" s="11">
        <f>IFERROR(INDEX([1]REPORT_DATA_BY_ZONE!$A:$AH,$F21,MATCH(S$8,[1]REPORT_DATA_BY_ZONE!$A$1:$AH$1,0)), "")</f>
        <v>1</v>
      </c>
      <c r="T21" s="11">
        <f>IFERROR(INDEX([1]REPORT_DATA_BY_ZONE!$A:$AH,$F21,MATCH(T$8,[1]REPORT_DATA_BY_ZONE!$A$1:$AH$1,0)), "")</f>
        <v>19</v>
      </c>
      <c r="U21" s="11">
        <f>IFERROR(INDEX([1]REPORT_DATA_BY_ZONE!$A:$AH,$F21,MATCH(U$8,[1]REPORT_DATA_BY_ZONE!$A$1:$AH$1,0)), "")</f>
        <v>2</v>
      </c>
      <c r="V21" s="11">
        <f>IFERROR(INDEX([1]REPORT_DATA_BY_ZONE!$A:$AH,$F21,MATCH(V$8,[1]REPORT_DATA_BY_ZONE!$A$1:$AH$1,0)), "")</f>
        <v>0</v>
      </c>
    </row>
    <row r="22" spans="1:22">
      <c r="B22" s="24" t="s">
        <v>1380</v>
      </c>
      <c r="C22" s="14"/>
      <c r="D22" s="14"/>
      <c r="E22" s="14" t="str">
        <f>CONCATENATE(YEAR,":",MONTH,":2:",WEEKLY_REPORT_DAY,":", $A$1)</f>
        <v>2016:2:2:7:HUALIAN</v>
      </c>
      <c r="F22" s="14">
        <f>MATCH($E22,[1]REPORT_DATA_BY_ZONE!$A:$A, 0)</f>
        <v>48</v>
      </c>
      <c r="G22" s="11">
        <f>IFERROR(INDEX([1]REPORT_DATA_BY_ZONE!$A:$AH,$F22,MATCH(G$8,[1]REPORT_DATA_BY_ZONE!$A$1:$AH$1,0)), "")</f>
        <v>1</v>
      </c>
      <c r="H22" s="11">
        <f>IFERROR(INDEX([1]REPORT_DATA_BY_ZONE!$A:$AH,$F22,MATCH(H$8,[1]REPORT_DATA_BY_ZONE!$A$1:$AH$1,0)), "")</f>
        <v>2</v>
      </c>
      <c r="I22" s="11">
        <f>IFERROR(INDEX([1]REPORT_DATA_BY_ZONE!$A:$AH,$F22,MATCH(I$8,[1]REPORT_DATA_BY_ZONE!$A$1:$AH$1,0)), "")</f>
        <v>13</v>
      </c>
      <c r="J22" s="11">
        <f>IFERROR(INDEX([1]REPORT_DATA_BY_ZONE!$A:$AH,$F22,MATCH(J$8,[1]REPORT_DATA_BY_ZONE!$A$1:$AH$1,0)), "")</f>
        <v>14</v>
      </c>
      <c r="K22" s="11">
        <f>IFERROR(INDEX([1]REPORT_DATA_BY_ZONE!$A:$AH,$F22,MATCH(K$8,[1]REPORT_DATA_BY_ZONE!$A$1:$AH$1,0)), "")</f>
        <v>2</v>
      </c>
      <c r="L22" s="11">
        <f>IFERROR(INDEX([1]REPORT_DATA_BY_ZONE!$A:$AH,$F22,MATCH(L$8,[1]REPORT_DATA_BY_ZONE!$A$1:$AH$1,0)), "")</f>
        <v>0</v>
      </c>
      <c r="M22" s="11">
        <f>IFERROR(INDEX([1]REPORT_DATA_BY_ZONE!$A:$AH,$F22,MATCH(M$8,[1]REPORT_DATA_BY_ZONE!$A$1:$AH$1,0)), "")</f>
        <v>0</v>
      </c>
      <c r="N22" s="11">
        <f>IFERROR(INDEX([1]REPORT_DATA_BY_ZONE!$A:$AH,$F22,MATCH(N$8,[1]REPORT_DATA_BY_ZONE!$A$1:$AH$1,0)), "")</f>
        <v>37</v>
      </c>
      <c r="O22" s="11">
        <f>IFERROR(INDEX([1]REPORT_DATA_BY_ZONE!$A:$AH,$F22,MATCH(O$8,[1]REPORT_DATA_BY_ZONE!$A$1:$AH$1,0)), "")</f>
        <v>12</v>
      </c>
      <c r="P22" s="11">
        <f>IFERROR(INDEX([1]REPORT_DATA_BY_ZONE!$A:$AH,$F22,MATCH(P$8,[1]REPORT_DATA_BY_ZONE!$A$1:$AH$1,0)), "")</f>
        <v>37</v>
      </c>
      <c r="Q22" s="11">
        <f>IFERROR(INDEX([1]REPORT_DATA_BY_ZONE!$A:$AH,$F22,MATCH(Q$8,[1]REPORT_DATA_BY_ZONE!$A$1:$AH$1,0)), "")</f>
        <v>52</v>
      </c>
      <c r="R22" s="11">
        <f>IFERROR(INDEX([1]REPORT_DATA_BY_ZONE!$A:$AH,$F22,MATCH(R$8,[1]REPORT_DATA_BY_ZONE!$A$1:$AH$1,0)), "")</f>
        <v>26</v>
      </c>
      <c r="S22" s="11">
        <f>IFERROR(INDEX([1]REPORT_DATA_BY_ZONE!$A:$AH,$F22,MATCH(S$8,[1]REPORT_DATA_BY_ZONE!$A$1:$AH$1,0)), "")</f>
        <v>4</v>
      </c>
      <c r="T22" s="11">
        <f>IFERROR(INDEX([1]REPORT_DATA_BY_ZONE!$A:$AH,$F22,MATCH(T$8,[1]REPORT_DATA_BY_ZONE!$A$1:$AH$1,0)), "")</f>
        <v>20</v>
      </c>
      <c r="U22" s="11">
        <f>IFERROR(INDEX([1]REPORT_DATA_BY_ZONE!$A:$AH,$F22,MATCH(U$8,[1]REPORT_DATA_BY_ZONE!$A$1:$AH$1,0)), "")</f>
        <v>9</v>
      </c>
      <c r="V22" s="11">
        <f>IFERROR(INDEX([1]REPORT_DATA_BY_ZONE!$A:$AH,$F22,MATCH(V$8,[1]REPORT_DATA_BY_ZONE!$A$1:$AH$1,0)), "")</f>
        <v>0</v>
      </c>
    </row>
    <row r="23" spans="1:22">
      <c r="B23" s="24" t="s">
        <v>1382</v>
      </c>
      <c r="C23" s="14"/>
      <c r="D23" s="14"/>
      <c r="E23" s="14" t="str">
        <f>CONCATENATE(YEAR,":",MONTH,":3:",WEEKLY_REPORT_DAY,":", $A$1)</f>
        <v>2016:2:3:7:HUALIAN</v>
      </c>
      <c r="F23" s="14" t="e">
        <f>MATCH($E23,[1]REPORT_DATA_BY_ZONE!$A:$A, 0)</f>
        <v>#N/A</v>
      </c>
      <c r="G23" s="11" t="str">
        <f>IFERROR(INDEX([1]REPORT_DATA_BY_ZONE!$A:$AH,$F23,MATCH(G$8,[1]REPORT_DATA_BY_ZONE!$A$1:$AH$1,0)), "")</f>
        <v/>
      </c>
      <c r="H23" s="11" t="str">
        <f>IFERROR(INDEX([1]REPORT_DATA_BY_ZONE!$A:$AH,$F23,MATCH(H$8,[1]REPORT_DATA_BY_ZONE!$A$1:$AH$1,0)), "")</f>
        <v/>
      </c>
      <c r="I23" s="11" t="str">
        <f>IFERROR(INDEX([1]REPORT_DATA_BY_ZONE!$A:$AH,$F23,MATCH(I$8,[1]REPORT_DATA_BY_ZONE!$A$1:$AH$1,0)), "")</f>
        <v/>
      </c>
      <c r="J23" s="11" t="str">
        <f>IFERROR(INDEX([1]REPORT_DATA_BY_ZONE!$A:$AH,$F23,MATCH(J$8,[1]REPORT_DATA_BY_ZONE!$A$1:$AH$1,0)), "")</f>
        <v/>
      </c>
      <c r="K23" s="11" t="str">
        <f>IFERROR(INDEX([1]REPORT_DATA_BY_ZONE!$A:$AH,$F23,MATCH(K$8,[1]REPORT_DATA_BY_ZONE!$A$1:$AH$1,0)), "")</f>
        <v/>
      </c>
      <c r="L23" s="11" t="str">
        <f>IFERROR(INDEX([1]REPORT_DATA_BY_ZONE!$A:$AH,$F23,MATCH(L$8,[1]REPORT_DATA_BY_ZONE!$A$1:$AH$1,0)), "")</f>
        <v/>
      </c>
      <c r="M23" s="11" t="str">
        <f>IFERROR(INDEX([1]REPORT_DATA_BY_ZONE!$A:$AH,$F23,MATCH(M$8,[1]REPORT_DATA_BY_ZONE!$A$1:$AH$1,0)), "")</f>
        <v/>
      </c>
      <c r="N23" s="11" t="str">
        <f>IFERROR(INDEX([1]REPORT_DATA_BY_ZONE!$A:$AH,$F23,MATCH(N$8,[1]REPORT_DATA_BY_ZONE!$A$1:$AH$1,0)), "")</f>
        <v/>
      </c>
      <c r="O23" s="11" t="str">
        <f>IFERROR(INDEX([1]REPORT_DATA_BY_ZONE!$A:$AH,$F23,MATCH(O$8,[1]REPORT_DATA_BY_ZONE!$A$1:$AH$1,0)), "")</f>
        <v/>
      </c>
      <c r="P23" s="11" t="str">
        <f>IFERROR(INDEX([1]REPORT_DATA_BY_ZONE!$A:$AH,$F23,MATCH(P$8,[1]REPORT_DATA_BY_ZONE!$A$1:$AH$1,0)), "")</f>
        <v/>
      </c>
      <c r="Q23" s="11" t="str">
        <f>IFERROR(INDEX([1]REPORT_DATA_BY_ZONE!$A:$AH,$F23,MATCH(Q$8,[1]REPORT_DATA_BY_ZONE!$A$1:$AH$1,0)), "")</f>
        <v/>
      </c>
      <c r="R23" s="11" t="str">
        <f>IFERROR(INDEX([1]REPORT_DATA_BY_ZONE!$A:$AH,$F23,MATCH(R$8,[1]REPORT_DATA_BY_ZONE!$A$1:$AH$1,0)), "")</f>
        <v/>
      </c>
      <c r="S23" s="11" t="str">
        <f>IFERROR(INDEX([1]REPORT_DATA_BY_ZONE!$A:$AH,$F23,MATCH(S$8,[1]REPORT_DATA_BY_ZONE!$A$1:$AH$1,0)), "")</f>
        <v/>
      </c>
      <c r="T23" s="11" t="str">
        <f>IFERROR(INDEX([1]REPORT_DATA_BY_ZONE!$A:$AH,$F23,MATCH(T$8,[1]REPORT_DATA_BY_ZONE!$A$1:$AH$1,0)), "")</f>
        <v/>
      </c>
      <c r="U23" s="11" t="str">
        <f>IFERROR(INDEX([1]REPORT_DATA_BY_ZONE!$A:$AH,$F23,MATCH(U$8,[1]REPORT_DATA_BY_ZONE!$A$1:$AH$1,0)), "")</f>
        <v/>
      </c>
      <c r="V23" s="11" t="str">
        <f>IFERROR(INDEX([1]REPORT_DATA_BY_ZONE!$A:$AH,$F23,MATCH(V$8,[1]REPORT_DATA_BY_ZONE!$A$1:$AH$1,0)), "")</f>
        <v/>
      </c>
    </row>
    <row r="24" spans="1:22">
      <c r="B24" s="24" t="s">
        <v>1383</v>
      </c>
      <c r="C24" s="14"/>
      <c r="D24" s="14"/>
      <c r="E24" s="14" t="str">
        <f>CONCATENATE(YEAR,":",MONTH,":4:",WEEKLY_REPORT_DAY,":", $A$1)</f>
        <v>2016:2:4:7:HUALIAN</v>
      </c>
      <c r="F24" s="14" t="e">
        <f>MATCH($E24,[1]REPORT_DATA_BY_ZONE!$A:$A, 0)</f>
        <v>#N/A</v>
      </c>
      <c r="G24" s="11" t="str">
        <f>IFERROR(INDEX([1]REPORT_DATA_BY_ZONE!$A:$AH,$F24,MATCH(G$8,[1]REPORT_DATA_BY_ZONE!$A$1:$AH$1,0)), "")</f>
        <v/>
      </c>
      <c r="H24" s="11" t="str">
        <f>IFERROR(INDEX([1]REPORT_DATA_BY_ZONE!$A:$AH,$F24,MATCH(H$8,[1]REPORT_DATA_BY_ZONE!$A$1:$AH$1,0)), "")</f>
        <v/>
      </c>
      <c r="I24" s="11" t="str">
        <f>IFERROR(INDEX([1]REPORT_DATA_BY_ZONE!$A:$AH,$F24,MATCH(I$8,[1]REPORT_DATA_BY_ZONE!$A$1:$AH$1,0)), "")</f>
        <v/>
      </c>
      <c r="J24" s="11" t="str">
        <f>IFERROR(INDEX([1]REPORT_DATA_BY_ZONE!$A:$AH,$F24,MATCH(J$8,[1]REPORT_DATA_BY_ZONE!$A$1:$AH$1,0)), "")</f>
        <v/>
      </c>
      <c r="K24" s="11" t="str">
        <f>IFERROR(INDEX([1]REPORT_DATA_BY_ZONE!$A:$AH,$F24,MATCH(K$8,[1]REPORT_DATA_BY_ZONE!$A$1:$AH$1,0)), "")</f>
        <v/>
      </c>
      <c r="L24" s="11" t="str">
        <f>IFERROR(INDEX([1]REPORT_DATA_BY_ZONE!$A:$AH,$F24,MATCH(L$8,[1]REPORT_DATA_BY_ZONE!$A$1:$AH$1,0)), "")</f>
        <v/>
      </c>
      <c r="M24" s="11" t="str">
        <f>IFERROR(INDEX([1]REPORT_DATA_BY_ZONE!$A:$AH,$F24,MATCH(M$8,[1]REPORT_DATA_BY_ZONE!$A$1:$AH$1,0)), "")</f>
        <v/>
      </c>
      <c r="N24" s="11" t="str">
        <f>IFERROR(INDEX([1]REPORT_DATA_BY_ZONE!$A:$AH,$F24,MATCH(N$8,[1]REPORT_DATA_BY_ZONE!$A$1:$AH$1,0)), "")</f>
        <v/>
      </c>
      <c r="O24" s="11" t="str">
        <f>IFERROR(INDEX([1]REPORT_DATA_BY_ZONE!$A:$AH,$F24,MATCH(O$8,[1]REPORT_DATA_BY_ZONE!$A$1:$AH$1,0)), "")</f>
        <v/>
      </c>
      <c r="P24" s="11" t="str">
        <f>IFERROR(INDEX([1]REPORT_DATA_BY_ZONE!$A:$AH,$F24,MATCH(P$8,[1]REPORT_DATA_BY_ZONE!$A$1:$AH$1,0)), "")</f>
        <v/>
      </c>
      <c r="Q24" s="11" t="str">
        <f>IFERROR(INDEX([1]REPORT_DATA_BY_ZONE!$A:$AH,$F24,MATCH(Q$8,[1]REPORT_DATA_BY_ZONE!$A$1:$AH$1,0)), "")</f>
        <v/>
      </c>
      <c r="R24" s="11" t="str">
        <f>IFERROR(INDEX([1]REPORT_DATA_BY_ZONE!$A:$AH,$F24,MATCH(R$8,[1]REPORT_DATA_BY_ZONE!$A$1:$AH$1,0)), "")</f>
        <v/>
      </c>
      <c r="S24" s="11" t="str">
        <f>IFERROR(INDEX([1]REPORT_DATA_BY_ZONE!$A:$AH,$F24,MATCH(S$8,[1]REPORT_DATA_BY_ZONE!$A$1:$AH$1,0)), "")</f>
        <v/>
      </c>
      <c r="T24" s="11" t="str">
        <f>IFERROR(INDEX([1]REPORT_DATA_BY_ZONE!$A:$AH,$F24,MATCH(T$8,[1]REPORT_DATA_BY_ZONE!$A$1:$AH$1,0)), "")</f>
        <v/>
      </c>
      <c r="U24" s="11" t="str">
        <f>IFERROR(INDEX([1]REPORT_DATA_BY_ZONE!$A:$AH,$F24,MATCH(U$8,[1]REPORT_DATA_BY_ZONE!$A$1:$AH$1,0)), "")</f>
        <v/>
      </c>
      <c r="V24" s="11" t="str">
        <f>IFERROR(INDEX([1]REPORT_DATA_BY_ZONE!$A:$AH,$F24,MATCH(V$8,[1]REPORT_DATA_BY_ZONE!$A$1:$AH$1,0)), "")</f>
        <v/>
      </c>
    </row>
    <row r="25" spans="1:22">
      <c r="B25" s="24" t="s">
        <v>1384</v>
      </c>
      <c r="C25" s="14"/>
      <c r="D25" s="14"/>
      <c r="E25" s="14" t="str">
        <f>CONCATENATE(YEAR,":",MONTH,":5:",WEEKLY_REPORT_DAY,":", $A$1)</f>
        <v>2016:2:5:7:HUALIAN</v>
      </c>
      <c r="F25" s="14" t="e">
        <f>MATCH($E25,[1]REPORT_DATA_BY_ZONE!$A:$A, 0)</f>
        <v>#N/A</v>
      </c>
      <c r="G25" s="11" t="str">
        <f>IFERROR(INDEX([1]REPORT_DATA_BY_ZONE!$A:$AH,$F25,MATCH(G$8,[1]REPORT_DATA_BY_ZONE!$A$1:$AH$1,0)), "")</f>
        <v/>
      </c>
      <c r="H25" s="11" t="str">
        <f>IFERROR(INDEX([1]REPORT_DATA_BY_ZONE!$A:$AH,$F25,MATCH(H$8,[1]REPORT_DATA_BY_ZONE!$A$1:$AH$1,0)), "")</f>
        <v/>
      </c>
      <c r="I25" s="11" t="str">
        <f>IFERROR(INDEX([1]REPORT_DATA_BY_ZONE!$A:$AH,$F25,MATCH(I$8,[1]REPORT_DATA_BY_ZONE!$A$1:$AH$1,0)), "")</f>
        <v/>
      </c>
      <c r="J25" s="11" t="str">
        <f>IFERROR(INDEX([1]REPORT_DATA_BY_ZONE!$A:$AH,$F25,MATCH(J$8,[1]REPORT_DATA_BY_ZONE!$A$1:$AH$1,0)), "")</f>
        <v/>
      </c>
      <c r="K25" s="11" t="str">
        <f>IFERROR(INDEX([1]REPORT_DATA_BY_ZONE!$A:$AH,$F25,MATCH(K$8,[1]REPORT_DATA_BY_ZONE!$A$1:$AH$1,0)), "")</f>
        <v/>
      </c>
      <c r="L25" s="11" t="str">
        <f>IFERROR(INDEX([1]REPORT_DATA_BY_ZONE!$A:$AH,$F25,MATCH(L$8,[1]REPORT_DATA_BY_ZONE!$A$1:$AH$1,0)), "")</f>
        <v/>
      </c>
      <c r="M25" s="11" t="str">
        <f>IFERROR(INDEX([1]REPORT_DATA_BY_ZONE!$A:$AH,$F25,MATCH(M$8,[1]REPORT_DATA_BY_ZONE!$A$1:$AH$1,0)), "")</f>
        <v/>
      </c>
      <c r="N25" s="11" t="str">
        <f>IFERROR(INDEX([1]REPORT_DATA_BY_ZONE!$A:$AH,$F25,MATCH(N$8,[1]REPORT_DATA_BY_ZONE!$A$1:$AH$1,0)), "")</f>
        <v/>
      </c>
      <c r="O25" s="11" t="str">
        <f>IFERROR(INDEX([1]REPORT_DATA_BY_ZONE!$A:$AH,$F25,MATCH(O$8,[1]REPORT_DATA_BY_ZONE!$A$1:$AH$1,0)), "")</f>
        <v/>
      </c>
      <c r="P25" s="11" t="str">
        <f>IFERROR(INDEX([1]REPORT_DATA_BY_ZONE!$A:$AH,$F25,MATCH(P$8,[1]REPORT_DATA_BY_ZONE!$A$1:$AH$1,0)), "")</f>
        <v/>
      </c>
      <c r="Q25" s="11" t="str">
        <f>IFERROR(INDEX([1]REPORT_DATA_BY_ZONE!$A:$AH,$F25,MATCH(Q$8,[1]REPORT_DATA_BY_ZONE!$A$1:$AH$1,0)), "")</f>
        <v/>
      </c>
      <c r="R25" s="11" t="str">
        <f>IFERROR(INDEX([1]REPORT_DATA_BY_ZONE!$A:$AH,$F25,MATCH(R$8,[1]REPORT_DATA_BY_ZONE!$A$1:$AH$1,0)), "")</f>
        <v/>
      </c>
      <c r="S25" s="11" t="str">
        <f>IFERROR(INDEX([1]REPORT_DATA_BY_ZONE!$A:$AH,$F25,MATCH(S$8,[1]REPORT_DATA_BY_ZONE!$A$1:$AH$1,0)), "")</f>
        <v/>
      </c>
      <c r="T25" s="11" t="str">
        <f>IFERROR(INDEX([1]REPORT_DATA_BY_ZONE!$A:$AH,$F25,MATCH(T$8,[1]REPORT_DATA_BY_ZONE!$A$1:$AH$1,0)), "")</f>
        <v/>
      </c>
      <c r="U25" s="11" t="str">
        <f>IFERROR(INDEX([1]REPORT_DATA_BY_ZONE!$A:$AH,$F25,MATCH(U$8,[1]REPORT_DATA_BY_ZONE!$A$1:$AH$1,0)), "")</f>
        <v/>
      </c>
      <c r="V25" s="11" t="str">
        <f>IFERROR(INDEX([1]REPORT_DATA_BY_ZONE!$A:$AH,$F25,MATCH(V$8,[1]REPORT_DATA_BY_ZONE!$A$1:$AH$1,0)), "")</f>
        <v/>
      </c>
    </row>
    <row r="26" spans="1:22">
      <c r="B26" s="18" t="s">
        <v>1409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711" priority="63" operator="lessThan">
      <formula>0.5</formula>
    </cfRule>
    <cfRule type="cellIs" dxfId="1710" priority="64" operator="greaterThan">
      <formula>0.5</formula>
    </cfRule>
  </conditionalFormatting>
  <conditionalFormatting sqref="N10:N11">
    <cfRule type="cellIs" dxfId="1709" priority="61" operator="lessThan">
      <formula>4.5</formula>
    </cfRule>
    <cfRule type="cellIs" dxfId="1708" priority="62" operator="greaterThan">
      <formula>5.5</formula>
    </cfRule>
  </conditionalFormatting>
  <conditionalFormatting sqref="O10:O11">
    <cfRule type="cellIs" dxfId="1707" priority="59" operator="lessThan">
      <formula>1.5</formula>
    </cfRule>
    <cfRule type="cellIs" dxfId="1706" priority="60" operator="greaterThan">
      <formula>2.5</formula>
    </cfRule>
  </conditionalFormatting>
  <conditionalFormatting sqref="P10:P11">
    <cfRule type="cellIs" dxfId="1705" priority="57" operator="lessThan">
      <formula>4.5</formula>
    </cfRule>
    <cfRule type="cellIs" dxfId="1704" priority="58" operator="greaterThan">
      <formula>7.5</formula>
    </cfRule>
  </conditionalFormatting>
  <conditionalFormatting sqref="R10:S11">
    <cfRule type="cellIs" dxfId="1703" priority="55" operator="lessThan">
      <formula>2.5</formula>
    </cfRule>
    <cfRule type="cellIs" dxfId="1702" priority="56" operator="greaterThan">
      <formula>4.5</formula>
    </cfRule>
  </conditionalFormatting>
  <conditionalFormatting sqref="T10:T11">
    <cfRule type="cellIs" dxfId="1701" priority="53" operator="lessThan">
      <formula>2.5</formula>
    </cfRule>
    <cfRule type="cellIs" dxfId="1700" priority="54" operator="greaterThan">
      <formula>4.5</formula>
    </cfRule>
  </conditionalFormatting>
  <conditionalFormatting sqref="U10:U11">
    <cfRule type="cellIs" dxfId="1699" priority="52" operator="greaterThan">
      <formula>1.5</formula>
    </cfRule>
  </conditionalFormatting>
  <conditionalFormatting sqref="L10:V11">
    <cfRule type="expression" dxfId="1698" priority="49">
      <formula>L10=""</formula>
    </cfRule>
  </conditionalFormatting>
  <conditionalFormatting sqref="S10:S11">
    <cfRule type="cellIs" dxfId="1697" priority="50" operator="greaterThan">
      <formula>0.5</formula>
    </cfRule>
    <cfRule type="cellIs" dxfId="1696" priority="51" operator="lessThan">
      <formula>0.5</formula>
    </cfRule>
  </conditionalFormatting>
  <conditionalFormatting sqref="L12:M12">
    <cfRule type="cellIs" dxfId="1695" priority="47" operator="lessThan">
      <formula>0.5</formula>
    </cfRule>
    <cfRule type="cellIs" dxfId="1694" priority="48" operator="greaterThan">
      <formula>0.5</formula>
    </cfRule>
  </conditionalFormatting>
  <conditionalFormatting sqref="N12">
    <cfRule type="cellIs" dxfId="1693" priority="45" operator="lessThan">
      <formula>4.5</formula>
    </cfRule>
    <cfRule type="cellIs" dxfId="1692" priority="46" operator="greaterThan">
      <formula>5.5</formula>
    </cfRule>
  </conditionalFormatting>
  <conditionalFormatting sqref="O12">
    <cfRule type="cellIs" dxfId="1691" priority="43" operator="lessThan">
      <formula>1.5</formula>
    </cfRule>
    <cfRule type="cellIs" dxfId="1690" priority="44" operator="greaterThan">
      <formula>2.5</formula>
    </cfRule>
  </conditionalFormatting>
  <conditionalFormatting sqref="P12">
    <cfRule type="cellIs" dxfId="1689" priority="41" operator="lessThan">
      <formula>4.5</formula>
    </cfRule>
    <cfRule type="cellIs" dxfId="1688" priority="42" operator="greaterThan">
      <formula>7.5</formula>
    </cfRule>
  </conditionalFormatting>
  <conditionalFormatting sqref="R12:S12">
    <cfRule type="cellIs" dxfId="1687" priority="39" operator="lessThan">
      <formula>2.5</formula>
    </cfRule>
    <cfRule type="cellIs" dxfId="1686" priority="40" operator="greaterThan">
      <formula>4.5</formula>
    </cfRule>
  </conditionalFormatting>
  <conditionalFormatting sqref="T12">
    <cfRule type="cellIs" dxfId="1685" priority="37" operator="lessThan">
      <formula>2.5</formula>
    </cfRule>
    <cfRule type="cellIs" dxfId="1684" priority="38" operator="greaterThan">
      <formula>4.5</formula>
    </cfRule>
  </conditionalFormatting>
  <conditionalFormatting sqref="U12">
    <cfRule type="cellIs" dxfId="1683" priority="36" operator="greaterThan">
      <formula>1.5</formula>
    </cfRule>
  </conditionalFormatting>
  <conditionalFormatting sqref="L12:V12">
    <cfRule type="expression" dxfId="1682" priority="33">
      <formula>L12=""</formula>
    </cfRule>
  </conditionalFormatting>
  <conditionalFormatting sqref="S12">
    <cfRule type="cellIs" dxfId="1681" priority="34" operator="greaterThan">
      <formula>0.5</formula>
    </cfRule>
    <cfRule type="cellIs" dxfId="1680" priority="35" operator="lessThan">
      <formula>0.5</formula>
    </cfRule>
  </conditionalFormatting>
  <conditionalFormatting sqref="L15:M16">
    <cfRule type="cellIs" dxfId="1679" priority="31" operator="lessThan">
      <formula>0.5</formula>
    </cfRule>
    <cfRule type="cellIs" dxfId="1678" priority="32" operator="greaterThan">
      <formula>0.5</formula>
    </cfRule>
  </conditionalFormatting>
  <conditionalFormatting sqref="N15:N16">
    <cfRule type="cellIs" dxfId="1677" priority="29" operator="lessThan">
      <formula>4.5</formula>
    </cfRule>
    <cfRule type="cellIs" dxfId="1676" priority="30" operator="greaterThan">
      <formula>5.5</formula>
    </cfRule>
  </conditionalFormatting>
  <conditionalFormatting sqref="O15:O16">
    <cfRule type="cellIs" dxfId="1675" priority="27" operator="lessThan">
      <formula>1.5</formula>
    </cfRule>
    <cfRule type="cellIs" dxfId="1674" priority="28" operator="greaterThan">
      <formula>2.5</formula>
    </cfRule>
  </conditionalFormatting>
  <conditionalFormatting sqref="P15:P16">
    <cfRule type="cellIs" dxfId="1673" priority="25" operator="lessThan">
      <formula>4.5</formula>
    </cfRule>
    <cfRule type="cellIs" dxfId="1672" priority="26" operator="greaterThan">
      <formula>7.5</formula>
    </cfRule>
  </conditionalFormatting>
  <conditionalFormatting sqref="R15:S16">
    <cfRule type="cellIs" dxfId="1671" priority="23" operator="lessThan">
      <formula>2.5</formula>
    </cfRule>
    <cfRule type="cellIs" dxfId="1670" priority="24" operator="greaterThan">
      <formula>4.5</formula>
    </cfRule>
  </conditionalFormatting>
  <conditionalFormatting sqref="T15:T16">
    <cfRule type="cellIs" dxfId="1669" priority="21" operator="lessThan">
      <formula>2.5</formula>
    </cfRule>
    <cfRule type="cellIs" dxfId="1668" priority="22" operator="greaterThan">
      <formula>4.5</formula>
    </cfRule>
  </conditionalFormatting>
  <conditionalFormatting sqref="U15:U16">
    <cfRule type="cellIs" dxfId="1667" priority="20" operator="greaterThan">
      <formula>1.5</formula>
    </cfRule>
  </conditionalFormatting>
  <conditionalFormatting sqref="L15:V16">
    <cfRule type="expression" dxfId="1666" priority="17">
      <formula>L15=""</formula>
    </cfRule>
  </conditionalFormatting>
  <conditionalFormatting sqref="S15:S16">
    <cfRule type="cellIs" dxfId="1665" priority="18" operator="greaterThan">
      <formula>0.5</formula>
    </cfRule>
    <cfRule type="cellIs" dxfId="1664" priority="19" operator="lessThan">
      <formula>0.5</formula>
    </cfRule>
  </conditionalFormatting>
  <conditionalFormatting sqref="L17:M17">
    <cfRule type="cellIs" dxfId="1663" priority="15" operator="lessThan">
      <formula>0.5</formula>
    </cfRule>
    <cfRule type="cellIs" dxfId="1662" priority="16" operator="greaterThan">
      <formula>0.5</formula>
    </cfRule>
  </conditionalFormatting>
  <conditionalFormatting sqref="N17">
    <cfRule type="cellIs" dxfId="1661" priority="13" operator="lessThan">
      <formula>4.5</formula>
    </cfRule>
    <cfRule type="cellIs" dxfId="1660" priority="14" operator="greaterThan">
      <formula>5.5</formula>
    </cfRule>
  </conditionalFormatting>
  <conditionalFormatting sqref="O17">
    <cfRule type="cellIs" dxfId="1659" priority="11" operator="lessThan">
      <formula>1.5</formula>
    </cfRule>
    <cfRule type="cellIs" dxfId="1658" priority="12" operator="greaterThan">
      <formula>2.5</formula>
    </cfRule>
  </conditionalFormatting>
  <conditionalFormatting sqref="P17">
    <cfRule type="cellIs" dxfId="1657" priority="9" operator="lessThan">
      <formula>4.5</formula>
    </cfRule>
    <cfRule type="cellIs" dxfId="1656" priority="10" operator="greaterThan">
      <formula>7.5</formula>
    </cfRule>
  </conditionalFormatting>
  <conditionalFormatting sqref="R17:S17">
    <cfRule type="cellIs" dxfId="1655" priority="7" operator="lessThan">
      <formula>2.5</formula>
    </cfRule>
    <cfRule type="cellIs" dxfId="1654" priority="8" operator="greaterThan">
      <formula>4.5</formula>
    </cfRule>
  </conditionalFormatting>
  <conditionalFormatting sqref="T17">
    <cfRule type="cellIs" dxfId="1653" priority="5" operator="lessThan">
      <formula>2.5</formula>
    </cfRule>
    <cfRule type="cellIs" dxfId="1652" priority="6" operator="greaterThan">
      <formula>4.5</formula>
    </cfRule>
  </conditionalFormatting>
  <conditionalFormatting sqref="U17">
    <cfRule type="cellIs" dxfId="1651" priority="4" operator="greaterThan">
      <formula>1.5</formula>
    </cfRule>
  </conditionalFormatting>
  <conditionalFormatting sqref="L17:V17">
    <cfRule type="expression" dxfId="1650" priority="1">
      <formula>L17=""</formula>
    </cfRule>
  </conditionalFormatting>
  <conditionalFormatting sqref="S17">
    <cfRule type="cellIs" dxfId="1649" priority="2" operator="greaterThan">
      <formula>0.5</formula>
    </cfRule>
    <cfRule type="cellIs" dxfId="16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F49" sqref="F4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showFormulas="1" topLeftCell="A133" workbookViewId="0">
      <selection activeCell="J164" sqref="J164"/>
    </sheetView>
  </sheetViews>
  <sheetFormatPr defaultRowHeight="15"/>
  <cols>
    <col min="1" max="1" width="25.140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bestFit="1" customWidth="1"/>
    <col min="12" max="12" width="3.28515625" bestFit="1" customWidth="1"/>
    <col min="13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1489</v>
      </c>
      <c r="B2" s="3" t="s">
        <v>88</v>
      </c>
      <c r="C2">
        <v>1</v>
      </c>
      <c r="D2">
        <v>3</v>
      </c>
      <c r="E2">
        <v>3</v>
      </c>
      <c r="F2">
        <v>11</v>
      </c>
      <c r="G2">
        <v>4</v>
      </c>
      <c r="H2">
        <v>0</v>
      </c>
      <c r="I2">
        <v>0</v>
      </c>
      <c r="J2">
        <v>27</v>
      </c>
      <c r="K2">
        <v>0</v>
      </c>
      <c r="L2">
        <v>15</v>
      </c>
      <c r="M2">
        <v>10</v>
      </c>
      <c r="N2">
        <v>8</v>
      </c>
      <c r="O2">
        <v>0</v>
      </c>
      <c r="P2">
        <v>8</v>
      </c>
      <c r="Q2">
        <v>0</v>
      </c>
      <c r="R2">
        <v>0</v>
      </c>
    </row>
    <row r="3" spans="1:18">
      <c r="A3" t="s">
        <v>1490</v>
      </c>
      <c r="B3" s="3" t="s">
        <v>94</v>
      </c>
      <c r="C3">
        <v>1</v>
      </c>
      <c r="D3">
        <v>0</v>
      </c>
      <c r="E3">
        <v>3</v>
      </c>
      <c r="F3">
        <v>8</v>
      </c>
      <c r="G3">
        <v>3</v>
      </c>
      <c r="H3">
        <v>0</v>
      </c>
      <c r="I3">
        <v>0</v>
      </c>
      <c r="J3">
        <v>16</v>
      </c>
      <c r="K3">
        <v>0</v>
      </c>
      <c r="L3">
        <v>30</v>
      </c>
      <c r="M3">
        <v>29</v>
      </c>
      <c r="N3">
        <v>6</v>
      </c>
      <c r="O3">
        <v>0</v>
      </c>
      <c r="P3">
        <v>5</v>
      </c>
      <c r="Q3">
        <v>0</v>
      </c>
      <c r="R3">
        <v>0</v>
      </c>
    </row>
    <row r="4" spans="1:18">
      <c r="A4" t="s">
        <v>1491</v>
      </c>
      <c r="B4" s="3" t="s">
        <v>96</v>
      </c>
      <c r="C4">
        <v>2</v>
      </c>
      <c r="D4">
        <v>1</v>
      </c>
      <c r="E4">
        <v>5</v>
      </c>
      <c r="F4">
        <v>9</v>
      </c>
      <c r="G4">
        <v>1</v>
      </c>
      <c r="H4">
        <v>0</v>
      </c>
      <c r="I4">
        <v>0</v>
      </c>
      <c r="J4">
        <v>21</v>
      </c>
      <c r="K4">
        <v>0</v>
      </c>
      <c r="L4">
        <v>16</v>
      </c>
      <c r="M4">
        <v>18</v>
      </c>
      <c r="N4">
        <v>10</v>
      </c>
      <c r="O4">
        <v>0</v>
      </c>
      <c r="P4">
        <v>9</v>
      </c>
      <c r="Q4">
        <v>0</v>
      </c>
      <c r="R4">
        <v>0</v>
      </c>
    </row>
    <row r="5" spans="1:18">
      <c r="A5" t="s">
        <v>562</v>
      </c>
      <c r="B5" s="3" t="s">
        <v>108</v>
      </c>
      <c r="C5">
        <v>0</v>
      </c>
      <c r="D5">
        <v>0</v>
      </c>
      <c r="E5">
        <v>6</v>
      </c>
      <c r="F5">
        <v>5</v>
      </c>
      <c r="G5">
        <v>2</v>
      </c>
      <c r="H5">
        <v>0</v>
      </c>
      <c r="I5">
        <v>0</v>
      </c>
      <c r="J5">
        <v>12</v>
      </c>
      <c r="K5">
        <v>0</v>
      </c>
      <c r="L5">
        <v>7</v>
      </c>
      <c r="M5">
        <v>7</v>
      </c>
      <c r="N5">
        <v>7</v>
      </c>
      <c r="O5">
        <v>0</v>
      </c>
      <c r="P5">
        <v>4</v>
      </c>
      <c r="Q5">
        <v>0</v>
      </c>
      <c r="R5">
        <v>0</v>
      </c>
    </row>
    <row r="6" spans="1:18">
      <c r="A6" t="s">
        <v>1492</v>
      </c>
      <c r="B6" s="3" t="s">
        <v>106</v>
      </c>
      <c r="C6">
        <v>0</v>
      </c>
      <c r="D6">
        <v>1</v>
      </c>
      <c r="E6">
        <v>3</v>
      </c>
      <c r="F6">
        <v>6</v>
      </c>
      <c r="G6">
        <v>3</v>
      </c>
      <c r="H6">
        <v>0</v>
      </c>
      <c r="I6">
        <v>0</v>
      </c>
      <c r="J6">
        <v>13</v>
      </c>
      <c r="K6">
        <v>0</v>
      </c>
      <c r="L6">
        <v>11</v>
      </c>
      <c r="M6">
        <v>9</v>
      </c>
      <c r="N6">
        <v>7</v>
      </c>
      <c r="O6">
        <v>0</v>
      </c>
      <c r="P6">
        <v>8</v>
      </c>
      <c r="Q6">
        <v>0</v>
      </c>
      <c r="R6">
        <v>0</v>
      </c>
    </row>
    <row r="7" spans="1:18">
      <c r="A7" t="s">
        <v>1493</v>
      </c>
      <c r="B7" s="3" t="s">
        <v>114</v>
      </c>
      <c r="C7">
        <v>0</v>
      </c>
      <c r="D7">
        <v>0</v>
      </c>
      <c r="E7">
        <v>2</v>
      </c>
      <c r="F7">
        <v>7</v>
      </c>
      <c r="G7">
        <v>3</v>
      </c>
      <c r="H7">
        <v>0</v>
      </c>
      <c r="I7">
        <v>0</v>
      </c>
      <c r="J7">
        <v>9</v>
      </c>
      <c r="K7">
        <v>0</v>
      </c>
      <c r="L7">
        <v>8</v>
      </c>
      <c r="M7">
        <v>8</v>
      </c>
      <c r="N7">
        <v>3</v>
      </c>
      <c r="O7">
        <v>0</v>
      </c>
      <c r="P7">
        <v>17</v>
      </c>
      <c r="Q7">
        <v>0</v>
      </c>
      <c r="R7">
        <v>0</v>
      </c>
    </row>
    <row r="8" spans="1:18">
      <c r="A8" t="s">
        <v>1494</v>
      </c>
      <c r="B8" s="3" t="s">
        <v>118</v>
      </c>
      <c r="C8">
        <v>0</v>
      </c>
      <c r="D8">
        <v>0</v>
      </c>
      <c r="E8">
        <v>3</v>
      </c>
      <c r="F8">
        <v>12</v>
      </c>
      <c r="G8">
        <v>6</v>
      </c>
      <c r="H8">
        <v>8</v>
      </c>
      <c r="I8">
        <v>0</v>
      </c>
      <c r="J8">
        <v>13</v>
      </c>
      <c r="K8">
        <v>0</v>
      </c>
      <c r="L8">
        <v>19</v>
      </c>
      <c r="M8">
        <v>25</v>
      </c>
      <c r="N8">
        <v>11</v>
      </c>
      <c r="O8">
        <v>0</v>
      </c>
      <c r="P8">
        <v>3</v>
      </c>
      <c r="Q8">
        <v>0</v>
      </c>
      <c r="R8">
        <v>0</v>
      </c>
    </row>
    <row r="9" spans="1:18">
      <c r="A9" t="s">
        <v>564</v>
      </c>
      <c r="B9" s="3" t="s">
        <v>51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1495</v>
      </c>
      <c r="B10" s="3" t="s">
        <v>128</v>
      </c>
      <c r="C10">
        <v>1</v>
      </c>
      <c r="D10">
        <v>1</v>
      </c>
      <c r="E10">
        <v>7</v>
      </c>
      <c r="F10">
        <v>3</v>
      </c>
      <c r="G10">
        <v>0</v>
      </c>
      <c r="H10">
        <v>0</v>
      </c>
      <c r="I10">
        <v>0</v>
      </c>
      <c r="J10">
        <v>12</v>
      </c>
      <c r="K10">
        <v>0</v>
      </c>
      <c r="L10">
        <v>16</v>
      </c>
      <c r="M10">
        <v>11</v>
      </c>
      <c r="N10">
        <v>3</v>
      </c>
      <c r="O10">
        <v>0</v>
      </c>
      <c r="P10">
        <v>6</v>
      </c>
      <c r="Q10">
        <v>0</v>
      </c>
      <c r="R10">
        <v>1</v>
      </c>
    </row>
    <row r="11" spans="1:18">
      <c r="A11" t="s">
        <v>1496</v>
      </c>
      <c r="B11" s="3" t="s">
        <v>153</v>
      </c>
      <c r="C11">
        <v>0</v>
      </c>
      <c r="D11">
        <v>1</v>
      </c>
      <c r="E11">
        <v>1</v>
      </c>
      <c r="F11">
        <v>9</v>
      </c>
      <c r="G11">
        <v>1</v>
      </c>
      <c r="H11">
        <v>0</v>
      </c>
      <c r="I11">
        <v>0</v>
      </c>
      <c r="J11">
        <v>11</v>
      </c>
      <c r="K11">
        <v>0</v>
      </c>
      <c r="L11">
        <v>7</v>
      </c>
      <c r="M11">
        <v>24</v>
      </c>
      <c r="N11">
        <v>8</v>
      </c>
      <c r="O11">
        <v>0</v>
      </c>
      <c r="P11">
        <v>4</v>
      </c>
      <c r="Q11">
        <v>0</v>
      </c>
      <c r="R11">
        <v>0</v>
      </c>
    </row>
    <row r="12" spans="1:18">
      <c r="A12" t="s">
        <v>1497</v>
      </c>
      <c r="B12" s="3" t="s">
        <v>233</v>
      </c>
      <c r="C12">
        <v>1</v>
      </c>
      <c r="D12">
        <v>1</v>
      </c>
      <c r="E12">
        <v>7</v>
      </c>
      <c r="F12">
        <v>13</v>
      </c>
      <c r="G12">
        <v>1</v>
      </c>
      <c r="H12">
        <v>0</v>
      </c>
      <c r="I12">
        <v>0</v>
      </c>
      <c r="J12">
        <v>33</v>
      </c>
      <c r="K12">
        <v>0</v>
      </c>
      <c r="L12">
        <v>15</v>
      </c>
      <c r="M12">
        <v>29</v>
      </c>
      <c r="N12">
        <v>14</v>
      </c>
      <c r="O12">
        <v>0</v>
      </c>
      <c r="P12">
        <v>8</v>
      </c>
      <c r="Q12">
        <v>0</v>
      </c>
      <c r="R12">
        <v>0</v>
      </c>
    </row>
    <row r="13" spans="1:18">
      <c r="A13" t="s">
        <v>1498</v>
      </c>
      <c r="B13" s="3" t="s">
        <v>142</v>
      </c>
      <c r="C13">
        <v>0</v>
      </c>
      <c r="D13">
        <v>0</v>
      </c>
      <c r="E13">
        <v>6</v>
      </c>
      <c r="F13">
        <v>10</v>
      </c>
      <c r="G13">
        <v>0</v>
      </c>
      <c r="H13">
        <v>1</v>
      </c>
      <c r="I13">
        <v>0</v>
      </c>
      <c r="J13">
        <v>21</v>
      </c>
      <c r="K13">
        <v>0</v>
      </c>
      <c r="L13">
        <v>12</v>
      </c>
      <c r="M13">
        <v>7</v>
      </c>
      <c r="N13">
        <v>3</v>
      </c>
      <c r="O13">
        <v>0</v>
      </c>
      <c r="P13">
        <v>4</v>
      </c>
      <c r="Q13">
        <v>0</v>
      </c>
      <c r="R13">
        <v>0</v>
      </c>
    </row>
    <row r="14" spans="1:18">
      <c r="A14" t="s">
        <v>1600</v>
      </c>
      <c r="B14" s="3" t="s">
        <v>163</v>
      </c>
      <c r="C14">
        <v>0</v>
      </c>
      <c r="D14">
        <v>0</v>
      </c>
      <c r="E14">
        <v>6</v>
      </c>
      <c r="F14">
        <v>8</v>
      </c>
      <c r="G14">
        <v>0</v>
      </c>
      <c r="H14">
        <v>0</v>
      </c>
      <c r="I14">
        <v>0</v>
      </c>
      <c r="J14">
        <v>21</v>
      </c>
      <c r="K14">
        <v>0</v>
      </c>
      <c r="L14">
        <v>7</v>
      </c>
      <c r="M14">
        <v>13</v>
      </c>
      <c r="N14">
        <v>3</v>
      </c>
      <c r="O14">
        <v>0</v>
      </c>
      <c r="P14">
        <v>7</v>
      </c>
      <c r="Q14">
        <v>0</v>
      </c>
      <c r="R14">
        <v>0</v>
      </c>
    </row>
    <row r="15" spans="1:18">
      <c r="A15" t="s">
        <v>1601</v>
      </c>
      <c r="B15" s="3" t="s">
        <v>167</v>
      </c>
      <c r="C15">
        <v>1</v>
      </c>
      <c r="D15">
        <v>0</v>
      </c>
      <c r="E15">
        <v>6</v>
      </c>
      <c r="F15">
        <v>8</v>
      </c>
      <c r="G15">
        <v>0</v>
      </c>
      <c r="H15">
        <v>0</v>
      </c>
      <c r="I15">
        <v>0</v>
      </c>
      <c r="J15">
        <v>15</v>
      </c>
      <c r="K15">
        <v>0</v>
      </c>
      <c r="L15">
        <v>13</v>
      </c>
      <c r="M15">
        <v>15</v>
      </c>
      <c r="N15">
        <v>6</v>
      </c>
      <c r="O15">
        <v>0</v>
      </c>
      <c r="P15">
        <v>0</v>
      </c>
      <c r="Q15">
        <v>0</v>
      </c>
      <c r="R15">
        <v>0</v>
      </c>
    </row>
    <row r="16" spans="1:18">
      <c r="A16" t="s">
        <v>567</v>
      </c>
      <c r="B16" s="3" t="s">
        <v>104</v>
      </c>
      <c r="C16">
        <v>0</v>
      </c>
      <c r="D16">
        <v>0</v>
      </c>
      <c r="E16">
        <v>3</v>
      </c>
      <c r="F16">
        <v>1</v>
      </c>
      <c r="G16">
        <v>0</v>
      </c>
      <c r="H16">
        <v>1</v>
      </c>
      <c r="I16">
        <v>0</v>
      </c>
      <c r="J16">
        <v>13</v>
      </c>
      <c r="K16">
        <v>0</v>
      </c>
      <c r="L16">
        <v>3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</row>
    <row r="17" spans="1:18">
      <c r="A17" t="s">
        <v>1602</v>
      </c>
      <c r="B17" s="3" t="s">
        <v>173</v>
      </c>
      <c r="C17">
        <v>1</v>
      </c>
      <c r="D17">
        <v>0</v>
      </c>
      <c r="E17">
        <v>3</v>
      </c>
      <c r="F17">
        <v>4</v>
      </c>
      <c r="G17">
        <v>1</v>
      </c>
      <c r="H17">
        <v>0</v>
      </c>
      <c r="I17">
        <v>0</v>
      </c>
      <c r="J17">
        <v>9</v>
      </c>
      <c r="K17">
        <v>0</v>
      </c>
      <c r="L17">
        <v>5</v>
      </c>
      <c r="M17">
        <v>12</v>
      </c>
      <c r="N17">
        <v>5</v>
      </c>
      <c r="O17">
        <v>0</v>
      </c>
      <c r="P17">
        <v>5</v>
      </c>
      <c r="Q17">
        <v>0</v>
      </c>
      <c r="R17">
        <v>0</v>
      </c>
    </row>
    <row r="18" spans="1:18">
      <c r="A18" t="s">
        <v>1499</v>
      </c>
      <c r="B18" s="3" t="s">
        <v>138</v>
      </c>
      <c r="C18">
        <v>0</v>
      </c>
      <c r="D18">
        <v>0</v>
      </c>
      <c r="E18">
        <v>5</v>
      </c>
      <c r="F18">
        <v>10</v>
      </c>
      <c r="G18">
        <v>1</v>
      </c>
      <c r="H18">
        <v>0</v>
      </c>
      <c r="I18">
        <v>0</v>
      </c>
      <c r="J18">
        <v>18</v>
      </c>
      <c r="K18">
        <v>0</v>
      </c>
      <c r="L18">
        <v>16</v>
      </c>
      <c r="M18">
        <v>27</v>
      </c>
      <c r="N18">
        <v>15</v>
      </c>
      <c r="O18">
        <v>0</v>
      </c>
      <c r="P18">
        <v>3</v>
      </c>
      <c r="Q18">
        <v>0</v>
      </c>
      <c r="R18">
        <v>0</v>
      </c>
    </row>
    <row r="19" spans="1:18">
      <c r="A19" t="s">
        <v>1500</v>
      </c>
      <c r="B19" s="3" t="s">
        <v>130</v>
      </c>
      <c r="C19">
        <v>0</v>
      </c>
      <c r="D19">
        <v>1</v>
      </c>
      <c r="E19">
        <v>4</v>
      </c>
      <c r="F19">
        <v>5</v>
      </c>
      <c r="G19">
        <v>1</v>
      </c>
      <c r="H19">
        <v>0</v>
      </c>
      <c r="I19">
        <v>0</v>
      </c>
      <c r="J19">
        <v>10</v>
      </c>
      <c r="K19">
        <v>0</v>
      </c>
      <c r="L19">
        <v>14</v>
      </c>
      <c r="M19">
        <v>6</v>
      </c>
      <c r="N19">
        <v>6</v>
      </c>
      <c r="O19">
        <v>0</v>
      </c>
      <c r="P19">
        <v>8</v>
      </c>
      <c r="Q19">
        <v>0</v>
      </c>
      <c r="R19">
        <v>0</v>
      </c>
    </row>
    <row r="20" spans="1:18">
      <c r="A20" t="s">
        <v>1501</v>
      </c>
      <c r="B20" s="3" t="s">
        <v>151</v>
      </c>
      <c r="C20">
        <v>0</v>
      </c>
      <c r="D20">
        <v>2</v>
      </c>
      <c r="E20">
        <v>2</v>
      </c>
      <c r="F20">
        <v>6</v>
      </c>
      <c r="G20">
        <v>1</v>
      </c>
      <c r="H20">
        <v>0</v>
      </c>
      <c r="I20">
        <v>0</v>
      </c>
      <c r="J20">
        <v>11</v>
      </c>
      <c r="K20">
        <v>0</v>
      </c>
      <c r="L20">
        <v>9</v>
      </c>
      <c r="M20">
        <v>37</v>
      </c>
      <c r="N20">
        <v>12</v>
      </c>
      <c r="O20">
        <v>0</v>
      </c>
      <c r="P20">
        <v>10</v>
      </c>
      <c r="Q20">
        <v>0</v>
      </c>
      <c r="R20">
        <v>0</v>
      </c>
    </row>
    <row r="21" spans="1:18">
      <c r="A21" t="s">
        <v>1502</v>
      </c>
      <c r="B21" s="3" t="s">
        <v>144</v>
      </c>
      <c r="C21">
        <v>2</v>
      </c>
      <c r="D21">
        <v>3</v>
      </c>
      <c r="E21">
        <v>4</v>
      </c>
      <c r="F21">
        <v>15</v>
      </c>
      <c r="G21">
        <v>1</v>
      </c>
      <c r="H21">
        <v>0</v>
      </c>
      <c r="I21">
        <v>0</v>
      </c>
      <c r="J21">
        <v>38</v>
      </c>
      <c r="K21">
        <v>0</v>
      </c>
      <c r="L21">
        <v>19</v>
      </c>
      <c r="M21">
        <v>74</v>
      </c>
      <c r="N21">
        <v>18</v>
      </c>
      <c r="O21">
        <v>0</v>
      </c>
      <c r="P21">
        <v>7</v>
      </c>
      <c r="Q21">
        <v>0</v>
      </c>
      <c r="R21">
        <v>0</v>
      </c>
    </row>
    <row r="22" spans="1:18">
      <c r="A22" t="s">
        <v>1503</v>
      </c>
      <c r="B22" s="3" t="s">
        <v>86</v>
      </c>
      <c r="C22">
        <v>0</v>
      </c>
      <c r="D22">
        <v>0</v>
      </c>
      <c r="E22">
        <v>1</v>
      </c>
      <c r="F22">
        <v>8</v>
      </c>
      <c r="G22">
        <v>1</v>
      </c>
      <c r="H22">
        <v>0</v>
      </c>
      <c r="I22">
        <v>0</v>
      </c>
      <c r="J22">
        <v>9</v>
      </c>
      <c r="K22">
        <v>0</v>
      </c>
      <c r="L22">
        <v>11</v>
      </c>
      <c r="M22">
        <v>7</v>
      </c>
      <c r="N22">
        <v>3</v>
      </c>
      <c r="O22">
        <v>0</v>
      </c>
      <c r="P22">
        <v>2</v>
      </c>
      <c r="Q22">
        <v>0</v>
      </c>
      <c r="R22">
        <v>0</v>
      </c>
    </row>
    <row r="23" spans="1:18">
      <c r="A23" t="s">
        <v>569</v>
      </c>
      <c r="B23" s="3" t="s">
        <v>215</v>
      </c>
      <c r="C23">
        <v>2</v>
      </c>
      <c r="D23">
        <v>1</v>
      </c>
      <c r="E23">
        <v>8</v>
      </c>
      <c r="F23">
        <v>7</v>
      </c>
      <c r="G23">
        <v>0</v>
      </c>
      <c r="H23">
        <v>0</v>
      </c>
      <c r="I23">
        <v>0</v>
      </c>
      <c r="J23">
        <v>27</v>
      </c>
      <c r="K23">
        <v>0</v>
      </c>
      <c r="L23">
        <v>19</v>
      </c>
      <c r="M23">
        <v>23</v>
      </c>
      <c r="N23">
        <v>12</v>
      </c>
      <c r="O23">
        <v>0</v>
      </c>
      <c r="P23">
        <v>6</v>
      </c>
      <c r="Q23">
        <v>0</v>
      </c>
      <c r="R23">
        <v>0</v>
      </c>
    </row>
    <row r="24" spans="1:18">
      <c r="A24" t="s">
        <v>1504</v>
      </c>
      <c r="B24" s="3" t="s">
        <v>100</v>
      </c>
      <c r="C24">
        <v>0</v>
      </c>
      <c r="D24">
        <v>3</v>
      </c>
      <c r="E24">
        <v>4</v>
      </c>
      <c r="F24">
        <v>5</v>
      </c>
      <c r="G24">
        <v>0</v>
      </c>
      <c r="H24">
        <v>0</v>
      </c>
      <c r="I24">
        <v>0</v>
      </c>
      <c r="J24">
        <v>13</v>
      </c>
      <c r="K24">
        <v>0</v>
      </c>
      <c r="L24">
        <v>8</v>
      </c>
      <c r="M24">
        <v>2</v>
      </c>
      <c r="N24">
        <v>0</v>
      </c>
      <c r="O24">
        <v>0</v>
      </c>
      <c r="P24">
        <v>6</v>
      </c>
      <c r="Q24">
        <v>0</v>
      </c>
      <c r="R24">
        <v>0</v>
      </c>
    </row>
    <row r="25" spans="1:18">
      <c r="A25" t="s">
        <v>1505</v>
      </c>
      <c r="B25" s="3" t="s">
        <v>223</v>
      </c>
      <c r="C25">
        <v>0</v>
      </c>
      <c r="D25">
        <v>2</v>
      </c>
      <c r="E25">
        <v>3</v>
      </c>
      <c r="F25">
        <v>4</v>
      </c>
      <c r="G25">
        <v>1</v>
      </c>
      <c r="H25">
        <v>0</v>
      </c>
      <c r="I25">
        <v>0</v>
      </c>
      <c r="J25">
        <v>12</v>
      </c>
      <c r="K25">
        <v>0</v>
      </c>
      <c r="L25">
        <v>18</v>
      </c>
      <c r="M25">
        <v>15</v>
      </c>
      <c r="N25">
        <v>3</v>
      </c>
      <c r="O25">
        <v>0</v>
      </c>
      <c r="P25">
        <v>4</v>
      </c>
      <c r="Q25">
        <v>0</v>
      </c>
      <c r="R25">
        <v>0</v>
      </c>
    </row>
    <row r="26" spans="1:18">
      <c r="A26" t="s">
        <v>1506</v>
      </c>
      <c r="B26" s="3" t="s">
        <v>124</v>
      </c>
      <c r="C26">
        <v>0</v>
      </c>
      <c r="D26">
        <v>0</v>
      </c>
      <c r="E26">
        <v>2</v>
      </c>
      <c r="F26">
        <v>7</v>
      </c>
      <c r="G26">
        <v>4</v>
      </c>
      <c r="H26">
        <v>0</v>
      </c>
      <c r="I26">
        <v>0</v>
      </c>
      <c r="J26">
        <v>17</v>
      </c>
      <c r="K26">
        <v>0</v>
      </c>
      <c r="L26">
        <v>15</v>
      </c>
      <c r="M26">
        <v>18</v>
      </c>
      <c r="N26">
        <v>9</v>
      </c>
      <c r="O26">
        <v>0</v>
      </c>
      <c r="P26">
        <v>3</v>
      </c>
      <c r="Q26">
        <v>0</v>
      </c>
      <c r="R26">
        <v>0</v>
      </c>
    </row>
    <row r="27" spans="1:18">
      <c r="A27" t="s">
        <v>1507</v>
      </c>
      <c r="B27" s="3" t="s">
        <v>235</v>
      </c>
      <c r="C27">
        <v>0</v>
      </c>
      <c r="D27">
        <v>0</v>
      </c>
      <c r="E27">
        <v>1</v>
      </c>
      <c r="F27">
        <v>11</v>
      </c>
      <c r="G27">
        <v>1</v>
      </c>
      <c r="H27">
        <v>0</v>
      </c>
      <c r="I27">
        <v>0</v>
      </c>
      <c r="J27">
        <v>12</v>
      </c>
      <c r="K27">
        <v>0</v>
      </c>
      <c r="L27">
        <v>5</v>
      </c>
      <c r="M27">
        <v>14</v>
      </c>
      <c r="N27">
        <v>4</v>
      </c>
      <c r="O27">
        <v>0</v>
      </c>
      <c r="P27">
        <v>1</v>
      </c>
      <c r="Q27">
        <v>0</v>
      </c>
      <c r="R27">
        <v>0</v>
      </c>
    </row>
    <row r="28" spans="1:18">
      <c r="A28" t="s">
        <v>1508</v>
      </c>
      <c r="B28" s="3" t="s">
        <v>245</v>
      </c>
      <c r="C28">
        <v>0</v>
      </c>
      <c r="D28">
        <v>0</v>
      </c>
      <c r="E28">
        <v>1</v>
      </c>
      <c r="F28">
        <v>9</v>
      </c>
      <c r="G28">
        <v>0</v>
      </c>
      <c r="H28">
        <v>0</v>
      </c>
      <c r="I28">
        <v>0</v>
      </c>
      <c r="J28">
        <v>17</v>
      </c>
      <c r="K28">
        <v>0</v>
      </c>
      <c r="L28">
        <v>13</v>
      </c>
      <c r="M28">
        <v>14</v>
      </c>
      <c r="N28">
        <v>6</v>
      </c>
      <c r="O28">
        <v>0</v>
      </c>
      <c r="P28">
        <v>9</v>
      </c>
      <c r="Q28">
        <v>0</v>
      </c>
      <c r="R28">
        <v>0</v>
      </c>
    </row>
    <row r="29" spans="1:18">
      <c r="A29" t="s">
        <v>1509</v>
      </c>
      <c r="B29" s="3" t="s">
        <v>256</v>
      </c>
      <c r="C29">
        <v>4</v>
      </c>
      <c r="D29">
        <v>1</v>
      </c>
      <c r="E29">
        <v>4</v>
      </c>
      <c r="F29">
        <v>9</v>
      </c>
      <c r="G29">
        <v>2</v>
      </c>
      <c r="H29">
        <v>0</v>
      </c>
      <c r="I29">
        <v>0</v>
      </c>
      <c r="J29">
        <v>18</v>
      </c>
      <c r="K29">
        <v>0</v>
      </c>
      <c r="L29">
        <v>20</v>
      </c>
      <c r="M29">
        <v>27</v>
      </c>
      <c r="N29">
        <v>15</v>
      </c>
      <c r="O29">
        <v>0</v>
      </c>
      <c r="P29">
        <v>10</v>
      </c>
      <c r="Q29">
        <v>0</v>
      </c>
      <c r="R29">
        <v>0</v>
      </c>
    </row>
    <row r="30" spans="1:18">
      <c r="A30" t="s">
        <v>1510</v>
      </c>
      <c r="B30" s="3" t="s">
        <v>258</v>
      </c>
      <c r="C30">
        <v>2</v>
      </c>
      <c r="D30">
        <v>0</v>
      </c>
      <c r="E30">
        <v>2</v>
      </c>
      <c r="F30">
        <v>4</v>
      </c>
      <c r="G30">
        <v>1</v>
      </c>
      <c r="H30">
        <v>0</v>
      </c>
      <c r="I30">
        <v>0</v>
      </c>
      <c r="J30">
        <v>8</v>
      </c>
      <c r="K30">
        <v>0</v>
      </c>
      <c r="L30">
        <v>6</v>
      </c>
      <c r="M30">
        <v>7</v>
      </c>
      <c r="N30">
        <v>2</v>
      </c>
      <c r="O30">
        <v>0</v>
      </c>
      <c r="P30">
        <v>6</v>
      </c>
      <c r="Q30">
        <v>0</v>
      </c>
      <c r="R30">
        <v>0</v>
      </c>
    </row>
    <row r="31" spans="1:18">
      <c r="A31" t="s">
        <v>570</v>
      </c>
      <c r="B31" s="3" t="s">
        <v>199</v>
      </c>
      <c r="C31">
        <v>1</v>
      </c>
      <c r="D31">
        <v>1</v>
      </c>
      <c r="E31">
        <v>2</v>
      </c>
      <c r="F31">
        <v>10</v>
      </c>
      <c r="G31">
        <v>3</v>
      </c>
      <c r="H31">
        <v>0</v>
      </c>
      <c r="I31">
        <v>0</v>
      </c>
      <c r="J31">
        <v>22</v>
      </c>
      <c r="K31">
        <v>0</v>
      </c>
      <c r="L31">
        <v>14</v>
      </c>
      <c r="M31">
        <v>31</v>
      </c>
      <c r="N31">
        <v>14</v>
      </c>
      <c r="O31">
        <v>0</v>
      </c>
      <c r="P31">
        <v>5</v>
      </c>
      <c r="Q31">
        <v>0</v>
      </c>
      <c r="R31">
        <v>0</v>
      </c>
    </row>
    <row r="32" spans="1:18">
      <c r="A32" t="s">
        <v>1511</v>
      </c>
      <c r="B32" s="3" t="s">
        <v>88</v>
      </c>
      <c r="C32">
        <v>1</v>
      </c>
      <c r="D32">
        <v>1</v>
      </c>
      <c r="E32">
        <v>7</v>
      </c>
      <c r="F32">
        <v>7</v>
      </c>
      <c r="G32">
        <v>2</v>
      </c>
      <c r="H32">
        <v>0</v>
      </c>
      <c r="I32">
        <v>0</v>
      </c>
      <c r="J32">
        <v>24</v>
      </c>
      <c r="K32">
        <v>5</v>
      </c>
      <c r="L32">
        <v>24</v>
      </c>
      <c r="M32">
        <v>33</v>
      </c>
      <c r="N32">
        <v>16</v>
      </c>
      <c r="O32">
        <v>0</v>
      </c>
      <c r="P32">
        <v>16</v>
      </c>
      <c r="Q32">
        <v>4</v>
      </c>
      <c r="R32">
        <v>0</v>
      </c>
    </row>
    <row r="33" spans="1:18">
      <c r="A33" t="s">
        <v>1512</v>
      </c>
      <c r="B33" s="3" t="s">
        <v>94</v>
      </c>
      <c r="C33">
        <v>0</v>
      </c>
      <c r="D33">
        <v>1</v>
      </c>
      <c r="E33">
        <v>4</v>
      </c>
      <c r="F33">
        <v>8</v>
      </c>
      <c r="G33">
        <v>2</v>
      </c>
      <c r="H33">
        <v>1</v>
      </c>
      <c r="I33">
        <v>1</v>
      </c>
      <c r="J33">
        <v>18</v>
      </c>
      <c r="K33">
        <v>5</v>
      </c>
      <c r="L33">
        <v>38</v>
      </c>
      <c r="M33">
        <v>45</v>
      </c>
      <c r="N33">
        <v>12</v>
      </c>
      <c r="O33">
        <v>0</v>
      </c>
      <c r="P33">
        <v>15</v>
      </c>
      <c r="Q33">
        <v>5</v>
      </c>
      <c r="R33">
        <v>0</v>
      </c>
    </row>
    <row r="34" spans="1:18">
      <c r="A34" t="s">
        <v>1513</v>
      </c>
      <c r="B34" s="3" t="s">
        <v>96</v>
      </c>
      <c r="C34">
        <v>2</v>
      </c>
      <c r="D34">
        <v>1</v>
      </c>
      <c r="E34">
        <v>5</v>
      </c>
      <c r="F34">
        <v>10</v>
      </c>
      <c r="G34">
        <v>2</v>
      </c>
      <c r="H34">
        <v>0</v>
      </c>
      <c r="I34">
        <v>0</v>
      </c>
      <c r="J34">
        <v>20</v>
      </c>
      <c r="K34">
        <v>7</v>
      </c>
      <c r="L34">
        <v>26</v>
      </c>
      <c r="M34">
        <v>41</v>
      </c>
      <c r="N34">
        <v>19</v>
      </c>
      <c r="O34">
        <v>0</v>
      </c>
      <c r="P34">
        <v>20</v>
      </c>
      <c r="Q34">
        <v>9</v>
      </c>
      <c r="R34">
        <v>0</v>
      </c>
    </row>
    <row r="35" spans="1:18">
      <c r="A35" t="s">
        <v>573</v>
      </c>
      <c r="B35" s="3" t="s">
        <v>108</v>
      </c>
      <c r="C35">
        <v>0</v>
      </c>
      <c r="D35">
        <v>0</v>
      </c>
      <c r="E35">
        <v>6</v>
      </c>
      <c r="F35">
        <v>9</v>
      </c>
      <c r="G35">
        <v>1</v>
      </c>
      <c r="H35">
        <v>1</v>
      </c>
      <c r="I35">
        <v>1</v>
      </c>
      <c r="J35">
        <v>18</v>
      </c>
      <c r="K35">
        <v>3</v>
      </c>
      <c r="L35">
        <v>21</v>
      </c>
      <c r="M35">
        <v>20</v>
      </c>
      <c r="N35">
        <v>15</v>
      </c>
      <c r="O35">
        <v>0</v>
      </c>
      <c r="P35">
        <v>13</v>
      </c>
      <c r="Q35">
        <v>4</v>
      </c>
      <c r="R35">
        <v>0</v>
      </c>
    </row>
    <row r="36" spans="1:18">
      <c r="A36" t="s">
        <v>1514</v>
      </c>
      <c r="B36" s="3" t="s">
        <v>106</v>
      </c>
      <c r="C36">
        <v>0</v>
      </c>
      <c r="D36">
        <v>1</v>
      </c>
      <c r="E36">
        <v>6</v>
      </c>
      <c r="F36">
        <v>5</v>
      </c>
      <c r="G36">
        <v>2</v>
      </c>
      <c r="H36">
        <v>0</v>
      </c>
      <c r="I36">
        <v>0</v>
      </c>
      <c r="J36">
        <v>18</v>
      </c>
      <c r="K36">
        <v>4</v>
      </c>
      <c r="L36">
        <v>27</v>
      </c>
      <c r="M36">
        <v>50</v>
      </c>
      <c r="N36">
        <v>21</v>
      </c>
      <c r="O36">
        <v>0</v>
      </c>
      <c r="P36">
        <v>17</v>
      </c>
      <c r="Q36">
        <v>3</v>
      </c>
      <c r="R36">
        <v>0</v>
      </c>
    </row>
    <row r="37" spans="1:18">
      <c r="A37" t="s">
        <v>1515</v>
      </c>
      <c r="B37" s="3" t="s">
        <v>114</v>
      </c>
      <c r="C37">
        <v>0</v>
      </c>
      <c r="D37">
        <v>0</v>
      </c>
      <c r="E37">
        <v>2</v>
      </c>
      <c r="F37">
        <v>8</v>
      </c>
      <c r="G37">
        <v>4</v>
      </c>
      <c r="H37">
        <v>0</v>
      </c>
      <c r="I37">
        <v>0</v>
      </c>
      <c r="J37">
        <v>10</v>
      </c>
      <c r="K37">
        <v>8</v>
      </c>
      <c r="L37">
        <v>14</v>
      </c>
      <c r="M37">
        <v>8</v>
      </c>
      <c r="N37">
        <v>7</v>
      </c>
      <c r="O37">
        <v>0</v>
      </c>
      <c r="P37">
        <v>24</v>
      </c>
      <c r="Q37">
        <v>5</v>
      </c>
      <c r="R37">
        <v>0</v>
      </c>
    </row>
    <row r="38" spans="1:18">
      <c r="A38" t="s">
        <v>1516</v>
      </c>
      <c r="B38" s="3" t="s">
        <v>118</v>
      </c>
      <c r="C38">
        <v>0</v>
      </c>
      <c r="D38">
        <v>0</v>
      </c>
      <c r="E38">
        <v>5</v>
      </c>
      <c r="F38">
        <v>19</v>
      </c>
      <c r="G38">
        <v>11</v>
      </c>
      <c r="H38">
        <v>0</v>
      </c>
      <c r="I38">
        <v>0</v>
      </c>
      <c r="J38">
        <v>32</v>
      </c>
      <c r="K38">
        <v>8</v>
      </c>
      <c r="L38">
        <v>29</v>
      </c>
      <c r="M38">
        <v>56</v>
      </c>
      <c r="N38">
        <v>31</v>
      </c>
      <c r="O38">
        <v>0</v>
      </c>
      <c r="P38">
        <v>11</v>
      </c>
      <c r="Q38">
        <v>0</v>
      </c>
      <c r="R38">
        <v>0</v>
      </c>
    </row>
    <row r="39" spans="1:18">
      <c r="A39" t="s">
        <v>575</v>
      </c>
      <c r="B39" s="3" t="s">
        <v>267</v>
      </c>
      <c r="C39">
        <v>0</v>
      </c>
      <c r="D39">
        <v>0</v>
      </c>
      <c r="E39">
        <v>7</v>
      </c>
      <c r="F39">
        <v>3</v>
      </c>
      <c r="G39">
        <v>0</v>
      </c>
      <c r="H39">
        <v>0</v>
      </c>
      <c r="I39">
        <v>0</v>
      </c>
      <c r="J39">
        <v>18</v>
      </c>
      <c r="K39">
        <v>5</v>
      </c>
      <c r="L39">
        <v>15</v>
      </c>
      <c r="M39">
        <v>13</v>
      </c>
      <c r="N39">
        <v>9</v>
      </c>
      <c r="O39">
        <v>0</v>
      </c>
      <c r="P39">
        <v>2</v>
      </c>
      <c r="Q39">
        <v>1</v>
      </c>
      <c r="R39">
        <v>0</v>
      </c>
    </row>
    <row r="40" spans="1:18">
      <c r="A40" t="s">
        <v>1517</v>
      </c>
      <c r="B40" s="3" t="s">
        <v>128</v>
      </c>
      <c r="C40">
        <v>2</v>
      </c>
      <c r="D40">
        <v>0</v>
      </c>
      <c r="E40">
        <v>7</v>
      </c>
      <c r="F40">
        <v>4</v>
      </c>
      <c r="G40">
        <v>2</v>
      </c>
      <c r="H40">
        <v>0</v>
      </c>
      <c r="I40">
        <v>0</v>
      </c>
      <c r="J40">
        <v>13</v>
      </c>
      <c r="K40">
        <v>4</v>
      </c>
      <c r="L40">
        <v>23</v>
      </c>
      <c r="M40">
        <v>19</v>
      </c>
      <c r="N40">
        <v>10</v>
      </c>
      <c r="O40">
        <v>0</v>
      </c>
      <c r="P40">
        <v>14</v>
      </c>
      <c r="Q40">
        <v>3</v>
      </c>
      <c r="R40">
        <v>1</v>
      </c>
    </row>
    <row r="41" spans="1:18">
      <c r="A41" t="s">
        <v>1518</v>
      </c>
      <c r="B41" s="3" t="s">
        <v>153</v>
      </c>
      <c r="C41">
        <v>0</v>
      </c>
      <c r="D41">
        <v>0</v>
      </c>
      <c r="E41">
        <v>1</v>
      </c>
      <c r="F41">
        <v>8</v>
      </c>
      <c r="G41">
        <v>0</v>
      </c>
      <c r="H41">
        <v>1</v>
      </c>
      <c r="I41">
        <v>1</v>
      </c>
      <c r="J41">
        <v>11</v>
      </c>
      <c r="K41">
        <v>2</v>
      </c>
      <c r="L41">
        <v>11</v>
      </c>
      <c r="M41">
        <v>43</v>
      </c>
      <c r="N41">
        <v>15</v>
      </c>
      <c r="O41">
        <v>0</v>
      </c>
      <c r="P41">
        <v>7</v>
      </c>
      <c r="Q41">
        <v>2</v>
      </c>
      <c r="R41">
        <v>0</v>
      </c>
    </row>
    <row r="42" spans="1:18">
      <c r="A42" t="s">
        <v>1519</v>
      </c>
      <c r="B42" s="3" t="s">
        <v>233</v>
      </c>
      <c r="C42">
        <v>0</v>
      </c>
      <c r="D42">
        <v>2</v>
      </c>
      <c r="E42">
        <v>8</v>
      </c>
      <c r="F42">
        <v>11</v>
      </c>
      <c r="G42">
        <v>0</v>
      </c>
      <c r="H42">
        <v>1</v>
      </c>
      <c r="I42">
        <v>1</v>
      </c>
      <c r="J42">
        <v>35</v>
      </c>
      <c r="K42">
        <v>8</v>
      </c>
      <c r="L42">
        <v>35</v>
      </c>
      <c r="M42">
        <v>53</v>
      </c>
      <c r="N42">
        <v>24</v>
      </c>
      <c r="O42">
        <v>0</v>
      </c>
      <c r="P42">
        <v>13</v>
      </c>
      <c r="Q42">
        <v>7</v>
      </c>
      <c r="R42">
        <v>0</v>
      </c>
    </row>
    <row r="43" spans="1:18">
      <c r="A43" t="s">
        <v>1520</v>
      </c>
      <c r="B43" s="3" t="s">
        <v>142</v>
      </c>
      <c r="C43">
        <v>0</v>
      </c>
      <c r="D43">
        <v>0</v>
      </c>
      <c r="E43">
        <v>10</v>
      </c>
      <c r="F43">
        <v>7</v>
      </c>
      <c r="G43">
        <v>1</v>
      </c>
      <c r="H43">
        <v>1</v>
      </c>
      <c r="I43">
        <v>1</v>
      </c>
      <c r="J43">
        <v>20</v>
      </c>
      <c r="K43">
        <v>7</v>
      </c>
      <c r="L43">
        <v>31</v>
      </c>
      <c r="M43">
        <v>19</v>
      </c>
      <c r="N43">
        <v>12</v>
      </c>
      <c r="O43">
        <v>0</v>
      </c>
      <c r="P43">
        <v>10</v>
      </c>
      <c r="Q43">
        <v>2</v>
      </c>
      <c r="R43">
        <v>0</v>
      </c>
    </row>
    <row r="44" spans="1:18">
      <c r="A44" t="s">
        <v>1603</v>
      </c>
      <c r="B44" s="3" t="s">
        <v>163</v>
      </c>
      <c r="C44">
        <v>0</v>
      </c>
      <c r="D44">
        <v>2</v>
      </c>
      <c r="E44">
        <v>3</v>
      </c>
      <c r="F44">
        <v>8</v>
      </c>
      <c r="G44">
        <v>2</v>
      </c>
      <c r="H44">
        <v>0</v>
      </c>
      <c r="I44">
        <v>0</v>
      </c>
      <c r="J44">
        <v>20</v>
      </c>
      <c r="K44">
        <v>9</v>
      </c>
      <c r="L44">
        <v>15</v>
      </c>
      <c r="M44">
        <v>28</v>
      </c>
      <c r="N44">
        <v>8</v>
      </c>
      <c r="O44">
        <v>0</v>
      </c>
      <c r="P44">
        <v>14</v>
      </c>
      <c r="Q44">
        <v>4</v>
      </c>
      <c r="R44">
        <v>1</v>
      </c>
    </row>
    <row r="45" spans="1:18">
      <c r="A45" t="s">
        <v>1604</v>
      </c>
      <c r="B45" s="3" t="s">
        <v>167</v>
      </c>
      <c r="C45">
        <v>0</v>
      </c>
      <c r="D45">
        <v>0</v>
      </c>
      <c r="E45">
        <v>7</v>
      </c>
      <c r="F45">
        <v>7</v>
      </c>
      <c r="G45">
        <v>1</v>
      </c>
      <c r="H45">
        <v>0</v>
      </c>
      <c r="I45">
        <v>0</v>
      </c>
      <c r="J45">
        <v>15</v>
      </c>
      <c r="K45">
        <v>5</v>
      </c>
      <c r="L45">
        <v>18</v>
      </c>
      <c r="M45">
        <v>21</v>
      </c>
      <c r="N45">
        <v>9</v>
      </c>
      <c r="O45">
        <v>0</v>
      </c>
      <c r="P45">
        <v>7</v>
      </c>
      <c r="Q45">
        <v>2</v>
      </c>
      <c r="R45">
        <v>3</v>
      </c>
    </row>
    <row r="46" spans="1:18">
      <c r="A46" t="s">
        <v>578</v>
      </c>
      <c r="B46" s="3" t="s">
        <v>104</v>
      </c>
      <c r="C46">
        <v>0</v>
      </c>
      <c r="D46">
        <v>0</v>
      </c>
      <c r="E46">
        <v>4</v>
      </c>
      <c r="F46">
        <v>2</v>
      </c>
      <c r="G46">
        <v>0</v>
      </c>
      <c r="H46">
        <v>1</v>
      </c>
      <c r="I46">
        <v>1</v>
      </c>
      <c r="J46">
        <v>12</v>
      </c>
      <c r="K46">
        <v>1</v>
      </c>
      <c r="L46">
        <v>8</v>
      </c>
      <c r="M46">
        <v>9</v>
      </c>
      <c r="N46">
        <v>4</v>
      </c>
      <c r="O46">
        <v>0</v>
      </c>
      <c r="P46">
        <v>2</v>
      </c>
      <c r="Q46">
        <v>0</v>
      </c>
      <c r="R46">
        <v>0</v>
      </c>
    </row>
    <row r="47" spans="1:18">
      <c r="A47" t="s">
        <v>1605</v>
      </c>
      <c r="B47" s="3" t="s">
        <v>173</v>
      </c>
      <c r="C47">
        <v>1</v>
      </c>
      <c r="D47">
        <v>0</v>
      </c>
      <c r="E47">
        <v>3</v>
      </c>
      <c r="F47">
        <v>5</v>
      </c>
      <c r="G47">
        <v>1</v>
      </c>
      <c r="H47">
        <v>0</v>
      </c>
      <c r="I47">
        <v>0</v>
      </c>
      <c r="J47">
        <v>10</v>
      </c>
      <c r="K47">
        <v>3</v>
      </c>
      <c r="L47">
        <v>15</v>
      </c>
      <c r="M47">
        <v>28</v>
      </c>
      <c r="N47">
        <v>10</v>
      </c>
      <c r="O47">
        <v>0</v>
      </c>
      <c r="P47">
        <v>10</v>
      </c>
      <c r="Q47">
        <v>2</v>
      </c>
      <c r="R47">
        <v>0</v>
      </c>
    </row>
    <row r="48" spans="1:18">
      <c r="A48" t="s">
        <v>1521</v>
      </c>
      <c r="B48" s="3" t="s">
        <v>138</v>
      </c>
      <c r="C48">
        <v>0</v>
      </c>
      <c r="D48">
        <v>1</v>
      </c>
      <c r="E48">
        <v>4</v>
      </c>
      <c r="F48">
        <v>12</v>
      </c>
      <c r="G48">
        <v>1</v>
      </c>
      <c r="H48">
        <v>0</v>
      </c>
      <c r="I48">
        <v>0</v>
      </c>
      <c r="J48">
        <v>21</v>
      </c>
      <c r="K48">
        <v>5</v>
      </c>
      <c r="L48">
        <v>24</v>
      </c>
      <c r="M48">
        <v>58</v>
      </c>
      <c r="N48">
        <v>27</v>
      </c>
      <c r="O48">
        <v>0</v>
      </c>
      <c r="P48">
        <v>6</v>
      </c>
      <c r="Q48">
        <v>3</v>
      </c>
      <c r="R48">
        <v>0</v>
      </c>
    </row>
    <row r="49" spans="1:18">
      <c r="A49" t="s">
        <v>1522</v>
      </c>
      <c r="B49" s="3" t="s">
        <v>130</v>
      </c>
      <c r="C49">
        <v>0</v>
      </c>
      <c r="D49">
        <v>0</v>
      </c>
      <c r="E49">
        <v>2</v>
      </c>
      <c r="F49">
        <v>3</v>
      </c>
      <c r="G49">
        <v>1</v>
      </c>
      <c r="H49">
        <v>3</v>
      </c>
      <c r="I49">
        <v>0</v>
      </c>
      <c r="J49">
        <v>9</v>
      </c>
      <c r="K49">
        <v>3</v>
      </c>
      <c r="L49">
        <v>12</v>
      </c>
      <c r="M49">
        <v>10</v>
      </c>
      <c r="N49">
        <v>6</v>
      </c>
      <c r="O49">
        <v>0</v>
      </c>
      <c r="P49">
        <v>5</v>
      </c>
      <c r="Q49">
        <v>1</v>
      </c>
      <c r="R49">
        <v>0</v>
      </c>
    </row>
    <row r="50" spans="1:18">
      <c r="A50" t="s">
        <v>1523</v>
      </c>
      <c r="B50" s="3" t="s">
        <v>303</v>
      </c>
      <c r="C50">
        <v>0</v>
      </c>
      <c r="D50">
        <v>2</v>
      </c>
      <c r="E50">
        <v>4</v>
      </c>
      <c r="F50">
        <v>11</v>
      </c>
      <c r="G50">
        <v>2</v>
      </c>
      <c r="H50">
        <v>0</v>
      </c>
      <c r="I50">
        <v>0</v>
      </c>
      <c r="J50">
        <v>22</v>
      </c>
      <c r="K50">
        <v>8</v>
      </c>
      <c r="L50">
        <v>24</v>
      </c>
      <c r="M50">
        <v>69</v>
      </c>
      <c r="N50">
        <v>29</v>
      </c>
      <c r="O50">
        <v>0</v>
      </c>
      <c r="P50">
        <v>21</v>
      </c>
      <c r="Q50">
        <v>11</v>
      </c>
      <c r="R50">
        <v>0</v>
      </c>
    </row>
    <row r="51" spans="1:18">
      <c r="A51" t="s">
        <v>1524</v>
      </c>
      <c r="B51" s="3" t="s">
        <v>144</v>
      </c>
      <c r="C51">
        <v>2</v>
      </c>
      <c r="D51">
        <v>2</v>
      </c>
      <c r="E51">
        <v>4</v>
      </c>
      <c r="F51">
        <v>16</v>
      </c>
      <c r="G51">
        <v>4</v>
      </c>
      <c r="H51">
        <v>0</v>
      </c>
      <c r="I51">
        <v>0</v>
      </c>
      <c r="J51">
        <v>34</v>
      </c>
      <c r="K51">
        <v>4</v>
      </c>
      <c r="L51">
        <v>43</v>
      </c>
      <c r="M51">
        <v>127</v>
      </c>
      <c r="N51">
        <v>30</v>
      </c>
      <c r="O51">
        <v>0</v>
      </c>
      <c r="P51">
        <v>15</v>
      </c>
      <c r="Q51">
        <v>2</v>
      </c>
      <c r="R51">
        <v>0</v>
      </c>
    </row>
    <row r="52" spans="1:18">
      <c r="A52" t="s">
        <v>1525</v>
      </c>
      <c r="B52" s="3" t="s">
        <v>86</v>
      </c>
      <c r="C52">
        <v>0</v>
      </c>
      <c r="D52">
        <v>0</v>
      </c>
      <c r="E52">
        <v>1</v>
      </c>
      <c r="F52">
        <v>9</v>
      </c>
      <c r="G52">
        <v>2</v>
      </c>
      <c r="H52">
        <v>0</v>
      </c>
      <c r="I52">
        <v>0</v>
      </c>
      <c r="J52">
        <v>10</v>
      </c>
      <c r="K52">
        <v>6</v>
      </c>
      <c r="L52">
        <v>27</v>
      </c>
      <c r="M52">
        <v>22</v>
      </c>
      <c r="N52">
        <v>10</v>
      </c>
      <c r="O52">
        <v>0</v>
      </c>
      <c r="P52">
        <v>12</v>
      </c>
      <c r="Q52">
        <v>2</v>
      </c>
      <c r="R52">
        <v>0</v>
      </c>
    </row>
    <row r="53" spans="1:18">
      <c r="A53" t="s">
        <v>580</v>
      </c>
      <c r="B53" s="3" t="s">
        <v>215</v>
      </c>
      <c r="C53">
        <v>2</v>
      </c>
      <c r="D53">
        <v>1</v>
      </c>
      <c r="E53">
        <v>8</v>
      </c>
      <c r="F53">
        <v>8</v>
      </c>
      <c r="G53">
        <v>1</v>
      </c>
      <c r="H53">
        <v>0</v>
      </c>
      <c r="I53">
        <v>0</v>
      </c>
      <c r="J53">
        <v>28</v>
      </c>
      <c r="K53">
        <v>6</v>
      </c>
      <c r="L53">
        <v>30</v>
      </c>
      <c r="M53">
        <v>42</v>
      </c>
      <c r="N53">
        <v>17</v>
      </c>
      <c r="O53">
        <v>0</v>
      </c>
      <c r="P53">
        <v>18</v>
      </c>
      <c r="Q53">
        <v>10</v>
      </c>
      <c r="R53">
        <v>0</v>
      </c>
    </row>
    <row r="54" spans="1:18">
      <c r="A54" t="s">
        <v>1526</v>
      </c>
      <c r="B54" s="3" t="s">
        <v>100</v>
      </c>
      <c r="C54">
        <v>0</v>
      </c>
      <c r="D54">
        <v>2</v>
      </c>
      <c r="E54">
        <v>4</v>
      </c>
      <c r="F54">
        <v>5</v>
      </c>
      <c r="G54">
        <v>0</v>
      </c>
      <c r="H54">
        <v>1</v>
      </c>
      <c r="I54">
        <v>1</v>
      </c>
      <c r="J54">
        <v>12</v>
      </c>
      <c r="K54">
        <v>3</v>
      </c>
      <c r="L54">
        <v>13</v>
      </c>
      <c r="M54">
        <v>7</v>
      </c>
      <c r="N54">
        <v>5</v>
      </c>
      <c r="O54">
        <v>0</v>
      </c>
      <c r="P54">
        <v>10</v>
      </c>
      <c r="Q54">
        <v>4</v>
      </c>
      <c r="R54">
        <v>0</v>
      </c>
    </row>
    <row r="55" spans="1:18">
      <c r="A55" t="s">
        <v>1527</v>
      </c>
      <c r="B55" s="3" t="s">
        <v>223</v>
      </c>
      <c r="C55">
        <v>0</v>
      </c>
      <c r="D55">
        <v>2</v>
      </c>
      <c r="E55">
        <v>2</v>
      </c>
      <c r="F55">
        <v>6</v>
      </c>
      <c r="G55">
        <v>6</v>
      </c>
      <c r="H55">
        <v>0</v>
      </c>
      <c r="I55">
        <v>0</v>
      </c>
      <c r="J55">
        <v>12</v>
      </c>
      <c r="K55">
        <v>7</v>
      </c>
      <c r="L55">
        <v>28</v>
      </c>
      <c r="M55">
        <v>36</v>
      </c>
      <c r="N55">
        <v>17</v>
      </c>
      <c r="O55">
        <v>0</v>
      </c>
      <c r="P55">
        <v>13</v>
      </c>
      <c r="Q55">
        <v>0</v>
      </c>
      <c r="R55">
        <v>0</v>
      </c>
    </row>
    <row r="56" spans="1:18">
      <c r="A56" t="s">
        <v>1528</v>
      </c>
      <c r="B56" s="3" t="s">
        <v>124</v>
      </c>
      <c r="C56">
        <v>0</v>
      </c>
      <c r="D56">
        <v>0</v>
      </c>
      <c r="E56">
        <v>2</v>
      </c>
      <c r="F56">
        <v>12</v>
      </c>
      <c r="G56">
        <v>7</v>
      </c>
      <c r="H56">
        <v>0</v>
      </c>
      <c r="I56">
        <v>0</v>
      </c>
      <c r="J56">
        <v>24</v>
      </c>
      <c r="K56">
        <v>5</v>
      </c>
      <c r="L56">
        <v>24</v>
      </c>
      <c r="M56">
        <v>55</v>
      </c>
      <c r="N56">
        <v>21</v>
      </c>
      <c r="O56">
        <v>0</v>
      </c>
      <c r="P56">
        <v>9</v>
      </c>
      <c r="Q56">
        <v>0</v>
      </c>
      <c r="R56">
        <v>0</v>
      </c>
    </row>
    <row r="57" spans="1:18">
      <c r="A57" t="s">
        <v>1529</v>
      </c>
      <c r="B57" s="3" t="s">
        <v>235</v>
      </c>
      <c r="C57">
        <v>0</v>
      </c>
      <c r="D57">
        <v>0</v>
      </c>
      <c r="E57">
        <v>4</v>
      </c>
      <c r="F57">
        <v>12</v>
      </c>
      <c r="G57">
        <v>0</v>
      </c>
      <c r="H57">
        <v>0</v>
      </c>
      <c r="I57">
        <v>0</v>
      </c>
      <c r="J57">
        <v>16</v>
      </c>
      <c r="K57">
        <v>3</v>
      </c>
      <c r="L57">
        <v>10</v>
      </c>
      <c r="M57">
        <v>27</v>
      </c>
      <c r="N57">
        <v>11</v>
      </c>
      <c r="O57">
        <v>0</v>
      </c>
      <c r="P57">
        <v>2</v>
      </c>
      <c r="Q57">
        <v>4</v>
      </c>
      <c r="R57">
        <v>0</v>
      </c>
    </row>
    <row r="58" spans="1:18">
      <c r="A58" t="s">
        <v>1530</v>
      </c>
      <c r="B58" s="3" t="s">
        <v>245</v>
      </c>
      <c r="C58">
        <v>0</v>
      </c>
      <c r="D58">
        <v>0</v>
      </c>
      <c r="E58">
        <v>1</v>
      </c>
      <c r="F58">
        <v>8</v>
      </c>
      <c r="G58">
        <v>0</v>
      </c>
      <c r="H58">
        <v>0</v>
      </c>
      <c r="I58">
        <v>0</v>
      </c>
      <c r="J58">
        <v>17</v>
      </c>
      <c r="K58">
        <v>4</v>
      </c>
      <c r="L58">
        <v>18</v>
      </c>
      <c r="M58">
        <v>26</v>
      </c>
      <c r="N58">
        <v>10</v>
      </c>
      <c r="O58">
        <v>0</v>
      </c>
      <c r="P58">
        <v>19</v>
      </c>
      <c r="Q58">
        <v>1</v>
      </c>
      <c r="R58">
        <v>0</v>
      </c>
    </row>
    <row r="59" spans="1:18">
      <c r="A59" t="s">
        <v>1531</v>
      </c>
      <c r="B59" s="3" t="s">
        <v>256</v>
      </c>
      <c r="C59">
        <v>2</v>
      </c>
      <c r="D59">
        <v>1</v>
      </c>
      <c r="E59">
        <v>4</v>
      </c>
      <c r="F59">
        <v>5</v>
      </c>
      <c r="G59">
        <v>0</v>
      </c>
      <c r="H59">
        <v>2</v>
      </c>
      <c r="I59">
        <v>2</v>
      </c>
      <c r="J59">
        <v>12</v>
      </c>
      <c r="K59">
        <v>4</v>
      </c>
      <c r="L59">
        <v>24</v>
      </c>
      <c r="M59">
        <v>33</v>
      </c>
      <c r="N59">
        <v>16</v>
      </c>
      <c r="O59">
        <v>0</v>
      </c>
      <c r="P59">
        <v>17</v>
      </c>
      <c r="Q59">
        <v>2</v>
      </c>
      <c r="R59">
        <v>0</v>
      </c>
    </row>
    <row r="60" spans="1:18">
      <c r="A60" t="s">
        <v>1532</v>
      </c>
      <c r="B60" s="3" t="s">
        <v>258</v>
      </c>
      <c r="C60">
        <v>1</v>
      </c>
      <c r="D60">
        <v>0</v>
      </c>
      <c r="E60">
        <v>2</v>
      </c>
      <c r="F60">
        <v>6</v>
      </c>
      <c r="G60">
        <v>3</v>
      </c>
      <c r="H60">
        <v>1</v>
      </c>
      <c r="I60">
        <v>1</v>
      </c>
      <c r="J60">
        <v>9</v>
      </c>
      <c r="K60">
        <v>2</v>
      </c>
      <c r="L60">
        <v>12</v>
      </c>
      <c r="M60">
        <v>9</v>
      </c>
      <c r="N60">
        <v>3</v>
      </c>
      <c r="O60">
        <v>0</v>
      </c>
      <c r="P60">
        <v>12</v>
      </c>
      <c r="Q60">
        <v>5</v>
      </c>
      <c r="R60">
        <v>0</v>
      </c>
    </row>
    <row r="61" spans="1:18">
      <c r="A61" t="s">
        <v>581</v>
      </c>
      <c r="B61" s="3" t="s">
        <v>199</v>
      </c>
      <c r="C61">
        <v>1</v>
      </c>
      <c r="D61">
        <v>0</v>
      </c>
      <c r="E61">
        <v>3</v>
      </c>
      <c r="F61">
        <v>9</v>
      </c>
      <c r="G61">
        <v>5</v>
      </c>
      <c r="H61">
        <v>0</v>
      </c>
      <c r="I61">
        <v>0</v>
      </c>
      <c r="J61">
        <v>18</v>
      </c>
      <c r="K61">
        <v>6</v>
      </c>
      <c r="L61">
        <v>29</v>
      </c>
      <c r="M61">
        <v>49</v>
      </c>
      <c r="N61">
        <v>23</v>
      </c>
      <c r="O61">
        <v>0</v>
      </c>
      <c r="P61">
        <v>13</v>
      </c>
      <c r="Q61">
        <v>1</v>
      </c>
      <c r="R61">
        <v>0</v>
      </c>
    </row>
    <row r="62" spans="1:18">
      <c r="A62" t="s">
        <v>1533</v>
      </c>
      <c r="B62" s="3" t="s">
        <v>88</v>
      </c>
      <c r="C62">
        <v>2</v>
      </c>
      <c r="D62">
        <v>1</v>
      </c>
      <c r="E62">
        <v>3</v>
      </c>
      <c r="F62">
        <v>8</v>
      </c>
      <c r="G62">
        <v>1</v>
      </c>
      <c r="H62">
        <v>1</v>
      </c>
      <c r="I62">
        <v>1</v>
      </c>
      <c r="J62">
        <v>21</v>
      </c>
      <c r="K62">
        <v>6</v>
      </c>
      <c r="L62">
        <v>27</v>
      </c>
      <c r="M62">
        <v>32</v>
      </c>
      <c r="N62">
        <v>17</v>
      </c>
      <c r="O62">
        <v>0</v>
      </c>
      <c r="P62">
        <v>24</v>
      </c>
      <c r="Q62">
        <v>3</v>
      </c>
      <c r="R62">
        <v>1</v>
      </c>
    </row>
    <row r="63" spans="1:18">
      <c r="A63" t="s">
        <v>1534</v>
      </c>
      <c r="B63" s="3" t="s">
        <v>94</v>
      </c>
      <c r="C63">
        <v>0</v>
      </c>
      <c r="D63">
        <v>1</v>
      </c>
      <c r="E63">
        <v>6</v>
      </c>
      <c r="F63">
        <v>11</v>
      </c>
      <c r="G63">
        <v>0</v>
      </c>
      <c r="H63">
        <v>1</v>
      </c>
      <c r="I63">
        <v>1</v>
      </c>
      <c r="J63">
        <v>22</v>
      </c>
      <c r="K63">
        <v>7</v>
      </c>
      <c r="L63">
        <v>32</v>
      </c>
      <c r="M63">
        <v>59</v>
      </c>
      <c r="N63">
        <v>10</v>
      </c>
      <c r="O63">
        <v>0</v>
      </c>
      <c r="P63">
        <v>11</v>
      </c>
      <c r="Q63">
        <v>2</v>
      </c>
      <c r="R63">
        <v>0</v>
      </c>
    </row>
    <row r="64" spans="1:18">
      <c r="A64" t="s">
        <v>1535</v>
      </c>
      <c r="B64" s="3" t="s">
        <v>96</v>
      </c>
      <c r="C64">
        <v>1</v>
      </c>
      <c r="D64">
        <v>3</v>
      </c>
      <c r="E64">
        <v>2</v>
      </c>
      <c r="F64">
        <v>9</v>
      </c>
      <c r="G64">
        <v>1</v>
      </c>
      <c r="H64">
        <v>0</v>
      </c>
      <c r="I64">
        <v>0</v>
      </c>
      <c r="J64">
        <v>21</v>
      </c>
      <c r="K64">
        <v>4</v>
      </c>
      <c r="L64">
        <v>26</v>
      </c>
      <c r="M64">
        <v>42</v>
      </c>
      <c r="N64">
        <v>20</v>
      </c>
      <c r="O64">
        <v>0</v>
      </c>
      <c r="P64">
        <v>20</v>
      </c>
      <c r="Q64">
        <v>4</v>
      </c>
      <c r="R64">
        <v>0</v>
      </c>
    </row>
    <row r="65" spans="1:18">
      <c r="A65" t="s">
        <v>584</v>
      </c>
      <c r="B65" s="3" t="s">
        <v>108</v>
      </c>
      <c r="C65">
        <v>0</v>
      </c>
      <c r="D65">
        <v>0</v>
      </c>
      <c r="E65">
        <v>6</v>
      </c>
      <c r="F65">
        <v>7</v>
      </c>
      <c r="G65">
        <v>0</v>
      </c>
      <c r="H65">
        <v>0</v>
      </c>
      <c r="I65">
        <v>0</v>
      </c>
      <c r="J65">
        <v>21</v>
      </c>
      <c r="K65">
        <v>4</v>
      </c>
      <c r="L65">
        <v>15</v>
      </c>
      <c r="M65">
        <v>38</v>
      </c>
      <c r="N65">
        <v>15</v>
      </c>
      <c r="O65">
        <v>0</v>
      </c>
      <c r="P65">
        <v>12</v>
      </c>
      <c r="Q65">
        <v>2</v>
      </c>
      <c r="R65">
        <v>3</v>
      </c>
    </row>
    <row r="66" spans="1:18">
      <c r="A66" t="s">
        <v>1536</v>
      </c>
      <c r="B66" s="3" t="s">
        <v>106</v>
      </c>
      <c r="C66">
        <v>0</v>
      </c>
      <c r="D66">
        <v>0</v>
      </c>
      <c r="E66">
        <v>5</v>
      </c>
      <c r="F66">
        <v>5</v>
      </c>
      <c r="G66">
        <v>0</v>
      </c>
      <c r="H66">
        <v>0</v>
      </c>
      <c r="I66">
        <v>0</v>
      </c>
      <c r="J66">
        <v>18</v>
      </c>
      <c r="K66">
        <v>7</v>
      </c>
      <c r="L66">
        <v>26</v>
      </c>
      <c r="M66">
        <v>29</v>
      </c>
      <c r="N66">
        <v>14</v>
      </c>
      <c r="O66">
        <v>0</v>
      </c>
      <c r="P66">
        <v>13</v>
      </c>
      <c r="Q66">
        <v>2</v>
      </c>
      <c r="R66">
        <v>0</v>
      </c>
    </row>
    <row r="67" spans="1:18">
      <c r="A67" t="s">
        <v>1537</v>
      </c>
      <c r="B67" s="3" t="s">
        <v>114</v>
      </c>
      <c r="C67">
        <v>0</v>
      </c>
      <c r="D67">
        <v>1</v>
      </c>
      <c r="E67">
        <v>2</v>
      </c>
      <c r="F67">
        <v>9</v>
      </c>
      <c r="G67">
        <v>0</v>
      </c>
      <c r="H67">
        <v>0</v>
      </c>
      <c r="I67">
        <v>0</v>
      </c>
      <c r="J67">
        <v>12</v>
      </c>
      <c r="K67">
        <v>4</v>
      </c>
      <c r="L67">
        <v>20</v>
      </c>
      <c r="M67">
        <v>4</v>
      </c>
      <c r="N67">
        <v>7</v>
      </c>
      <c r="O67">
        <v>0</v>
      </c>
      <c r="P67">
        <v>16</v>
      </c>
      <c r="Q67">
        <v>5</v>
      </c>
      <c r="R67">
        <v>1</v>
      </c>
    </row>
    <row r="68" spans="1:18">
      <c r="A68" t="s">
        <v>1538</v>
      </c>
      <c r="B68" s="3" t="s">
        <v>118</v>
      </c>
      <c r="C68">
        <v>0</v>
      </c>
      <c r="D68">
        <v>0</v>
      </c>
      <c r="E68">
        <v>9</v>
      </c>
      <c r="F68">
        <v>9</v>
      </c>
      <c r="G68">
        <v>0</v>
      </c>
      <c r="H68">
        <v>0</v>
      </c>
      <c r="I68">
        <v>0</v>
      </c>
      <c r="J68">
        <v>26</v>
      </c>
      <c r="K68">
        <v>13</v>
      </c>
      <c r="L68">
        <v>22</v>
      </c>
      <c r="M68">
        <v>66</v>
      </c>
      <c r="N68">
        <v>37</v>
      </c>
      <c r="O68">
        <v>0</v>
      </c>
      <c r="P68">
        <v>11</v>
      </c>
      <c r="Q68">
        <v>7</v>
      </c>
      <c r="R68">
        <v>0</v>
      </c>
    </row>
    <row r="69" spans="1:18">
      <c r="A69" t="s">
        <v>586</v>
      </c>
      <c r="B69" s="3" t="s">
        <v>267</v>
      </c>
      <c r="C69">
        <v>0</v>
      </c>
      <c r="D69">
        <v>0</v>
      </c>
      <c r="E69">
        <v>7</v>
      </c>
      <c r="F69">
        <v>6</v>
      </c>
      <c r="G69">
        <v>0</v>
      </c>
      <c r="H69">
        <v>0</v>
      </c>
      <c r="I69">
        <v>0</v>
      </c>
      <c r="J69">
        <v>15</v>
      </c>
      <c r="K69">
        <v>3</v>
      </c>
      <c r="L69">
        <v>10</v>
      </c>
      <c r="M69">
        <v>15</v>
      </c>
      <c r="N69">
        <v>7</v>
      </c>
      <c r="O69">
        <v>0</v>
      </c>
      <c r="P69">
        <v>9</v>
      </c>
      <c r="Q69">
        <v>1</v>
      </c>
      <c r="R69">
        <v>0</v>
      </c>
    </row>
    <row r="70" spans="1:18">
      <c r="A70" t="s">
        <v>1539</v>
      </c>
      <c r="B70" s="3" t="s">
        <v>128</v>
      </c>
      <c r="C70">
        <v>0</v>
      </c>
      <c r="D70">
        <v>0</v>
      </c>
      <c r="E70">
        <v>4</v>
      </c>
      <c r="F70">
        <v>2</v>
      </c>
      <c r="G70">
        <v>0</v>
      </c>
      <c r="H70">
        <v>2</v>
      </c>
      <c r="I70">
        <v>2</v>
      </c>
      <c r="J70">
        <v>11</v>
      </c>
      <c r="K70">
        <v>5</v>
      </c>
      <c r="L70">
        <v>23</v>
      </c>
      <c r="M70">
        <v>35</v>
      </c>
      <c r="N70">
        <v>14</v>
      </c>
      <c r="O70">
        <v>0</v>
      </c>
      <c r="P70">
        <v>13</v>
      </c>
      <c r="Q70">
        <v>3</v>
      </c>
      <c r="R70">
        <v>1</v>
      </c>
    </row>
    <row r="71" spans="1:18">
      <c r="A71" t="s">
        <v>1540</v>
      </c>
      <c r="B71" s="3" t="s">
        <v>153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4</v>
      </c>
      <c r="K71">
        <v>1</v>
      </c>
      <c r="L71">
        <v>11</v>
      </c>
      <c r="M71">
        <v>31</v>
      </c>
      <c r="N71">
        <v>7</v>
      </c>
      <c r="O71">
        <v>0</v>
      </c>
      <c r="P71">
        <v>8</v>
      </c>
      <c r="Q71">
        <v>2</v>
      </c>
      <c r="R71">
        <v>0</v>
      </c>
    </row>
    <row r="72" spans="1:18">
      <c r="A72" t="s">
        <v>1541</v>
      </c>
      <c r="B72" s="3" t="s">
        <v>233</v>
      </c>
      <c r="C72">
        <v>0</v>
      </c>
      <c r="D72">
        <v>0</v>
      </c>
      <c r="E72">
        <v>10</v>
      </c>
      <c r="F72">
        <v>11</v>
      </c>
      <c r="G72">
        <v>0</v>
      </c>
      <c r="H72">
        <v>1</v>
      </c>
      <c r="I72">
        <v>1</v>
      </c>
      <c r="J72">
        <v>33</v>
      </c>
      <c r="K72">
        <v>9</v>
      </c>
      <c r="L72">
        <v>34</v>
      </c>
      <c r="M72">
        <v>47</v>
      </c>
      <c r="N72">
        <v>21</v>
      </c>
      <c r="O72">
        <v>0</v>
      </c>
      <c r="P72">
        <v>16</v>
      </c>
      <c r="Q72">
        <v>6</v>
      </c>
      <c r="R72">
        <v>0</v>
      </c>
    </row>
    <row r="73" spans="1:18">
      <c r="A73" t="s">
        <v>1542</v>
      </c>
      <c r="B73" s="3" t="s">
        <v>393</v>
      </c>
      <c r="C73">
        <v>0</v>
      </c>
      <c r="D73">
        <v>0</v>
      </c>
      <c r="E73">
        <v>10</v>
      </c>
      <c r="F73">
        <v>9</v>
      </c>
      <c r="G73">
        <v>1</v>
      </c>
      <c r="H73">
        <v>1</v>
      </c>
      <c r="I73">
        <v>1</v>
      </c>
      <c r="J73">
        <v>20</v>
      </c>
      <c r="K73">
        <v>4</v>
      </c>
      <c r="L73">
        <v>38</v>
      </c>
      <c r="M73">
        <v>31</v>
      </c>
      <c r="N73">
        <v>14</v>
      </c>
      <c r="O73">
        <v>0</v>
      </c>
      <c r="P73">
        <v>17</v>
      </c>
      <c r="Q73">
        <v>11</v>
      </c>
      <c r="R73">
        <v>0</v>
      </c>
    </row>
    <row r="74" spans="1:18">
      <c r="A74" t="s">
        <v>1606</v>
      </c>
      <c r="B74" s="3" t="s">
        <v>163</v>
      </c>
      <c r="C74">
        <v>0</v>
      </c>
      <c r="D74">
        <v>2</v>
      </c>
      <c r="E74">
        <v>6</v>
      </c>
      <c r="F74">
        <v>7</v>
      </c>
      <c r="G74">
        <v>2</v>
      </c>
      <c r="H74">
        <v>0</v>
      </c>
      <c r="I74">
        <v>0</v>
      </c>
      <c r="J74">
        <v>21</v>
      </c>
      <c r="K74">
        <v>5</v>
      </c>
      <c r="L74">
        <v>17</v>
      </c>
      <c r="M74">
        <v>39</v>
      </c>
      <c r="N74">
        <v>11</v>
      </c>
      <c r="O74">
        <v>0</v>
      </c>
      <c r="P74">
        <v>7</v>
      </c>
      <c r="Q74">
        <v>4</v>
      </c>
      <c r="R74">
        <v>1</v>
      </c>
    </row>
    <row r="75" spans="1:18">
      <c r="A75" t="s">
        <v>1607</v>
      </c>
      <c r="B75" s="3" t="s">
        <v>167</v>
      </c>
      <c r="C75">
        <v>1</v>
      </c>
      <c r="D75">
        <v>0</v>
      </c>
      <c r="E75">
        <v>7</v>
      </c>
      <c r="F75">
        <v>6</v>
      </c>
      <c r="G75">
        <v>1</v>
      </c>
      <c r="H75">
        <v>0</v>
      </c>
      <c r="I75">
        <v>0</v>
      </c>
      <c r="J75">
        <v>13</v>
      </c>
      <c r="K75">
        <v>10</v>
      </c>
      <c r="L75">
        <v>22</v>
      </c>
      <c r="M75">
        <v>11</v>
      </c>
      <c r="N75">
        <v>7</v>
      </c>
      <c r="O75">
        <v>0</v>
      </c>
      <c r="P75">
        <v>5</v>
      </c>
      <c r="Q75">
        <v>3</v>
      </c>
      <c r="R75">
        <v>0</v>
      </c>
    </row>
    <row r="76" spans="1:18">
      <c r="A76" t="s">
        <v>589</v>
      </c>
      <c r="B76" s="3" t="s">
        <v>104</v>
      </c>
      <c r="C76">
        <v>0</v>
      </c>
      <c r="D76">
        <v>0</v>
      </c>
      <c r="E76">
        <v>4</v>
      </c>
      <c r="F76">
        <v>0</v>
      </c>
      <c r="G76">
        <v>0</v>
      </c>
      <c r="H76">
        <v>0</v>
      </c>
      <c r="I76">
        <v>0</v>
      </c>
      <c r="J76">
        <v>5</v>
      </c>
      <c r="K76">
        <v>0</v>
      </c>
      <c r="L76">
        <v>6</v>
      </c>
      <c r="M76">
        <v>7</v>
      </c>
      <c r="N76">
        <v>1</v>
      </c>
      <c r="O76">
        <v>0</v>
      </c>
      <c r="P76">
        <v>4</v>
      </c>
      <c r="Q76">
        <v>0</v>
      </c>
      <c r="R76">
        <v>0</v>
      </c>
    </row>
    <row r="77" spans="1:18">
      <c r="A77" t="s">
        <v>1608</v>
      </c>
      <c r="B77" s="3" t="s">
        <v>173</v>
      </c>
      <c r="C77">
        <v>1</v>
      </c>
      <c r="D77">
        <v>0</v>
      </c>
      <c r="E77">
        <v>4</v>
      </c>
      <c r="F77">
        <v>3</v>
      </c>
      <c r="G77">
        <v>1</v>
      </c>
      <c r="H77">
        <v>0</v>
      </c>
      <c r="I77">
        <v>0</v>
      </c>
      <c r="J77">
        <v>10</v>
      </c>
      <c r="K77">
        <v>5</v>
      </c>
      <c r="L77">
        <v>12</v>
      </c>
      <c r="M77">
        <v>38</v>
      </c>
      <c r="N77">
        <v>7</v>
      </c>
      <c r="O77">
        <v>0</v>
      </c>
      <c r="P77">
        <v>13</v>
      </c>
      <c r="Q77">
        <v>3</v>
      </c>
      <c r="R77">
        <v>0</v>
      </c>
    </row>
    <row r="78" spans="1:18">
      <c r="A78" t="s">
        <v>1543</v>
      </c>
      <c r="B78" s="3" t="s">
        <v>138</v>
      </c>
      <c r="C78">
        <v>0</v>
      </c>
      <c r="D78">
        <v>0</v>
      </c>
      <c r="E78">
        <v>5</v>
      </c>
      <c r="F78">
        <v>13</v>
      </c>
      <c r="G78">
        <v>0</v>
      </c>
      <c r="H78">
        <v>1</v>
      </c>
      <c r="I78">
        <v>1</v>
      </c>
      <c r="J78">
        <v>23</v>
      </c>
      <c r="K78">
        <v>2</v>
      </c>
      <c r="L78">
        <v>26</v>
      </c>
      <c r="M78">
        <v>44</v>
      </c>
      <c r="N78">
        <v>19</v>
      </c>
      <c r="O78">
        <v>0</v>
      </c>
      <c r="P78">
        <v>11</v>
      </c>
      <c r="Q78">
        <v>2</v>
      </c>
      <c r="R78">
        <v>0</v>
      </c>
    </row>
    <row r="79" spans="1:18">
      <c r="A79" t="s">
        <v>1544</v>
      </c>
      <c r="B79" s="3" t="s">
        <v>130</v>
      </c>
      <c r="C79">
        <v>1</v>
      </c>
      <c r="D79">
        <v>0</v>
      </c>
      <c r="E79">
        <v>3</v>
      </c>
      <c r="F79">
        <v>7</v>
      </c>
      <c r="G79">
        <v>1</v>
      </c>
      <c r="H79">
        <v>1</v>
      </c>
      <c r="I79">
        <v>1</v>
      </c>
      <c r="J79">
        <v>13</v>
      </c>
      <c r="K79">
        <v>9</v>
      </c>
      <c r="L79">
        <v>20</v>
      </c>
      <c r="M79">
        <v>22</v>
      </c>
      <c r="N79">
        <v>8</v>
      </c>
      <c r="O79">
        <v>0</v>
      </c>
      <c r="P79">
        <v>12</v>
      </c>
      <c r="Q79">
        <v>5</v>
      </c>
      <c r="R79">
        <v>0</v>
      </c>
    </row>
    <row r="80" spans="1:18">
      <c r="A80" t="s">
        <v>1545</v>
      </c>
      <c r="B80" s="3" t="s">
        <v>303</v>
      </c>
      <c r="C80">
        <v>0</v>
      </c>
      <c r="D80">
        <v>1</v>
      </c>
      <c r="E80">
        <v>3</v>
      </c>
      <c r="F80">
        <v>16</v>
      </c>
      <c r="G80">
        <v>0</v>
      </c>
      <c r="H80">
        <v>1</v>
      </c>
      <c r="I80">
        <v>1</v>
      </c>
      <c r="J80">
        <v>24</v>
      </c>
      <c r="K80">
        <v>6</v>
      </c>
      <c r="L80">
        <v>24</v>
      </c>
      <c r="M80">
        <v>58</v>
      </c>
      <c r="N80">
        <v>32</v>
      </c>
      <c r="O80">
        <v>0</v>
      </c>
      <c r="P80">
        <v>15</v>
      </c>
      <c r="Q80">
        <v>6</v>
      </c>
      <c r="R80">
        <v>0</v>
      </c>
    </row>
    <row r="81" spans="1:18">
      <c r="A81" t="s">
        <v>1546</v>
      </c>
      <c r="B81" s="3" t="s">
        <v>144</v>
      </c>
      <c r="C81">
        <v>0</v>
      </c>
      <c r="D81">
        <v>0</v>
      </c>
      <c r="E81">
        <v>9</v>
      </c>
      <c r="F81">
        <v>14</v>
      </c>
      <c r="G81">
        <v>0</v>
      </c>
      <c r="H81">
        <v>2</v>
      </c>
      <c r="I81">
        <v>2</v>
      </c>
      <c r="J81">
        <v>31</v>
      </c>
      <c r="K81">
        <v>4</v>
      </c>
      <c r="L81">
        <v>33</v>
      </c>
      <c r="M81">
        <v>129</v>
      </c>
      <c r="N81">
        <v>24</v>
      </c>
      <c r="O81">
        <v>0</v>
      </c>
      <c r="P81">
        <v>20</v>
      </c>
      <c r="Q81">
        <v>3</v>
      </c>
      <c r="R81">
        <v>0</v>
      </c>
    </row>
    <row r="82" spans="1:18">
      <c r="A82" t="s">
        <v>1547</v>
      </c>
      <c r="B82" s="3" t="s">
        <v>86</v>
      </c>
      <c r="C82">
        <v>0</v>
      </c>
      <c r="D82">
        <v>0</v>
      </c>
      <c r="E82">
        <v>4</v>
      </c>
      <c r="F82">
        <v>9</v>
      </c>
      <c r="G82">
        <v>0</v>
      </c>
      <c r="H82">
        <v>0</v>
      </c>
      <c r="I82">
        <v>0</v>
      </c>
      <c r="J82">
        <v>13</v>
      </c>
      <c r="K82">
        <v>7</v>
      </c>
      <c r="L82">
        <v>29</v>
      </c>
      <c r="M82">
        <v>32</v>
      </c>
      <c r="N82">
        <v>19</v>
      </c>
      <c r="O82">
        <v>0</v>
      </c>
      <c r="P82">
        <v>16</v>
      </c>
      <c r="Q82">
        <v>4</v>
      </c>
      <c r="R82">
        <v>0</v>
      </c>
    </row>
    <row r="83" spans="1:18">
      <c r="A83" t="s">
        <v>591</v>
      </c>
      <c r="B83" s="3" t="s">
        <v>215</v>
      </c>
      <c r="C83">
        <v>0</v>
      </c>
      <c r="D83">
        <v>1</v>
      </c>
      <c r="E83">
        <v>10</v>
      </c>
      <c r="F83">
        <v>10</v>
      </c>
      <c r="G83">
        <v>0</v>
      </c>
      <c r="H83">
        <v>1</v>
      </c>
      <c r="I83">
        <v>1</v>
      </c>
      <c r="J83">
        <v>29</v>
      </c>
      <c r="K83">
        <v>12</v>
      </c>
      <c r="L83">
        <v>35</v>
      </c>
      <c r="M83">
        <v>61</v>
      </c>
      <c r="N83">
        <v>21</v>
      </c>
      <c r="O83">
        <v>0</v>
      </c>
      <c r="P83">
        <v>14</v>
      </c>
      <c r="Q83">
        <v>7</v>
      </c>
      <c r="R83">
        <v>0</v>
      </c>
    </row>
    <row r="84" spans="1:18">
      <c r="A84" t="s">
        <v>1548</v>
      </c>
      <c r="B84" s="3" t="s">
        <v>100</v>
      </c>
      <c r="C84">
        <v>0</v>
      </c>
      <c r="D84">
        <v>1</v>
      </c>
      <c r="E84">
        <v>4</v>
      </c>
      <c r="F84">
        <v>4</v>
      </c>
      <c r="G84">
        <v>0</v>
      </c>
      <c r="H84">
        <v>1</v>
      </c>
      <c r="I84">
        <v>1</v>
      </c>
      <c r="J84">
        <v>12</v>
      </c>
      <c r="K84">
        <v>4</v>
      </c>
      <c r="L84">
        <v>6</v>
      </c>
      <c r="M84">
        <v>20</v>
      </c>
      <c r="N84">
        <v>8</v>
      </c>
      <c r="O84">
        <v>0</v>
      </c>
      <c r="P84">
        <v>9</v>
      </c>
      <c r="Q84">
        <v>2</v>
      </c>
      <c r="R84">
        <v>0</v>
      </c>
    </row>
    <row r="85" spans="1:18">
      <c r="A85" t="s">
        <v>1549</v>
      </c>
      <c r="B85" s="3" t="s">
        <v>223</v>
      </c>
      <c r="C85">
        <v>0</v>
      </c>
      <c r="D85">
        <v>1</v>
      </c>
      <c r="E85">
        <v>1</v>
      </c>
      <c r="F85">
        <v>5</v>
      </c>
      <c r="G85">
        <v>0</v>
      </c>
      <c r="H85">
        <v>2</v>
      </c>
      <c r="I85">
        <v>2</v>
      </c>
      <c r="J85">
        <v>8</v>
      </c>
      <c r="K85">
        <v>5</v>
      </c>
      <c r="L85">
        <v>24</v>
      </c>
      <c r="M85">
        <v>42</v>
      </c>
      <c r="N85">
        <v>16</v>
      </c>
      <c r="O85">
        <v>0</v>
      </c>
      <c r="P85">
        <v>8</v>
      </c>
      <c r="Q85">
        <v>4</v>
      </c>
      <c r="R85">
        <v>0</v>
      </c>
    </row>
    <row r="86" spans="1:18">
      <c r="A86" t="s">
        <v>1550</v>
      </c>
      <c r="B86" s="3" t="s">
        <v>124</v>
      </c>
      <c r="C86">
        <v>0</v>
      </c>
      <c r="D86">
        <v>1</v>
      </c>
      <c r="E86">
        <v>1</v>
      </c>
      <c r="F86">
        <v>9</v>
      </c>
      <c r="G86">
        <v>0</v>
      </c>
      <c r="H86">
        <v>0</v>
      </c>
      <c r="I86">
        <v>0</v>
      </c>
      <c r="J86">
        <v>20</v>
      </c>
      <c r="K86">
        <v>8</v>
      </c>
      <c r="L86">
        <v>28</v>
      </c>
      <c r="M86">
        <v>38</v>
      </c>
      <c r="N86">
        <v>22</v>
      </c>
      <c r="O86">
        <v>0</v>
      </c>
      <c r="P86">
        <v>12</v>
      </c>
      <c r="Q86">
        <v>4</v>
      </c>
      <c r="R86">
        <v>0</v>
      </c>
    </row>
    <row r="87" spans="1:18">
      <c r="A87" t="s">
        <v>1551</v>
      </c>
      <c r="B87" s="3" t="s">
        <v>235</v>
      </c>
      <c r="C87">
        <v>0</v>
      </c>
      <c r="D87">
        <v>0</v>
      </c>
      <c r="E87">
        <v>4</v>
      </c>
      <c r="F87">
        <v>5</v>
      </c>
      <c r="G87">
        <v>0</v>
      </c>
      <c r="H87">
        <v>0</v>
      </c>
      <c r="I87">
        <v>0</v>
      </c>
      <c r="J87">
        <v>9</v>
      </c>
      <c r="K87">
        <v>1</v>
      </c>
      <c r="L87">
        <v>7</v>
      </c>
      <c r="M87">
        <v>36</v>
      </c>
      <c r="N87">
        <v>6</v>
      </c>
      <c r="O87">
        <v>0</v>
      </c>
      <c r="P87">
        <v>9</v>
      </c>
      <c r="Q87">
        <v>1</v>
      </c>
      <c r="R87">
        <v>0</v>
      </c>
    </row>
    <row r="88" spans="1:18">
      <c r="A88" t="s">
        <v>1552</v>
      </c>
      <c r="B88" s="3" t="s">
        <v>249</v>
      </c>
      <c r="C88">
        <v>0</v>
      </c>
      <c r="D88">
        <v>0</v>
      </c>
      <c r="E88">
        <v>3</v>
      </c>
      <c r="F88">
        <v>6</v>
      </c>
      <c r="G88">
        <v>0</v>
      </c>
      <c r="H88">
        <v>0</v>
      </c>
      <c r="I88">
        <v>0</v>
      </c>
      <c r="J88">
        <v>22</v>
      </c>
      <c r="K88">
        <v>5</v>
      </c>
      <c r="L88">
        <v>13</v>
      </c>
      <c r="M88">
        <v>26</v>
      </c>
      <c r="N88">
        <v>9</v>
      </c>
      <c r="O88">
        <v>0</v>
      </c>
      <c r="P88">
        <v>12</v>
      </c>
      <c r="Q88">
        <v>3</v>
      </c>
      <c r="R88">
        <v>0</v>
      </c>
    </row>
    <row r="89" spans="1:18">
      <c r="A89" t="s">
        <v>1553</v>
      </c>
      <c r="B89" s="3" t="s">
        <v>256</v>
      </c>
      <c r="C89">
        <v>0</v>
      </c>
      <c r="D89">
        <v>1</v>
      </c>
      <c r="E89">
        <v>7</v>
      </c>
      <c r="F89">
        <v>7</v>
      </c>
      <c r="G89">
        <v>2</v>
      </c>
      <c r="H89">
        <v>1</v>
      </c>
      <c r="I89">
        <v>1</v>
      </c>
      <c r="J89">
        <v>15</v>
      </c>
      <c r="K89">
        <v>5</v>
      </c>
      <c r="L89">
        <v>21</v>
      </c>
      <c r="M89">
        <v>38</v>
      </c>
      <c r="N89">
        <v>11</v>
      </c>
      <c r="O89">
        <v>0</v>
      </c>
      <c r="P89">
        <v>16</v>
      </c>
      <c r="Q89">
        <v>1</v>
      </c>
      <c r="R89">
        <v>0</v>
      </c>
    </row>
    <row r="90" spans="1:18">
      <c r="A90" t="s">
        <v>1554</v>
      </c>
      <c r="B90" s="3" t="s">
        <v>258</v>
      </c>
      <c r="C90">
        <v>1</v>
      </c>
      <c r="D90">
        <v>0</v>
      </c>
      <c r="E90">
        <v>2</v>
      </c>
      <c r="F90">
        <v>6</v>
      </c>
      <c r="G90">
        <v>0</v>
      </c>
      <c r="H90">
        <v>0</v>
      </c>
      <c r="I90">
        <v>0</v>
      </c>
      <c r="J90">
        <v>9</v>
      </c>
      <c r="K90">
        <v>3</v>
      </c>
      <c r="L90">
        <v>12</v>
      </c>
      <c r="M90">
        <v>6</v>
      </c>
      <c r="N90">
        <v>3</v>
      </c>
      <c r="O90">
        <v>0</v>
      </c>
      <c r="P90">
        <v>10</v>
      </c>
      <c r="Q90">
        <v>8</v>
      </c>
      <c r="R90">
        <v>1</v>
      </c>
    </row>
    <row r="91" spans="1:18">
      <c r="A91" t="s">
        <v>592</v>
      </c>
      <c r="B91" s="3" t="s">
        <v>199</v>
      </c>
      <c r="C91">
        <v>0</v>
      </c>
      <c r="D91">
        <v>0</v>
      </c>
      <c r="E91">
        <v>2</v>
      </c>
      <c r="F91">
        <v>10</v>
      </c>
      <c r="G91">
        <v>0</v>
      </c>
      <c r="H91">
        <v>1</v>
      </c>
      <c r="I91">
        <v>1</v>
      </c>
      <c r="J91">
        <v>15</v>
      </c>
      <c r="K91">
        <v>7</v>
      </c>
      <c r="L91">
        <v>22</v>
      </c>
      <c r="M91">
        <v>41</v>
      </c>
      <c r="N91">
        <v>16</v>
      </c>
      <c r="O91">
        <v>0</v>
      </c>
      <c r="P91">
        <v>10</v>
      </c>
      <c r="Q91">
        <v>1</v>
      </c>
      <c r="R91">
        <v>0</v>
      </c>
    </row>
    <row r="92" spans="1:18">
      <c r="A92" t="s">
        <v>1555</v>
      </c>
      <c r="B92" s="3" t="s">
        <v>88</v>
      </c>
      <c r="C92">
        <v>2</v>
      </c>
      <c r="D92">
        <v>0</v>
      </c>
      <c r="E92">
        <v>3</v>
      </c>
      <c r="F92">
        <v>7</v>
      </c>
      <c r="G92">
        <v>0</v>
      </c>
      <c r="H92">
        <v>1</v>
      </c>
      <c r="I92">
        <v>1</v>
      </c>
      <c r="J92">
        <v>19</v>
      </c>
      <c r="K92">
        <v>4</v>
      </c>
      <c r="L92">
        <v>23</v>
      </c>
      <c r="M92">
        <v>34</v>
      </c>
      <c r="N92">
        <v>16</v>
      </c>
      <c r="O92">
        <v>0</v>
      </c>
      <c r="P92">
        <v>18</v>
      </c>
      <c r="Q92">
        <v>4</v>
      </c>
      <c r="R92">
        <v>0</v>
      </c>
    </row>
    <row r="93" spans="1:18">
      <c r="A93" t="s">
        <v>1556</v>
      </c>
      <c r="B93" s="3" t="s">
        <v>94</v>
      </c>
      <c r="C93">
        <v>1</v>
      </c>
      <c r="D93">
        <v>2</v>
      </c>
      <c r="E93">
        <v>7</v>
      </c>
      <c r="F93">
        <v>10</v>
      </c>
      <c r="G93">
        <v>0</v>
      </c>
      <c r="H93">
        <v>0</v>
      </c>
      <c r="I93">
        <v>0</v>
      </c>
      <c r="J93">
        <v>25</v>
      </c>
      <c r="K93">
        <v>7</v>
      </c>
      <c r="L93">
        <v>20</v>
      </c>
      <c r="M93">
        <v>60</v>
      </c>
      <c r="N93">
        <v>12</v>
      </c>
      <c r="O93">
        <v>0</v>
      </c>
      <c r="P93">
        <v>12</v>
      </c>
      <c r="Q93">
        <v>4</v>
      </c>
      <c r="R93">
        <v>0</v>
      </c>
    </row>
    <row r="94" spans="1:18">
      <c r="A94" t="s">
        <v>1557</v>
      </c>
      <c r="B94" s="3" t="s">
        <v>96</v>
      </c>
      <c r="C94">
        <v>2</v>
      </c>
      <c r="D94">
        <v>3</v>
      </c>
      <c r="E94">
        <v>3</v>
      </c>
      <c r="F94">
        <v>9</v>
      </c>
      <c r="G94">
        <v>0</v>
      </c>
      <c r="H94">
        <v>0</v>
      </c>
      <c r="I94">
        <v>0</v>
      </c>
      <c r="J94">
        <v>25</v>
      </c>
      <c r="K94">
        <v>4</v>
      </c>
      <c r="L94">
        <v>35</v>
      </c>
      <c r="M94">
        <v>30</v>
      </c>
      <c r="N94">
        <v>16</v>
      </c>
      <c r="O94">
        <v>2</v>
      </c>
      <c r="P94">
        <v>17</v>
      </c>
      <c r="Q94">
        <v>4</v>
      </c>
      <c r="R94">
        <v>0</v>
      </c>
    </row>
    <row r="95" spans="1:18">
      <c r="A95" t="s">
        <v>595</v>
      </c>
      <c r="B95" s="3" t="s">
        <v>108</v>
      </c>
      <c r="C95">
        <v>0</v>
      </c>
      <c r="D95">
        <v>0</v>
      </c>
      <c r="E95">
        <v>6</v>
      </c>
      <c r="F95">
        <v>9</v>
      </c>
      <c r="G95">
        <v>0</v>
      </c>
      <c r="H95">
        <v>0</v>
      </c>
      <c r="I95">
        <v>0</v>
      </c>
      <c r="J95">
        <v>18</v>
      </c>
      <c r="K95">
        <v>1</v>
      </c>
      <c r="L95">
        <v>17</v>
      </c>
      <c r="M95">
        <v>15</v>
      </c>
      <c r="N95">
        <v>9</v>
      </c>
      <c r="O95">
        <v>0</v>
      </c>
      <c r="P95">
        <v>12</v>
      </c>
      <c r="Q95">
        <v>0</v>
      </c>
      <c r="R95">
        <v>0</v>
      </c>
    </row>
    <row r="96" spans="1:18">
      <c r="A96" t="s">
        <v>1558</v>
      </c>
      <c r="B96" s="3" t="s">
        <v>106</v>
      </c>
      <c r="C96">
        <v>0</v>
      </c>
      <c r="D96">
        <v>1</v>
      </c>
      <c r="E96">
        <v>2</v>
      </c>
      <c r="F96">
        <v>6</v>
      </c>
      <c r="G96">
        <v>0</v>
      </c>
      <c r="H96">
        <v>0</v>
      </c>
      <c r="I96">
        <v>0</v>
      </c>
      <c r="J96">
        <v>16</v>
      </c>
      <c r="K96">
        <v>9</v>
      </c>
      <c r="L96">
        <v>18</v>
      </c>
      <c r="M96">
        <v>32</v>
      </c>
      <c r="N96">
        <v>17</v>
      </c>
      <c r="O96">
        <v>1</v>
      </c>
      <c r="P96">
        <v>7</v>
      </c>
      <c r="Q96">
        <v>2</v>
      </c>
      <c r="R96">
        <v>0</v>
      </c>
    </row>
    <row r="97" spans="1:18">
      <c r="A97" t="s">
        <v>1559</v>
      </c>
      <c r="B97" s="3" t="s">
        <v>114</v>
      </c>
      <c r="C97">
        <v>0</v>
      </c>
      <c r="D97">
        <v>1</v>
      </c>
      <c r="E97">
        <v>1</v>
      </c>
      <c r="F97">
        <v>11</v>
      </c>
      <c r="G97">
        <v>0</v>
      </c>
      <c r="H97">
        <v>0</v>
      </c>
      <c r="I97">
        <v>0</v>
      </c>
      <c r="J97">
        <v>13</v>
      </c>
      <c r="K97">
        <v>9</v>
      </c>
      <c r="L97">
        <v>13</v>
      </c>
      <c r="M97">
        <v>11</v>
      </c>
      <c r="N97">
        <v>8</v>
      </c>
      <c r="O97">
        <v>0</v>
      </c>
      <c r="P97">
        <v>15</v>
      </c>
      <c r="Q97">
        <v>7</v>
      </c>
      <c r="R97">
        <v>0</v>
      </c>
    </row>
    <row r="98" spans="1:18">
      <c r="A98" t="s">
        <v>1560</v>
      </c>
      <c r="B98" s="3" t="s">
        <v>118</v>
      </c>
      <c r="C98">
        <v>0</v>
      </c>
      <c r="D98">
        <v>1</v>
      </c>
      <c r="E98">
        <v>11</v>
      </c>
      <c r="F98">
        <v>9</v>
      </c>
      <c r="G98">
        <v>0</v>
      </c>
      <c r="H98">
        <v>0</v>
      </c>
      <c r="I98">
        <v>0</v>
      </c>
      <c r="J98">
        <v>31</v>
      </c>
      <c r="K98">
        <v>8</v>
      </c>
      <c r="L98">
        <v>22</v>
      </c>
      <c r="M98">
        <v>55</v>
      </c>
      <c r="N98">
        <v>39</v>
      </c>
      <c r="O98">
        <v>0</v>
      </c>
      <c r="P98">
        <v>7</v>
      </c>
      <c r="Q98">
        <v>3</v>
      </c>
      <c r="R98">
        <v>0</v>
      </c>
    </row>
    <row r="99" spans="1:18">
      <c r="A99" t="s">
        <v>597</v>
      </c>
      <c r="B99" s="3" t="s">
        <v>267</v>
      </c>
      <c r="C99">
        <v>0</v>
      </c>
      <c r="D99">
        <v>0</v>
      </c>
      <c r="E99">
        <v>7</v>
      </c>
      <c r="F99">
        <v>7</v>
      </c>
      <c r="G99">
        <v>0</v>
      </c>
      <c r="H99">
        <v>0</v>
      </c>
      <c r="I99">
        <v>0</v>
      </c>
      <c r="J99">
        <v>25</v>
      </c>
      <c r="K99">
        <v>1</v>
      </c>
      <c r="L99">
        <v>7</v>
      </c>
      <c r="M99">
        <v>17</v>
      </c>
      <c r="N99">
        <v>7</v>
      </c>
      <c r="O99">
        <v>2</v>
      </c>
      <c r="P99">
        <v>5</v>
      </c>
      <c r="Q99">
        <v>2</v>
      </c>
      <c r="R99">
        <v>0</v>
      </c>
    </row>
    <row r="100" spans="1:18">
      <c r="A100" t="s">
        <v>1561</v>
      </c>
      <c r="B100" s="3" t="s">
        <v>128</v>
      </c>
      <c r="C100">
        <v>0</v>
      </c>
      <c r="D100">
        <v>0</v>
      </c>
      <c r="E100">
        <v>4</v>
      </c>
      <c r="F100">
        <v>9</v>
      </c>
      <c r="G100">
        <v>0</v>
      </c>
      <c r="H100">
        <v>0</v>
      </c>
      <c r="I100">
        <v>0</v>
      </c>
      <c r="J100">
        <v>16</v>
      </c>
      <c r="K100">
        <v>7</v>
      </c>
      <c r="L100">
        <v>36</v>
      </c>
      <c r="M100">
        <v>43</v>
      </c>
      <c r="N100">
        <v>26</v>
      </c>
      <c r="O100">
        <v>0</v>
      </c>
      <c r="P100">
        <v>13</v>
      </c>
      <c r="Q100">
        <v>1</v>
      </c>
      <c r="R100">
        <v>2</v>
      </c>
    </row>
    <row r="101" spans="1:18">
      <c r="A101" t="s">
        <v>1562</v>
      </c>
      <c r="B101" s="3" t="s">
        <v>153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6</v>
      </c>
      <c r="K101">
        <v>1</v>
      </c>
      <c r="L101">
        <v>11</v>
      </c>
      <c r="M101">
        <v>25</v>
      </c>
      <c r="N101">
        <v>5</v>
      </c>
      <c r="O101">
        <v>0</v>
      </c>
      <c r="P101">
        <v>7</v>
      </c>
      <c r="Q101">
        <v>2</v>
      </c>
      <c r="R101">
        <v>0</v>
      </c>
    </row>
    <row r="102" spans="1:18">
      <c r="A102" t="s">
        <v>1563</v>
      </c>
      <c r="B102" s="3" t="s">
        <v>233</v>
      </c>
      <c r="C102">
        <v>0</v>
      </c>
      <c r="D102">
        <v>0</v>
      </c>
      <c r="E102">
        <v>7</v>
      </c>
      <c r="F102">
        <v>13</v>
      </c>
      <c r="G102">
        <v>0</v>
      </c>
      <c r="H102">
        <v>0</v>
      </c>
      <c r="I102">
        <v>0</v>
      </c>
      <c r="J102">
        <v>34</v>
      </c>
      <c r="K102">
        <v>2</v>
      </c>
      <c r="L102">
        <v>33</v>
      </c>
      <c r="M102">
        <v>42</v>
      </c>
      <c r="N102">
        <v>16</v>
      </c>
      <c r="O102">
        <v>0</v>
      </c>
      <c r="P102">
        <v>21</v>
      </c>
      <c r="Q102">
        <v>6</v>
      </c>
      <c r="R102">
        <v>0</v>
      </c>
    </row>
    <row r="103" spans="1:18">
      <c r="A103" t="s">
        <v>1564</v>
      </c>
      <c r="B103" s="3" t="s">
        <v>393</v>
      </c>
      <c r="C103">
        <v>0</v>
      </c>
      <c r="D103">
        <v>0</v>
      </c>
      <c r="E103">
        <v>12</v>
      </c>
      <c r="F103">
        <v>14</v>
      </c>
      <c r="G103">
        <v>0</v>
      </c>
      <c r="H103">
        <v>1</v>
      </c>
      <c r="I103">
        <v>0</v>
      </c>
      <c r="J103">
        <v>26</v>
      </c>
      <c r="K103">
        <v>4</v>
      </c>
      <c r="L103">
        <v>30</v>
      </c>
      <c r="M103">
        <v>39</v>
      </c>
      <c r="N103">
        <v>19</v>
      </c>
      <c r="O103">
        <v>0</v>
      </c>
      <c r="P103">
        <v>15</v>
      </c>
      <c r="Q103">
        <v>1</v>
      </c>
      <c r="R103">
        <v>1</v>
      </c>
    </row>
    <row r="104" spans="1:18">
      <c r="A104" t="s">
        <v>1609</v>
      </c>
      <c r="B104" s="3" t="s">
        <v>163</v>
      </c>
      <c r="C104">
        <v>0</v>
      </c>
      <c r="D104">
        <v>2</v>
      </c>
      <c r="E104">
        <v>4</v>
      </c>
      <c r="F104">
        <v>7</v>
      </c>
      <c r="G104">
        <v>0</v>
      </c>
      <c r="H104">
        <v>0</v>
      </c>
      <c r="I104">
        <v>0</v>
      </c>
      <c r="J104">
        <v>16</v>
      </c>
      <c r="K104">
        <v>2</v>
      </c>
      <c r="L104">
        <v>15</v>
      </c>
      <c r="M104">
        <v>33</v>
      </c>
      <c r="N104">
        <v>5</v>
      </c>
      <c r="O104">
        <v>0</v>
      </c>
      <c r="P104">
        <v>11</v>
      </c>
      <c r="Q104">
        <v>1</v>
      </c>
      <c r="R104">
        <v>0</v>
      </c>
    </row>
    <row r="105" spans="1:18">
      <c r="A105" t="s">
        <v>1610</v>
      </c>
      <c r="B105" s="3" t="s">
        <v>167</v>
      </c>
      <c r="C105">
        <v>0</v>
      </c>
      <c r="D105">
        <v>0</v>
      </c>
      <c r="E105">
        <v>7</v>
      </c>
      <c r="F105">
        <v>7</v>
      </c>
      <c r="G105">
        <v>1</v>
      </c>
      <c r="H105">
        <v>1</v>
      </c>
      <c r="I105">
        <v>1</v>
      </c>
      <c r="J105">
        <v>14</v>
      </c>
      <c r="K105">
        <v>3</v>
      </c>
      <c r="L105">
        <v>14</v>
      </c>
      <c r="M105">
        <v>14</v>
      </c>
      <c r="N105">
        <v>6</v>
      </c>
      <c r="O105">
        <v>0</v>
      </c>
      <c r="P105">
        <v>4</v>
      </c>
      <c r="Q105">
        <v>1</v>
      </c>
      <c r="R105">
        <v>0</v>
      </c>
    </row>
    <row r="106" spans="1:18">
      <c r="A106" t="s">
        <v>600</v>
      </c>
      <c r="B106" s="3" t="s">
        <v>104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4</v>
      </c>
      <c r="K106">
        <v>2</v>
      </c>
      <c r="L106">
        <v>7</v>
      </c>
      <c r="M106">
        <v>20</v>
      </c>
      <c r="N106">
        <v>0</v>
      </c>
      <c r="O106">
        <v>0</v>
      </c>
      <c r="P106">
        <v>1</v>
      </c>
      <c r="Q106">
        <v>0</v>
      </c>
      <c r="R106">
        <v>0</v>
      </c>
    </row>
    <row r="107" spans="1:18">
      <c r="A107" t="s">
        <v>1611</v>
      </c>
      <c r="B107" s="3" t="s">
        <v>173</v>
      </c>
      <c r="C107">
        <v>1</v>
      </c>
      <c r="D107">
        <v>0</v>
      </c>
      <c r="E107">
        <v>3</v>
      </c>
      <c r="F107">
        <v>3</v>
      </c>
      <c r="G107">
        <v>0</v>
      </c>
      <c r="H107">
        <v>0</v>
      </c>
      <c r="I107">
        <v>0</v>
      </c>
      <c r="J107">
        <v>13</v>
      </c>
      <c r="K107">
        <v>4</v>
      </c>
      <c r="L107">
        <v>18</v>
      </c>
      <c r="M107">
        <v>39</v>
      </c>
      <c r="N107">
        <v>9</v>
      </c>
      <c r="O107">
        <v>0</v>
      </c>
      <c r="P107">
        <v>6</v>
      </c>
      <c r="Q107">
        <v>1</v>
      </c>
      <c r="R107">
        <v>0</v>
      </c>
    </row>
    <row r="108" spans="1:18">
      <c r="A108" t="s">
        <v>1565</v>
      </c>
      <c r="B108" s="3" t="s">
        <v>138</v>
      </c>
      <c r="C108">
        <v>0</v>
      </c>
      <c r="D108">
        <v>0</v>
      </c>
      <c r="E108">
        <v>3</v>
      </c>
      <c r="F108">
        <v>15</v>
      </c>
      <c r="G108">
        <v>0</v>
      </c>
      <c r="H108">
        <v>0</v>
      </c>
      <c r="I108">
        <v>0</v>
      </c>
      <c r="J108">
        <v>20</v>
      </c>
      <c r="K108">
        <v>0</v>
      </c>
      <c r="L108">
        <v>18</v>
      </c>
      <c r="M108">
        <v>46</v>
      </c>
      <c r="N108">
        <v>16</v>
      </c>
      <c r="O108">
        <v>0</v>
      </c>
      <c r="P108">
        <v>8</v>
      </c>
      <c r="Q108">
        <v>2</v>
      </c>
      <c r="R108">
        <v>0</v>
      </c>
    </row>
    <row r="109" spans="1:18">
      <c r="A109" t="s">
        <v>1566</v>
      </c>
      <c r="B109" s="3" t="s">
        <v>130</v>
      </c>
      <c r="C109">
        <v>1</v>
      </c>
      <c r="D109">
        <v>1</v>
      </c>
      <c r="E109">
        <v>2</v>
      </c>
      <c r="F109">
        <v>3</v>
      </c>
      <c r="G109">
        <v>0</v>
      </c>
      <c r="H109">
        <v>0</v>
      </c>
      <c r="I109">
        <v>0</v>
      </c>
      <c r="J109">
        <v>8</v>
      </c>
      <c r="K109">
        <v>4</v>
      </c>
      <c r="L109">
        <v>17</v>
      </c>
      <c r="M109">
        <v>33</v>
      </c>
      <c r="N109">
        <v>9</v>
      </c>
      <c r="O109">
        <v>0</v>
      </c>
      <c r="P109">
        <v>9</v>
      </c>
      <c r="Q109">
        <v>5</v>
      </c>
      <c r="R109">
        <v>0</v>
      </c>
    </row>
    <row r="110" spans="1:18">
      <c r="A110" t="s">
        <v>1567</v>
      </c>
      <c r="B110" s="3" t="s">
        <v>303</v>
      </c>
      <c r="C110">
        <v>0</v>
      </c>
      <c r="D110">
        <v>0</v>
      </c>
      <c r="E110">
        <v>6</v>
      </c>
      <c r="F110">
        <v>12</v>
      </c>
      <c r="G110">
        <v>0</v>
      </c>
      <c r="H110">
        <v>0</v>
      </c>
      <c r="I110">
        <v>0</v>
      </c>
      <c r="J110">
        <v>22</v>
      </c>
      <c r="K110">
        <v>6</v>
      </c>
      <c r="L110">
        <v>34</v>
      </c>
      <c r="M110">
        <v>43</v>
      </c>
      <c r="N110">
        <v>28</v>
      </c>
      <c r="O110">
        <v>1</v>
      </c>
      <c r="P110">
        <v>29</v>
      </c>
      <c r="Q110">
        <v>12</v>
      </c>
      <c r="R110">
        <v>0</v>
      </c>
    </row>
    <row r="111" spans="1:18">
      <c r="A111" t="s">
        <v>1568</v>
      </c>
      <c r="B111" s="3" t="s">
        <v>144</v>
      </c>
      <c r="C111">
        <v>0</v>
      </c>
      <c r="D111">
        <v>1</v>
      </c>
      <c r="E111">
        <v>9</v>
      </c>
      <c r="F111">
        <v>16</v>
      </c>
      <c r="G111">
        <v>0</v>
      </c>
      <c r="H111">
        <v>0</v>
      </c>
      <c r="I111">
        <v>0</v>
      </c>
      <c r="J111">
        <v>35</v>
      </c>
      <c r="K111">
        <v>7</v>
      </c>
      <c r="L111">
        <v>43</v>
      </c>
      <c r="M111">
        <v>96</v>
      </c>
      <c r="N111">
        <v>38</v>
      </c>
      <c r="O111">
        <v>2</v>
      </c>
      <c r="P111">
        <v>23</v>
      </c>
      <c r="Q111">
        <v>2</v>
      </c>
      <c r="R111">
        <v>3</v>
      </c>
    </row>
    <row r="112" spans="1:18">
      <c r="A112" t="s">
        <v>1569</v>
      </c>
      <c r="B112" s="3" t="s">
        <v>86</v>
      </c>
      <c r="C112">
        <v>0</v>
      </c>
      <c r="D112">
        <v>0</v>
      </c>
      <c r="E112">
        <v>7</v>
      </c>
      <c r="F112">
        <v>12</v>
      </c>
      <c r="G112">
        <v>0</v>
      </c>
      <c r="H112">
        <v>0</v>
      </c>
      <c r="I112">
        <v>0</v>
      </c>
      <c r="J112">
        <v>16</v>
      </c>
      <c r="K112">
        <v>7</v>
      </c>
      <c r="L112">
        <v>32</v>
      </c>
      <c r="M112">
        <v>33</v>
      </c>
      <c r="N112">
        <v>16</v>
      </c>
      <c r="O112">
        <v>0</v>
      </c>
      <c r="P112">
        <v>15</v>
      </c>
      <c r="Q112">
        <v>4</v>
      </c>
      <c r="R112">
        <v>0</v>
      </c>
    </row>
    <row r="113" spans="1:18">
      <c r="A113" t="s">
        <v>602</v>
      </c>
      <c r="B113" s="3" t="s">
        <v>215</v>
      </c>
      <c r="C113">
        <v>0</v>
      </c>
      <c r="D113">
        <v>1</v>
      </c>
      <c r="E113">
        <v>8</v>
      </c>
      <c r="F113">
        <v>9</v>
      </c>
      <c r="G113">
        <v>0</v>
      </c>
      <c r="H113">
        <v>0</v>
      </c>
      <c r="I113">
        <v>0</v>
      </c>
      <c r="J113">
        <v>25</v>
      </c>
      <c r="K113">
        <v>6</v>
      </c>
      <c r="L113">
        <v>22</v>
      </c>
      <c r="M113">
        <v>70</v>
      </c>
      <c r="N113">
        <v>32</v>
      </c>
      <c r="O113">
        <v>0</v>
      </c>
      <c r="P113">
        <v>14</v>
      </c>
      <c r="Q113">
        <v>4</v>
      </c>
      <c r="R113">
        <v>0</v>
      </c>
    </row>
    <row r="114" spans="1:18">
      <c r="A114" t="s">
        <v>1570</v>
      </c>
      <c r="B114" s="3" t="s">
        <v>100</v>
      </c>
      <c r="C114">
        <v>0</v>
      </c>
      <c r="D114">
        <v>1</v>
      </c>
      <c r="E114">
        <v>4</v>
      </c>
      <c r="F114">
        <v>4</v>
      </c>
      <c r="G114">
        <v>0</v>
      </c>
      <c r="H114">
        <v>0</v>
      </c>
      <c r="I114">
        <v>0</v>
      </c>
      <c r="J114">
        <v>11</v>
      </c>
      <c r="K114">
        <v>0</v>
      </c>
      <c r="L114">
        <v>17</v>
      </c>
      <c r="M114">
        <v>15</v>
      </c>
      <c r="N114">
        <v>3</v>
      </c>
      <c r="O114">
        <v>0</v>
      </c>
      <c r="P114">
        <v>11</v>
      </c>
      <c r="Q114">
        <v>0</v>
      </c>
      <c r="R114">
        <v>0</v>
      </c>
    </row>
    <row r="115" spans="1:18">
      <c r="A115" t="s">
        <v>1571</v>
      </c>
      <c r="B115" s="3" t="s">
        <v>223</v>
      </c>
      <c r="C115">
        <v>0</v>
      </c>
      <c r="D115">
        <v>0</v>
      </c>
      <c r="E115">
        <v>3</v>
      </c>
      <c r="F115">
        <v>8</v>
      </c>
      <c r="G115">
        <v>0</v>
      </c>
      <c r="H115">
        <v>0</v>
      </c>
      <c r="I115">
        <v>0</v>
      </c>
      <c r="J115">
        <v>13</v>
      </c>
      <c r="K115">
        <v>4</v>
      </c>
      <c r="L115">
        <v>18</v>
      </c>
      <c r="M115">
        <v>57</v>
      </c>
      <c r="N115">
        <v>18</v>
      </c>
      <c r="O115">
        <v>0</v>
      </c>
      <c r="P115">
        <v>8</v>
      </c>
      <c r="Q115">
        <v>0</v>
      </c>
      <c r="R115">
        <v>0</v>
      </c>
    </row>
    <row r="116" spans="1:18">
      <c r="A116" t="s">
        <v>1572</v>
      </c>
      <c r="B116" s="3" t="s">
        <v>124</v>
      </c>
      <c r="C116">
        <v>0</v>
      </c>
      <c r="D116">
        <v>1</v>
      </c>
      <c r="E116">
        <v>2</v>
      </c>
      <c r="F116">
        <v>7</v>
      </c>
      <c r="G116">
        <v>0</v>
      </c>
      <c r="H116">
        <v>0</v>
      </c>
      <c r="I116">
        <v>0</v>
      </c>
      <c r="J116">
        <v>18</v>
      </c>
      <c r="K116">
        <v>7</v>
      </c>
      <c r="L116">
        <v>31</v>
      </c>
      <c r="M116">
        <v>56</v>
      </c>
      <c r="N116">
        <v>23</v>
      </c>
      <c r="O116">
        <v>0</v>
      </c>
      <c r="P116">
        <v>11</v>
      </c>
      <c r="Q116">
        <v>3</v>
      </c>
      <c r="R116">
        <v>0</v>
      </c>
    </row>
    <row r="117" spans="1:18">
      <c r="A117" t="s">
        <v>1573</v>
      </c>
      <c r="B117" s="3" t="s">
        <v>235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0</v>
      </c>
      <c r="I117">
        <v>0</v>
      </c>
      <c r="J117">
        <v>10</v>
      </c>
      <c r="K117">
        <v>1</v>
      </c>
      <c r="L117">
        <v>4</v>
      </c>
      <c r="M117">
        <v>34</v>
      </c>
      <c r="N117">
        <v>10</v>
      </c>
      <c r="O117">
        <v>0</v>
      </c>
      <c r="P117">
        <v>4</v>
      </c>
      <c r="Q117">
        <v>3</v>
      </c>
      <c r="R117">
        <v>0</v>
      </c>
    </row>
    <row r="118" spans="1:18">
      <c r="A118" t="s">
        <v>1574</v>
      </c>
      <c r="B118" s="3" t="s">
        <v>249</v>
      </c>
      <c r="C118">
        <v>0</v>
      </c>
      <c r="D118">
        <v>0</v>
      </c>
      <c r="E118">
        <v>4</v>
      </c>
      <c r="F118">
        <v>7</v>
      </c>
      <c r="G118">
        <v>0</v>
      </c>
      <c r="H118">
        <v>0</v>
      </c>
      <c r="I118">
        <v>0</v>
      </c>
      <c r="J118">
        <v>26</v>
      </c>
      <c r="K118">
        <v>5</v>
      </c>
      <c r="L118">
        <v>19</v>
      </c>
      <c r="M118">
        <v>32</v>
      </c>
      <c r="N118">
        <v>16</v>
      </c>
      <c r="O118">
        <v>0</v>
      </c>
      <c r="P118">
        <v>10</v>
      </c>
      <c r="Q118">
        <v>5</v>
      </c>
      <c r="R118">
        <v>0</v>
      </c>
    </row>
    <row r="119" spans="1:18">
      <c r="A119" t="s">
        <v>1575</v>
      </c>
      <c r="B119" s="3" t="s">
        <v>256</v>
      </c>
      <c r="C119">
        <v>0</v>
      </c>
      <c r="D119">
        <v>1</v>
      </c>
      <c r="E119">
        <v>8</v>
      </c>
      <c r="F119">
        <v>9</v>
      </c>
      <c r="G119">
        <v>0</v>
      </c>
      <c r="H119">
        <v>0</v>
      </c>
      <c r="I119">
        <v>0</v>
      </c>
      <c r="J119">
        <v>18</v>
      </c>
      <c r="K119">
        <v>3</v>
      </c>
      <c r="L119">
        <v>23</v>
      </c>
      <c r="M119">
        <v>48</v>
      </c>
      <c r="N119">
        <v>15</v>
      </c>
      <c r="O119">
        <v>0</v>
      </c>
      <c r="P119">
        <v>18</v>
      </c>
      <c r="Q119">
        <v>3</v>
      </c>
      <c r="R119">
        <v>0</v>
      </c>
    </row>
    <row r="120" spans="1:18">
      <c r="A120" t="s">
        <v>1576</v>
      </c>
      <c r="B120" s="3" t="s">
        <v>258</v>
      </c>
      <c r="C120">
        <v>1</v>
      </c>
      <c r="D120">
        <v>1</v>
      </c>
      <c r="E120">
        <v>2</v>
      </c>
      <c r="F120">
        <v>4</v>
      </c>
      <c r="G120">
        <v>0</v>
      </c>
      <c r="H120">
        <v>0</v>
      </c>
      <c r="I120">
        <v>0</v>
      </c>
      <c r="J120">
        <v>8</v>
      </c>
      <c r="K120">
        <v>3</v>
      </c>
      <c r="L120">
        <v>13</v>
      </c>
      <c r="M120">
        <v>8</v>
      </c>
      <c r="N120">
        <v>4</v>
      </c>
      <c r="O120">
        <v>0</v>
      </c>
      <c r="P120">
        <v>12</v>
      </c>
      <c r="Q120">
        <v>6</v>
      </c>
      <c r="R120">
        <v>0</v>
      </c>
    </row>
    <row r="121" spans="1:18">
      <c r="A121" t="s">
        <v>603</v>
      </c>
      <c r="B121" s="3" t="s">
        <v>199</v>
      </c>
      <c r="C121">
        <v>0</v>
      </c>
      <c r="D121">
        <v>0</v>
      </c>
      <c r="E121">
        <v>5</v>
      </c>
      <c r="F121">
        <v>5</v>
      </c>
      <c r="G121">
        <v>0</v>
      </c>
      <c r="H121">
        <v>0</v>
      </c>
      <c r="I121">
        <v>0</v>
      </c>
      <c r="J121">
        <v>14</v>
      </c>
      <c r="K121">
        <v>2</v>
      </c>
      <c r="L121">
        <v>25</v>
      </c>
      <c r="M121">
        <v>47</v>
      </c>
      <c r="N121">
        <v>14</v>
      </c>
      <c r="O121">
        <v>0</v>
      </c>
      <c r="P121">
        <v>17</v>
      </c>
      <c r="Q121">
        <v>1</v>
      </c>
      <c r="R121">
        <v>0</v>
      </c>
    </row>
    <row r="122" spans="1:18">
      <c r="A122" t="s">
        <v>1577</v>
      </c>
      <c r="B122" s="3" t="s">
        <v>88</v>
      </c>
      <c r="C122">
        <v>1</v>
      </c>
      <c r="D122">
        <v>0</v>
      </c>
      <c r="E122">
        <v>0</v>
      </c>
      <c r="F122">
        <v>13</v>
      </c>
      <c r="G122">
        <v>1</v>
      </c>
      <c r="H122">
        <v>1</v>
      </c>
      <c r="I122">
        <v>1</v>
      </c>
      <c r="J122">
        <v>23</v>
      </c>
      <c r="K122">
        <v>13</v>
      </c>
      <c r="L122">
        <v>20</v>
      </c>
      <c r="M122">
        <v>21</v>
      </c>
      <c r="N122">
        <v>19</v>
      </c>
      <c r="O122">
        <v>2</v>
      </c>
      <c r="P122">
        <v>22</v>
      </c>
      <c r="Q122">
        <v>9</v>
      </c>
      <c r="R122">
        <v>0</v>
      </c>
    </row>
    <row r="123" spans="1:18">
      <c r="A123" t="s">
        <v>1578</v>
      </c>
      <c r="B123" s="3" t="s">
        <v>94</v>
      </c>
      <c r="C123">
        <v>1</v>
      </c>
      <c r="D123">
        <v>3</v>
      </c>
      <c r="E123">
        <v>5</v>
      </c>
      <c r="F123">
        <v>9</v>
      </c>
      <c r="G123">
        <v>0</v>
      </c>
      <c r="H123">
        <v>0</v>
      </c>
      <c r="I123">
        <v>0</v>
      </c>
      <c r="J123">
        <v>22</v>
      </c>
      <c r="K123">
        <v>9</v>
      </c>
      <c r="L123">
        <v>17</v>
      </c>
      <c r="M123">
        <v>26</v>
      </c>
      <c r="N123">
        <v>8</v>
      </c>
      <c r="O123">
        <v>1</v>
      </c>
      <c r="P123">
        <v>12</v>
      </c>
      <c r="Q123">
        <v>3</v>
      </c>
      <c r="R123">
        <v>0</v>
      </c>
    </row>
    <row r="124" spans="1:18">
      <c r="A124" t="s">
        <v>1579</v>
      </c>
      <c r="B124" s="3" t="s">
        <v>96</v>
      </c>
      <c r="C124">
        <v>2</v>
      </c>
      <c r="D124">
        <v>4</v>
      </c>
      <c r="E124">
        <v>4</v>
      </c>
      <c r="F124">
        <v>7</v>
      </c>
      <c r="G124">
        <v>0</v>
      </c>
      <c r="H124">
        <v>0</v>
      </c>
      <c r="I124">
        <v>0</v>
      </c>
      <c r="J124">
        <v>22</v>
      </c>
      <c r="K124">
        <v>9</v>
      </c>
      <c r="L124">
        <v>25</v>
      </c>
      <c r="M124">
        <v>30</v>
      </c>
      <c r="N124">
        <v>15</v>
      </c>
      <c r="O124">
        <v>4</v>
      </c>
      <c r="P124">
        <v>15</v>
      </c>
      <c r="Q124">
        <v>7</v>
      </c>
      <c r="R124">
        <v>0</v>
      </c>
    </row>
    <row r="125" spans="1:18">
      <c r="A125" t="s">
        <v>1124</v>
      </c>
      <c r="B125" s="3" t="s">
        <v>108</v>
      </c>
      <c r="C125">
        <v>0</v>
      </c>
      <c r="D125">
        <v>1</v>
      </c>
      <c r="E125">
        <v>7</v>
      </c>
      <c r="F125">
        <v>4</v>
      </c>
      <c r="G125">
        <v>0</v>
      </c>
      <c r="H125">
        <v>0</v>
      </c>
      <c r="I125">
        <v>0</v>
      </c>
      <c r="J125">
        <v>12</v>
      </c>
      <c r="K125">
        <v>5</v>
      </c>
      <c r="L125">
        <v>12</v>
      </c>
      <c r="M125">
        <v>18</v>
      </c>
      <c r="N125">
        <v>13</v>
      </c>
      <c r="O125">
        <v>0</v>
      </c>
      <c r="P125">
        <v>5</v>
      </c>
      <c r="Q125">
        <v>0</v>
      </c>
      <c r="R125">
        <v>0</v>
      </c>
    </row>
    <row r="126" spans="1:18">
      <c r="A126" t="s">
        <v>1580</v>
      </c>
      <c r="B126" s="3" t="s">
        <v>106</v>
      </c>
      <c r="C126">
        <v>1</v>
      </c>
      <c r="D126">
        <v>1</v>
      </c>
      <c r="E126">
        <v>6</v>
      </c>
      <c r="F126">
        <v>10</v>
      </c>
      <c r="G126">
        <v>2</v>
      </c>
      <c r="H126">
        <v>0</v>
      </c>
      <c r="I126">
        <v>0</v>
      </c>
      <c r="J126">
        <v>25</v>
      </c>
      <c r="K126">
        <v>7</v>
      </c>
      <c r="L126">
        <v>25</v>
      </c>
      <c r="M126">
        <v>34</v>
      </c>
      <c r="N126">
        <v>13</v>
      </c>
      <c r="O126">
        <v>4</v>
      </c>
      <c r="P126">
        <v>15</v>
      </c>
      <c r="Q126">
        <v>9</v>
      </c>
      <c r="R126">
        <v>0</v>
      </c>
    </row>
    <row r="127" spans="1:18">
      <c r="A127" t="s">
        <v>1581</v>
      </c>
      <c r="B127" s="3" t="s">
        <v>114</v>
      </c>
      <c r="C127">
        <v>0</v>
      </c>
      <c r="D127">
        <v>1</v>
      </c>
      <c r="E127">
        <v>1</v>
      </c>
      <c r="F127">
        <v>10</v>
      </c>
      <c r="G127">
        <v>1</v>
      </c>
      <c r="H127">
        <v>0</v>
      </c>
      <c r="I127">
        <v>0</v>
      </c>
      <c r="J127">
        <v>12</v>
      </c>
      <c r="K127">
        <v>6</v>
      </c>
      <c r="L127">
        <v>10</v>
      </c>
      <c r="M127">
        <v>10</v>
      </c>
      <c r="N127">
        <v>5</v>
      </c>
      <c r="O127">
        <v>0</v>
      </c>
      <c r="P127">
        <v>14</v>
      </c>
      <c r="Q127">
        <v>6</v>
      </c>
      <c r="R127">
        <v>0</v>
      </c>
    </row>
    <row r="128" spans="1:18">
      <c r="A128" t="s">
        <v>1582</v>
      </c>
      <c r="B128" s="3" t="s">
        <v>118</v>
      </c>
      <c r="C128">
        <v>0</v>
      </c>
      <c r="D128">
        <v>1</v>
      </c>
      <c r="E128">
        <v>9</v>
      </c>
      <c r="F128">
        <v>10</v>
      </c>
      <c r="G128">
        <v>1</v>
      </c>
      <c r="H128">
        <v>0</v>
      </c>
      <c r="I128">
        <v>0</v>
      </c>
      <c r="J128">
        <v>28</v>
      </c>
      <c r="K128">
        <v>14</v>
      </c>
      <c r="L128">
        <v>30</v>
      </c>
      <c r="M128">
        <v>34</v>
      </c>
      <c r="N128">
        <v>22</v>
      </c>
      <c r="O128">
        <v>0</v>
      </c>
      <c r="P128">
        <v>16</v>
      </c>
      <c r="Q128">
        <v>5</v>
      </c>
      <c r="R128">
        <v>0</v>
      </c>
    </row>
    <row r="129" spans="1:18">
      <c r="A129" t="s">
        <v>1122</v>
      </c>
      <c r="B129" s="3" t="s">
        <v>1151</v>
      </c>
      <c r="C129">
        <v>0</v>
      </c>
      <c r="D129">
        <v>0</v>
      </c>
      <c r="E129">
        <v>6</v>
      </c>
      <c r="F129">
        <v>6</v>
      </c>
      <c r="G129">
        <v>0</v>
      </c>
      <c r="H129">
        <v>0</v>
      </c>
      <c r="I129">
        <v>0</v>
      </c>
      <c r="J129">
        <v>20</v>
      </c>
      <c r="K129">
        <v>6</v>
      </c>
      <c r="L129">
        <v>6</v>
      </c>
      <c r="M129">
        <v>8</v>
      </c>
      <c r="N129">
        <v>7</v>
      </c>
      <c r="O129">
        <v>3</v>
      </c>
      <c r="P129">
        <v>10</v>
      </c>
      <c r="Q129">
        <v>5</v>
      </c>
      <c r="R129">
        <v>0</v>
      </c>
    </row>
    <row r="130" spans="1:18">
      <c r="A130" t="s">
        <v>1583</v>
      </c>
      <c r="B130" s="3" t="s">
        <v>128</v>
      </c>
      <c r="C130">
        <v>0</v>
      </c>
      <c r="D130">
        <v>1</v>
      </c>
      <c r="E130">
        <v>4</v>
      </c>
      <c r="F130">
        <v>7</v>
      </c>
      <c r="G130">
        <v>0</v>
      </c>
      <c r="H130">
        <v>0</v>
      </c>
      <c r="I130">
        <v>0</v>
      </c>
      <c r="J130">
        <v>19</v>
      </c>
      <c r="K130">
        <v>6</v>
      </c>
      <c r="L130">
        <v>26</v>
      </c>
      <c r="M130">
        <v>36</v>
      </c>
      <c r="N130">
        <v>19</v>
      </c>
      <c r="O130">
        <v>1</v>
      </c>
      <c r="P130">
        <v>12</v>
      </c>
      <c r="Q130">
        <v>2</v>
      </c>
      <c r="R130">
        <v>1</v>
      </c>
    </row>
    <row r="131" spans="1:18">
      <c r="A131" t="s">
        <v>1584</v>
      </c>
      <c r="B131" s="3" t="s">
        <v>153</v>
      </c>
      <c r="C131">
        <v>0</v>
      </c>
      <c r="D131">
        <v>0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6</v>
      </c>
      <c r="K131">
        <v>4</v>
      </c>
      <c r="L131">
        <v>11</v>
      </c>
      <c r="M131">
        <v>34</v>
      </c>
      <c r="N131">
        <v>15</v>
      </c>
      <c r="O131">
        <v>1</v>
      </c>
      <c r="P131">
        <v>5</v>
      </c>
      <c r="Q131">
        <v>2</v>
      </c>
      <c r="R131">
        <v>0</v>
      </c>
    </row>
    <row r="132" spans="1:18">
      <c r="A132" t="s">
        <v>1585</v>
      </c>
      <c r="B132" s="3" t="s">
        <v>233</v>
      </c>
      <c r="C132">
        <v>0</v>
      </c>
      <c r="D132">
        <v>0</v>
      </c>
      <c r="E132">
        <v>12</v>
      </c>
      <c r="F132">
        <v>8</v>
      </c>
      <c r="G132">
        <v>0</v>
      </c>
      <c r="H132">
        <v>0</v>
      </c>
      <c r="I132">
        <v>0</v>
      </c>
      <c r="J132">
        <v>32</v>
      </c>
      <c r="K132">
        <v>13</v>
      </c>
      <c r="L132">
        <v>31</v>
      </c>
      <c r="M132">
        <v>57</v>
      </c>
      <c r="N132">
        <v>30</v>
      </c>
      <c r="O132">
        <v>1</v>
      </c>
      <c r="P132">
        <v>21</v>
      </c>
      <c r="Q132">
        <v>11</v>
      </c>
      <c r="R132">
        <v>0</v>
      </c>
    </row>
    <row r="133" spans="1:18">
      <c r="A133" t="s">
        <v>1586</v>
      </c>
      <c r="B133" s="3" t="s">
        <v>393</v>
      </c>
      <c r="C133">
        <v>0</v>
      </c>
      <c r="D133">
        <v>0</v>
      </c>
      <c r="E133">
        <v>9</v>
      </c>
      <c r="F133">
        <v>13</v>
      </c>
      <c r="G133">
        <v>0</v>
      </c>
      <c r="H133">
        <v>0</v>
      </c>
      <c r="I133">
        <v>1</v>
      </c>
      <c r="J133">
        <v>23</v>
      </c>
      <c r="K133">
        <v>7</v>
      </c>
      <c r="L133">
        <v>23</v>
      </c>
      <c r="M133">
        <v>31</v>
      </c>
      <c r="N133">
        <v>14</v>
      </c>
      <c r="O133">
        <v>2</v>
      </c>
      <c r="P133">
        <v>19</v>
      </c>
      <c r="Q133">
        <v>7</v>
      </c>
      <c r="R133">
        <v>0</v>
      </c>
    </row>
    <row r="134" spans="1:18">
      <c r="A134" t="s">
        <v>1612</v>
      </c>
      <c r="B134" s="3" t="s">
        <v>163</v>
      </c>
      <c r="C134">
        <v>1</v>
      </c>
      <c r="D134">
        <v>2</v>
      </c>
      <c r="E134">
        <v>3</v>
      </c>
      <c r="F134">
        <v>4</v>
      </c>
      <c r="G134">
        <v>1</v>
      </c>
      <c r="H134">
        <v>0</v>
      </c>
      <c r="I134">
        <v>0</v>
      </c>
      <c r="J134">
        <v>14</v>
      </c>
      <c r="K134">
        <v>6</v>
      </c>
      <c r="L134">
        <v>13</v>
      </c>
      <c r="M134">
        <v>22</v>
      </c>
      <c r="N134">
        <v>11</v>
      </c>
      <c r="O134">
        <v>1</v>
      </c>
      <c r="P134">
        <v>9</v>
      </c>
      <c r="Q134">
        <v>7</v>
      </c>
      <c r="R134">
        <v>0</v>
      </c>
    </row>
    <row r="135" spans="1:18">
      <c r="A135" t="s">
        <v>1613</v>
      </c>
      <c r="B135" s="3" t="s">
        <v>167</v>
      </c>
      <c r="C135">
        <v>1</v>
      </c>
      <c r="D135">
        <v>0</v>
      </c>
      <c r="E135">
        <v>6</v>
      </c>
      <c r="F135">
        <v>9</v>
      </c>
      <c r="G135">
        <v>1</v>
      </c>
      <c r="H135">
        <v>0</v>
      </c>
      <c r="I135">
        <v>0</v>
      </c>
      <c r="J135">
        <v>16</v>
      </c>
      <c r="K135">
        <v>2</v>
      </c>
      <c r="L135">
        <v>9</v>
      </c>
      <c r="M135">
        <v>20</v>
      </c>
      <c r="N135">
        <v>8</v>
      </c>
      <c r="O135">
        <v>3</v>
      </c>
      <c r="P135">
        <v>6</v>
      </c>
      <c r="Q135">
        <v>2</v>
      </c>
      <c r="R135">
        <v>0</v>
      </c>
    </row>
    <row r="136" spans="1:18">
      <c r="A136" t="s">
        <v>1042</v>
      </c>
      <c r="B136" s="3" t="s">
        <v>104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4</v>
      </c>
      <c r="K136">
        <v>0</v>
      </c>
      <c r="L136">
        <v>3</v>
      </c>
      <c r="M136">
        <v>17</v>
      </c>
      <c r="N136">
        <v>6</v>
      </c>
      <c r="O136">
        <v>0</v>
      </c>
      <c r="P136">
        <v>1</v>
      </c>
      <c r="Q136">
        <v>0</v>
      </c>
      <c r="R136">
        <v>0</v>
      </c>
    </row>
    <row r="137" spans="1:18">
      <c r="A137" t="s">
        <v>1614</v>
      </c>
      <c r="B137" s="3" t="s">
        <v>173</v>
      </c>
      <c r="C137">
        <v>1</v>
      </c>
      <c r="D137">
        <v>1</v>
      </c>
      <c r="E137">
        <v>4</v>
      </c>
      <c r="F137">
        <v>2</v>
      </c>
      <c r="G137">
        <v>0</v>
      </c>
      <c r="H137">
        <v>0</v>
      </c>
      <c r="I137">
        <v>0</v>
      </c>
      <c r="J137">
        <v>14</v>
      </c>
      <c r="K137">
        <v>9</v>
      </c>
      <c r="L137">
        <v>16</v>
      </c>
      <c r="M137">
        <v>27</v>
      </c>
      <c r="N137">
        <v>7</v>
      </c>
      <c r="O137">
        <v>2</v>
      </c>
      <c r="P137">
        <v>9</v>
      </c>
      <c r="Q137">
        <v>5</v>
      </c>
      <c r="R137">
        <v>0</v>
      </c>
    </row>
    <row r="138" spans="1:18">
      <c r="A138" t="s">
        <v>1587</v>
      </c>
      <c r="B138" s="3" t="s">
        <v>138</v>
      </c>
      <c r="C138">
        <v>0</v>
      </c>
      <c r="D138">
        <v>0</v>
      </c>
      <c r="E138">
        <v>3</v>
      </c>
      <c r="F138">
        <v>14</v>
      </c>
      <c r="G138">
        <v>0</v>
      </c>
      <c r="H138">
        <v>0</v>
      </c>
      <c r="I138">
        <v>0</v>
      </c>
      <c r="J138">
        <v>21</v>
      </c>
      <c r="K138">
        <v>3</v>
      </c>
      <c r="L138">
        <v>8</v>
      </c>
      <c r="M138">
        <v>60</v>
      </c>
      <c r="N138">
        <v>22</v>
      </c>
      <c r="O138">
        <v>0</v>
      </c>
      <c r="P138">
        <v>13</v>
      </c>
      <c r="Q138">
        <v>8</v>
      </c>
      <c r="R138">
        <v>0</v>
      </c>
    </row>
    <row r="139" spans="1:18">
      <c r="A139" t="s">
        <v>1588</v>
      </c>
      <c r="B139" s="3" t="s">
        <v>130</v>
      </c>
      <c r="C139">
        <v>0</v>
      </c>
      <c r="D139">
        <v>1</v>
      </c>
      <c r="E139">
        <v>3</v>
      </c>
      <c r="F139">
        <v>2</v>
      </c>
      <c r="G139">
        <v>0</v>
      </c>
      <c r="H139">
        <v>1</v>
      </c>
      <c r="I139">
        <v>1</v>
      </c>
      <c r="J139">
        <v>8</v>
      </c>
      <c r="K139">
        <v>6</v>
      </c>
      <c r="L139">
        <v>15</v>
      </c>
      <c r="M139">
        <v>25</v>
      </c>
      <c r="N139">
        <v>8</v>
      </c>
      <c r="O139">
        <v>1</v>
      </c>
      <c r="P139">
        <v>12</v>
      </c>
      <c r="Q139">
        <v>5</v>
      </c>
      <c r="R139">
        <v>0</v>
      </c>
    </row>
    <row r="140" spans="1:18">
      <c r="A140" t="s">
        <v>1589</v>
      </c>
      <c r="B140" s="3" t="s">
        <v>303</v>
      </c>
      <c r="C140">
        <v>0</v>
      </c>
      <c r="D140">
        <v>1</v>
      </c>
      <c r="E140">
        <v>6</v>
      </c>
      <c r="F140">
        <v>11</v>
      </c>
      <c r="G140">
        <v>1</v>
      </c>
      <c r="H140">
        <v>0</v>
      </c>
      <c r="I140">
        <v>0</v>
      </c>
      <c r="J140">
        <v>24</v>
      </c>
      <c r="K140">
        <v>13</v>
      </c>
      <c r="L140">
        <v>19</v>
      </c>
      <c r="M140">
        <v>27</v>
      </c>
      <c r="N140">
        <v>17</v>
      </c>
      <c r="O140">
        <v>2</v>
      </c>
      <c r="P140">
        <v>25</v>
      </c>
      <c r="Q140">
        <v>10</v>
      </c>
      <c r="R140">
        <v>0</v>
      </c>
    </row>
    <row r="141" spans="1:18">
      <c r="A141" t="s">
        <v>1590</v>
      </c>
      <c r="B141" s="3" t="s">
        <v>144</v>
      </c>
      <c r="C141">
        <v>0</v>
      </c>
      <c r="D141">
        <v>1</v>
      </c>
      <c r="E141">
        <v>12</v>
      </c>
      <c r="F141">
        <v>13</v>
      </c>
      <c r="G141">
        <v>1</v>
      </c>
      <c r="H141">
        <v>0</v>
      </c>
      <c r="I141">
        <v>0</v>
      </c>
      <c r="J141">
        <v>42</v>
      </c>
      <c r="K141">
        <v>10</v>
      </c>
      <c r="L141">
        <v>44</v>
      </c>
      <c r="M141">
        <v>76</v>
      </c>
      <c r="N141">
        <v>37</v>
      </c>
      <c r="O141">
        <v>4</v>
      </c>
      <c r="P141">
        <v>19</v>
      </c>
      <c r="Q141">
        <v>5</v>
      </c>
      <c r="R141">
        <v>0</v>
      </c>
    </row>
    <row r="142" spans="1:18">
      <c r="A142" t="s">
        <v>1591</v>
      </c>
      <c r="B142" s="3" t="s">
        <v>86</v>
      </c>
      <c r="C142">
        <v>0</v>
      </c>
      <c r="D142">
        <v>1</v>
      </c>
      <c r="E142">
        <v>8</v>
      </c>
      <c r="F142">
        <v>9</v>
      </c>
      <c r="G142">
        <v>1</v>
      </c>
      <c r="H142">
        <v>0</v>
      </c>
      <c r="I142">
        <v>0</v>
      </c>
      <c r="J142">
        <v>20</v>
      </c>
      <c r="K142">
        <v>7</v>
      </c>
      <c r="L142">
        <v>29</v>
      </c>
      <c r="M142">
        <v>34</v>
      </c>
      <c r="N142">
        <v>23</v>
      </c>
      <c r="O142">
        <v>1</v>
      </c>
      <c r="P142">
        <v>9</v>
      </c>
      <c r="Q142">
        <v>4</v>
      </c>
      <c r="R142">
        <v>0</v>
      </c>
    </row>
    <row r="143" spans="1:18">
      <c r="A143" t="s">
        <v>1044</v>
      </c>
      <c r="B143" s="3" t="s">
        <v>215</v>
      </c>
      <c r="C143">
        <v>0</v>
      </c>
      <c r="D143">
        <v>2</v>
      </c>
      <c r="E143">
        <v>5</v>
      </c>
      <c r="F143">
        <v>9</v>
      </c>
      <c r="G143">
        <v>1</v>
      </c>
      <c r="H143">
        <v>0</v>
      </c>
      <c r="I143">
        <v>0</v>
      </c>
      <c r="J143">
        <v>20</v>
      </c>
      <c r="K143">
        <v>9</v>
      </c>
      <c r="L143">
        <v>10</v>
      </c>
      <c r="M143">
        <v>48</v>
      </c>
      <c r="N143">
        <v>20</v>
      </c>
      <c r="O143">
        <v>1</v>
      </c>
      <c r="P143">
        <v>15</v>
      </c>
      <c r="Q143">
        <v>4</v>
      </c>
      <c r="R143">
        <v>0</v>
      </c>
    </row>
    <row r="144" spans="1:18">
      <c r="A144" t="s">
        <v>1592</v>
      </c>
      <c r="B144" s="3" t="s">
        <v>100</v>
      </c>
      <c r="C144">
        <v>0</v>
      </c>
      <c r="D144">
        <v>1</v>
      </c>
      <c r="E144">
        <v>4</v>
      </c>
      <c r="F144">
        <v>4</v>
      </c>
      <c r="G144">
        <v>0</v>
      </c>
      <c r="H144">
        <v>0</v>
      </c>
      <c r="I144">
        <v>0</v>
      </c>
      <c r="J144">
        <v>12</v>
      </c>
      <c r="K144">
        <v>2</v>
      </c>
      <c r="L144">
        <v>4</v>
      </c>
      <c r="M144">
        <v>13</v>
      </c>
      <c r="N144">
        <v>8</v>
      </c>
      <c r="O144">
        <v>0</v>
      </c>
      <c r="P144">
        <v>2</v>
      </c>
      <c r="Q144">
        <v>2</v>
      </c>
      <c r="R144">
        <v>0</v>
      </c>
    </row>
    <row r="145" spans="1:18">
      <c r="A145" t="s">
        <v>1593</v>
      </c>
      <c r="B145" s="3" t="s">
        <v>223</v>
      </c>
      <c r="C145">
        <v>0</v>
      </c>
      <c r="D145">
        <v>1</v>
      </c>
      <c r="E145">
        <v>2</v>
      </c>
      <c r="F145">
        <v>5</v>
      </c>
      <c r="G145">
        <v>1</v>
      </c>
      <c r="H145">
        <v>0</v>
      </c>
      <c r="I145">
        <v>0</v>
      </c>
      <c r="J145">
        <v>15</v>
      </c>
      <c r="K145">
        <v>3</v>
      </c>
      <c r="L145">
        <v>14</v>
      </c>
      <c r="M145">
        <v>41</v>
      </c>
      <c r="N145">
        <v>13</v>
      </c>
      <c r="O145">
        <v>0</v>
      </c>
      <c r="P145">
        <v>7</v>
      </c>
      <c r="Q145">
        <v>3</v>
      </c>
      <c r="R145">
        <v>0</v>
      </c>
    </row>
    <row r="146" spans="1:18">
      <c r="A146" t="s">
        <v>1594</v>
      </c>
      <c r="B146" s="3" t="s">
        <v>124</v>
      </c>
      <c r="C146">
        <v>0</v>
      </c>
      <c r="D146">
        <v>0</v>
      </c>
      <c r="E146">
        <v>2</v>
      </c>
      <c r="F146">
        <v>6</v>
      </c>
      <c r="G146">
        <v>0</v>
      </c>
      <c r="H146">
        <v>1</v>
      </c>
      <c r="I146">
        <v>1</v>
      </c>
      <c r="J146">
        <v>13</v>
      </c>
      <c r="K146">
        <v>5</v>
      </c>
      <c r="L146">
        <v>10</v>
      </c>
      <c r="M146">
        <v>53</v>
      </c>
      <c r="N146">
        <v>15</v>
      </c>
      <c r="O146">
        <v>0</v>
      </c>
      <c r="P146">
        <v>9</v>
      </c>
      <c r="Q146">
        <v>1</v>
      </c>
      <c r="R146">
        <v>0</v>
      </c>
    </row>
    <row r="147" spans="1:18">
      <c r="A147" t="s">
        <v>1595</v>
      </c>
      <c r="B147" s="3" t="s">
        <v>235</v>
      </c>
      <c r="C147">
        <v>0</v>
      </c>
      <c r="D147">
        <v>0</v>
      </c>
      <c r="E147">
        <v>4</v>
      </c>
      <c r="F147">
        <v>5</v>
      </c>
      <c r="G147">
        <v>0</v>
      </c>
      <c r="H147">
        <v>0</v>
      </c>
      <c r="I147">
        <v>0</v>
      </c>
      <c r="J147">
        <v>10</v>
      </c>
      <c r="K147">
        <v>1</v>
      </c>
      <c r="L147">
        <v>4</v>
      </c>
      <c r="M147">
        <v>23</v>
      </c>
      <c r="N147">
        <v>13</v>
      </c>
      <c r="O147">
        <v>0</v>
      </c>
      <c r="P147">
        <v>9</v>
      </c>
      <c r="Q147">
        <v>3</v>
      </c>
      <c r="R147">
        <v>0</v>
      </c>
    </row>
    <row r="148" spans="1:18">
      <c r="A148" t="s">
        <v>1596</v>
      </c>
      <c r="B148" s="3" t="s">
        <v>249</v>
      </c>
      <c r="C148">
        <v>0</v>
      </c>
      <c r="D148">
        <v>0</v>
      </c>
      <c r="E148">
        <v>2</v>
      </c>
      <c r="F148">
        <v>5</v>
      </c>
      <c r="G148">
        <v>0</v>
      </c>
      <c r="H148">
        <v>0</v>
      </c>
      <c r="I148">
        <v>0</v>
      </c>
      <c r="J148">
        <v>18</v>
      </c>
      <c r="K148">
        <v>3</v>
      </c>
      <c r="L148">
        <v>10</v>
      </c>
      <c r="M148">
        <v>20</v>
      </c>
      <c r="N148">
        <v>14</v>
      </c>
      <c r="O148">
        <v>1</v>
      </c>
      <c r="P148">
        <v>8</v>
      </c>
      <c r="Q148">
        <v>2</v>
      </c>
      <c r="R148">
        <v>0</v>
      </c>
    </row>
    <row r="149" spans="1:18">
      <c r="A149" t="s">
        <v>1597</v>
      </c>
      <c r="B149" s="3" t="s">
        <v>255</v>
      </c>
      <c r="C149">
        <v>1</v>
      </c>
      <c r="D149">
        <v>2</v>
      </c>
      <c r="E149">
        <v>5</v>
      </c>
      <c r="F149">
        <v>9</v>
      </c>
      <c r="G149">
        <v>1</v>
      </c>
      <c r="H149">
        <v>0</v>
      </c>
      <c r="I149">
        <v>0</v>
      </c>
      <c r="J149">
        <v>17</v>
      </c>
      <c r="K149">
        <v>6</v>
      </c>
      <c r="L149">
        <v>17</v>
      </c>
      <c r="M149">
        <v>28</v>
      </c>
      <c r="N149">
        <v>11</v>
      </c>
      <c r="O149">
        <v>1</v>
      </c>
      <c r="P149">
        <v>11</v>
      </c>
      <c r="Q149">
        <v>6</v>
      </c>
      <c r="R149">
        <v>1</v>
      </c>
    </row>
    <row r="150" spans="1:18">
      <c r="A150" t="s">
        <v>1598</v>
      </c>
      <c r="B150" s="3" t="s">
        <v>258</v>
      </c>
      <c r="C150">
        <v>1</v>
      </c>
      <c r="D150">
        <v>0</v>
      </c>
      <c r="E150">
        <v>2</v>
      </c>
      <c r="F150">
        <v>4</v>
      </c>
      <c r="G150">
        <v>1</v>
      </c>
      <c r="H150">
        <v>0</v>
      </c>
      <c r="I150">
        <v>0</v>
      </c>
      <c r="J150">
        <v>7</v>
      </c>
      <c r="K150">
        <v>3</v>
      </c>
      <c r="L150">
        <v>17</v>
      </c>
      <c r="M150">
        <v>10</v>
      </c>
      <c r="N150">
        <v>3</v>
      </c>
      <c r="O150">
        <v>2</v>
      </c>
      <c r="P150">
        <v>11</v>
      </c>
      <c r="Q150">
        <v>4</v>
      </c>
      <c r="R150">
        <v>0</v>
      </c>
    </row>
    <row r="151" spans="1:18">
      <c r="A151" s="8" t="s">
        <v>1045</v>
      </c>
      <c r="B151" s="3" t="s">
        <v>199</v>
      </c>
      <c r="C151" s="8">
        <v>0</v>
      </c>
      <c r="D151" s="8">
        <v>1</v>
      </c>
      <c r="E151" s="8">
        <v>2</v>
      </c>
      <c r="F151" s="8">
        <v>0</v>
      </c>
      <c r="G151" s="8">
        <v>1</v>
      </c>
      <c r="H151" s="8">
        <v>1</v>
      </c>
      <c r="I151" s="8">
        <v>1</v>
      </c>
      <c r="J151" s="8">
        <v>5</v>
      </c>
      <c r="K151" s="8">
        <v>3</v>
      </c>
      <c r="L151" s="8">
        <v>25</v>
      </c>
      <c r="M151" s="8">
        <v>44</v>
      </c>
      <c r="N151" s="8">
        <v>13</v>
      </c>
      <c r="O151" s="8">
        <v>3</v>
      </c>
      <c r="P151" s="8">
        <v>12</v>
      </c>
      <c r="Q151" s="8">
        <v>1</v>
      </c>
      <c r="R151" s="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20" workbookViewId="0">
      <selection activeCell="B46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2014:1:0:0:HUALIAN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2014:2:0:0:HUALIAN</v>
      </c>
      <c r="F4" s="33">
        <f t="shared" ref="F4:F38" ca="1" si="5">MATCH($E4,INDIRECT(CONCATENATE($B$41,"$A:$A")),0)</f>
        <v>31</v>
      </c>
      <c r="G4" s="26">
        <f t="shared" ref="G4:G38" ca="1" si="6">INDEX(INDIRECT(CONCATENATE($B$41,"$A:$AG")),$F4,MATCH(G$2,INDIRECT(CONCATENATE($B$41,"$A$1:$AG$1")),0))</f>
        <v>9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2014:3:0:0:HUALIAN</v>
      </c>
      <c r="F5" s="33">
        <f t="shared" ca="1" si="5"/>
        <v>39</v>
      </c>
      <c r="G5" s="26">
        <f t="shared" ca="1" si="6"/>
        <v>4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2014:4:0:0:HUALIAN</v>
      </c>
      <c r="F6" s="33">
        <f t="shared" ca="1" si="5"/>
        <v>47</v>
      </c>
      <c r="G6" s="26">
        <f t="shared" ca="1" si="6"/>
        <v>6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2014:5:0:0:HUALIAN</v>
      </c>
      <c r="F7" s="33">
        <f t="shared" ca="1" si="5"/>
        <v>55</v>
      </c>
      <c r="G7" s="26">
        <f t="shared" ca="1" si="6"/>
        <v>4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2014:6:0:0:HUALIAN</v>
      </c>
      <c r="F8" s="33">
        <f t="shared" ca="1" si="5"/>
        <v>63</v>
      </c>
      <c r="G8" s="26">
        <f t="shared" ca="1" si="6"/>
        <v>4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2014:7:0:0:HUALIAN</v>
      </c>
      <c r="F9" s="33">
        <f t="shared" ca="1" si="5"/>
        <v>71</v>
      </c>
      <c r="G9" s="26">
        <f t="shared" ca="1" si="6"/>
        <v>2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2014:8:0:0:HUALIAN</v>
      </c>
      <c r="F10" s="33">
        <f t="shared" ca="1" si="5"/>
        <v>79</v>
      </c>
      <c r="G10" s="26">
        <f t="shared" ca="1" si="6"/>
        <v>5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2014:9:0:0:HUALIAN</v>
      </c>
      <c r="F11" s="33">
        <f t="shared" ca="1" si="5"/>
        <v>87</v>
      </c>
      <c r="G11" s="26">
        <f t="shared" ca="1" si="6"/>
        <v>3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2014:10:0:0:HUALIAN</v>
      </c>
      <c r="F12" s="33">
        <f t="shared" ca="1" si="5"/>
        <v>4</v>
      </c>
      <c r="G12" s="26">
        <f t="shared" ca="1" si="6"/>
        <v>5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2014:11:0:0:HUALIAN</v>
      </c>
      <c r="F13" s="33">
        <f t="shared" ca="1" si="5"/>
        <v>13</v>
      </c>
      <c r="G13" s="26">
        <f t="shared" ca="1" si="6"/>
        <v>4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2014:12:0:0:HUALIAN</v>
      </c>
      <c r="F14" s="33">
        <f t="shared" ca="1" si="5"/>
        <v>22</v>
      </c>
      <c r="G14" s="26">
        <f t="shared" ca="1" si="6"/>
        <v>2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2015:1:0:0:HUALIAN</v>
      </c>
      <c r="F15" s="33">
        <f t="shared" ca="1" si="5"/>
        <v>126</v>
      </c>
      <c r="G15" s="26">
        <f t="shared" ca="1" si="6"/>
        <v>3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2015:2:0:0:HUALIAN</v>
      </c>
      <c r="F16" s="33">
        <f t="shared" ca="1" si="5"/>
        <v>135</v>
      </c>
      <c r="G16" s="26">
        <f t="shared" ca="1" si="6"/>
        <v>0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2015:3:0:0:HUALIAN</v>
      </c>
      <c r="F17" s="33">
        <f t="shared" ca="1" si="5"/>
        <v>145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2015:4:0:0:HUALIAN</v>
      </c>
      <c r="F18" s="33">
        <f t="shared" ca="1" si="5"/>
        <v>155</v>
      </c>
      <c r="G18" s="26">
        <f t="shared" ca="1" si="6"/>
        <v>1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2015:5:0:0:HUALIAN</v>
      </c>
      <c r="F19" s="33">
        <f t="shared" ca="1" si="5"/>
        <v>165</v>
      </c>
      <c r="G19" s="26">
        <f t="shared" ca="1" si="6"/>
        <v>5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2015:6:0:0:HUALIAN</v>
      </c>
      <c r="F20" s="33">
        <f t="shared" ca="1" si="5"/>
        <v>175</v>
      </c>
      <c r="G20" s="26">
        <f t="shared" ca="1" si="6"/>
        <v>3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2015:7:0:0:HUALIAN</v>
      </c>
      <c r="F21" s="33">
        <f t="shared" ca="1" si="5"/>
        <v>185</v>
      </c>
      <c r="G21" s="26">
        <f t="shared" ca="1" si="6"/>
        <v>5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2015:8:0:0:HUALIAN</v>
      </c>
      <c r="F22" s="33">
        <f t="shared" ca="1" si="5"/>
        <v>195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2015:9:0:0:HUALIAN</v>
      </c>
      <c r="F23" s="33">
        <f t="shared" ca="1" si="5"/>
        <v>205</v>
      </c>
      <c r="G23" s="26">
        <f t="shared" ca="1" si="6"/>
        <v>2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2015:10:0:0:HUALIAN</v>
      </c>
      <c r="F24" s="33">
        <f t="shared" ca="1" si="5"/>
        <v>95</v>
      </c>
      <c r="G24" s="26">
        <f t="shared" ca="1" si="6"/>
        <v>4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2015:11:0:0:HUALIAN</v>
      </c>
      <c r="F25" s="33">
        <f t="shared" ca="1" si="5"/>
        <v>105</v>
      </c>
      <c r="G25" s="26">
        <f t="shared" ca="1" si="6"/>
        <v>4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2015:12:0:0:HUALIAN</v>
      </c>
      <c r="F26" s="33">
        <f t="shared" ca="1" si="5"/>
        <v>115</v>
      </c>
      <c r="G26" s="26">
        <f t="shared" ca="1" si="6"/>
        <v>1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2016:1:0:0:HUALIAN</v>
      </c>
      <c r="F27" s="33">
        <f t="shared" ca="1" si="5"/>
        <v>215</v>
      </c>
      <c r="G27" s="26">
        <f t="shared" ca="1" si="6"/>
        <v>1</v>
      </c>
      <c r="H27" s="26">
        <f t="shared" si="3"/>
        <v>8</v>
      </c>
      <c r="I27" s="33">
        <f t="shared" ca="1" si="7"/>
        <v>4</v>
      </c>
      <c r="J27" s="11">
        <f t="shared" ca="1" si="8"/>
        <v>1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2015:11:5:7:HUALIAN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2</v>
      </c>
      <c r="AA27" s="26">
        <f t="shared" ref="AA27:AA38" ca="1" si="13">6*$B$45</f>
        <v>36</v>
      </c>
      <c r="AB27" s="26">
        <f t="shared" ref="AB27:AB38" ca="1" si="14">3*$B$45</f>
        <v>18</v>
      </c>
      <c r="AC27" s="26">
        <f t="shared" ref="AC27:AC38" ca="1" si="15">5*$B$45</f>
        <v>30</v>
      </c>
      <c r="AD27" s="26">
        <f t="shared" ref="AD27:AD38" ca="1" si="16">1*$B$45</f>
        <v>6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2016:2:0:0:HUALIAN</v>
      </c>
      <c r="F28" s="33">
        <f t="shared" ca="1" si="5"/>
        <v>226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2015:12:1:7:HUALIAN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2</v>
      </c>
      <c r="AA28" s="26">
        <f t="shared" ca="1" si="13"/>
        <v>36</v>
      </c>
      <c r="AB28" s="26">
        <f t="shared" ca="1" si="14"/>
        <v>18</v>
      </c>
      <c r="AC28" s="26">
        <f t="shared" ca="1" si="15"/>
        <v>30</v>
      </c>
      <c r="AD28" s="26">
        <f t="shared" ca="1" si="16"/>
        <v>6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2016:3:0:0:HUALIAN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2015:12:2:7:HUALIAN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2</v>
      </c>
      <c r="AA29" s="26">
        <f t="shared" ca="1" si="13"/>
        <v>36</v>
      </c>
      <c r="AB29" s="26">
        <f t="shared" ca="1" si="14"/>
        <v>18</v>
      </c>
      <c r="AC29" s="26">
        <f t="shared" ca="1" si="15"/>
        <v>30</v>
      </c>
      <c r="AD29" s="26">
        <f t="shared" ca="1" si="16"/>
        <v>6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2016:4:0:0:HUALIAN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2015:12:3:7:HUALIAN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2</v>
      </c>
      <c r="AA30" s="26">
        <f t="shared" ca="1" si="13"/>
        <v>36</v>
      </c>
      <c r="AB30" s="26">
        <f t="shared" ca="1" si="14"/>
        <v>18</v>
      </c>
      <c r="AC30" s="26">
        <f t="shared" ca="1" si="15"/>
        <v>30</v>
      </c>
      <c r="AD30" s="26">
        <f t="shared" ca="1" si="16"/>
        <v>6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2016:5:0:0:HUALIAN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2015:12:4:7:HUALIAN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2</v>
      </c>
      <c r="AA31" s="26">
        <f t="shared" ca="1" si="13"/>
        <v>36</v>
      </c>
      <c r="AB31" s="26">
        <f t="shared" ca="1" si="14"/>
        <v>18</v>
      </c>
      <c r="AC31" s="26">
        <f t="shared" ca="1" si="15"/>
        <v>30</v>
      </c>
      <c r="AD31" s="26">
        <f t="shared" ca="1" si="16"/>
        <v>6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2016:6:0:0:HUALIAN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2016:1:1:7:HUALIAN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2</v>
      </c>
      <c r="AA32" s="26">
        <f t="shared" ca="1" si="13"/>
        <v>36</v>
      </c>
      <c r="AB32" s="26">
        <f t="shared" ca="1" si="14"/>
        <v>18</v>
      </c>
      <c r="AC32" s="26">
        <f t="shared" ca="1" si="15"/>
        <v>30</v>
      </c>
      <c r="AD32" s="26">
        <f t="shared" ca="1" si="16"/>
        <v>6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2016:7:0:0:HUALIAN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2016:1:2:7:HUALIAN</v>
      </c>
      <c r="T33" s="33">
        <f t="shared" ca="1" si="17"/>
        <v>4</v>
      </c>
      <c r="U33" s="26">
        <f t="shared" ca="1" si="18"/>
        <v>0</v>
      </c>
      <c r="V33" s="26">
        <f t="shared" ca="1" si="11"/>
        <v>25</v>
      </c>
      <c r="W33" s="26">
        <f t="shared" ca="1" si="11"/>
        <v>0</v>
      </c>
      <c r="X33" s="26">
        <f t="shared" ca="1" si="11"/>
        <v>14</v>
      </c>
      <c r="Y33" s="26">
        <f t="shared" ca="1" si="11"/>
        <v>0</v>
      </c>
      <c r="Z33" s="26">
        <f t="shared" ca="1" si="12"/>
        <v>2</v>
      </c>
      <c r="AA33" s="26">
        <f t="shared" ca="1" si="13"/>
        <v>36</v>
      </c>
      <c r="AB33" s="26">
        <f t="shared" ca="1" si="14"/>
        <v>18</v>
      </c>
      <c r="AC33" s="26">
        <f t="shared" ca="1" si="15"/>
        <v>30</v>
      </c>
      <c r="AD33" s="26">
        <f t="shared" ca="1" si="16"/>
        <v>6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2016:8:0:0:HUALIAN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2016:1:3:7:HUALIAN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2</v>
      </c>
      <c r="AA34" s="26">
        <f t="shared" ca="1" si="13"/>
        <v>36</v>
      </c>
      <c r="AB34" s="26">
        <f t="shared" ca="1" si="14"/>
        <v>18</v>
      </c>
      <c r="AC34" s="26">
        <f t="shared" ca="1" si="15"/>
        <v>30</v>
      </c>
      <c r="AD34" s="26">
        <f t="shared" ca="1" si="16"/>
        <v>6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2016:9:0:0:HUALIAN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2016:1:4:7:HUALIAN</v>
      </c>
      <c r="T35" s="33">
        <f t="shared" ca="1" si="17"/>
        <v>15</v>
      </c>
      <c r="U35" s="26">
        <f t="shared" ca="1" si="18"/>
        <v>1</v>
      </c>
      <c r="V35" s="26">
        <f t="shared" ca="1" si="11"/>
        <v>36</v>
      </c>
      <c r="W35" s="26">
        <f t="shared" ca="1" si="11"/>
        <v>7</v>
      </c>
      <c r="X35" s="26">
        <f t="shared" ca="1" si="11"/>
        <v>36</v>
      </c>
      <c r="Y35" s="26">
        <f t="shared" ca="1" si="11"/>
        <v>0</v>
      </c>
      <c r="Z35" s="26">
        <f t="shared" ca="1" si="12"/>
        <v>2</v>
      </c>
      <c r="AA35" s="26">
        <f t="shared" ca="1" si="13"/>
        <v>36</v>
      </c>
      <c r="AB35" s="26">
        <f t="shared" ca="1" si="14"/>
        <v>18</v>
      </c>
      <c r="AC35" s="26">
        <f t="shared" ca="1" si="15"/>
        <v>30</v>
      </c>
      <c r="AD35" s="26">
        <f t="shared" ca="1" si="16"/>
        <v>6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2016:10:0:0:HUALIAN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2016:1:5:7:HUALIAN</v>
      </c>
      <c r="T36" s="33">
        <f t="shared" ca="1" si="17"/>
        <v>26</v>
      </c>
      <c r="U36" s="26">
        <f t="shared" ca="1" si="18"/>
        <v>0</v>
      </c>
      <c r="V36" s="26">
        <f t="shared" ca="1" si="11"/>
        <v>39</v>
      </c>
      <c r="W36" s="26">
        <f t="shared" ca="1" si="11"/>
        <v>11</v>
      </c>
      <c r="X36" s="26">
        <f t="shared" ca="1" si="11"/>
        <v>29</v>
      </c>
      <c r="Y36" s="26">
        <f t="shared" ca="1" si="11"/>
        <v>0</v>
      </c>
      <c r="Z36" s="26">
        <f t="shared" ca="1" si="12"/>
        <v>2</v>
      </c>
      <c r="AA36" s="26">
        <f t="shared" ca="1" si="13"/>
        <v>36</v>
      </c>
      <c r="AB36" s="26">
        <f t="shared" ca="1" si="14"/>
        <v>18</v>
      </c>
      <c r="AC36" s="26">
        <f t="shared" ca="1" si="15"/>
        <v>30</v>
      </c>
      <c r="AD36" s="26">
        <f t="shared" ca="1" si="16"/>
        <v>6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2016:11:0:0:HUALIAN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2016:2:1:7:HUALIAN</v>
      </c>
      <c r="T37" s="33">
        <f t="shared" ca="1" si="17"/>
        <v>37</v>
      </c>
      <c r="U37" s="26">
        <f t="shared" ca="1" si="18"/>
        <v>0</v>
      </c>
      <c r="V37" s="26">
        <f t="shared" ca="1" si="11"/>
        <v>34</v>
      </c>
      <c r="W37" s="26">
        <f t="shared" ca="1" si="11"/>
        <v>10</v>
      </c>
      <c r="X37" s="26">
        <f t="shared" ca="1" si="11"/>
        <v>26</v>
      </c>
      <c r="Y37" s="26">
        <f t="shared" ca="1" si="11"/>
        <v>1</v>
      </c>
      <c r="Z37" s="26">
        <f t="shared" ca="1" si="12"/>
        <v>2</v>
      </c>
      <c r="AA37" s="26">
        <f t="shared" ca="1" si="13"/>
        <v>36</v>
      </c>
      <c r="AB37" s="26">
        <f t="shared" ca="1" si="14"/>
        <v>18</v>
      </c>
      <c r="AC37" s="26">
        <f t="shared" ca="1" si="15"/>
        <v>30</v>
      </c>
      <c r="AD37" s="26">
        <f t="shared" ca="1" si="16"/>
        <v>6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2016:12:0:0:HUALIAN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2016:2:2:7:HUALIAN</v>
      </c>
      <c r="T38" s="33">
        <f t="shared" ca="1" si="17"/>
        <v>48</v>
      </c>
      <c r="U38" s="26">
        <f t="shared" ca="1" si="18"/>
        <v>0</v>
      </c>
      <c r="V38" s="26">
        <f t="shared" ca="1" si="11"/>
        <v>37</v>
      </c>
      <c r="W38" s="26">
        <f t="shared" ca="1" si="11"/>
        <v>12</v>
      </c>
      <c r="X38" s="26">
        <f t="shared" ca="1" si="11"/>
        <v>26</v>
      </c>
      <c r="Y38" s="26">
        <f t="shared" ca="1" si="11"/>
        <v>4</v>
      </c>
      <c r="Z38" s="26">
        <f t="shared" ca="1" si="12"/>
        <v>2</v>
      </c>
      <c r="AA38" s="26">
        <f t="shared" ca="1" si="13"/>
        <v>36</v>
      </c>
      <c r="AB38" s="26">
        <f t="shared" ca="1" si="14"/>
        <v>18</v>
      </c>
      <c r="AC38" s="26">
        <f t="shared" ca="1" si="15"/>
        <v>30</v>
      </c>
      <c r="AD38" s="26">
        <f t="shared" ca="1" si="16"/>
        <v>6</v>
      </c>
    </row>
    <row r="39" spans="1:30">
      <c r="A39" s="8" t="s">
        <v>1465</v>
      </c>
      <c r="B39" s="2" t="s">
        <v>1458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1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8</v>
      </c>
      <c r="N39" s="8">
        <f t="shared" ca="1" si="19"/>
        <v>0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6</v>
      </c>
    </row>
    <row r="46" spans="1:30">
      <c r="A46" s="8" t="s">
        <v>626</v>
      </c>
      <c r="B46" s="8">
        <f ca="1">SUM($M$39:$O$39)</f>
        <v>8</v>
      </c>
    </row>
    <row r="47" spans="1:30">
      <c r="A47" s="8" t="s">
        <v>627</v>
      </c>
      <c r="B47" s="8">
        <f ca="1">SUM($J$39:$L$39)</f>
        <v>1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11%</v>
      </c>
      <c r="C48" s="36">
        <f ca="1">IFERROR(B47/SUM(B46:B47),"0")</f>
        <v>0.1111111111111111</v>
      </c>
      <c r="D48" s="8" t="str">
        <f ca="1">TEXT(C48,"00%")</f>
        <v>11%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65
Stake Actual YTD 年度實際:    1</v>
      </c>
      <c r="C49" s="8">
        <f ca="1">INDIRECT(CONCATENATE($B$39,"$D$2"))</f>
        <v>65</v>
      </c>
      <c r="D49" s="8">
        <f ca="1">$G$39</f>
        <v>1</v>
      </c>
    </row>
    <row r="50" spans="1:4" ht="23.25">
      <c r="A50" s="8" t="s">
        <v>1410</v>
      </c>
      <c r="B50" s="59" t="str">
        <f ca="1">INDIRECT(CONCATENATE($B$39, "$B$1"))</f>
        <v>Hualian Zone</v>
      </c>
    </row>
    <row r="51" spans="1:4">
      <c r="B51" s="57" t="str">
        <f ca="1">INDIRECT(CONCATENATE($B$39, "$B$2"))</f>
        <v>花蓮地帶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2014   48</v>
      </c>
    </row>
    <row r="57" spans="1:4">
      <c r="A57" s="8" t="str">
        <f ca="1">CONCATENATE("2015   ",SUMIF($G$15:$G$26,"&lt;&gt;#N/A",$G$15:$G$26))</f>
        <v>2015   32</v>
      </c>
    </row>
    <row r="58" spans="1:4">
      <c r="A58" s="8" t="str">
        <f ca="1">CONCATENATE("2016   ",SUMIF($G$27:$G$38,"&lt;&gt;#N/A",$G$27:$G$38))</f>
        <v>2016   1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G13" sqref="G13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1685</v>
      </c>
      <c r="B1" s="46" t="s">
        <v>1684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1415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753</v>
      </c>
      <c r="B10" s="23" t="s">
        <v>754</v>
      </c>
      <c r="C10" s="4" t="s">
        <v>765</v>
      </c>
      <c r="D10" s="4" t="s">
        <v>766</v>
      </c>
      <c r="E10" s="4" t="str">
        <f>CONCATENATE(YEAR,":",MONTH,":",WEEK,":",WEEKDAY,":",$A10)</f>
        <v>2016:2:2:7:JIAN_E</v>
      </c>
      <c r="F10" s="4">
        <f>MATCH($E10,REPORT_DATA_BY_COMP!$A:$A,0)</f>
        <v>406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755</v>
      </c>
      <c r="B11" s="23" t="s">
        <v>756</v>
      </c>
      <c r="C11" s="4" t="s">
        <v>767</v>
      </c>
      <c r="D11" s="4" t="s">
        <v>768</v>
      </c>
      <c r="E11" s="4" t="str">
        <f>CONCATENATE(YEAR,":",MONTH,":",WEEK,":",WEEKDAY,":",$A11)</f>
        <v>2016:2:2:7:HUALIAN_1_E</v>
      </c>
      <c r="F11" s="4">
        <f>MATCH($E11,REPORT_DATA_BY_COMP!$A:$A,0)</f>
        <v>401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2" t="s">
        <v>763</v>
      </c>
      <c r="B12" s="23" t="s">
        <v>758</v>
      </c>
      <c r="C12" s="4" t="s">
        <v>1168</v>
      </c>
      <c r="D12" s="4" t="s">
        <v>772</v>
      </c>
      <c r="E12" s="4" t="str">
        <f>CONCATENATE(YEAR,":",MONTH,":",WEEK,":",WEEKDAY,":",$A12)</f>
        <v>2016:2:2:7:HUALIAN_1_S</v>
      </c>
      <c r="F12" s="4">
        <f>MATCH($E12,REPORT_DATA_BY_COMP!$A:$A,0)</f>
        <v>402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1</v>
      </c>
      <c r="H13" s="12">
        <f>SUM(H10:H12)</f>
        <v>1</v>
      </c>
      <c r="I13" s="12">
        <f>SUM(I10:I12)</f>
        <v>6</v>
      </c>
      <c r="J13" s="12">
        <f>SUM(J10:J12)</f>
        <v>10</v>
      </c>
      <c r="K13" s="12">
        <f>SUM(K10:K12)</f>
        <v>2</v>
      </c>
      <c r="L13" s="12">
        <f>SUM(L10:L12)</f>
        <v>0</v>
      </c>
      <c r="M13" s="12">
        <f>SUM(M10:M12)</f>
        <v>0</v>
      </c>
      <c r="N13" s="12">
        <f>SUM(N10:N12)</f>
        <v>25</v>
      </c>
      <c r="O13" s="12">
        <f>SUM(O10:O12)</f>
        <v>7</v>
      </c>
      <c r="P13" s="12">
        <f>SUM(P10:P12)</f>
        <v>25</v>
      </c>
      <c r="Q13" s="12">
        <f>SUM(Q10:Q12)</f>
        <v>34</v>
      </c>
      <c r="R13" s="12">
        <f>SUM(R10:R12)</f>
        <v>13</v>
      </c>
      <c r="S13" s="12">
        <f>SUM(S10:S12)</f>
        <v>4</v>
      </c>
      <c r="T13" s="12">
        <f>SUM(T10:T12)</f>
        <v>15</v>
      </c>
      <c r="U13" s="12">
        <f>SUM(U10:U12)</f>
        <v>9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2016:2:1:7:JIAN</v>
      </c>
      <c r="F16" s="14">
        <f>MATCH($E16,REPORT_DATA_BY_DISTRICT!$A:$A, 0)</f>
        <v>96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6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9</v>
      </c>
      <c r="P16" s="11">
        <f>IFERROR(INDEX(REPORT_DATA_BY_DISTRICT!$A:$AH,$F16,MATCH(P$8,REPORT_DATA_BY_DISTRICT!$A$1:$AH$1,0)), "")</f>
        <v>18</v>
      </c>
      <c r="Q16" s="11">
        <f>IFERROR(INDEX(REPORT_DATA_BY_DISTRICT!$A:$AH,$F16,MATCH(Q$8,REPORT_DATA_BY_DISTRICT!$A$1:$AH$1,0)), "")</f>
        <v>32</v>
      </c>
      <c r="R16" s="11">
        <f>IFERROR(INDEX(REPORT_DATA_BY_DISTRICT!$A:$AH,$F16,MATCH(R$8,REPORT_DATA_BY_DISTRICT!$A$1:$AH$1,0)), "")</f>
        <v>17</v>
      </c>
      <c r="S16" s="11">
        <f>IFERROR(INDEX(REPORT_DATA_BY_DISTRICT!$A:$AH,$F16,MATCH(S$8,REPORT_DATA_BY_DISTRICT!$A$1:$AH$1,0)), "")</f>
        <v>1</v>
      </c>
      <c r="T16" s="11">
        <f>IFERROR(INDEX(REPORT_DATA_BY_DISTRICT!$A:$AH,$F16,MATCH(T$8,REPORT_DATA_BY_DISTRICT!$A$1:$AH$1,0)), "")</f>
        <v>7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2016:2:2:7:JIAN</v>
      </c>
      <c r="F17" s="14">
        <f>MATCH($E17,REPORT_DATA_BY_DISTRICT!$A:$A, 0)</f>
        <v>126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6</v>
      </c>
      <c r="J17" s="11">
        <f>IFERROR(INDEX(REPORT_DATA_BY_DISTRICT!$A:$AH,$F17,MATCH(J$8,REPORT_DATA_BY_DISTRICT!$A$1:$AH$1,0)), "")</f>
        <v>10</v>
      </c>
      <c r="K17" s="11">
        <f>IFERROR(INDEX(REPORT_DATA_BY_DISTRICT!$A:$AH,$F17,MATCH(K$8,REPORT_DATA_BY_DISTRICT!$A$1:$AH$1,0)), "")</f>
        <v>2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25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4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9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2016:2:3:7:JIAN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2016:2:4:7:JIAN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2016:2:5:7:JIAN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1</v>
      </c>
      <c r="H21" s="19">
        <f t="shared" ref="H21:V21" si="0">SUM(H16:H20)</f>
        <v>2</v>
      </c>
      <c r="I21" s="19">
        <f t="shared" si="0"/>
        <v>8</v>
      </c>
      <c r="J21" s="19">
        <f>SUM(J16:J20)</f>
        <v>16</v>
      </c>
      <c r="K21" s="19">
        <f t="shared" si="0"/>
        <v>2</v>
      </c>
      <c r="L21" s="19">
        <f t="shared" si="0"/>
        <v>0</v>
      </c>
      <c r="M21" s="19">
        <f t="shared" si="0"/>
        <v>0</v>
      </c>
      <c r="N21" s="19">
        <f t="shared" si="0"/>
        <v>41</v>
      </c>
      <c r="O21" s="19">
        <f t="shared" si="0"/>
        <v>16</v>
      </c>
      <c r="P21" s="19">
        <f t="shared" si="0"/>
        <v>43</v>
      </c>
      <c r="Q21" s="19">
        <f t="shared" si="0"/>
        <v>66</v>
      </c>
      <c r="R21" s="19">
        <f t="shared" si="0"/>
        <v>30</v>
      </c>
      <c r="S21" s="19">
        <f t="shared" si="0"/>
        <v>5</v>
      </c>
      <c r="T21" s="19">
        <f t="shared" si="0"/>
        <v>22</v>
      </c>
      <c r="U21" s="19">
        <f t="shared" si="0"/>
        <v>11</v>
      </c>
      <c r="V21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647" priority="31" operator="lessThan">
      <formula>0.5</formula>
    </cfRule>
    <cfRule type="cellIs" dxfId="1646" priority="32" operator="greaterThan">
      <formula>0.5</formula>
    </cfRule>
  </conditionalFormatting>
  <conditionalFormatting sqref="N10:N11">
    <cfRule type="cellIs" dxfId="1645" priority="29" operator="lessThan">
      <formula>4.5</formula>
    </cfRule>
    <cfRule type="cellIs" dxfId="1644" priority="30" operator="greaterThan">
      <formula>5.5</formula>
    </cfRule>
  </conditionalFormatting>
  <conditionalFormatting sqref="O10:O11">
    <cfRule type="cellIs" dxfId="1643" priority="27" operator="lessThan">
      <formula>1.5</formula>
    </cfRule>
    <cfRule type="cellIs" dxfId="1642" priority="28" operator="greaterThan">
      <formula>2.5</formula>
    </cfRule>
  </conditionalFormatting>
  <conditionalFormatting sqref="P10:P11">
    <cfRule type="cellIs" dxfId="1641" priority="25" operator="lessThan">
      <formula>4.5</formula>
    </cfRule>
    <cfRule type="cellIs" dxfId="1640" priority="26" operator="greaterThan">
      <formula>7.5</formula>
    </cfRule>
  </conditionalFormatting>
  <conditionalFormatting sqref="R10:S11">
    <cfRule type="cellIs" dxfId="1639" priority="23" operator="lessThan">
      <formula>2.5</formula>
    </cfRule>
    <cfRule type="cellIs" dxfId="1638" priority="24" operator="greaterThan">
      <formula>4.5</formula>
    </cfRule>
  </conditionalFormatting>
  <conditionalFormatting sqref="T10:T11">
    <cfRule type="cellIs" dxfId="1637" priority="21" operator="lessThan">
      <formula>2.5</formula>
    </cfRule>
    <cfRule type="cellIs" dxfId="1636" priority="22" operator="greaterThan">
      <formula>4.5</formula>
    </cfRule>
  </conditionalFormatting>
  <conditionalFormatting sqref="U10:U11">
    <cfRule type="cellIs" dxfId="1635" priority="20" operator="greaterThan">
      <formula>1.5</formula>
    </cfRule>
  </conditionalFormatting>
  <conditionalFormatting sqref="L10:V11">
    <cfRule type="expression" dxfId="1634" priority="17">
      <formula>L10=""</formula>
    </cfRule>
  </conditionalFormatting>
  <conditionalFormatting sqref="S10:S11">
    <cfRule type="cellIs" dxfId="1633" priority="18" operator="greaterThan">
      <formula>0.5</formula>
    </cfRule>
    <cfRule type="cellIs" dxfId="1632" priority="19" operator="lessThan">
      <formula>0.5</formula>
    </cfRule>
  </conditionalFormatting>
  <conditionalFormatting sqref="L12:M12">
    <cfRule type="cellIs" dxfId="1631" priority="15" operator="lessThan">
      <formula>0.5</formula>
    </cfRule>
    <cfRule type="cellIs" dxfId="1630" priority="16" operator="greaterThan">
      <formula>0.5</formula>
    </cfRule>
  </conditionalFormatting>
  <conditionalFormatting sqref="N12">
    <cfRule type="cellIs" dxfId="1629" priority="13" operator="lessThan">
      <formula>4.5</formula>
    </cfRule>
    <cfRule type="cellIs" dxfId="1628" priority="14" operator="greaterThan">
      <formula>5.5</formula>
    </cfRule>
  </conditionalFormatting>
  <conditionalFormatting sqref="O12">
    <cfRule type="cellIs" dxfId="1627" priority="11" operator="lessThan">
      <formula>1.5</formula>
    </cfRule>
    <cfRule type="cellIs" dxfId="1626" priority="12" operator="greaterThan">
      <formula>2.5</formula>
    </cfRule>
  </conditionalFormatting>
  <conditionalFormatting sqref="P12">
    <cfRule type="cellIs" dxfId="1625" priority="9" operator="lessThan">
      <formula>4.5</formula>
    </cfRule>
    <cfRule type="cellIs" dxfId="1624" priority="10" operator="greaterThan">
      <formula>7.5</formula>
    </cfRule>
  </conditionalFormatting>
  <conditionalFormatting sqref="R12:S12">
    <cfRule type="cellIs" dxfId="1623" priority="7" operator="lessThan">
      <formula>2.5</formula>
    </cfRule>
    <cfRule type="cellIs" dxfId="1622" priority="8" operator="greaterThan">
      <formula>4.5</formula>
    </cfRule>
  </conditionalFormatting>
  <conditionalFormatting sqref="T12">
    <cfRule type="cellIs" dxfId="1621" priority="5" operator="lessThan">
      <formula>2.5</formula>
    </cfRule>
    <cfRule type="cellIs" dxfId="1620" priority="6" operator="greaterThan">
      <formula>4.5</formula>
    </cfRule>
  </conditionalFormatting>
  <conditionalFormatting sqref="U12">
    <cfRule type="cellIs" dxfId="1619" priority="4" operator="greaterThan">
      <formula>1.5</formula>
    </cfRule>
  </conditionalFormatting>
  <conditionalFormatting sqref="L12:V12">
    <cfRule type="expression" dxfId="1618" priority="1">
      <formula>L12=""</formula>
    </cfRule>
  </conditionalFormatting>
  <conditionalFormatting sqref="S12">
    <cfRule type="cellIs" dxfId="1617" priority="2" operator="greaterThan">
      <formula>0.5</formula>
    </cfRule>
    <cfRule type="cellIs" dxfId="1616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G13" sqref="G13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43</v>
      </c>
      <c r="B1" s="46" t="s">
        <v>1686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1415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759</v>
      </c>
      <c r="B10" s="23" t="s">
        <v>760</v>
      </c>
      <c r="C10" s="4" t="s">
        <v>1429</v>
      </c>
      <c r="D10" s="4" t="s">
        <v>770</v>
      </c>
      <c r="E10" s="4" t="str">
        <f>CONCATENATE(YEAR,":",MONTH,":",WEEK,":",WEEKDAY,":",$A10)</f>
        <v>2016:2:2:7:HUALIAN_3_A_E</v>
      </c>
      <c r="F10" s="4">
        <f>MATCH($E10,REPORT_DATA_BY_COMP!$A:$A,0)</f>
        <v>403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761</v>
      </c>
      <c r="B11" s="23" t="s">
        <v>762</v>
      </c>
      <c r="C11" s="4" t="s">
        <v>1430</v>
      </c>
      <c r="D11" s="4" t="s">
        <v>771</v>
      </c>
      <c r="E11" s="4" t="str">
        <f>CONCATENATE(YEAR,":",MONTH,":",WEEK,":",WEEKDAY,":",$A11)</f>
        <v>2016:2:2:7:HUALIAN_3_B_E</v>
      </c>
      <c r="F11" s="4">
        <f>MATCH($E11,REPORT_DATA_BY_COMP!$A:$A,0)</f>
        <v>404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4</v>
      </c>
      <c r="R11" s="11">
        <f>IFERROR(INDEX(REPORT_DATA_BY_COMP!$A:$AH,$F11,MATCH(R$8,REPORT_DATA_BY_COMP!$A$1:$AH$1,0)), "")</f>
        <v>9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757</v>
      </c>
      <c r="B12" s="23" t="s">
        <v>764</v>
      </c>
      <c r="C12" s="4" t="s">
        <v>1431</v>
      </c>
      <c r="D12" s="4" t="s">
        <v>769</v>
      </c>
      <c r="E12" s="4" t="str">
        <f>CONCATENATE(YEAR,":",MONTH,":",WEEK,":",WEEKDAY,":",$A12)</f>
        <v>2016:2:2:7:HUALIAN_3_S</v>
      </c>
      <c r="F12" s="4">
        <f>MATCH($E12,REPORT_DATA_BY_COMP!$A:$A,0)</f>
        <v>405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3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0</v>
      </c>
      <c r="H13" s="12">
        <f>SUM(H10:H12)</f>
        <v>1</v>
      </c>
      <c r="I13" s="12">
        <f>SUM(I10:I12)</f>
        <v>7</v>
      </c>
      <c r="J13" s="12">
        <f>SUM(J10:J12)</f>
        <v>4</v>
      </c>
      <c r="K13" s="12">
        <f>SUM(K10:K12)</f>
        <v>0</v>
      </c>
      <c r="L13" s="12">
        <f>SUM(L10:L12)</f>
        <v>0</v>
      </c>
      <c r="M13" s="12">
        <f>SUM(M10:M12)</f>
        <v>0</v>
      </c>
      <c r="N13" s="12">
        <f>SUM(N10:N12)</f>
        <v>12</v>
      </c>
      <c r="O13" s="12">
        <f>SUM(O10:O12)</f>
        <v>5</v>
      </c>
      <c r="P13" s="12">
        <f>SUM(P10:P12)</f>
        <v>12</v>
      </c>
      <c r="Q13" s="12">
        <f>SUM(Q10:Q12)</f>
        <v>18</v>
      </c>
      <c r="R13" s="12">
        <f>SUM(R10:R12)</f>
        <v>13</v>
      </c>
      <c r="S13" s="12">
        <f>SUM(S10:S12)</f>
        <v>0</v>
      </c>
      <c r="T13" s="12">
        <f>SUM(T10:T12)</f>
        <v>5</v>
      </c>
      <c r="U13" s="12">
        <f>SUM(U10:U12)</f>
        <v>0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2016:2:1:7:HUALIAN</v>
      </c>
      <c r="F16" s="14">
        <f>MATCH($E16,REPORT_DATA_BY_DISTRICT!$A:$A, 0)</f>
        <v>95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9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18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15</v>
      </c>
      <c r="R16" s="11">
        <f>IFERROR(INDEX(REPORT_DATA_BY_DISTRICT!$A:$AH,$F16,MATCH(R$8,REPORT_DATA_BY_DISTRICT!$A$1:$AH$1,0)), "")</f>
        <v>9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12</v>
      </c>
      <c r="U16" s="11">
        <f>IFERROR(INDEX(REPORT_DATA_BY_DISTRICT!$A:$AH,$F16,MATCH(U$8,REPORT_DATA_BY_DISTRICT!$A$1:$AH$1,0)), "")</f>
        <v>0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2016:2:2:7:HUALIAN</v>
      </c>
      <c r="F17" s="14">
        <f>MATCH($E17,REPORT_DATA_BY_DISTRICT!$A:$A, 0)</f>
        <v>125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12</v>
      </c>
      <c r="O17" s="11">
        <f>IFERROR(INDEX(REPORT_DATA_BY_DISTRICT!$A:$AH,$F17,MATCH(O$8,REPORT_DATA_BY_DISTRICT!$A$1:$AH$1,0)), "")</f>
        <v>5</v>
      </c>
      <c r="P17" s="11">
        <f>IFERROR(INDEX(REPORT_DATA_BY_DISTRICT!$A:$AH,$F17,MATCH(P$8,REPORT_DATA_BY_DISTRICT!$A$1:$AH$1,0)), "")</f>
        <v>12</v>
      </c>
      <c r="Q17" s="11">
        <f>IFERROR(INDEX(REPORT_DATA_BY_DISTRICT!$A:$AH,$F17,MATCH(Q$8,REPORT_DATA_BY_DISTRICT!$A$1:$AH$1,0)), "")</f>
        <v>18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0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2016:2:3:7:HUALIAN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2016:2:4:7:HUALIAN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2016:2:5:7:HUALIAN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0">SUM(H16:H20)</f>
        <v>1</v>
      </c>
      <c r="I21" s="19">
        <f t="shared" si="0"/>
        <v>13</v>
      </c>
      <c r="J21" s="19">
        <f>SUM(J16:J20)</f>
        <v>13</v>
      </c>
      <c r="K21" s="19">
        <f t="shared" si="0"/>
        <v>0</v>
      </c>
      <c r="L21" s="19">
        <f t="shared" si="0"/>
        <v>0</v>
      </c>
      <c r="M21" s="19">
        <f t="shared" si="0"/>
        <v>0</v>
      </c>
      <c r="N21" s="19">
        <f t="shared" si="0"/>
        <v>30</v>
      </c>
      <c r="O21" s="19">
        <f t="shared" si="0"/>
        <v>6</v>
      </c>
      <c r="P21" s="19">
        <f t="shared" si="0"/>
        <v>29</v>
      </c>
      <c r="Q21" s="19">
        <f t="shared" si="0"/>
        <v>33</v>
      </c>
      <c r="R21" s="19">
        <f t="shared" si="0"/>
        <v>22</v>
      </c>
      <c r="S21" s="19">
        <f t="shared" si="0"/>
        <v>0</v>
      </c>
      <c r="T21" s="19">
        <f t="shared" si="0"/>
        <v>17</v>
      </c>
      <c r="U21" s="19">
        <f t="shared" si="0"/>
        <v>0</v>
      </c>
      <c r="V21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615" priority="31" operator="lessThan">
      <formula>0.5</formula>
    </cfRule>
    <cfRule type="cellIs" dxfId="1614" priority="32" operator="greaterThan">
      <formula>0.5</formula>
    </cfRule>
  </conditionalFormatting>
  <conditionalFormatting sqref="N10:N11">
    <cfRule type="cellIs" dxfId="1613" priority="29" operator="lessThan">
      <formula>4.5</formula>
    </cfRule>
    <cfRule type="cellIs" dxfId="1612" priority="30" operator="greaterThan">
      <formula>5.5</formula>
    </cfRule>
  </conditionalFormatting>
  <conditionalFormatting sqref="O10:O11">
    <cfRule type="cellIs" dxfId="1611" priority="27" operator="lessThan">
      <formula>1.5</formula>
    </cfRule>
    <cfRule type="cellIs" dxfId="1610" priority="28" operator="greaterThan">
      <formula>2.5</formula>
    </cfRule>
  </conditionalFormatting>
  <conditionalFormatting sqref="P10:P11">
    <cfRule type="cellIs" dxfId="1609" priority="25" operator="lessThan">
      <formula>4.5</formula>
    </cfRule>
    <cfRule type="cellIs" dxfId="1608" priority="26" operator="greaterThan">
      <formula>7.5</formula>
    </cfRule>
  </conditionalFormatting>
  <conditionalFormatting sqref="R10:S11">
    <cfRule type="cellIs" dxfId="1607" priority="23" operator="lessThan">
      <formula>2.5</formula>
    </cfRule>
    <cfRule type="cellIs" dxfId="1606" priority="24" operator="greaterThan">
      <formula>4.5</formula>
    </cfRule>
  </conditionalFormatting>
  <conditionalFormatting sqref="T10:T11">
    <cfRule type="cellIs" dxfId="1605" priority="21" operator="lessThan">
      <formula>2.5</formula>
    </cfRule>
    <cfRule type="cellIs" dxfId="1604" priority="22" operator="greaterThan">
      <formula>4.5</formula>
    </cfRule>
  </conditionalFormatting>
  <conditionalFormatting sqref="U10:U11">
    <cfRule type="cellIs" dxfId="1603" priority="20" operator="greaterThan">
      <formula>1.5</formula>
    </cfRule>
  </conditionalFormatting>
  <conditionalFormatting sqref="L10:V11">
    <cfRule type="expression" dxfId="1602" priority="17">
      <formula>L10=""</formula>
    </cfRule>
  </conditionalFormatting>
  <conditionalFormatting sqref="S10:S11">
    <cfRule type="cellIs" dxfId="1601" priority="18" operator="greaterThan">
      <formula>0.5</formula>
    </cfRule>
    <cfRule type="cellIs" dxfId="1600" priority="19" operator="lessThan">
      <formula>0.5</formula>
    </cfRule>
  </conditionalFormatting>
  <conditionalFormatting sqref="L12:M12">
    <cfRule type="cellIs" dxfId="1599" priority="15" operator="lessThan">
      <formula>0.5</formula>
    </cfRule>
    <cfRule type="cellIs" dxfId="1598" priority="16" operator="greaterThan">
      <formula>0.5</formula>
    </cfRule>
  </conditionalFormatting>
  <conditionalFormatting sqref="N12">
    <cfRule type="cellIs" dxfId="1597" priority="13" operator="lessThan">
      <formula>4.5</formula>
    </cfRule>
    <cfRule type="cellIs" dxfId="1596" priority="14" operator="greaterThan">
      <formula>5.5</formula>
    </cfRule>
  </conditionalFormatting>
  <conditionalFormatting sqref="O12">
    <cfRule type="cellIs" dxfId="1595" priority="11" operator="lessThan">
      <formula>1.5</formula>
    </cfRule>
    <cfRule type="cellIs" dxfId="1594" priority="12" operator="greaterThan">
      <formula>2.5</formula>
    </cfRule>
  </conditionalFormatting>
  <conditionalFormatting sqref="P12">
    <cfRule type="cellIs" dxfId="1593" priority="9" operator="lessThan">
      <formula>4.5</formula>
    </cfRule>
    <cfRule type="cellIs" dxfId="1592" priority="10" operator="greaterThan">
      <formula>7.5</formula>
    </cfRule>
  </conditionalFormatting>
  <conditionalFormatting sqref="R12:S12">
    <cfRule type="cellIs" dxfId="1591" priority="7" operator="lessThan">
      <formula>2.5</formula>
    </cfRule>
    <cfRule type="cellIs" dxfId="1590" priority="8" operator="greaterThan">
      <formula>4.5</formula>
    </cfRule>
  </conditionalFormatting>
  <conditionalFormatting sqref="T12">
    <cfRule type="cellIs" dxfId="1589" priority="5" operator="lessThan">
      <formula>2.5</formula>
    </cfRule>
    <cfRule type="cellIs" dxfId="1588" priority="6" operator="greaterThan">
      <formula>4.5</formula>
    </cfRule>
  </conditionalFormatting>
  <conditionalFormatting sqref="U12">
    <cfRule type="cellIs" dxfId="1587" priority="4" operator="greaterThan">
      <formula>1.5</formula>
    </cfRule>
  </conditionalFormatting>
  <conditionalFormatting sqref="L12:V12">
    <cfRule type="expression" dxfId="1586" priority="1">
      <formula>L12=""</formula>
    </cfRule>
  </conditionalFormatting>
  <conditionalFormatting sqref="S12">
    <cfRule type="cellIs" dxfId="1585" priority="2" operator="greaterThan">
      <formula>0.5</formula>
    </cfRule>
    <cfRule type="cellIs" dxfId="158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P17" sqref="P17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42</v>
      </c>
      <c r="B1" s="46" t="s">
        <v>776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1416</v>
      </c>
      <c r="C2" s="31" t="s">
        <v>1392</v>
      </c>
      <c r="D2" s="72">
        <v>60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10</v>
      </c>
      <c r="H4" s="65"/>
      <c r="I4" s="65"/>
      <c r="J4" s="66"/>
      <c r="K4" s="47">
        <f>ROUND($D$2/12,0)</f>
        <v>5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$L$29</f>
        <v>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777</v>
      </c>
      <c r="B10" s="23" t="s">
        <v>778</v>
      </c>
      <c r="C10" s="4" t="s">
        <v>1433</v>
      </c>
      <c r="D10" s="4" t="s">
        <v>791</v>
      </c>
      <c r="E10" s="4" t="str">
        <f>CONCATENATE(YEAR,":",MONTH,":",WEEK,":",DAY,":",$A10)</f>
        <v>2016:2:2:7:TAIDONG_2_E</v>
      </c>
      <c r="F10" s="4">
        <f>MATCH($E10,[1]REPORT_DATA_BY_COMP!$A:$A,0)</f>
        <v>435</v>
      </c>
      <c r="G10" s="11">
        <f>IFERROR(INDEX([1]REPORT_DATA_BY_COMP!$A:$AH,$F10,MATCH(G$8,[1]REPORT_DATA_BY_COMP!$A$1:$AH$1,0)), "")</f>
        <v>1</v>
      </c>
      <c r="H10" s="11">
        <f>IFERROR(INDEX([1]REPORT_DATA_BY_COMP!$A:$AH,$F10,MATCH(H$8,[1]REPORT_DATA_BY_COMP!$A$1:$AH$1,0)), "")</f>
        <v>0</v>
      </c>
      <c r="I10" s="11">
        <f>IFERROR(INDEX([1]REPORT_DATA_BY_COMP!$A:$AH,$F10,MATCH(I$8,[1]REPORT_DATA_BY_COMP!$A$1:$AH$1,0)), "")</f>
        <v>4</v>
      </c>
      <c r="J10" s="11">
        <f>IFERROR(INDEX([1]REPORT_DATA_BY_COMP!$A:$AH,$F10,MATCH(J$8,[1]REPORT_DATA_BY_COMP!$A$1:$AH$1,0)), "")</f>
        <v>5</v>
      </c>
      <c r="K10" s="11">
        <f>IFERROR(INDEX([1]REPORT_DATA_BY_COMP!$A:$AH,$F10,MATCH(K$8,[1]REPORT_DATA_BY_COMP!$A$1:$AH$1,0)), "")</f>
        <v>1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10</v>
      </c>
      <c r="O10" s="11">
        <f>IFERROR(INDEX([1]REPORT_DATA_BY_COMP!$A:$AH,$F10,MATCH(O$8,[1]REPORT_DATA_BY_COMP!$A$1:$AH$1,0)), "")</f>
        <v>2</v>
      </c>
      <c r="P10" s="11">
        <f>IFERROR(INDEX([1]REPORT_DATA_BY_COMP!$A:$AH,$F10,MATCH(P$8,[1]REPORT_DATA_BY_COMP!$A$1:$AH$1,0)), "")</f>
        <v>4</v>
      </c>
      <c r="Q10" s="11">
        <f>IFERROR(INDEX([1]REPORT_DATA_BY_COMP!$A:$AH,$F10,MATCH(Q$8,[1]REPORT_DATA_BY_COMP!$A$1:$AH$1,0)), "")</f>
        <v>13</v>
      </c>
      <c r="R10" s="11">
        <f>IFERROR(INDEX([1]REPORT_DATA_BY_COMP!$A:$AH,$F10,MATCH(R$8,[1]REPORT_DATA_BY_COMP!$A$1:$AH$1,0)), "")</f>
        <v>4</v>
      </c>
      <c r="S10" s="11">
        <f>IFERROR(INDEX([1]REPORT_DATA_BY_COMP!$A:$AH,$F10,MATCH(S$8,[1]REPORT_DATA_BY_COMP!$A$1:$AH$1,0)), "")</f>
        <v>3</v>
      </c>
      <c r="T10" s="11">
        <f>IFERROR(INDEX([1]REPORT_DATA_BY_COMP!$A:$AH,$F10,MATCH(T$8,[1]REPORT_DATA_BY_COMP!$A$1:$AH$1,0)), "")</f>
        <v>2</v>
      </c>
      <c r="U10" s="11">
        <f>IFERROR(INDEX([1]REPORT_DATA_BY_COMP!$A:$AH,$F10,MATCH(U$8,[1]REPORT_DATA_BY_COMP!$A$1:$AH$1,0)), "")</f>
        <v>1</v>
      </c>
      <c r="V10" s="11">
        <f>IFERROR(INDEX([1]REPORT_DATA_BY_COMP!$A:$AH,$F10,MATCH(V$8,[1]REPORT_DATA_BY_COMP!$A$1:$AH$1,0)), "")</f>
        <v>0</v>
      </c>
    </row>
    <row r="11" spans="1:22">
      <c r="A11" s="22" t="s">
        <v>779</v>
      </c>
      <c r="B11" s="23" t="s">
        <v>780</v>
      </c>
      <c r="C11" s="4" t="s">
        <v>792</v>
      </c>
      <c r="D11" s="4" t="s">
        <v>793</v>
      </c>
      <c r="E11" s="4" t="str">
        <f>CONCATENATE(YEAR,":",MONTH,":",WEEK,":",DAY,":",$A11)</f>
        <v>2016:2:2:7:TAIDONG_2_S</v>
      </c>
      <c r="F11" s="4">
        <f>MATCH($E11,[1]REPORT_DATA_BY_COMP!$A:$A,0)</f>
        <v>436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2</v>
      </c>
      <c r="J11" s="11">
        <f>IFERROR(INDEX([1]REPORT_DATA_BY_COMP!$A:$AH,$F11,MATCH(J$8,[1]REPORT_DATA_BY_COMP!$A$1:$AH$1,0)), "")</f>
        <v>4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6</v>
      </c>
      <c r="O11" s="11">
        <f>IFERROR(INDEX([1]REPORT_DATA_BY_COMP!$A:$AH,$F11,MATCH(O$8,[1]REPORT_DATA_BY_COMP!$A$1:$AH$1,0)), "")</f>
        <v>0</v>
      </c>
      <c r="P11" s="11">
        <f>IFERROR(INDEX([1]REPORT_DATA_BY_COMP!$A:$AH,$F11,MATCH(P$8,[1]REPORT_DATA_BY_COMP!$A$1:$AH$1,0)), "")</f>
        <v>5</v>
      </c>
      <c r="Q11" s="11">
        <f>IFERROR(INDEX([1]REPORT_DATA_BY_COMP!$A:$AH,$F11,MATCH(Q$8,[1]REPORT_DATA_BY_COMP!$A$1:$AH$1,0)), "")</f>
        <v>7</v>
      </c>
      <c r="R11" s="11">
        <f>IFERROR(INDEX([1]REPORT_DATA_BY_COMP!$A:$AH,$F11,MATCH(R$8,[1]REPORT_DATA_BY_COMP!$A$1:$AH$1,0)), "")</f>
        <v>4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4</v>
      </c>
      <c r="U11" s="11">
        <f>IFERROR(INDEX([1]REPORT_DATA_BY_COMP!$A:$AH,$F11,MATCH(U$8,[1]REPORT_DATA_BY_COMP!$A$1:$AH$1,0)), "")</f>
        <v>1</v>
      </c>
      <c r="V11" s="11">
        <f>IFERROR(INDEX([1]REPORT_DATA_BY_COMP!$A:$AH,$F11,MATCH(V$8,[1]REPORT_DATA_BY_COMP!$A$1:$AH$1,0)),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1434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2" t="s">
        <v>781</v>
      </c>
      <c r="B14" s="23" t="s">
        <v>782</v>
      </c>
      <c r="C14" s="4" t="s">
        <v>794</v>
      </c>
      <c r="D14" s="4" t="s">
        <v>795</v>
      </c>
      <c r="E14" s="4" t="str">
        <f>CONCATENATE(YEAR,":",MONTH,":",WEEK,":",DAY,":",$A14)</f>
        <v>2016:2:2:7:TAIDONG_1_E</v>
      </c>
      <c r="F14" s="4">
        <f>MATCH($E14,[1]REPORT_DATA_BY_COMP!$A:$A,0)</f>
        <v>433</v>
      </c>
      <c r="G14" s="11">
        <f>IFERROR(INDEX([1]REPORT_DATA_BY_COMP!$A:$AH,$F14,MATCH(G$8,[1]REPORT_DATA_BY_COMP!$A$1:$AH$1,0)), "")</f>
        <v>0</v>
      </c>
      <c r="H14" s="11">
        <f>IFERROR(INDEX([1]REPORT_DATA_BY_COMP!$A:$AH,$F14,MATCH(H$8,[1]REPORT_DATA_BY_COMP!$A$1:$AH$1,0)), "")</f>
        <v>0</v>
      </c>
      <c r="I14" s="11">
        <f>IFERROR(INDEX([1]REPORT_DATA_BY_COMP!$A:$AH,$F14,MATCH(I$8,[1]REPORT_DATA_BY_COMP!$A$1:$AH$1,0)), "")</f>
        <v>0</v>
      </c>
      <c r="J14" s="11">
        <f>IFERROR(INDEX([1]REPORT_DATA_BY_COMP!$A:$AH,$F14,MATCH(J$8,[1]REPORT_DATA_BY_COMP!$A$1:$AH$1,0)), "")</f>
        <v>3</v>
      </c>
      <c r="K14" s="11">
        <f>IFERROR(INDEX([1]REPORT_DATA_BY_COMP!$A:$AH,$F14,MATCH(K$8,[1]REPORT_DATA_BY_COMP!$A$1:$AH$1,0)), "")</f>
        <v>0</v>
      </c>
      <c r="L14" s="11">
        <f>IFERROR(INDEX([1]REPORT_DATA_BY_COMP!$A:$AH,$F14,MATCH(L$8,[1]REPORT_DATA_BY_COMP!$A$1:$AH$1,0)), "")</f>
        <v>0</v>
      </c>
      <c r="M14" s="11">
        <f>IFERROR(INDEX([1]REPORT_DATA_BY_COMP!$A:$AH,$F14,MATCH(M$8,[1]REPORT_DATA_BY_COMP!$A$1:$AH$1,0)), "")</f>
        <v>0</v>
      </c>
      <c r="N14" s="11">
        <f>IFERROR(INDEX([1]REPORT_DATA_BY_COMP!$A:$AH,$F14,MATCH(N$8,[1]REPORT_DATA_BY_COMP!$A$1:$AH$1,0)), "")</f>
        <v>5</v>
      </c>
      <c r="O14" s="11">
        <f>IFERROR(INDEX([1]REPORT_DATA_BY_COMP!$A:$AH,$F14,MATCH(O$8,[1]REPORT_DATA_BY_COMP!$A$1:$AH$1,0)), "")</f>
        <v>1</v>
      </c>
      <c r="P14" s="11">
        <f>IFERROR(INDEX([1]REPORT_DATA_BY_COMP!$A:$AH,$F14,MATCH(P$8,[1]REPORT_DATA_BY_COMP!$A$1:$AH$1,0)), "")</f>
        <v>7</v>
      </c>
      <c r="Q14" s="11">
        <f>IFERROR(INDEX([1]REPORT_DATA_BY_COMP!$A:$AH,$F14,MATCH(Q$8,[1]REPORT_DATA_BY_COMP!$A$1:$AH$1,0)), "")</f>
        <v>7</v>
      </c>
      <c r="R14" s="11">
        <f>IFERROR(INDEX([1]REPORT_DATA_BY_COMP!$A:$AH,$F14,MATCH(R$8,[1]REPORT_DATA_BY_COMP!$A$1:$AH$1,0)), "")</f>
        <v>6</v>
      </c>
      <c r="S14" s="11">
        <f>IFERROR(INDEX([1]REPORT_DATA_BY_COMP!$A:$AH,$F14,MATCH(S$8,[1]REPORT_DATA_BY_COMP!$A$1:$AH$1,0)), "")</f>
        <v>1</v>
      </c>
      <c r="T14" s="11">
        <f>IFERROR(INDEX([1]REPORT_DATA_BY_COMP!$A:$AH,$F14,MATCH(T$8,[1]REPORT_DATA_BY_COMP!$A$1:$AH$1,0)), "")</f>
        <v>4</v>
      </c>
      <c r="U14" s="11">
        <f>IFERROR(INDEX([1]REPORT_DATA_BY_COMP!$A:$AH,$F14,MATCH(U$8,[1]REPORT_DATA_BY_COMP!$A$1:$AH$1,0)), "")</f>
        <v>3</v>
      </c>
      <c r="V14" s="11">
        <f>IFERROR(INDEX([1]REPORT_DATA_BY_COMP!$A:$AH,$F14,MATCH(V$8,[1]REPORT_DATA_BY_COMP!$A$1:$AH$1,0)), "")</f>
        <v>0</v>
      </c>
    </row>
    <row r="15" spans="1:22">
      <c r="A15" s="22" t="s">
        <v>783</v>
      </c>
      <c r="B15" s="23" t="s">
        <v>784</v>
      </c>
      <c r="C15" s="4" t="s">
        <v>796</v>
      </c>
      <c r="D15" s="4" t="s">
        <v>797</v>
      </c>
      <c r="E15" s="4" t="str">
        <f>CONCATENATE(YEAR,":",MONTH,":",WEEK,":",DAY,":",$A15)</f>
        <v>2016:2:2:7:TAIDONG_3_E</v>
      </c>
      <c r="F15" s="4">
        <f>MATCH($E15,[1]REPORT_DATA_BY_COMP!$A:$A,0)</f>
        <v>437</v>
      </c>
      <c r="G15" s="11">
        <f>IFERROR(INDEX([1]REPORT_DATA_BY_COMP!$A:$AH,$F15,MATCH(G$8,[1]REPORT_DATA_BY_COMP!$A$1:$AH$1,0)), "")</f>
        <v>1</v>
      </c>
      <c r="H15" s="11">
        <f>IFERROR(INDEX([1]REPORT_DATA_BY_COMP!$A:$AH,$F15,MATCH(H$8,[1]REPORT_DATA_BY_COMP!$A$1:$AH$1,0)), "")</f>
        <v>2</v>
      </c>
      <c r="I15" s="11">
        <f>IFERROR(INDEX([1]REPORT_DATA_BY_COMP!$A:$AH,$F15,MATCH(I$8,[1]REPORT_DATA_BY_COMP!$A$1:$AH$1,0)), "")</f>
        <v>3</v>
      </c>
      <c r="J15" s="11">
        <f>IFERROR(INDEX([1]REPORT_DATA_BY_COMP!$A:$AH,$F15,MATCH(J$8,[1]REPORT_DATA_BY_COMP!$A$1:$AH$1,0)), "")</f>
        <v>1</v>
      </c>
      <c r="K15" s="11">
        <f>IFERROR(INDEX([1]REPORT_DATA_BY_COMP!$A:$AH,$F15,MATCH(K$8,[1]REPORT_DATA_BY_COMP!$A$1:$AH$1,0)), "")</f>
        <v>1</v>
      </c>
      <c r="L15" s="11">
        <f>IFERROR(INDEX([1]REPORT_DATA_BY_COMP!$A:$AH,$F15,MATCH(L$8,[1]REPORT_DATA_BY_COMP!$A$1:$AH$1,0)), "")</f>
        <v>0</v>
      </c>
      <c r="M15" s="11">
        <f>IFERROR(INDEX([1]REPORT_DATA_BY_COMP!$A:$AH,$F15,MATCH(M$8,[1]REPORT_DATA_BY_COMP!$A$1:$AH$1,0)), "")</f>
        <v>0</v>
      </c>
      <c r="N15" s="11">
        <f>IFERROR(INDEX([1]REPORT_DATA_BY_COMP!$A:$AH,$F15,MATCH(N$8,[1]REPORT_DATA_BY_COMP!$A$1:$AH$1,0)), "")</f>
        <v>7</v>
      </c>
      <c r="O15" s="11">
        <f>IFERROR(INDEX([1]REPORT_DATA_BY_COMP!$A:$AH,$F15,MATCH(O$8,[1]REPORT_DATA_BY_COMP!$A$1:$AH$1,0)), "")</f>
        <v>4</v>
      </c>
      <c r="P15" s="11">
        <f>IFERROR(INDEX([1]REPORT_DATA_BY_COMP!$A:$AH,$F15,MATCH(P$8,[1]REPORT_DATA_BY_COMP!$A$1:$AH$1,0)), "")</f>
        <v>5</v>
      </c>
      <c r="Q15" s="11">
        <f>IFERROR(INDEX([1]REPORT_DATA_BY_COMP!$A:$AH,$F15,MATCH(Q$8,[1]REPORT_DATA_BY_COMP!$A$1:$AH$1,0)), "")</f>
        <v>5</v>
      </c>
      <c r="R15" s="11">
        <f>IFERROR(INDEX([1]REPORT_DATA_BY_COMP!$A:$AH,$F15,MATCH(R$8,[1]REPORT_DATA_BY_COMP!$A$1:$AH$1,0)), "")</f>
        <v>1</v>
      </c>
      <c r="S15" s="11">
        <f>IFERROR(INDEX([1]REPORT_DATA_BY_COMP!$A:$AH,$F15,MATCH(S$8,[1]REPORT_DATA_BY_COMP!$A$1:$AH$1,0)), "")</f>
        <v>0</v>
      </c>
      <c r="T15" s="11">
        <f>IFERROR(INDEX([1]REPORT_DATA_BY_COMP!$A:$AH,$F15,MATCH(T$8,[1]REPORT_DATA_BY_COMP!$A$1:$AH$1,0)), "")</f>
        <v>3</v>
      </c>
      <c r="U15" s="11">
        <f>IFERROR(INDEX([1]REPORT_DATA_BY_COMP!$A:$AH,$F15,MATCH(U$8,[1]REPORT_DATA_BY_COMP!$A$1:$AH$1,0)), "")</f>
        <v>4</v>
      </c>
      <c r="V15" s="11">
        <f>IFERROR(INDEX([1]REPORT_DATA_BY_COMP!$A:$AH,$F15,MATCH(V$8,[1]REPORT_DATA_BY_COMP!$A$1:$AH$1,0)), "")</f>
        <v>0</v>
      </c>
    </row>
    <row r="16" spans="1:22">
      <c r="A16" s="22" t="s">
        <v>785</v>
      </c>
      <c r="B16" s="23" t="s">
        <v>786</v>
      </c>
      <c r="C16" s="4" t="s">
        <v>798</v>
      </c>
      <c r="D16" s="4" t="s">
        <v>799</v>
      </c>
      <c r="E16" s="4" t="str">
        <f>CONCATENATE(YEAR,":",MONTH,":",WEEK,":",DAY,":",$A16)</f>
        <v>2016:2:2:7:TAIDONG_1_S</v>
      </c>
      <c r="F16" s="4">
        <f>MATCH($E16,[1]REPORT_DATA_BY_COMP!$A:$A,0)</f>
        <v>434</v>
      </c>
      <c r="G16" s="11">
        <f>IFERROR(INDEX([1]REPORT_DATA_BY_COMP!$A:$AH,$F16,MATCH(G$8,[1]REPORT_DATA_BY_COMP!$A$1:$AH$1,0)), "")</f>
        <v>0</v>
      </c>
      <c r="H16" s="11">
        <f>IFERROR(INDEX([1]REPORT_DATA_BY_COMP!$A:$AH,$F16,MATCH(H$8,[1]REPORT_DATA_BY_COMP!$A$1:$AH$1,0)), "")</f>
        <v>0</v>
      </c>
      <c r="I16" s="11">
        <f>IFERROR(INDEX([1]REPORT_DATA_BY_COMP!$A:$AH,$F16,MATCH(I$8,[1]REPORT_DATA_BY_COMP!$A$1:$AH$1,0)), "")</f>
        <v>0</v>
      </c>
      <c r="J16" s="11">
        <f>IFERROR(INDEX([1]REPORT_DATA_BY_COMP!$A:$AH,$F16,MATCH(J$8,[1]REPORT_DATA_BY_COMP!$A$1:$AH$1,0)), "")</f>
        <v>0</v>
      </c>
      <c r="K16" s="11">
        <f>IFERROR(INDEX([1]REPORT_DATA_BY_COMP!$A:$AH,$F16,MATCH(K$8,[1]REPORT_DATA_BY_COMP!$A$1:$AH$1,0)), "")</f>
        <v>0</v>
      </c>
      <c r="L16" s="11">
        <f>IFERROR(INDEX([1]REPORT_DATA_BY_COMP!$A:$AH,$F16,MATCH(L$8,[1]REPORT_DATA_BY_COMP!$A$1:$AH$1,0)), "")</f>
        <v>0</v>
      </c>
      <c r="M16" s="11">
        <f>IFERROR(INDEX([1]REPORT_DATA_BY_COMP!$A:$AH,$F16,MATCH(M$8,[1]REPORT_DATA_BY_COMP!$A$1:$AH$1,0)), "")</f>
        <v>0</v>
      </c>
      <c r="N16" s="11">
        <f>IFERROR(INDEX([1]REPORT_DATA_BY_COMP!$A:$AH,$F16,MATCH(N$8,[1]REPORT_DATA_BY_COMP!$A$1:$AH$1,0)), "")</f>
        <v>2</v>
      </c>
      <c r="O16" s="11">
        <f>IFERROR(INDEX([1]REPORT_DATA_BY_COMP!$A:$AH,$F16,MATCH(O$8,[1]REPORT_DATA_BY_COMP!$A$1:$AH$1,0)), "")</f>
        <v>1</v>
      </c>
      <c r="P16" s="11">
        <f>IFERROR(INDEX([1]REPORT_DATA_BY_COMP!$A:$AH,$F16,MATCH(P$8,[1]REPORT_DATA_BY_COMP!$A$1:$AH$1,0)), "")</f>
        <v>1</v>
      </c>
      <c r="Q16" s="11">
        <f>IFERROR(INDEX([1]REPORT_DATA_BY_COMP!$A:$AH,$F16,MATCH(Q$8,[1]REPORT_DATA_BY_COMP!$A$1:$AH$1,0)), "")</f>
        <v>10</v>
      </c>
      <c r="R16" s="11">
        <f>IFERROR(INDEX([1]REPORT_DATA_BY_COMP!$A:$AH,$F16,MATCH(R$8,[1]REPORT_DATA_BY_COMP!$A$1:$AH$1,0)), "")</f>
        <v>4</v>
      </c>
      <c r="S16" s="11">
        <f>IFERROR(INDEX([1]REPORT_DATA_BY_COMP!$A:$AH,$F16,MATCH(S$8,[1]REPORT_DATA_BY_COMP!$A$1:$AH$1,0)), "")</f>
        <v>0</v>
      </c>
      <c r="T16" s="11">
        <f>IFERROR(INDEX([1]REPORT_DATA_BY_COMP!$A:$AH,$F16,MATCH(T$8,[1]REPORT_DATA_BY_COMP!$A$1:$AH$1,0)), "")</f>
        <v>2</v>
      </c>
      <c r="U16" s="11">
        <f>IFERROR(INDEX([1]REPORT_DATA_BY_COMP!$A:$AH,$F16,MATCH(U$8,[1]REPORT_DATA_BY_COMP!$A$1:$AH$1,0)), "")</f>
        <v>0</v>
      </c>
      <c r="V16" s="11">
        <f>IFERROR(INDEX([1]REPORT_DATA_BY_COMP!$A:$AH,$F16,MATCH(V$8,[1]REPORT_DATA_BY_COMP!$A$1:$AH$1,0)), "")</f>
        <v>0</v>
      </c>
    </row>
    <row r="17" spans="1:22">
      <c r="B17" s="9" t="s">
        <v>1409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1435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2" t="s">
        <v>787</v>
      </c>
      <c r="B19" s="23" t="s">
        <v>788</v>
      </c>
      <c r="C19" s="4" t="s">
        <v>800</v>
      </c>
      <c r="D19" s="4" t="s">
        <v>801</v>
      </c>
      <c r="E19" s="4" t="str">
        <f>CONCATENATE(YEAR,":",MONTH,":",WEEK,":",DAY,":",$A19)</f>
        <v>2016:2:2:7:YULI_E</v>
      </c>
      <c r="F19" s="4">
        <f>MATCH($E19,[1]REPORT_DATA_BY_COMP!$A:$A,0)</f>
        <v>473</v>
      </c>
      <c r="G19" s="11">
        <f>IFERROR(INDEX([1]REPORT_DATA_BY_COMP!$A:$AH,$F19,MATCH(G$8,[1]REPORT_DATA_BY_COMP!$A$1:$AH$1,0)), "")</f>
        <v>0</v>
      </c>
      <c r="H19" s="11">
        <f>IFERROR(INDEX([1]REPORT_DATA_BY_COMP!$A:$AH,$F19,MATCH(H$8,[1]REPORT_DATA_BY_COMP!$A$1:$AH$1,0)), "")</f>
        <v>0</v>
      </c>
      <c r="I19" s="11">
        <f>IFERROR(INDEX([1]REPORT_DATA_BY_COMP!$A:$AH,$F19,MATCH(I$8,[1]REPORT_DATA_BY_COMP!$A$1:$AH$1,0)), "")</f>
        <v>3</v>
      </c>
      <c r="J19" s="11">
        <f>IFERROR(INDEX([1]REPORT_DATA_BY_COMP!$A:$AH,$F19,MATCH(J$8,[1]REPORT_DATA_BY_COMP!$A$1:$AH$1,0)), "")</f>
        <v>2</v>
      </c>
      <c r="K19" s="11">
        <f>IFERROR(INDEX([1]REPORT_DATA_BY_COMP!$A:$AH,$F19,MATCH(K$8,[1]REPORT_DATA_BY_COMP!$A$1:$AH$1,0)), "")</f>
        <v>0</v>
      </c>
      <c r="L19" s="11">
        <f>IFERROR(INDEX([1]REPORT_DATA_BY_COMP!$A:$AH,$F19,MATCH(L$8,[1]REPORT_DATA_BY_COMP!$A$1:$AH$1,0)), "")</f>
        <v>0</v>
      </c>
      <c r="M19" s="11">
        <f>IFERROR(INDEX([1]REPORT_DATA_BY_COMP!$A:$AH,$F19,MATCH(M$8,[1]REPORT_DATA_BY_COMP!$A$1:$AH$1,0)), "")</f>
        <v>0</v>
      </c>
      <c r="N19" s="11">
        <f>IFERROR(INDEX([1]REPORT_DATA_BY_COMP!$A:$AH,$F19,MATCH(N$8,[1]REPORT_DATA_BY_COMP!$A$1:$AH$1,0)), "")</f>
        <v>6</v>
      </c>
      <c r="O19" s="11">
        <f>IFERROR(INDEX([1]REPORT_DATA_BY_COMP!$A:$AH,$F19,MATCH(O$8,[1]REPORT_DATA_BY_COMP!$A$1:$AH$1,0)), "")</f>
        <v>1</v>
      </c>
      <c r="P19" s="11">
        <f>IFERROR(INDEX([1]REPORT_DATA_BY_COMP!$A:$AH,$F19,MATCH(P$8,[1]REPORT_DATA_BY_COMP!$A$1:$AH$1,0)), "")</f>
        <v>2</v>
      </c>
      <c r="Q19" s="11">
        <f>IFERROR(INDEX([1]REPORT_DATA_BY_COMP!$A:$AH,$F19,MATCH(Q$8,[1]REPORT_DATA_BY_COMP!$A$1:$AH$1,0)), "")</f>
        <v>13</v>
      </c>
      <c r="R19" s="11">
        <f>IFERROR(INDEX([1]REPORT_DATA_BY_COMP!$A:$AH,$F19,MATCH(R$8,[1]REPORT_DATA_BY_COMP!$A$1:$AH$1,0)), "")</f>
        <v>6</v>
      </c>
      <c r="S19" s="11">
        <f>IFERROR(INDEX([1]REPORT_DATA_BY_COMP!$A:$AH,$F19,MATCH(S$8,[1]REPORT_DATA_BY_COMP!$A$1:$AH$1,0)), "")</f>
        <v>0</v>
      </c>
      <c r="T19" s="11">
        <f>IFERROR(INDEX([1]REPORT_DATA_BY_COMP!$A:$AH,$F19,MATCH(T$8,[1]REPORT_DATA_BY_COMP!$A$1:$AH$1,0)), "")</f>
        <v>4</v>
      </c>
      <c r="U19" s="11">
        <f>IFERROR(INDEX([1]REPORT_DATA_BY_COMP!$A:$AH,$F19,MATCH(U$8,[1]REPORT_DATA_BY_COMP!$A$1:$AH$1,0)), "")</f>
        <v>2</v>
      </c>
      <c r="V19" s="11">
        <f>IFERROR(INDEX([1]REPORT_DATA_BY_COMP!$A:$AH,$F19,MATCH(V$8,[1]REPORT_DATA_BY_COMP!$A$1:$AH$1,0)), "")</f>
        <v>0</v>
      </c>
    </row>
    <row r="20" spans="1:22">
      <c r="A20" s="22" t="s">
        <v>789</v>
      </c>
      <c r="B20" s="23" t="s">
        <v>790</v>
      </c>
      <c r="C20" s="4" t="s">
        <v>802</v>
      </c>
      <c r="D20" s="4" t="s">
        <v>803</v>
      </c>
      <c r="E20" s="4" t="str">
        <f>CONCATENATE(YEAR,":",MONTH,":",WEEK,":",DAY,":",$A20)</f>
        <v>2016:2:2:7:YULI_S</v>
      </c>
      <c r="F20" s="4">
        <f>MATCH($E20,[1]REPORT_DATA_BY_COMP!$A:$A,0)</f>
        <v>474</v>
      </c>
      <c r="G20" s="11">
        <f>IFERROR(INDEX([1]REPORT_DATA_BY_COMP!$A:$AH,$F20,MATCH(G$8,[1]REPORT_DATA_BY_COMP!$A$1:$AH$1,0)), "")</f>
        <v>0</v>
      </c>
      <c r="H20" s="11">
        <f>IFERROR(INDEX([1]REPORT_DATA_BY_COMP!$A:$AH,$F20,MATCH(H$8,[1]REPORT_DATA_BY_COMP!$A$1:$AH$1,0)), "")</f>
        <v>0</v>
      </c>
      <c r="I20" s="11">
        <f>IFERROR(INDEX([1]REPORT_DATA_BY_COMP!$A:$AH,$F20,MATCH(I$8,[1]REPORT_DATA_BY_COMP!$A$1:$AH$1,0)), "")</f>
        <v>1</v>
      </c>
      <c r="J20" s="11">
        <f>IFERROR(INDEX([1]REPORT_DATA_BY_COMP!$A:$AH,$F20,MATCH(J$8,[1]REPORT_DATA_BY_COMP!$A$1:$AH$1,0)), "")</f>
        <v>3</v>
      </c>
      <c r="K20" s="11">
        <f>IFERROR(INDEX([1]REPORT_DATA_BY_COMP!$A:$AH,$F20,MATCH(K$8,[1]REPORT_DATA_BY_COMP!$A$1:$AH$1,0)), "")</f>
        <v>0</v>
      </c>
      <c r="L20" s="11">
        <f>IFERROR(INDEX([1]REPORT_DATA_BY_COMP!$A:$AH,$F20,MATCH(L$8,[1]REPORT_DATA_BY_COMP!$A$1:$AH$1,0)), "")</f>
        <v>0</v>
      </c>
      <c r="M20" s="11">
        <f>IFERROR(INDEX([1]REPORT_DATA_BY_COMP!$A:$AH,$F20,MATCH(M$8,[1]REPORT_DATA_BY_COMP!$A$1:$AH$1,0)), "")</f>
        <v>0</v>
      </c>
      <c r="N20" s="11">
        <f>IFERROR(INDEX([1]REPORT_DATA_BY_COMP!$A:$AH,$F20,MATCH(N$8,[1]REPORT_DATA_BY_COMP!$A$1:$AH$1,0)), "")</f>
        <v>4</v>
      </c>
      <c r="O20" s="11">
        <f>IFERROR(INDEX([1]REPORT_DATA_BY_COMP!$A:$AH,$F20,MATCH(O$8,[1]REPORT_DATA_BY_COMP!$A$1:$AH$1,0)), "")</f>
        <v>0</v>
      </c>
      <c r="P20" s="11">
        <f>IFERROR(INDEX([1]REPORT_DATA_BY_COMP!$A:$AH,$F20,MATCH(P$8,[1]REPORT_DATA_BY_COMP!$A$1:$AH$1,0)), "")</f>
        <v>2</v>
      </c>
      <c r="Q20" s="11">
        <f>IFERROR(INDEX([1]REPORT_DATA_BY_COMP!$A:$AH,$F20,MATCH(Q$8,[1]REPORT_DATA_BY_COMP!$A$1:$AH$1,0)), "")</f>
        <v>10</v>
      </c>
      <c r="R20" s="11">
        <f>IFERROR(INDEX([1]REPORT_DATA_BY_COMP!$A:$AH,$F20,MATCH(R$8,[1]REPORT_DATA_BY_COMP!$A$1:$AH$1,0)), "")</f>
        <v>7</v>
      </c>
      <c r="S20" s="11">
        <f>IFERROR(INDEX([1]REPORT_DATA_BY_COMP!$A:$AH,$F20,MATCH(S$8,[1]REPORT_DATA_BY_COMP!$A$1:$AH$1,0)), "")</f>
        <v>0</v>
      </c>
      <c r="T20" s="11">
        <f>IFERROR(INDEX([1]REPORT_DATA_BY_COMP!$A:$AH,$F20,MATCH(T$8,[1]REPORT_DATA_BY_COMP!$A$1:$AH$1,0)), "")</f>
        <v>5</v>
      </c>
      <c r="U20" s="11">
        <f>IFERROR(INDEX([1]REPORT_DATA_BY_COMP!$A:$AH,$F20,MATCH(U$8,[1]REPORT_DATA_BY_COMP!$A$1:$AH$1,0)), "")</f>
        <v>1</v>
      </c>
      <c r="V20" s="11">
        <f>IFERROR(INDEX([1]REPORT_DATA_BY_COMP!$A:$AH,$F20,MATCH(V$8,[1]REPORT_DATA_BY_COMP!$A$1:$AH$1,0)), "")</f>
        <v>0</v>
      </c>
    </row>
    <row r="21" spans="1:22">
      <c r="B21" s="9" t="s">
        <v>1409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55"/>
      <c r="B22" s="3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2"/>
    </row>
    <row r="23" spans="1:22">
      <c r="B23" s="13" t="s">
        <v>1407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4" t="s">
        <v>1381</v>
      </c>
      <c r="C24" s="14"/>
      <c r="D24" s="14"/>
      <c r="E24" s="14" t="str">
        <f>CONCATENATE(YEAR,":",MONTH,":1:",WEEKLY_REPORT_DAY,":", $A$1)</f>
        <v>2016:2:1:7:TAIDONG</v>
      </c>
      <c r="F24" s="14">
        <f>MATCH($E24,[1]REPORT_DATA_BY_ZONE!$A:$A, 0)</f>
        <v>41</v>
      </c>
      <c r="G24" s="11">
        <f>IFERROR(INDEX([1]REPORT_DATA_BY_ZONE!$A:$AH,$F24,MATCH(G$8,[1]REPORT_DATA_BY_ZONE!$A$1:$AH$1,0)), "")</f>
        <v>0</v>
      </c>
      <c r="H24" s="11">
        <f>IFERROR(INDEX([1]REPORT_DATA_BY_ZONE!$A:$AH,$F24,MATCH(H$8,[1]REPORT_DATA_BY_ZONE!$A$1:$AH$1,0)), "")</f>
        <v>2</v>
      </c>
      <c r="I24" s="11">
        <f>IFERROR(INDEX([1]REPORT_DATA_BY_ZONE!$A:$AH,$F24,MATCH(I$8,[1]REPORT_DATA_BY_ZONE!$A$1:$AH$1,0)), "")</f>
        <v>15</v>
      </c>
      <c r="J24" s="11">
        <f>IFERROR(INDEX([1]REPORT_DATA_BY_ZONE!$A:$AH,$F24,MATCH(J$8,[1]REPORT_DATA_BY_ZONE!$A$1:$AH$1,0)), "")</f>
        <v>19</v>
      </c>
      <c r="K24" s="11">
        <f>IFERROR(INDEX([1]REPORT_DATA_BY_ZONE!$A:$AH,$F24,MATCH(K$8,[1]REPORT_DATA_BY_ZONE!$A$1:$AH$1,0)), "")</f>
        <v>1</v>
      </c>
      <c r="L24" s="11">
        <f>IFERROR(INDEX([1]REPORT_DATA_BY_ZONE!$A:$AH,$F24,MATCH(L$8,[1]REPORT_DATA_BY_ZONE!$A$1:$AH$1,0)), "")</f>
        <v>1</v>
      </c>
      <c r="M24" s="11">
        <f>IFERROR(INDEX([1]REPORT_DATA_BY_ZONE!$A:$AH,$F24,MATCH(M$8,[1]REPORT_DATA_BY_ZONE!$A$1:$AH$1,0)), "")</f>
        <v>1</v>
      </c>
      <c r="N24" s="11">
        <f>IFERROR(INDEX([1]REPORT_DATA_BY_ZONE!$A:$AH,$F24,MATCH(N$8,[1]REPORT_DATA_BY_ZONE!$A$1:$AH$1,0)), "")</f>
        <v>40</v>
      </c>
      <c r="O24" s="11">
        <f>IFERROR(INDEX([1]REPORT_DATA_BY_ZONE!$A:$AH,$F24,MATCH(O$8,[1]REPORT_DATA_BY_ZONE!$A$1:$AH$1,0)), "")</f>
        <v>6</v>
      </c>
      <c r="P24" s="11">
        <f>IFERROR(INDEX([1]REPORT_DATA_BY_ZONE!$A:$AH,$F24,MATCH(P$8,[1]REPORT_DATA_BY_ZONE!$A$1:$AH$1,0)), "")</f>
        <v>33</v>
      </c>
      <c r="Q24" s="11">
        <f>IFERROR(INDEX([1]REPORT_DATA_BY_ZONE!$A:$AH,$F24,MATCH(Q$8,[1]REPORT_DATA_BY_ZONE!$A$1:$AH$1,0)), "")</f>
        <v>81</v>
      </c>
      <c r="R24" s="11">
        <f>IFERROR(INDEX([1]REPORT_DATA_BY_ZONE!$A:$AH,$F24,MATCH(R$8,[1]REPORT_DATA_BY_ZONE!$A$1:$AH$1,0)), "")</f>
        <v>21</v>
      </c>
      <c r="S24" s="11">
        <f>IFERROR(INDEX([1]REPORT_DATA_BY_ZONE!$A:$AH,$F24,MATCH(S$8,[1]REPORT_DATA_BY_ZONE!$A$1:$AH$1,0)), "")</f>
        <v>0</v>
      </c>
      <c r="T24" s="11">
        <f>IFERROR(INDEX([1]REPORT_DATA_BY_ZONE!$A:$AH,$F24,MATCH(T$8,[1]REPORT_DATA_BY_ZONE!$A$1:$AH$1,0)), "")</f>
        <v>19</v>
      </c>
      <c r="U24" s="11">
        <f>IFERROR(INDEX([1]REPORT_DATA_BY_ZONE!$A:$AH,$F24,MATCH(U$8,[1]REPORT_DATA_BY_ZONE!$A$1:$AH$1,0)), "")</f>
        <v>5</v>
      </c>
      <c r="V24" s="11">
        <f>IFERROR(INDEX([1]REPORT_DATA_BY_ZONE!$A:$AH,$F24,MATCH(V$8,[1]REPORT_DATA_BY_ZONE!$A$1:$AH$1,0)), "")</f>
        <v>0</v>
      </c>
    </row>
    <row r="25" spans="1:22">
      <c r="B25" s="24" t="s">
        <v>1380</v>
      </c>
      <c r="C25" s="14"/>
      <c r="D25" s="14"/>
      <c r="E25" s="14" t="str">
        <f>CONCATENATE(YEAR,":",MONTH,":2:",WEEKLY_REPORT_DAY,":", $A$1)</f>
        <v>2016:2:2:7:TAIDONG</v>
      </c>
      <c r="F25" s="14">
        <f>MATCH($E25,[1]REPORT_DATA_BY_ZONE!$A:$A, 0)</f>
        <v>52</v>
      </c>
      <c r="G25" s="11">
        <f>IFERROR(INDEX([1]REPORT_DATA_BY_ZONE!$A:$AH,$F25,MATCH(G$8,[1]REPORT_DATA_BY_ZONE!$A$1:$AH$1,0)), "")</f>
        <v>2</v>
      </c>
      <c r="H25" s="11">
        <f>IFERROR(INDEX([1]REPORT_DATA_BY_ZONE!$A:$AH,$F25,MATCH(H$8,[1]REPORT_DATA_BY_ZONE!$A$1:$AH$1,0)), "")</f>
        <v>2</v>
      </c>
      <c r="I25" s="11">
        <f>IFERROR(INDEX([1]REPORT_DATA_BY_ZONE!$A:$AH,$F25,MATCH(I$8,[1]REPORT_DATA_BY_ZONE!$A$1:$AH$1,0)), "")</f>
        <v>13</v>
      </c>
      <c r="J25" s="11">
        <f>IFERROR(INDEX([1]REPORT_DATA_BY_ZONE!$A:$AH,$F25,MATCH(J$8,[1]REPORT_DATA_BY_ZONE!$A$1:$AH$1,0)), "")</f>
        <v>18</v>
      </c>
      <c r="K25" s="11">
        <f>IFERROR(INDEX([1]REPORT_DATA_BY_ZONE!$A:$AH,$F25,MATCH(K$8,[1]REPORT_DATA_BY_ZONE!$A$1:$AH$1,0)), "")</f>
        <v>2</v>
      </c>
      <c r="L25" s="11">
        <f>IFERROR(INDEX([1]REPORT_DATA_BY_ZONE!$A:$AH,$F25,MATCH(L$8,[1]REPORT_DATA_BY_ZONE!$A$1:$AH$1,0)), "")</f>
        <v>0</v>
      </c>
      <c r="M25" s="11">
        <f>IFERROR(INDEX([1]REPORT_DATA_BY_ZONE!$A:$AH,$F25,MATCH(M$8,[1]REPORT_DATA_BY_ZONE!$A$1:$AH$1,0)), "")</f>
        <v>0</v>
      </c>
      <c r="N25" s="11">
        <f>IFERROR(INDEX([1]REPORT_DATA_BY_ZONE!$A:$AH,$F25,MATCH(N$8,[1]REPORT_DATA_BY_ZONE!$A$1:$AH$1,0)), "")</f>
        <v>40</v>
      </c>
      <c r="O25" s="11">
        <f>IFERROR(INDEX([1]REPORT_DATA_BY_ZONE!$A:$AH,$F25,MATCH(O$8,[1]REPORT_DATA_BY_ZONE!$A$1:$AH$1,0)), "")</f>
        <v>9</v>
      </c>
      <c r="P25" s="11">
        <f>IFERROR(INDEX([1]REPORT_DATA_BY_ZONE!$A:$AH,$F25,MATCH(P$8,[1]REPORT_DATA_BY_ZONE!$A$1:$AH$1,0)), "")</f>
        <v>26</v>
      </c>
      <c r="Q25" s="11">
        <f>IFERROR(INDEX([1]REPORT_DATA_BY_ZONE!$A:$AH,$F25,MATCH(Q$8,[1]REPORT_DATA_BY_ZONE!$A$1:$AH$1,0)), "")</f>
        <v>65</v>
      </c>
      <c r="R25" s="11">
        <f>IFERROR(INDEX([1]REPORT_DATA_BY_ZONE!$A:$AH,$F25,MATCH(R$8,[1]REPORT_DATA_BY_ZONE!$A$1:$AH$1,0)), "")</f>
        <v>32</v>
      </c>
      <c r="S25" s="11">
        <f>IFERROR(INDEX([1]REPORT_DATA_BY_ZONE!$A:$AH,$F25,MATCH(S$8,[1]REPORT_DATA_BY_ZONE!$A$1:$AH$1,0)), "")</f>
        <v>4</v>
      </c>
      <c r="T25" s="11">
        <f>IFERROR(INDEX([1]REPORT_DATA_BY_ZONE!$A:$AH,$F25,MATCH(T$8,[1]REPORT_DATA_BY_ZONE!$A$1:$AH$1,0)), "")</f>
        <v>24</v>
      </c>
      <c r="U25" s="11">
        <f>IFERROR(INDEX([1]REPORT_DATA_BY_ZONE!$A:$AH,$F25,MATCH(U$8,[1]REPORT_DATA_BY_ZONE!$A$1:$AH$1,0)), "")</f>
        <v>12</v>
      </c>
      <c r="V25" s="11">
        <f>IFERROR(INDEX([1]REPORT_DATA_BY_ZONE!$A:$AH,$F25,MATCH(V$8,[1]REPORT_DATA_BY_ZONE!$A$1:$AH$1,0)), "")</f>
        <v>0</v>
      </c>
    </row>
    <row r="26" spans="1:22">
      <c r="B26" s="24" t="s">
        <v>1382</v>
      </c>
      <c r="C26" s="14"/>
      <c r="D26" s="14"/>
      <c r="E26" s="14" t="str">
        <f>CONCATENATE(YEAR,":",MONTH,":3:",WEEKLY_REPORT_DAY,":", $A$1)</f>
        <v>2016:2:3:7:TAIDONG</v>
      </c>
      <c r="F26" s="14" t="e">
        <f>MATCH($E26,[1]REPORT_DATA_BY_ZONE!$A:$A, 0)</f>
        <v>#N/A</v>
      </c>
      <c r="G26" s="11" t="str">
        <f>IFERROR(INDEX([1]REPORT_DATA_BY_ZONE!$A:$AH,$F26,MATCH(G$8,[1]REPORT_DATA_BY_ZONE!$A$1:$AH$1,0)), "")</f>
        <v/>
      </c>
      <c r="H26" s="11" t="str">
        <f>IFERROR(INDEX([1]REPORT_DATA_BY_ZONE!$A:$AH,$F26,MATCH(H$8,[1]REPORT_DATA_BY_ZONE!$A$1:$AH$1,0)), "")</f>
        <v/>
      </c>
      <c r="I26" s="11" t="str">
        <f>IFERROR(INDEX([1]REPORT_DATA_BY_ZONE!$A:$AH,$F26,MATCH(I$8,[1]REPORT_DATA_BY_ZONE!$A$1:$AH$1,0)), "")</f>
        <v/>
      </c>
      <c r="J26" s="11" t="str">
        <f>IFERROR(INDEX([1]REPORT_DATA_BY_ZONE!$A:$AH,$F26,MATCH(J$8,[1]REPORT_DATA_BY_ZONE!$A$1:$AH$1,0)), "")</f>
        <v/>
      </c>
      <c r="K26" s="11" t="str">
        <f>IFERROR(INDEX([1]REPORT_DATA_BY_ZONE!$A:$AH,$F26,MATCH(K$8,[1]REPORT_DATA_BY_ZONE!$A$1:$AH$1,0)), "")</f>
        <v/>
      </c>
      <c r="L26" s="11" t="str">
        <f>IFERROR(INDEX([1]REPORT_DATA_BY_ZONE!$A:$AH,$F26,MATCH(L$8,[1]REPORT_DATA_BY_ZONE!$A$1:$AH$1,0)), "")</f>
        <v/>
      </c>
      <c r="M26" s="11" t="str">
        <f>IFERROR(INDEX([1]REPORT_DATA_BY_ZONE!$A:$AH,$F26,MATCH(M$8,[1]REPORT_DATA_BY_ZONE!$A$1:$AH$1,0)), "")</f>
        <v/>
      </c>
      <c r="N26" s="11" t="str">
        <f>IFERROR(INDEX([1]REPORT_DATA_BY_ZONE!$A:$AH,$F26,MATCH(N$8,[1]REPORT_DATA_BY_ZONE!$A$1:$AH$1,0)), "")</f>
        <v/>
      </c>
      <c r="O26" s="11" t="str">
        <f>IFERROR(INDEX([1]REPORT_DATA_BY_ZONE!$A:$AH,$F26,MATCH(O$8,[1]REPORT_DATA_BY_ZONE!$A$1:$AH$1,0)), "")</f>
        <v/>
      </c>
      <c r="P26" s="11" t="str">
        <f>IFERROR(INDEX([1]REPORT_DATA_BY_ZONE!$A:$AH,$F26,MATCH(P$8,[1]REPORT_DATA_BY_ZONE!$A$1:$AH$1,0)), "")</f>
        <v/>
      </c>
      <c r="Q26" s="11" t="str">
        <f>IFERROR(INDEX([1]REPORT_DATA_BY_ZONE!$A:$AH,$F26,MATCH(Q$8,[1]REPORT_DATA_BY_ZONE!$A$1:$AH$1,0)), "")</f>
        <v/>
      </c>
      <c r="R26" s="11" t="str">
        <f>IFERROR(INDEX([1]REPORT_DATA_BY_ZONE!$A:$AH,$F26,MATCH(R$8,[1]REPORT_DATA_BY_ZONE!$A$1:$AH$1,0)), "")</f>
        <v/>
      </c>
      <c r="S26" s="11" t="str">
        <f>IFERROR(INDEX([1]REPORT_DATA_BY_ZONE!$A:$AH,$F26,MATCH(S$8,[1]REPORT_DATA_BY_ZONE!$A$1:$AH$1,0)), "")</f>
        <v/>
      </c>
      <c r="T26" s="11" t="str">
        <f>IFERROR(INDEX([1]REPORT_DATA_BY_ZONE!$A:$AH,$F26,MATCH(T$8,[1]REPORT_DATA_BY_ZONE!$A$1:$AH$1,0)), "")</f>
        <v/>
      </c>
      <c r="U26" s="11" t="str">
        <f>IFERROR(INDEX([1]REPORT_DATA_BY_ZONE!$A:$AH,$F26,MATCH(U$8,[1]REPORT_DATA_BY_ZONE!$A$1:$AH$1,0)), "")</f>
        <v/>
      </c>
      <c r="V26" s="11" t="str">
        <f>IFERROR(INDEX([1]REPORT_DATA_BY_ZONE!$A:$AH,$F26,MATCH(V$8,[1]REPORT_DATA_BY_ZONE!$A$1:$AH$1,0)), "")</f>
        <v/>
      </c>
    </row>
    <row r="27" spans="1:22">
      <c r="B27" s="24" t="s">
        <v>1383</v>
      </c>
      <c r="C27" s="14"/>
      <c r="D27" s="14"/>
      <c r="E27" s="14" t="str">
        <f>CONCATENATE(YEAR,":",MONTH,":4:",WEEKLY_REPORT_DAY,":", $A$1)</f>
        <v>2016:2:4:7:TAIDONG</v>
      </c>
      <c r="F27" s="14" t="e">
        <f>MATCH($E27,[1]REPORT_DATA_BY_ZONE!$A:$A, 0)</f>
        <v>#N/A</v>
      </c>
      <c r="G27" s="11" t="str">
        <f>IFERROR(INDEX([1]REPORT_DATA_BY_ZONE!$A:$AH,$F27,MATCH(G$8,[1]REPORT_DATA_BY_ZONE!$A$1:$AH$1,0)), "")</f>
        <v/>
      </c>
      <c r="H27" s="11" t="str">
        <f>IFERROR(INDEX([1]REPORT_DATA_BY_ZONE!$A:$AH,$F27,MATCH(H$8,[1]REPORT_DATA_BY_ZONE!$A$1:$AH$1,0)), "")</f>
        <v/>
      </c>
      <c r="I27" s="11" t="str">
        <f>IFERROR(INDEX([1]REPORT_DATA_BY_ZONE!$A:$AH,$F27,MATCH(I$8,[1]REPORT_DATA_BY_ZONE!$A$1:$AH$1,0)), "")</f>
        <v/>
      </c>
      <c r="J27" s="11" t="str">
        <f>IFERROR(INDEX([1]REPORT_DATA_BY_ZONE!$A:$AH,$F27,MATCH(J$8,[1]REPORT_DATA_BY_ZONE!$A$1:$AH$1,0)), "")</f>
        <v/>
      </c>
      <c r="K27" s="11" t="str">
        <f>IFERROR(INDEX([1]REPORT_DATA_BY_ZONE!$A:$AH,$F27,MATCH(K$8,[1]REPORT_DATA_BY_ZONE!$A$1:$AH$1,0)), "")</f>
        <v/>
      </c>
      <c r="L27" s="11" t="str">
        <f>IFERROR(INDEX([1]REPORT_DATA_BY_ZONE!$A:$AH,$F27,MATCH(L$8,[1]REPORT_DATA_BY_ZONE!$A$1:$AH$1,0)), "")</f>
        <v/>
      </c>
      <c r="M27" s="11" t="str">
        <f>IFERROR(INDEX([1]REPORT_DATA_BY_ZONE!$A:$AH,$F27,MATCH(M$8,[1]REPORT_DATA_BY_ZONE!$A$1:$AH$1,0)), "")</f>
        <v/>
      </c>
      <c r="N27" s="11" t="str">
        <f>IFERROR(INDEX([1]REPORT_DATA_BY_ZONE!$A:$AH,$F27,MATCH(N$8,[1]REPORT_DATA_BY_ZONE!$A$1:$AH$1,0)), "")</f>
        <v/>
      </c>
      <c r="O27" s="11" t="str">
        <f>IFERROR(INDEX([1]REPORT_DATA_BY_ZONE!$A:$AH,$F27,MATCH(O$8,[1]REPORT_DATA_BY_ZONE!$A$1:$AH$1,0)), "")</f>
        <v/>
      </c>
      <c r="P27" s="11" t="str">
        <f>IFERROR(INDEX([1]REPORT_DATA_BY_ZONE!$A:$AH,$F27,MATCH(P$8,[1]REPORT_DATA_BY_ZONE!$A$1:$AH$1,0)), "")</f>
        <v/>
      </c>
      <c r="Q27" s="11" t="str">
        <f>IFERROR(INDEX([1]REPORT_DATA_BY_ZONE!$A:$AH,$F27,MATCH(Q$8,[1]REPORT_DATA_BY_ZONE!$A$1:$AH$1,0)), "")</f>
        <v/>
      </c>
      <c r="R27" s="11" t="str">
        <f>IFERROR(INDEX([1]REPORT_DATA_BY_ZONE!$A:$AH,$F27,MATCH(R$8,[1]REPORT_DATA_BY_ZONE!$A$1:$AH$1,0)), "")</f>
        <v/>
      </c>
      <c r="S27" s="11" t="str">
        <f>IFERROR(INDEX([1]REPORT_DATA_BY_ZONE!$A:$AH,$F27,MATCH(S$8,[1]REPORT_DATA_BY_ZONE!$A$1:$AH$1,0)), "")</f>
        <v/>
      </c>
      <c r="T27" s="11" t="str">
        <f>IFERROR(INDEX([1]REPORT_DATA_BY_ZONE!$A:$AH,$F27,MATCH(T$8,[1]REPORT_DATA_BY_ZONE!$A$1:$AH$1,0)), "")</f>
        <v/>
      </c>
      <c r="U27" s="11" t="str">
        <f>IFERROR(INDEX([1]REPORT_DATA_BY_ZONE!$A:$AH,$F27,MATCH(U$8,[1]REPORT_DATA_BY_ZONE!$A$1:$AH$1,0)), "")</f>
        <v/>
      </c>
      <c r="V27" s="11" t="str">
        <f>IFERROR(INDEX([1]REPORT_DATA_BY_ZONE!$A:$AH,$F27,MATCH(V$8,[1]REPORT_DATA_BY_ZONE!$A$1:$AH$1,0)), "")</f>
        <v/>
      </c>
    </row>
    <row r="28" spans="1:22">
      <c r="B28" s="24" t="s">
        <v>1384</v>
      </c>
      <c r="C28" s="14"/>
      <c r="D28" s="14"/>
      <c r="E28" s="14" t="str">
        <f>CONCATENATE(YEAR,":",MONTH,":5:",WEEKLY_REPORT_DAY,":", $A$1)</f>
        <v>2016:2:5:7:TAIDONG</v>
      </c>
      <c r="F28" s="14" t="e">
        <f>MATCH($E28,[1]REPORT_DATA_BY_ZONE!$A:$A, 0)</f>
        <v>#N/A</v>
      </c>
      <c r="G28" s="11" t="str">
        <f>IFERROR(INDEX([1]REPORT_DATA_BY_ZONE!$A:$AH,$F28,MATCH(G$8,[1]REPORT_DATA_BY_ZONE!$A$1:$AH$1,0)), "")</f>
        <v/>
      </c>
      <c r="H28" s="11" t="str">
        <f>IFERROR(INDEX([1]REPORT_DATA_BY_ZONE!$A:$AH,$F28,MATCH(H$8,[1]REPORT_DATA_BY_ZONE!$A$1:$AH$1,0)), "")</f>
        <v/>
      </c>
      <c r="I28" s="11" t="str">
        <f>IFERROR(INDEX([1]REPORT_DATA_BY_ZONE!$A:$AH,$F28,MATCH(I$8,[1]REPORT_DATA_BY_ZONE!$A$1:$AH$1,0)), "")</f>
        <v/>
      </c>
      <c r="J28" s="11" t="str">
        <f>IFERROR(INDEX([1]REPORT_DATA_BY_ZONE!$A:$AH,$F28,MATCH(J$8,[1]REPORT_DATA_BY_ZONE!$A$1:$AH$1,0)), "")</f>
        <v/>
      </c>
      <c r="K28" s="11" t="str">
        <f>IFERROR(INDEX([1]REPORT_DATA_BY_ZONE!$A:$AH,$F28,MATCH(K$8,[1]REPORT_DATA_BY_ZONE!$A$1:$AH$1,0)), "")</f>
        <v/>
      </c>
      <c r="L28" s="11" t="str">
        <f>IFERROR(INDEX([1]REPORT_DATA_BY_ZONE!$A:$AH,$F28,MATCH(L$8,[1]REPORT_DATA_BY_ZONE!$A$1:$AH$1,0)), "")</f>
        <v/>
      </c>
      <c r="M28" s="11" t="str">
        <f>IFERROR(INDEX([1]REPORT_DATA_BY_ZONE!$A:$AH,$F28,MATCH(M$8,[1]REPORT_DATA_BY_ZONE!$A$1:$AH$1,0)), "")</f>
        <v/>
      </c>
      <c r="N28" s="11" t="str">
        <f>IFERROR(INDEX([1]REPORT_DATA_BY_ZONE!$A:$AH,$F28,MATCH(N$8,[1]REPORT_DATA_BY_ZONE!$A$1:$AH$1,0)), "")</f>
        <v/>
      </c>
      <c r="O28" s="11" t="str">
        <f>IFERROR(INDEX([1]REPORT_DATA_BY_ZONE!$A:$AH,$F28,MATCH(O$8,[1]REPORT_DATA_BY_ZONE!$A$1:$AH$1,0)), "")</f>
        <v/>
      </c>
      <c r="P28" s="11" t="str">
        <f>IFERROR(INDEX([1]REPORT_DATA_BY_ZONE!$A:$AH,$F28,MATCH(P$8,[1]REPORT_DATA_BY_ZONE!$A$1:$AH$1,0)), "")</f>
        <v/>
      </c>
      <c r="Q28" s="11" t="str">
        <f>IFERROR(INDEX([1]REPORT_DATA_BY_ZONE!$A:$AH,$F28,MATCH(Q$8,[1]REPORT_DATA_BY_ZONE!$A$1:$AH$1,0)), "")</f>
        <v/>
      </c>
      <c r="R28" s="11" t="str">
        <f>IFERROR(INDEX([1]REPORT_DATA_BY_ZONE!$A:$AH,$F28,MATCH(R$8,[1]REPORT_DATA_BY_ZONE!$A$1:$AH$1,0)), "")</f>
        <v/>
      </c>
      <c r="S28" s="11" t="str">
        <f>IFERROR(INDEX([1]REPORT_DATA_BY_ZONE!$A:$AH,$F28,MATCH(S$8,[1]REPORT_DATA_BY_ZONE!$A$1:$AH$1,0)), "")</f>
        <v/>
      </c>
      <c r="T28" s="11" t="str">
        <f>IFERROR(INDEX([1]REPORT_DATA_BY_ZONE!$A:$AH,$F28,MATCH(T$8,[1]REPORT_DATA_BY_ZONE!$A$1:$AH$1,0)), "")</f>
        <v/>
      </c>
      <c r="U28" s="11" t="str">
        <f>IFERROR(INDEX([1]REPORT_DATA_BY_ZONE!$A:$AH,$F28,MATCH(U$8,[1]REPORT_DATA_BY_ZONE!$A$1:$AH$1,0)), "")</f>
        <v/>
      </c>
      <c r="V28" s="11" t="str">
        <f>IFERROR(INDEX([1]REPORT_DATA_BY_ZONE!$A:$AH,$F28,MATCH(V$8,[1]REPORT_DATA_BY_ZONE!$A$1:$AH$1,0)), "")</f>
        <v/>
      </c>
    </row>
    <row r="29" spans="1:22">
      <c r="B29" s="18" t="s">
        <v>1409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583" priority="63" operator="lessThan">
      <formula>0.5</formula>
    </cfRule>
    <cfRule type="cellIs" dxfId="1582" priority="64" operator="greaterThan">
      <formula>0.5</formula>
    </cfRule>
  </conditionalFormatting>
  <conditionalFormatting sqref="N10:N11">
    <cfRule type="cellIs" dxfId="1581" priority="61" operator="lessThan">
      <formula>4.5</formula>
    </cfRule>
    <cfRule type="cellIs" dxfId="1580" priority="62" operator="greaterThan">
      <formula>5.5</formula>
    </cfRule>
  </conditionalFormatting>
  <conditionalFormatting sqref="O10:O11">
    <cfRule type="cellIs" dxfId="1579" priority="59" operator="lessThan">
      <formula>1.5</formula>
    </cfRule>
    <cfRule type="cellIs" dxfId="1578" priority="60" operator="greaterThan">
      <formula>2.5</formula>
    </cfRule>
  </conditionalFormatting>
  <conditionalFormatting sqref="P10:P11">
    <cfRule type="cellIs" dxfId="1577" priority="57" operator="lessThan">
      <formula>4.5</formula>
    </cfRule>
    <cfRule type="cellIs" dxfId="1576" priority="58" operator="greaterThan">
      <formula>7.5</formula>
    </cfRule>
  </conditionalFormatting>
  <conditionalFormatting sqref="R10:S11">
    <cfRule type="cellIs" dxfId="1575" priority="55" operator="lessThan">
      <formula>2.5</formula>
    </cfRule>
    <cfRule type="cellIs" dxfId="1574" priority="56" operator="greaterThan">
      <formula>4.5</formula>
    </cfRule>
  </conditionalFormatting>
  <conditionalFormatting sqref="T10:T11">
    <cfRule type="cellIs" dxfId="1573" priority="53" operator="lessThan">
      <formula>2.5</formula>
    </cfRule>
    <cfRule type="cellIs" dxfId="1572" priority="54" operator="greaterThan">
      <formula>4.5</formula>
    </cfRule>
  </conditionalFormatting>
  <conditionalFormatting sqref="U10:U11">
    <cfRule type="cellIs" dxfId="1571" priority="52" operator="greaterThan">
      <formula>1.5</formula>
    </cfRule>
  </conditionalFormatting>
  <conditionalFormatting sqref="L10:V11">
    <cfRule type="expression" dxfId="1570" priority="49">
      <formula>L10=""</formula>
    </cfRule>
  </conditionalFormatting>
  <conditionalFormatting sqref="S10:S11">
    <cfRule type="cellIs" dxfId="1569" priority="50" operator="greaterThan">
      <formula>0.5</formula>
    </cfRule>
    <cfRule type="cellIs" dxfId="1568" priority="51" operator="lessThan">
      <formula>0.5</formula>
    </cfRule>
  </conditionalFormatting>
  <conditionalFormatting sqref="L14:M15">
    <cfRule type="cellIs" dxfId="1567" priority="47" operator="lessThan">
      <formula>0.5</formula>
    </cfRule>
    <cfRule type="cellIs" dxfId="1566" priority="48" operator="greaterThan">
      <formula>0.5</formula>
    </cfRule>
  </conditionalFormatting>
  <conditionalFormatting sqref="N14:N15">
    <cfRule type="cellIs" dxfId="1565" priority="45" operator="lessThan">
      <formula>4.5</formula>
    </cfRule>
    <cfRule type="cellIs" dxfId="1564" priority="46" operator="greaterThan">
      <formula>5.5</formula>
    </cfRule>
  </conditionalFormatting>
  <conditionalFormatting sqref="O14:O15">
    <cfRule type="cellIs" dxfId="1563" priority="43" operator="lessThan">
      <formula>1.5</formula>
    </cfRule>
    <cfRule type="cellIs" dxfId="1562" priority="44" operator="greaterThan">
      <formula>2.5</formula>
    </cfRule>
  </conditionalFormatting>
  <conditionalFormatting sqref="P14:P15">
    <cfRule type="cellIs" dxfId="1561" priority="41" operator="lessThan">
      <formula>4.5</formula>
    </cfRule>
    <cfRule type="cellIs" dxfId="1560" priority="42" operator="greaterThan">
      <formula>7.5</formula>
    </cfRule>
  </conditionalFormatting>
  <conditionalFormatting sqref="R14:S15">
    <cfRule type="cellIs" dxfId="1559" priority="39" operator="lessThan">
      <formula>2.5</formula>
    </cfRule>
    <cfRule type="cellIs" dxfId="1558" priority="40" operator="greaterThan">
      <formula>4.5</formula>
    </cfRule>
  </conditionalFormatting>
  <conditionalFormatting sqref="T14:T15">
    <cfRule type="cellIs" dxfId="1557" priority="37" operator="lessThan">
      <formula>2.5</formula>
    </cfRule>
    <cfRule type="cellIs" dxfId="1556" priority="38" operator="greaterThan">
      <formula>4.5</formula>
    </cfRule>
  </conditionalFormatting>
  <conditionalFormatting sqref="U14:U15">
    <cfRule type="cellIs" dxfId="1555" priority="36" operator="greaterThan">
      <formula>1.5</formula>
    </cfRule>
  </conditionalFormatting>
  <conditionalFormatting sqref="L14:V15">
    <cfRule type="expression" dxfId="1554" priority="33">
      <formula>L14=""</formula>
    </cfRule>
  </conditionalFormatting>
  <conditionalFormatting sqref="S14:S15">
    <cfRule type="cellIs" dxfId="1553" priority="34" operator="greaterThan">
      <formula>0.5</formula>
    </cfRule>
    <cfRule type="cellIs" dxfId="1552" priority="35" operator="lessThan">
      <formula>0.5</formula>
    </cfRule>
  </conditionalFormatting>
  <conditionalFormatting sqref="L16:M16">
    <cfRule type="cellIs" dxfId="1551" priority="31" operator="lessThan">
      <formula>0.5</formula>
    </cfRule>
    <cfRule type="cellIs" dxfId="1550" priority="32" operator="greaterThan">
      <formula>0.5</formula>
    </cfRule>
  </conditionalFormatting>
  <conditionalFormatting sqref="N16">
    <cfRule type="cellIs" dxfId="1549" priority="29" operator="lessThan">
      <formula>4.5</formula>
    </cfRule>
    <cfRule type="cellIs" dxfId="1548" priority="30" operator="greaterThan">
      <formula>5.5</formula>
    </cfRule>
  </conditionalFormatting>
  <conditionalFormatting sqref="O16">
    <cfRule type="cellIs" dxfId="1547" priority="27" operator="lessThan">
      <formula>1.5</formula>
    </cfRule>
    <cfRule type="cellIs" dxfId="1546" priority="28" operator="greaterThan">
      <formula>2.5</formula>
    </cfRule>
  </conditionalFormatting>
  <conditionalFormatting sqref="P16">
    <cfRule type="cellIs" dxfId="1545" priority="25" operator="lessThan">
      <formula>4.5</formula>
    </cfRule>
    <cfRule type="cellIs" dxfId="1544" priority="26" operator="greaterThan">
      <formula>7.5</formula>
    </cfRule>
  </conditionalFormatting>
  <conditionalFormatting sqref="R16:S16">
    <cfRule type="cellIs" dxfId="1543" priority="23" operator="lessThan">
      <formula>2.5</formula>
    </cfRule>
    <cfRule type="cellIs" dxfId="1542" priority="24" operator="greaterThan">
      <formula>4.5</formula>
    </cfRule>
  </conditionalFormatting>
  <conditionalFormatting sqref="T16">
    <cfRule type="cellIs" dxfId="1541" priority="21" operator="lessThan">
      <formula>2.5</formula>
    </cfRule>
    <cfRule type="cellIs" dxfId="1540" priority="22" operator="greaterThan">
      <formula>4.5</formula>
    </cfRule>
  </conditionalFormatting>
  <conditionalFormatting sqref="U16">
    <cfRule type="cellIs" dxfId="1539" priority="20" operator="greaterThan">
      <formula>1.5</formula>
    </cfRule>
  </conditionalFormatting>
  <conditionalFormatting sqref="L16:V16">
    <cfRule type="expression" dxfId="1538" priority="17">
      <formula>L16=""</formula>
    </cfRule>
  </conditionalFormatting>
  <conditionalFormatting sqref="S16">
    <cfRule type="cellIs" dxfId="1537" priority="18" operator="greaterThan">
      <formula>0.5</formula>
    </cfRule>
    <cfRule type="cellIs" dxfId="1536" priority="19" operator="lessThan">
      <formula>0.5</formula>
    </cfRule>
  </conditionalFormatting>
  <conditionalFormatting sqref="L19:M20">
    <cfRule type="cellIs" dxfId="1535" priority="15" operator="lessThan">
      <formula>0.5</formula>
    </cfRule>
    <cfRule type="cellIs" dxfId="1534" priority="16" operator="greaterThan">
      <formula>0.5</formula>
    </cfRule>
  </conditionalFormatting>
  <conditionalFormatting sqref="N19:N20">
    <cfRule type="cellIs" dxfId="1533" priority="13" operator="lessThan">
      <formula>4.5</formula>
    </cfRule>
    <cfRule type="cellIs" dxfId="1532" priority="14" operator="greaterThan">
      <formula>5.5</formula>
    </cfRule>
  </conditionalFormatting>
  <conditionalFormatting sqref="O19:O20">
    <cfRule type="cellIs" dxfId="1531" priority="11" operator="lessThan">
      <formula>1.5</formula>
    </cfRule>
    <cfRule type="cellIs" dxfId="1530" priority="12" operator="greaterThan">
      <formula>2.5</formula>
    </cfRule>
  </conditionalFormatting>
  <conditionalFormatting sqref="P19:P20">
    <cfRule type="cellIs" dxfId="1529" priority="9" operator="lessThan">
      <formula>4.5</formula>
    </cfRule>
    <cfRule type="cellIs" dxfId="1528" priority="10" operator="greaterThan">
      <formula>7.5</formula>
    </cfRule>
  </conditionalFormatting>
  <conditionalFormatting sqref="R19:S20">
    <cfRule type="cellIs" dxfId="1527" priority="7" operator="lessThan">
      <formula>2.5</formula>
    </cfRule>
    <cfRule type="cellIs" dxfId="1526" priority="8" operator="greaterThan">
      <formula>4.5</formula>
    </cfRule>
  </conditionalFormatting>
  <conditionalFormatting sqref="T19:T20">
    <cfRule type="cellIs" dxfId="1525" priority="5" operator="lessThan">
      <formula>2.5</formula>
    </cfRule>
    <cfRule type="cellIs" dxfId="1524" priority="6" operator="greaterThan">
      <formula>4.5</formula>
    </cfRule>
  </conditionalFormatting>
  <conditionalFormatting sqref="U19:U20">
    <cfRule type="cellIs" dxfId="1523" priority="4" operator="greaterThan">
      <formula>1.5</formula>
    </cfRule>
  </conditionalFormatting>
  <conditionalFormatting sqref="L19:V20">
    <cfRule type="expression" dxfId="1522" priority="1">
      <formula>L19=""</formula>
    </cfRule>
  </conditionalFormatting>
  <conditionalFormatting sqref="S19:S20">
    <cfRule type="cellIs" dxfId="1521" priority="2" operator="greaterThan">
      <formula>0.5</formula>
    </cfRule>
    <cfRule type="cellIs" dxfId="152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20" workbookViewId="0">
      <selection activeCell="B46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2014:1:0:0:TAIDONG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2014:2:0:0:TAIDONG</v>
      </c>
      <c r="F4" s="33">
        <f t="shared" ref="F4:F38" ca="1" si="5">MATCH($E4,INDIRECT(CONCATENATE($B$41,"$A:$A")),0)</f>
        <v>33</v>
      </c>
      <c r="G4" s="26">
        <f t="shared" ref="G4:G38" ca="1" si="6">INDEX(INDIRECT(CONCATENATE($B$41,"$A:$AG")),$F4,MATCH(G$2,INDIRECT(CONCATENATE($B$41,"$A$1:$AG$1")),0))</f>
        <v>0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2014:3:0:0:TAIDONG</v>
      </c>
      <c r="F5" s="33">
        <f t="shared" ca="1" si="5"/>
        <v>41</v>
      </c>
      <c r="G5" s="26">
        <f t="shared" ca="1" si="6"/>
        <v>1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2014:4:0:0:TAIDONG</v>
      </c>
      <c r="F6" s="33">
        <f t="shared" ca="1" si="5"/>
        <v>49</v>
      </c>
      <c r="G6" s="26">
        <f t="shared" ca="1" si="6"/>
        <v>3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2014:5:0:0:TAIDONG</v>
      </c>
      <c r="F7" s="33">
        <f t="shared" ca="1" si="5"/>
        <v>57</v>
      </c>
      <c r="G7" s="26">
        <f t="shared" ca="1" si="6"/>
        <v>1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2014:6:0:0:TAIDONG</v>
      </c>
      <c r="F8" s="33">
        <f t="shared" ca="1" si="5"/>
        <v>65</v>
      </c>
      <c r="G8" s="26">
        <f t="shared" ca="1" si="6"/>
        <v>5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2014:7:0:0:TAIDONG</v>
      </c>
      <c r="F9" s="33">
        <f t="shared" ca="1" si="5"/>
        <v>73</v>
      </c>
      <c r="G9" s="26">
        <f t="shared" ca="1" si="6"/>
        <v>5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2014:8:0:0:TAIDONG</v>
      </c>
      <c r="F10" s="33">
        <f t="shared" ca="1" si="5"/>
        <v>81</v>
      </c>
      <c r="G10" s="26">
        <f t="shared" ca="1" si="6"/>
        <v>5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2014:9:0:0:TAIDONG</v>
      </c>
      <c r="F11" s="33">
        <f t="shared" ca="1" si="5"/>
        <v>89</v>
      </c>
      <c r="G11" s="26">
        <f t="shared" ca="1" si="6"/>
        <v>4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2014:10:0:0:TAIDONG</v>
      </c>
      <c r="F12" s="33">
        <f t="shared" ca="1" si="5"/>
        <v>6</v>
      </c>
      <c r="G12" s="26">
        <f t="shared" ca="1" si="6"/>
        <v>1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2014:11:0:0:TAIDONG</v>
      </c>
      <c r="F13" s="33">
        <f t="shared" ca="1" si="5"/>
        <v>15</v>
      </c>
      <c r="G13" s="26">
        <f t="shared" ca="1" si="6"/>
        <v>5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2014:12:0:0:TAIDONG</v>
      </c>
      <c r="F14" s="33">
        <f t="shared" ca="1" si="5"/>
        <v>24</v>
      </c>
      <c r="G14" s="26">
        <f t="shared" ca="1" si="6"/>
        <v>3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2015:1:0:0:TAIDONG</v>
      </c>
      <c r="F15" s="33">
        <f t="shared" ca="1" si="5"/>
        <v>128</v>
      </c>
      <c r="G15" s="26">
        <f t="shared" ca="1" si="6"/>
        <v>1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2015:2:0:0:TAIDONG</v>
      </c>
      <c r="F16" s="33">
        <f t="shared" ca="1" si="5"/>
        <v>138</v>
      </c>
      <c r="G16" s="26">
        <f t="shared" ca="1" si="6"/>
        <v>4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2015:3:0:0:TAIDONG</v>
      </c>
      <c r="F17" s="33">
        <f t="shared" ca="1" si="5"/>
        <v>148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2015:4:0:0:TAIDONG</v>
      </c>
      <c r="F18" s="33">
        <f t="shared" ca="1" si="5"/>
        <v>158</v>
      </c>
      <c r="G18" s="26">
        <f t="shared" ca="1" si="6"/>
        <v>3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2015:5:0:0:TAIDONG</v>
      </c>
      <c r="F19" s="33">
        <f t="shared" ca="1" si="5"/>
        <v>168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2015:6:0:0:TAIDONG</v>
      </c>
      <c r="F20" s="33">
        <f t="shared" ca="1" si="5"/>
        <v>178</v>
      </c>
      <c r="G20" s="26">
        <f t="shared" ca="1" si="6"/>
        <v>4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2015:7:0:0:TAIDONG</v>
      </c>
      <c r="F21" s="33">
        <f t="shared" ca="1" si="5"/>
        <v>188</v>
      </c>
      <c r="G21" s="26">
        <f t="shared" ca="1" si="6"/>
        <v>1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2015:8:0:0:TAIDONG</v>
      </c>
      <c r="F22" s="33">
        <f t="shared" ca="1" si="5"/>
        <v>198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2015:9:0:0:TAIDONG</v>
      </c>
      <c r="F23" s="33">
        <f t="shared" ca="1" si="5"/>
        <v>208</v>
      </c>
      <c r="G23" s="26">
        <f t="shared" ca="1" si="6"/>
        <v>2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2015:10:0:0:TAIDONG</v>
      </c>
      <c r="F24" s="33">
        <f t="shared" ca="1" si="5"/>
        <v>98</v>
      </c>
      <c r="G24" s="26">
        <f t="shared" ca="1" si="6"/>
        <v>1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2015:11:0:0:TAIDONG</v>
      </c>
      <c r="F25" s="33">
        <f t="shared" ca="1" si="5"/>
        <v>108</v>
      </c>
      <c r="G25" s="26">
        <f t="shared" ca="1" si="6"/>
        <v>2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2015:12:0:0:TAIDONG</v>
      </c>
      <c r="F26" s="33">
        <f t="shared" ca="1" si="5"/>
        <v>119</v>
      </c>
      <c r="G26" s="26">
        <f t="shared" ca="1" si="6"/>
        <v>6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2016:1:0:0:TAIDONG</v>
      </c>
      <c r="F27" s="33">
        <f t="shared" ca="1" si="5"/>
        <v>219</v>
      </c>
      <c r="G27" s="26">
        <f t="shared" ca="1" si="6"/>
        <v>1</v>
      </c>
      <c r="H27" s="26">
        <f t="shared" si="3"/>
        <v>8</v>
      </c>
      <c r="I27" s="33">
        <f t="shared" ca="1" si="7"/>
        <v>8</v>
      </c>
      <c r="J27" s="11">
        <f t="shared" ca="1" si="8"/>
        <v>0</v>
      </c>
      <c r="K27" s="11">
        <f t="shared" ca="1" si="8"/>
        <v>0</v>
      </c>
      <c r="L27" s="11">
        <f t="shared" ca="1" si="8"/>
        <v>0</v>
      </c>
      <c r="M27" s="11">
        <f t="shared" ca="1" si="8"/>
        <v>6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2015:11:5:7:TAIDONG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2</v>
      </c>
      <c r="AA27" s="26">
        <f t="shared" ref="AA27:AA38" ca="1" si="13">6*$B$45</f>
        <v>42</v>
      </c>
      <c r="AB27" s="26">
        <f t="shared" ref="AB27:AB38" ca="1" si="14">3*$B$45</f>
        <v>21</v>
      </c>
      <c r="AC27" s="26">
        <f t="shared" ref="AC27:AC38" ca="1" si="15">5*$B$45</f>
        <v>35</v>
      </c>
      <c r="AD27" s="26">
        <f t="shared" ref="AD27:AD38" ca="1" si="16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2016:2:0:0:TAIDONG</v>
      </c>
      <c r="F28" s="33">
        <f t="shared" ca="1" si="5"/>
        <v>230</v>
      </c>
      <c r="G28" s="26">
        <f t="shared" ca="1" si="6"/>
        <v>1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2015:12:1:7:TAIDONG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2</v>
      </c>
      <c r="AA28" s="26">
        <f t="shared" ca="1" si="13"/>
        <v>42</v>
      </c>
      <c r="AB28" s="26">
        <f t="shared" ca="1" si="14"/>
        <v>21</v>
      </c>
      <c r="AC28" s="26">
        <f t="shared" ca="1" si="15"/>
        <v>35</v>
      </c>
      <c r="AD28" s="26">
        <f t="shared" ca="1" si="16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2016:3:0:0:TAIDONG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2015:12:2:7:TAIDONG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2</v>
      </c>
      <c r="AA29" s="26">
        <f t="shared" ca="1" si="13"/>
        <v>42</v>
      </c>
      <c r="AB29" s="26">
        <f t="shared" ca="1" si="14"/>
        <v>21</v>
      </c>
      <c r="AC29" s="26">
        <f t="shared" ca="1" si="15"/>
        <v>35</v>
      </c>
      <c r="AD29" s="26">
        <f t="shared" ca="1" si="16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2016:4:0:0:TAIDONG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2015:12:3:7:TAIDONG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2</v>
      </c>
      <c r="AA30" s="26">
        <f t="shared" ca="1" si="13"/>
        <v>42</v>
      </c>
      <c r="AB30" s="26">
        <f t="shared" ca="1" si="14"/>
        <v>21</v>
      </c>
      <c r="AC30" s="26">
        <f t="shared" ca="1" si="15"/>
        <v>35</v>
      </c>
      <c r="AD30" s="26">
        <f t="shared" ca="1" si="16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2016:5:0:0:TAIDONG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2015:12:4:7:TAIDONG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2</v>
      </c>
      <c r="AA31" s="26">
        <f t="shared" ca="1" si="13"/>
        <v>42</v>
      </c>
      <c r="AB31" s="26">
        <f t="shared" ca="1" si="14"/>
        <v>21</v>
      </c>
      <c r="AC31" s="26">
        <f t="shared" ca="1" si="15"/>
        <v>35</v>
      </c>
      <c r="AD31" s="26">
        <f t="shared" ca="1" si="16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2016:6:0:0:TAIDONG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2016:1:1:7:TAIDONG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2</v>
      </c>
      <c r="AA32" s="26">
        <f t="shared" ca="1" si="13"/>
        <v>42</v>
      </c>
      <c r="AB32" s="26">
        <f t="shared" ca="1" si="14"/>
        <v>21</v>
      </c>
      <c r="AC32" s="26">
        <f t="shared" ca="1" si="15"/>
        <v>35</v>
      </c>
      <c r="AD32" s="26">
        <f t="shared" ca="1" si="16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2016:7:0:0:TAIDONG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2016:1:2:7:TAIDONG</v>
      </c>
      <c r="T33" s="33">
        <f t="shared" ca="1" si="17"/>
        <v>8</v>
      </c>
      <c r="U33" s="26">
        <f t="shared" ca="1" si="18"/>
        <v>0</v>
      </c>
      <c r="V33" s="26">
        <f t="shared" ca="1" si="11"/>
        <v>48</v>
      </c>
      <c r="W33" s="26">
        <f t="shared" ca="1" si="11"/>
        <v>0</v>
      </c>
      <c r="X33" s="26">
        <f t="shared" ca="1" si="11"/>
        <v>13</v>
      </c>
      <c r="Y33" s="26">
        <f t="shared" ca="1" si="11"/>
        <v>0</v>
      </c>
      <c r="Z33" s="26">
        <f t="shared" ca="1" si="12"/>
        <v>2</v>
      </c>
      <c r="AA33" s="26">
        <f t="shared" ca="1" si="13"/>
        <v>42</v>
      </c>
      <c r="AB33" s="26">
        <f t="shared" ca="1" si="14"/>
        <v>21</v>
      </c>
      <c r="AC33" s="26">
        <f t="shared" ca="1" si="15"/>
        <v>35</v>
      </c>
      <c r="AD33" s="26">
        <f t="shared" ca="1" si="16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2016:8:0:0:TAIDONG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2016:1:3:7:TAIDONG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2</v>
      </c>
      <c r="AA34" s="26">
        <f t="shared" ca="1" si="13"/>
        <v>42</v>
      </c>
      <c r="AB34" s="26">
        <f t="shared" ca="1" si="14"/>
        <v>21</v>
      </c>
      <c r="AC34" s="26">
        <f t="shared" ca="1" si="15"/>
        <v>35</v>
      </c>
      <c r="AD34" s="26">
        <f t="shared" ca="1" si="16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2016:9:0:0:TAIDONG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2016:1:4:7:TAIDONG</v>
      </c>
      <c r="T35" s="33">
        <f t="shared" ca="1" si="17"/>
        <v>19</v>
      </c>
      <c r="U35" s="26">
        <f t="shared" ca="1" si="18"/>
        <v>0</v>
      </c>
      <c r="V35" s="26">
        <f t="shared" ca="1" si="11"/>
        <v>51</v>
      </c>
      <c r="W35" s="26">
        <f t="shared" ca="1" si="11"/>
        <v>17</v>
      </c>
      <c r="X35" s="26">
        <f t="shared" ca="1" si="11"/>
        <v>28</v>
      </c>
      <c r="Y35" s="26">
        <f t="shared" ca="1" si="11"/>
        <v>0</v>
      </c>
      <c r="Z35" s="26">
        <f t="shared" ca="1" si="12"/>
        <v>2</v>
      </c>
      <c r="AA35" s="26">
        <f t="shared" ca="1" si="13"/>
        <v>42</v>
      </c>
      <c r="AB35" s="26">
        <f t="shared" ca="1" si="14"/>
        <v>21</v>
      </c>
      <c r="AC35" s="26">
        <f t="shared" ca="1" si="15"/>
        <v>35</v>
      </c>
      <c r="AD35" s="26">
        <f t="shared" ca="1" si="16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2016:10:0:0:TAIDONG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2016:1:5:7:TAIDONG</v>
      </c>
      <c r="T36" s="33">
        <f t="shared" ca="1" si="17"/>
        <v>30</v>
      </c>
      <c r="U36" s="26">
        <f t="shared" ca="1" si="18"/>
        <v>0</v>
      </c>
      <c r="V36" s="26">
        <f t="shared" ca="1" si="11"/>
        <v>43</v>
      </c>
      <c r="W36" s="26">
        <f t="shared" ca="1" si="11"/>
        <v>16</v>
      </c>
      <c r="X36" s="26">
        <f t="shared" ca="1" si="11"/>
        <v>24</v>
      </c>
      <c r="Y36" s="26">
        <f t="shared" ca="1" si="11"/>
        <v>0</v>
      </c>
      <c r="Z36" s="26">
        <f t="shared" ca="1" si="12"/>
        <v>2</v>
      </c>
      <c r="AA36" s="26">
        <f t="shared" ca="1" si="13"/>
        <v>42</v>
      </c>
      <c r="AB36" s="26">
        <f t="shared" ca="1" si="14"/>
        <v>21</v>
      </c>
      <c r="AC36" s="26">
        <f t="shared" ca="1" si="15"/>
        <v>35</v>
      </c>
      <c r="AD36" s="26">
        <f t="shared" ca="1" si="16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2016:11:0:0:TAIDONG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2016:2:1:7:TAIDONG</v>
      </c>
      <c r="T37" s="33">
        <f t="shared" ca="1" si="17"/>
        <v>41</v>
      </c>
      <c r="U37" s="26">
        <f t="shared" ca="1" si="18"/>
        <v>1</v>
      </c>
      <c r="V37" s="26">
        <f t="shared" ca="1" si="11"/>
        <v>40</v>
      </c>
      <c r="W37" s="26">
        <f t="shared" ca="1" si="11"/>
        <v>6</v>
      </c>
      <c r="X37" s="26">
        <f t="shared" ca="1" si="11"/>
        <v>21</v>
      </c>
      <c r="Y37" s="26">
        <f t="shared" ca="1" si="11"/>
        <v>0</v>
      </c>
      <c r="Z37" s="26">
        <f t="shared" ca="1" si="12"/>
        <v>2</v>
      </c>
      <c r="AA37" s="26">
        <f t="shared" ca="1" si="13"/>
        <v>42</v>
      </c>
      <c r="AB37" s="26">
        <f t="shared" ca="1" si="14"/>
        <v>21</v>
      </c>
      <c r="AC37" s="26">
        <f t="shared" ca="1" si="15"/>
        <v>35</v>
      </c>
      <c r="AD37" s="26">
        <f t="shared" ca="1" si="16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2016:12:0:0:TAIDONG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2016:2:2:7:TAIDONG</v>
      </c>
      <c r="T38" s="33">
        <f t="shared" ca="1" si="17"/>
        <v>52</v>
      </c>
      <c r="U38" s="26">
        <f t="shared" ca="1" si="18"/>
        <v>0</v>
      </c>
      <c r="V38" s="26">
        <f t="shared" ca="1" si="11"/>
        <v>40</v>
      </c>
      <c r="W38" s="26">
        <f t="shared" ca="1" si="11"/>
        <v>9</v>
      </c>
      <c r="X38" s="26">
        <f t="shared" ca="1" si="11"/>
        <v>32</v>
      </c>
      <c r="Y38" s="26">
        <f t="shared" ca="1" si="11"/>
        <v>4</v>
      </c>
      <c r="Z38" s="26">
        <f t="shared" ca="1" si="12"/>
        <v>2</v>
      </c>
      <c r="AA38" s="26">
        <f t="shared" ca="1" si="13"/>
        <v>42</v>
      </c>
      <c r="AB38" s="26">
        <f t="shared" ca="1" si="14"/>
        <v>21</v>
      </c>
      <c r="AC38" s="26">
        <f t="shared" ca="1" si="15"/>
        <v>35</v>
      </c>
      <c r="AD38" s="26">
        <f t="shared" ca="1" si="16"/>
        <v>7</v>
      </c>
    </row>
    <row r="39" spans="1:30">
      <c r="A39" s="8" t="s">
        <v>1465</v>
      </c>
      <c r="B39" s="2" t="s">
        <v>1459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6</v>
      </c>
      <c r="N39" s="8">
        <f t="shared" ca="1" si="19"/>
        <v>2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7</v>
      </c>
    </row>
    <row r="46" spans="1:30">
      <c r="A46" s="8" t="s">
        <v>626</v>
      </c>
      <c r="B46" s="8">
        <f ca="1">SUM($M$39:$O$39)</f>
        <v>8</v>
      </c>
    </row>
    <row r="47" spans="1:30">
      <c r="A47" s="8" t="s">
        <v>627</v>
      </c>
      <c r="B47" s="8">
        <f ca="1">SUM($J$39:$L$39)</f>
        <v>0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60
Stake Actual YTD 年度實際:    2</v>
      </c>
      <c r="C49" s="8">
        <f ca="1">INDIRECT(CONCATENATE($B$39,"$D$2"))</f>
        <v>60</v>
      </c>
      <c r="D49" s="8">
        <f ca="1">$G$39</f>
        <v>2</v>
      </c>
    </row>
    <row r="50" spans="1:4" ht="23.25">
      <c r="A50" s="8" t="s">
        <v>1410</v>
      </c>
      <c r="B50" s="59" t="str">
        <f ca="1">INDIRECT(CONCATENATE($B$39, "$B$1"))</f>
        <v>Taidong Zone</v>
      </c>
    </row>
    <row r="51" spans="1:4">
      <c r="B51" s="57" t="str">
        <f ca="1">INDIRECT(CONCATENATE($B$39, "$B$2"))</f>
        <v>臺東地帶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2014   33</v>
      </c>
    </row>
    <row r="57" spans="1:4">
      <c r="A57" s="8" t="str">
        <f ca="1">CONCATENATE("2015   ",SUMIF($G$15:$G$26,"&lt;&gt;#N/A",$G$15:$G$26))</f>
        <v>2015   29</v>
      </c>
    </row>
    <row r="58" spans="1:4">
      <c r="A58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zoomScaleSheetLayoutView="115" workbookViewId="0">
      <selection activeCell="G12" sqref="G12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1688</v>
      </c>
      <c r="B1" s="46" t="s">
        <v>1687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1416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$L$20</f>
        <v>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777</v>
      </c>
      <c r="B10" s="23" t="s">
        <v>778</v>
      </c>
      <c r="C10" s="4" t="s">
        <v>1433</v>
      </c>
      <c r="D10" s="4" t="s">
        <v>791</v>
      </c>
      <c r="E10" s="4" t="str">
        <f>CONCATENATE(YEAR,":",MONTH,":",WEEK,":",WEEKDAY,":",$A10)</f>
        <v>2016:2:2:7:TAIDONG_2_E</v>
      </c>
      <c r="F10" s="4">
        <f>MATCH($E10,REPORT_DATA_BY_COMP!$A:$A,0)</f>
        <v>435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779</v>
      </c>
      <c r="B11" s="23" t="s">
        <v>780</v>
      </c>
      <c r="C11" s="4" t="s">
        <v>792</v>
      </c>
      <c r="D11" s="4" t="s">
        <v>793</v>
      </c>
      <c r="E11" s="4" t="str">
        <f>CONCATENATE(YEAR,":",MONTH,":",WEEK,":",WEEKDAY,":",$A11)</f>
        <v>2016:2:2:7:TAIDONG_2_S</v>
      </c>
      <c r="F11" s="4">
        <f>MATCH($E11,REPORT_DATA_BY_COMP!$A:$A,0)</f>
        <v>436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1</v>
      </c>
      <c r="H12" s="12">
        <f>SUM(H10:H11)</f>
        <v>0</v>
      </c>
      <c r="I12" s="12">
        <f>SUM(I10:I11)</f>
        <v>6</v>
      </c>
      <c r="J12" s="12">
        <f>SUM(J10:J11)</f>
        <v>9</v>
      </c>
      <c r="K12" s="12">
        <f>SUM(K10:K11)</f>
        <v>1</v>
      </c>
      <c r="L12" s="12">
        <f>SUM(L10:L11)</f>
        <v>0</v>
      </c>
      <c r="M12" s="12">
        <f>SUM(M10:M11)</f>
        <v>0</v>
      </c>
      <c r="N12" s="12">
        <f>SUM(N10:N11)</f>
        <v>16</v>
      </c>
      <c r="O12" s="12">
        <f>SUM(O10:O11)</f>
        <v>2</v>
      </c>
      <c r="P12" s="12">
        <f>SUM(P10:P11)</f>
        <v>9</v>
      </c>
      <c r="Q12" s="12">
        <f>SUM(Q10:Q11)</f>
        <v>20</v>
      </c>
      <c r="R12" s="12">
        <f>SUM(R10:R11)</f>
        <v>8</v>
      </c>
      <c r="S12" s="12">
        <f>SUM(S10:S11)</f>
        <v>3</v>
      </c>
      <c r="T12" s="12">
        <f>SUM(T10:T11)</f>
        <v>6</v>
      </c>
      <c r="U12" s="12">
        <f>SUM(U10:U11)</f>
        <v>2</v>
      </c>
      <c r="V12" s="12">
        <f>SUM(V10:V11)</f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2016:2:1:7:TAIDONG_2</v>
      </c>
      <c r="F15" s="14">
        <f>MATCH($E15,REPORT_DATA_BY_DISTRICT!$A:$A, 0)</f>
        <v>105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7</v>
      </c>
      <c r="J15" s="11">
        <f>IFERROR(INDEX(REPORT_DATA_BY_DISTRICT!$A:$AH,$F15,MATCH(J$8,REPORT_DATA_BY_DISTRICT!$A$1:$AH$1,0)), "")</f>
        <v>7</v>
      </c>
      <c r="K15" s="11">
        <f>IFERROR(INDEX(REPORT_DATA_BY_DISTRICT!$A:$AH,$F15,MATCH(K$8,REPORT_DATA_BY_DISTRICT!$A$1:$AH$1,0)), "")</f>
        <v>1</v>
      </c>
      <c r="L15" s="11">
        <f>IFERROR(INDEX(REPORT_DATA_BY_DISTRICT!$A:$AH,$F15,MATCH(L$8,REPORT_DATA_BY_DISTRICT!$A$1:$AH$1,0)), "")</f>
        <v>1</v>
      </c>
      <c r="M15" s="11">
        <f>IFERROR(INDEX(REPORT_DATA_BY_DISTRICT!$A:$AH,$F15,MATCH(M$8,REPORT_DATA_BY_DISTRICT!$A$1:$AH$1,0)), "")</f>
        <v>1</v>
      </c>
      <c r="N15" s="11">
        <f>IFERROR(INDEX(REPORT_DATA_BY_DISTRICT!$A:$AH,$F15,MATCH(N$8,REPORT_DATA_BY_DISTRICT!$A$1:$AH$1,0)), "")</f>
        <v>14</v>
      </c>
      <c r="O15" s="11">
        <f>IFERROR(INDEX(REPORT_DATA_BY_DISTRICT!$A:$AH,$F15,MATCH(O$8,REPORT_DATA_BY_DISTRICT!$A$1:$AH$1,0)), "")</f>
        <v>3</v>
      </c>
      <c r="P15" s="11">
        <f>IFERROR(INDEX(REPORT_DATA_BY_DISTRICT!$A:$AH,$F15,MATCH(P$8,REPORT_DATA_BY_DISTRICT!$A$1:$AH$1,0)), "")</f>
        <v>14</v>
      </c>
      <c r="Q15" s="11">
        <f>IFERROR(INDEX(REPORT_DATA_BY_DISTRICT!$A:$AH,$F15,MATCH(Q$8,REPORT_DATA_BY_DISTRICT!$A$1:$AH$1,0)), "")</f>
        <v>14</v>
      </c>
      <c r="R15" s="11">
        <f>IFERROR(INDEX(REPORT_DATA_BY_DISTRICT!$A:$AH,$F15,MATCH(R$8,REPORT_DATA_BY_DISTRICT!$A$1:$AH$1,0)), "")</f>
        <v>6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4</v>
      </c>
      <c r="U15" s="11">
        <f>IFERROR(INDEX(REPORT_DATA_BY_DISTRICT!$A:$AH,$F15,MATCH(U$8,REPORT_DATA_BY_DISTRICT!$A$1:$AH$1,0)), "")</f>
        <v>1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2016:2:2:7:TAIDONG_2</v>
      </c>
      <c r="F16" s="14">
        <f>MATCH($E16,REPORT_DATA_BY_DISTRICT!$A:$A, 0)</f>
        <v>135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9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9</v>
      </c>
      <c r="Q16" s="11">
        <f>IFERROR(INDEX(REPORT_DATA_BY_DISTRICT!$A:$AH,$F16,MATCH(Q$8,REPORT_DATA_BY_DISTRICT!$A$1:$AH$1,0)), "")</f>
        <v>20</v>
      </c>
      <c r="R16" s="11">
        <f>IFERROR(INDEX(REPORT_DATA_BY_DISTRICT!$A:$AH,$F16,MATCH(R$8,REPORT_DATA_BY_DISTRICT!$A$1:$AH$1,0)), "")</f>
        <v>8</v>
      </c>
      <c r="S16" s="11">
        <f>IFERROR(INDEX(REPORT_DATA_BY_DISTRICT!$A:$AH,$F16,MATCH(S$8,REPORT_DATA_BY_DISTRICT!$A$1:$AH$1,0)), "")</f>
        <v>3</v>
      </c>
      <c r="T16" s="11">
        <f>IFERROR(INDEX(REPORT_DATA_BY_DISTRICT!$A:$AH,$F16,MATCH(T$8,REPORT_DATA_BY_DISTRICT!$A$1:$AH$1,0)), "")</f>
        <v>6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2016:2:3:7:TAIDONG_2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2016:2:4:7:TAIDONG_2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2016:2:5:7:TAIDONG_2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1</v>
      </c>
      <c r="H20" s="19">
        <f t="shared" ref="H20:V20" si="0">SUM(H15:H19)</f>
        <v>0</v>
      </c>
      <c r="I20" s="19">
        <f t="shared" si="0"/>
        <v>13</v>
      </c>
      <c r="J20" s="19">
        <f>SUM(J15:J19)</f>
        <v>16</v>
      </c>
      <c r="K20" s="19">
        <f t="shared" si="0"/>
        <v>2</v>
      </c>
      <c r="L20" s="19">
        <f t="shared" si="0"/>
        <v>1</v>
      </c>
      <c r="M20" s="19">
        <f t="shared" si="0"/>
        <v>1</v>
      </c>
      <c r="N20" s="19">
        <f t="shared" si="0"/>
        <v>30</v>
      </c>
      <c r="O20" s="19">
        <f t="shared" si="0"/>
        <v>5</v>
      </c>
      <c r="P20" s="19">
        <f t="shared" si="0"/>
        <v>23</v>
      </c>
      <c r="Q20" s="19">
        <f t="shared" si="0"/>
        <v>34</v>
      </c>
      <c r="R20" s="19">
        <f t="shared" si="0"/>
        <v>14</v>
      </c>
      <c r="S20" s="19">
        <f t="shared" si="0"/>
        <v>3</v>
      </c>
      <c r="T20" s="19">
        <f t="shared" si="0"/>
        <v>10</v>
      </c>
      <c r="U20" s="19">
        <f t="shared" si="0"/>
        <v>3</v>
      </c>
      <c r="V20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519" priority="31" operator="lessThan">
      <formula>0.5</formula>
    </cfRule>
    <cfRule type="cellIs" dxfId="1518" priority="32" operator="greaterThan">
      <formula>0.5</formula>
    </cfRule>
  </conditionalFormatting>
  <conditionalFormatting sqref="N10:N11">
    <cfRule type="cellIs" dxfId="1517" priority="29" operator="lessThan">
      <formula>4.5</formula>
    </cfRule>
    <cfRule type="cellIs" dxfId="1516" priority="30" operator="greaterThan">
      <formula>5.5</formula>
    </cfRule>
  </conditionalFormatting>
  <conditionalFormatting sqref="O10:O11">
    <cfRule type="cellIs" dxfId="1515" priority="27" operator="lessThan">
      <formula>1.5</formula>
    </cfRule>
    <cfRule type="cellIs" dxfId="1514" priority="28" operator="greaterThan">
      <formula>2.5</formula>
    </cfRule>
  </conditionalFormatting>
  <conditionalFormatting sqref="P10:P11">
    <cfRule type="cellIs" dxfId="1513" priority="25" operator="lessThan">
      <formula>4.5</formula>
    </cfRule>
    <cfRule type="cellIs" dxfId="1512" priority="26" operator="greaterThan">
      <formula>7.5</formula>
    </cfRule>
  </conditionalFormatting>
  <conditionalFormatting sqref="R10:S11">
    <cfRule type="cellIs" dxfId="1511" priority="23" operator="lessThan">
      <formula>2.5</formula>
    </cfRule>
    <cfRule type="cellIs" dxfId="1510" priority="24" operator="greaterThan">
      <formula>4.5</formula>
    </cfRule>
  </conditionalFormatting>
  <conditionalFormatting sqref="T10:T11">
    <cfRule type="cellIs" dxfId="1509" priority="21" operator="lessThan">
      <formula>2.5</formula>
    </cfRule>
    <cfRule type="cellIs" dxfId="1508" priority="22" operator="greaterThan">
      <formula>4.5</formula>
    </cfRule>
  </conditionalFormatting>
  <conditionalFormatting sqref="U10:U11">
    <cfRule type="cellIs" dxfId="1507" priority="20" operator="greaterThan">
      <formula>1.5</formula>
    </cfRule>
  </conditionalFormatting>
  <conditionalFormatting sqref="L10:V11">
    <cfRule type="expression" dxfId="1506" priority="17">
      <formula>L10=""</formula>
    </cfRule>
  </conditionalFormatting>
  <conditionalFormatting sqref="S10:S11">
    <cfRule type="cellIs" dxfId="1505" priority="18" operator="greaterThan">
      <formula>0.5</formula>
    </cfRule>
    <cfRule type="cellIs" dxfId="1504" priority="19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G13" sqref="G13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1690</v>
      </c>
      <c r="B1" s="46" t="s">
        <v>1689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1416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781</v>
      </c>
      <c r="B10" s="23" t="s">
        <v>782</v>
      </c>
      <c r="C10" s="4" t="s">
        <v>794</v>
      </c>
      <c r="D10" s="4" t="s">
        <v>795</v>
      </c>
      <c r="E10" s="4" t="str">
        <f>CONCATENATE(YEAR,":",MONTH,":",WEEK,":",WEEKDAY,":",$A10)</f>
        <v>2016:2:2:7:TAIDONG_1_E</v>
      </c>
      <c r="F10" s="4">
        <f>MATCH($E10,REPORT_DATA_BY_COMP!$A:$A,0)</f>
        <v>433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783</v>
      </c>
      <c r="B11" s="23" t="s">
        <v>784</v>
      </c>
      <c r="C11" s="4" t="s">
        <v>796</v>
      </c>
      <c r="D11" s="4" t="s">
        <v>797</v>
      </c>
      <c r="E11" s="4" t="str">
        <f>CONCATENATE(YEAR,":",MONTH,":",WEEK,":",WEEKDAY,":",$A11)</f>
        <v>2016:2:2:7:TAIDONG_3_E</v>
      </c>
      <c r="F11" s="4">
        <f>MATCH($E11,REPORT_DATA_BY_COMP!$A:$A,0)</f>
        <v>437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2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4</v>
      </c>
      <c r="V11" s="11">
        <f>IFERROR(INDEX(REPORT_DATA_BY_COMP!$A:$AH,$F11,MATCH(V$8,REPORT_DATA_BY_COMP!$A$1:$AH$1,0)), "")</f>
        <v>0</v>
      </c>
    </row>
    <row r="12" spans="1:22">
      <c r="A12" s="22" t="s">
        <v>785</v>
      </c>
      <c r="B12" s="23" t="s">
        <v>786</v>
      </c>
      <c r="C12" s="4" t="s">
        <v>798</v>
      </c>
      <c r="D12" s="4" t="s">
        <v>799</v>
      </c>
      <c r="E12" s="4" t="str">
        <f>CONCATENATE(YEAR,":",MONTH,":",WEEK,":",WEEKDAY,":",$A12)</f>
        <v>2016:2:2:7:TAIDONG_1_S</v>
      </c>
      <c r="F12" s="4">
        <f>MATCH($E12,REPORT_DATA_BY_COMP!$A:$A,0)</f>
        <v>434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1</v>
      </c>
      <c r="H13" s="12">
        <f>SUM(H10:H12)</f>
        <v>2</v>
      </c>
      <c r="I13" s="12">
        <f>SUM(I10:I12)</f>
        <v>3</v>
      </c>
      <c r="J13" s="12">
        <f>SUM(J10:J12)</f>
        <v>4</v>
      </c>
      <c r="K13" s="12">
        <f>SUM(K10:K12)</f>
        <v>1</v>
      </c>
      <c r="L13" s="12">
        <f>SUM(L10:L12)</f>
        <v>0</v>
      </c>
      <c r="M13" s="12">
        <f>SUM(M10:M12)</f>
        <v>0</v>
      </c>
      <c r="N13" s="12">
        <f>SUM(N10:N12)</f>
        <v>14</v>
      </c>
      <c r="O13" s="12">
        <f>SUM(O10:O12)</f>
        <v>6</v>
      </c>
      <c r="P13" s="12">
        <f>SUM(P10:P12)</f>
        <v>13</v>
      </c>
      <c r="Q13" s="12">
        <f>SUM(Q10:Q12)</f>
        <v>22</v>
      </c>
      <c r="R13" s="12">
        <f>SUM(R10:R12)</f>
        <v>11</v>
      </c>
      <c r="S13" s="12">
        <f>SUM(S10:S12)</f>
        <v>1</v>
      </c>
      <c r="T13" s="12">
        <f>SUM(T10:T12)</f>
        <v>9</v>
      </c>
      <c r="U13" s="12">
        <f>SUM(U10:U12)</f>
        <v>7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2016:2:1:7:TAIDONG_1_3</v>
      </c>
      <c r="F16" s="14">
        <f>MATCH($E16,REPORT_DATA_BY_DISTRICT!$A:$A, 0)</f>
        <v>104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2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7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15</v>
      </c>
      <c r="Q16" s="11">
        <f>IFERROR(INDEX(REPORT_DATA_BY_DISTRICT!$A:$AH,$F16,MATCH(Q$8,REPORT_DATA_BY_DISTRICT!$A$1:$AH$1,0)), "")</f>
        <v>33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11</v>
      </c>
      <c r="U16" s="11">
        <f>IFERROR(INDEX(REPORT_DATA_BY_DISTRICT!$A:$AH,$F16,MATCH(U$8,REPORT_DATA_BY_DISTRICT!$A$1:$AH$1,0)), "")</f>
        <v>1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2016:2:2:7:TAIDONG_1_3</v>
      </c>
      <c r="F17" s="14">
        <f>MATCH($E17,REPORT_DATA_BY_DISTRICT!$A:$A, 0)</f>
        <v>134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14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13</v>
      </c>
      <c r="Q17" s="11">
        <f>IFERROR(INDEX(REPORT_DATA_BY_DISTRICT!$A:$AH,$F17,MATCH(Q$8,REPORT_DATA_BY_DISTRICT!$A$1:$AH$1,0)), "")</f>
        <v>22</v>
      </c>
      <c r="R17" s="11">
        <f>IFERROR(INDEX(REPORT_DATA_BY_DISTRICT!$A:$AH,$F17,MATCH(R$8,REPORT_DATA_BY_DISTRICT!$A$1:$AH$1,0)), "")</f>
        <v>11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7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2016:2:3:7:TAIDONG_1_3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2016:2:4:7:TAIDONG_1_3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2016:2:5:7:TAIDONG_1_3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1</v>
      </c>
      <c r="H21" s="19">
        <f t="shared" ref="H21:V21" si="0">SUM(H16:H20)</f>
        <v>4</v>
      </c>
      <c r="I21" s="19">
        <f t="shared" si="0"/>
        <v>7</v>
      </c>
      <c r="J21" s="19">
        <f>SUM(J16:J20)</f>
        <v>11</v>
      </c>
      <c r="K21" s="19">
        <f t="shared" si="0"/>
        <v>1</v>
      </c>
      <c r="L21" s="19">
        <f t="shared" si="0"/>
        <v>0</v>
      </c>
      <c r="M21" s="19">
        <f t="shared" si="0"/>
        <v>0</v>
      </c>
      <c r="N21" s="19">
        <f t="shared" si="0"/>
        <v>30</v>
      </c>
      <c r="O21" s="19">
        <f t="shared" si="0"/>
        <v>8</v>
      </c>
      <c r="P21" s="19">
        <f t="shared" si="0"/>
        <v>28</v>
      </c>
      <c r="Q21" s="19">
        <f t="shared" si="0"/>
        <v>55</v>
      </c>
      <c r="R21" s="19">
        <f t="shared" si="0"/>
        <v>16</v>
      </c>
      <c r="S21" s="19">
        <f t="shared" si="0"/>
        <v>1</v>
      </c>
      <c r="T21" s="19">
        <f t="shared" si="0"/>
        <v>20</v>
      </c>
      <c r="U21" s="19">
        <f t="shared" si="0"/>
        <v>8</v>
      </c>
      <c r="V21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 L12:M12">
    <cfRule type="cellIs" dxfId="1503" priority="31" operator="lessThan">
      <formula>0.5</formula>
    </cfRule>
    <cfRule type="cellIs" dxfId="1502" priority="32" operator="greaterThan">
      <formula>0.5</formula>
    </cfRule>
  </conditionalFormatting>
  <conditionalFormatting sqref="N10 N12">
    <cfRule type="cellIs" dxfId="1501" priority="29" operator="lessThan">
      <formula>4.5</formula>
    </cfRule>
    <cfRule type="cellIs" dxfId="1500" priority="30" operator="greaterThan">
      <formula>5.5</formula>
    </cfRule>
  </conditionalFormatting>
  <conditionalFormatting sqref="O10 O12">
    <cfRule type="cellIs" dxfId="1499" priority="27" operator="lessThan">
      <formula>1.5</formula>
    </cfRule>
    <cfRule type="cellIs" dxfId="1498" priority="28" operator="greaterThan">
      <formula>2.5</formula>
    </cfRule>
  </conditionalFormatting>
  <conditionalFormatting sqref="P10 P12">
    <cfRule type="cellIs" dxfId="1497" priority="25" operator="lessThan">
      <formula>4.5</formula>
    </cfRule>
    <cfRule type="cellIs" dxfId="1496" priority="26" operator="greaterThan">
      <formula>7.5</formula>
    </cfRule>
  </conditionalFormatting>
  <conditionalFormatting sqref="R10:S10 R12:S12">
    <cfRule type="cellIs" dxfId="1495" priority="23" operator="lessThan">
      <formula>2.5</formula>
    </cfRule>
    <cfRule type="cellIs" dxfId="1494" priority="24" operator="greaterThan">
      <formula>4.5</formula>
    </cfRule>
  </conditionalFormatting>
  <conditionalFormatting sqref="T10 T12">
    <cfRule type="cellIs" dxfId="1493" priority="21" operator="lessThan">
      <formula>2.5</formula>
    </cfRule>
    <cfRule type="cellIs" dxfId="1492" priority="22" operator="greaterThan">
      <formula>4.5</formula>
    </cfRule>
  </conditionalFormatting>
  <conditionalFormatting sqref="U10 U12">
    <cfRule type="cellIs" dxfId="1491" priority="20" operator="greaterThan">
      <formula>1.5</formula>
    </cfRule>
  </conditionalFormatting>
  <conditionalFormatting sqref="L10:V10 L12:V12">
    <cfRule type="expression" dxfId="1490" priority="17">
      <formula>L10=""</formula>
    </cfRule>
  </conditionalFormatting>
  <conditionalFormatting sqref="S10 S12">
    <cfRule type="cellIs" dxfId="1489" priority="18" operator="greaterThan">
      <formula>0.5</formula>
    </cfRule>
    <cfRule type="cellIs" dxfId="1488" priority="19" operator="lessThan">
      <formula>0.5</formula>
    </cfRule>
  </conditionalFormatting>
  <conditionalFormatting sqref="L11:M11">
    <cfRule type="cellIs" dxfId="1487" priority="15" operator="lessThan">
      <formula>0.5</formula>
    </cfRule>
    <cfRule type="cellIs" dxfId="1486" priority="16" operator="greaterThan">
      <formula>0.5</formula>
    </cfRule>
  </conditionalFormatting>
  <conditionalFormatting sqref="N11">
    <cfRule type="cellIs" dxfId="1485" priority="13" operator="lessThan">
      <formula>4.5</formula>
    </cfRule>
    <cfRule type="cellIs" dxfId="1484" priority="14" operator="greaterThan">
      <formula>5.5</formula>
    </cfRule>
  </conditionalFormatting>
  <conditionalFormatting sqref="O11">
    <cfRule type="cellIs" dxfId="1483" priority="11" operator="lessThan">
      <formula>1.5</formula>
    </cfRule>
    <cfRule type="cellIs" dxfId="1482" priority="12" operator="greaterThan">
      <formula>2.5</formula>
    </cfRule>
  </conditionalFormatting>
  <conditionalFormatting sqref="P11">
    <cfRule type="cellIs" dxfId="1481" priority="9" operator="lessThan">
      <formula>4.5</formula>
    </cfRule>
    <cfRule type="cellIs" dxfId="1480" priority="10" operator="greaterThan">
      <formula>7.5</formula>
    </cfRule>
  </conditionalFormatting>
  <conditionalFormatting sqref="R11:S11">
    <cfRule type="cellIs" dxfId="1479" priority="7" operator="lessThan">
      <formula>2.5</formula>
    </cfRule>
    <cfRule type="cellIs" dxfId="1478" priority="8" operator="greaterThan">
      <formula>4.5</formula>
    </cfRule>
  </conditionalFormatting>
  <conditionalFormatting sqref="T11">
    <cfRule type="cellIs" dxfId="1477" priority="5" operator="lessThan">
      <formula>2.5</formula>
    </cfRule>
    <cfRule type="cellIs" dxfId="1476" priority="6" operator="greaterThan">
      <formula>4.5</formula>
    </cfRule>
  </conditionalFormatting>
  <conditionalFormatting sqref="U11">
    <cfRule type="cellIs" dxfId="1475" priority="4" operator="greaterThan">
      <formula>1.5</formula>
    </cfRule>
  </conditionalFormatting>
  <conditionalFormatting sqref="L11:V11">
    <cfRule type="expression" dxfId="1474" priority="1">
      <formula>L11=""</formula>
    </cfRule>
  </conditionalFormatting>
  <conditionalFormatting sqref="S11">
    <cfRule type="cellIs" dxfId="1473" priority="2" operator="greaterThan">
      <formula>0.5</formula>
    </cfRule>
    <cfRule type="cellIs" dxfId="1472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zoomScaleSheetLayoutView="115" workbookViewId="0">
      <selection activeCell="G12" sqref="G12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1692</v>
      </c>
      <c r="B1" s="46" t="s">
        <v>1691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1416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$L$20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787</v>
      </c>
      <c r="B10" s="23" t="s">
        <v>788</v>
      </c>
      <c r="C10" s="4" t="s">
        <v>800</v>
      </c>
      <c r="D10" s="4" t="s">
        <v>801</v>
      </c>
      <c r="E10" s="4" t="str">
        <f>CONCATENATE(YEAR,":",MONTH,":",WEEK,":",WEEKDAY,":",$A10)</f>
        <v>2016:2:2:7:YULI_E</v>
      </c>
      <c r="F10" s="4">
        <f>MATCH($E10,REPORT_DATA_BY_COMP!$A:$A,0)</f>
        <v>473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789</v>
      </c>
      <c r="B11" s="23" t="s">
        <v>790</v>
      </c>
      <c r="C11" s="4" t="s">
        <v>802</v>
      </c>
      <c r="D11" s="4" t="s">
        <v>803</v>
      </c>
      <c r="E11" s="4" t="str">
        <f>CONCATENATE(YEAR,":",MONTH,":",WEEK,":",WEEKDAY,":",$A11)</f>
        <v>2016:2:2:7:YULI_S</v>
      </c>
      <c r="F11" s="4">
        <f>MATCH($E11,REPORT_DATA_BY_COMP!$A:$A,0)</f>
        <v>474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4</v>
      </c>
      <c r="J12" s="12">
        <f>SUM(J10:J11)</f>
        <v>5</v>
      </c>
      <c r="K12" s="12">
        <f>SUM(K10:K11)</f>
        <v>0</v>
      </c>
      <c r="L12" s="12">
        <f>SUM(L10:L11)</f>
        <v>0</v>
      </c>
      <c r="M12" s="12">
        <f>SUM(M10:M11)</f>
        <v>0</v>
      </c>
      <c r="N12" s="12">
        <f>SUM(N10:N11)</f>
        <v>10</v>
      </c>
      <c r="O12" s="12">
        <f>SUM(O10:O11)</f>
        <v>1</v>
      </c>
      <c r="P12" s="12">
        <f>SUM(P10:P11)</f>
        <v>4</v>
      </c>
      <c r="Q12" s="12">
        <f>SUM(Q10:Q11)</f>
        <v>23</v>
      </c>
      <c r="R12" s="12">
        <f>SUM(R10:R11)</f>
        <v>13</v>
      </c>
      <c r="S12" s="12">
        <f>SUM(S10:S11)</f>
        <v>0</v>
      </c>
      <c r="T12" s="12">
        <f>SUM(T10:T11)</f>
        <v>9</v>
      </c>
      <c r="U12" s="12">
        <f>SUM(U10:U11)</f>
        <v>3</v>
      </c>
      <c r="V12" s="12">
        <f>SUM(V10:V11)</f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2016:2:1:7:YULI</v>
      </c>
      <c r="F15" s="14">
        <f>MATCH($E15,REPORT_DATA_BY_DISTRICT!$A:$A, 0)</f>
        <v>117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4</v>
      </c>
      <c r="J15" s="11">
        <f>IFERROR(INDEX(REPORT_DATA_BY_DISTRICT!$A:$AH,$F15,MATCH(J$8,REPORT_DATA_BY_DISTRICT!$A$1:$AH$1,0)), "")</f>
        <v>5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10</v>
      </c>
      <c r="O15" s="11">
        <f>IFERROR(INDEX(REPORT_DATA_BY_DISTRICT!$A:$AH,$F15,MATCH(O$8,REPORT_DATA_BY_DISTRICT!$A$1:$AH$1,0)), "")</f>
        <v>1</v>
      </c>
      <c r="P15" s="11">
        <f>IFERROR(INDEX(REPORT_DATA_BY_DISTRICT!$A:$AH,$F15,MATCH(P$8,REPORT_DATA_BY_DISTRICT!$A$1:$AH$1,0)), "")</f>
        <v>4</v>
      </c>
      <c r="Q15" s="11">
        <f>IFERROR(INDEX(REPORT_DATA_BY_DISTRICT!$A:$AH,$F15,MATCH(Q$8,REPORT_DATA_BY_DISTRICT!$A$1:$AH$1,0)), "")</f>
        <v>34</v>
      </c>
      <c r="R15" s="11">
        <f>IFERROR(INDEX(REPORT_DATA_BY_DISTRICT!$A:$AH,$F15,MATCH(R$8,REPORT_DATA_BY_DISTRICT!$A$1:$AH$1,0)), "")</f>
        <v>10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4</v>
      </c>
      <c r="U15" s="11">
        <f>IFERROR(INDEX(REPORT_DATA_BY_DISTRICT!$A:$AH,$F15,MATCH(U$8,REPORT_DATA_BY_DISTRICT!$A$1:$AH$1,0)), "")</f>
        <v>3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2016:2:2:7:YULI</v>
      </c>
      <c r="F16" s="14">
        <f>MATCH($E16,REPORT_DATA_BY_DISTRICT!$A:$A, 0)</f>
        <v>147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5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10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4</v>
      </c>
      <c r="Q16" s="11">
        <f>IFERROR(INDEX(REPORT_DATA_BY_DISTRICT!$A:$AH,$F16,MATCH(Q$8,REPORT_DATA_BY_DISTRICT!$A$1:$AH$1,0)), "")</f>
        <v>23</v>
      </c>
      <c r="R16" s="11">
        <f>IFERROR(INDEX(REPORT_DATA_BY_DISTRICT!$A:$AH,$F16,MATCH(R$8,REPORT_DATA_BY_DISTRICT!$A$1:$AH$1,0)), "")</f>
        <v>13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9</v>
      </c>
      <c r="U16" s="11">
        <f>IFERROR(INDEX(REPORT_DATA_BY_DISTRICT!$A:$AH,$F16,MATCH(U$8,REPORT_DATA_BY_DISTRICT!$A$1:$AH$1,0)), "")</f>
        <v>3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2016:2:3:7:YULI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2016:2:4:7:YULI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2016:2:5:7:YULI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0">SUM(H15:H19)</f>
        <v>0</v>
      </c>
      <c r="I20" s="19">
        <f t="shared" si="0"/>
        <v>8</v>
      </c>
      <c r="J20" s="19">
        <f>SUM(J15:J19)</f>
        <v>10</v>
      </c>
      <c r="K20" s="19">
        <f t="shared" si="0"/>
        <v>0</v>
      </c>
      <c r="L20" s="19">
        <f t="shared" si="0"/>
        <v>0</v>
      </c>
      <c r="M20" s="19">
        <f t="shared" si="0"/>
        <v>0</v>
      </c>
      <c r="N20" s="19">
        <f t="shared" si="0"/>
        <v>20</v>
      </c>
      <c r="O20" s="19">
        <f t="shared" si="0"/>
        <v>2</v>
      </c>
      <c r="P20" s="19">
        <f t="shared" si="0"/>
        <v>8</v>
      </c>
      <c r="Q20" s="19">
        <f t="shared" si="0"/>
        <v>57</v>
      </c>
      <c r="R20" s="19">
        <f t="shared" si="0"/>
        <v>23</v>
      </c>
      <c r="S20" s="19">
        <f t="shared" si="0"/>
        <v>0</v>
      </c>
      <c r="T20" s="19">
        <f t="shared" si="0"/>
        <v>13</v>
      </c>
      <c r="U20" s="19">
        <f t="shared" si="0"/>
        <v>6</v>
      </c>
      <c r="V20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1471" priority="31" operator="lessThan">
      <formula>0.5</formula>
    </cfRule>
    <cfRule type="cellIs" dxfId="1470" priority="32" operator="greaterThan">
      <formula>0.5</formula>
    </cfRule>
  </conditionalFormatting>
  <conditionalFormatting sqref="N10">
    <cfRule type="cellIs" dxfId="1469" priority="29" operator="lessThan">
      <formula>4.5</formula>
    </cfRule>
    <cfRule type="cellIs" dxfId="1468" priority="30" operator="greaterThan">
      <formula>5.5</formula>
    </cfRule>
  </conditionalFormatting>
  <conditionalFormatting sqref="O10">
    <cfRule type="cellIs" dxfId="1467" priority="27" operator="lessThan">
      <formula>1.5</formula>
    </cfRule>
    <cfRule type="cellIs" dxfId="1466" priority="28" operator="greaterThan">
      <formula>2.5</formula>
    </cfRule>
  </conditionalFormatting>
  <conditionalFormatting sqref="P10">
    <cfRule type="cellIs" dxfId="1465" priority="25" operator="lessThan">
      <formula>4.5</formula>
    </cfRule>
    <cfRule type="cellIs" dxfId="1464" priority="26" operator="greaterThan">
      <formula>7.5</formula>
    </cfRule>
  </conditionalFormatting>
  <conditionalFormatting sqref="R10:S10">
    <cfRule type="cellIs" dxfId="1463" priority="23" operator="lessThan">
      <formula>2.5</formula>
    </cfRule>
    <cfRule type="cellIs" dxfId="1462" priority="24" operator="greaterThan">
      <formula>4.5</formula>
    </cfRule>
  </conditionalFormatting>
  <conditionalFormatting sqref="T10">
    <cfRule type="cellIs" dxfId="1461" priority="21" operator="lessThan">
      <formula>2.5</formula>
    </cfRule>
    <cfRule type="cellIs" dxfId="1460" priority="22" operator="greaterThan">
      <formula>4.5</formula>
    </cfRule>
  </conditionalFormatting>
  <conditionalFormatting sqref="U10">
    <cfRule type="cellIs" dxfId="1459" priority="20" operator="greaterThan">
      <formula>1.5</formula>
    </cfRule>
  </conditionalFormatting>
  <conditionalFormatting sqref="L10:V10">
    <cfRule type="expression" dxfId="1458" priority="17">
      <formula>L10=""</formula>
    </cfRule>
  </conditionalFormatting>
  <conditionalFormatting sqref="S10">
    <cfRule type="cellIs" dxfId="1457" priority="18" operator="greaterThan">
      <formula>0.5</formula>
    </cfRule>
    <cfRule type="cellIs" dxfId="1456" priority="19" operator="lessThan">
      <formula>0.5</formula>
    </cfRule>
  </conditionalFormatting>
  <conditionalFormatting sqref="L11:M11">
    <cfRule type="cellIs" dxfId="1455" priority="15" operator="lessThan">
      <formula>0.5</formula>
    </cfRule>
    <cfRule type="cellIs" dxfId="1454" priority="16" operator="greaterThan">
      <formula>0.5</formula>
    </cfRule>
  </conditionalFormatting>
  <conditionalFormatting sqref="N11">
    <cfRule type="cellIs" dxfId="1453" priority="13" operator="lessThan">
      <formula>4.5</formula>
    </cfRule>
    <cfRule type="cellIs" dxfId="1452" priority="14" operator="greaterThan">
      <formula>5.5</formula>
    </cfRule>
  </conditionalFormatting>
  <conditionalFormatting sqref="O11">
    <cfRule type="cellIs" dxfId="1451" priority="11" operator="lessThan">
      <formula>1.5</formula>
    </cfRule>
    <cfRule type="cellIs" dxfId="1450" priority="12" operator="greaterThan">
      <formula>2.5</formula>
    </cfRule>
  </conditionalFormatting>
  <conditionalFormatting sqref="P11">
    <cfRule type="cellIs" dxfId="1449" priority="9" operator="lessThan">
      <formula>4.5</formula>
    </cfRule>
    <cfRule type="cellIs" dxfId="1448" priority="10" operator="greaterThan">
      <formula>7.5</formula>
    </cfRule>
  </conditionalFormatting>
  <conditionalFormatting sqref="R11:S11">
    <cfRule type="cellIs" dxfId="1447" priority="7" operator="lessThan">
      <formula>2.5</formula>
    </cfRule>
    <cfRule type="cellIs" dxfId="1446" priority="8" operator="greaterThan">
      <formula>4.5</formula>
    </cfRule>
  </conditionalFormatting>
  <conditionalFormatting sqref="T11">
    <cfRule type="cellIs" dxfId="1445" priority="5" operator="lessThan">
      <formula>2.5</formula>
    </cfRule>
    <cfRule type="cellIs" dxfId="1444" priority="6" operator="greaterThan">
      <formula>4.5</formula>
    </cfRule>
  </conditionalFormatting>
  <conditionalFormatting sqref="U11">
    <cfRule type="cellIs" dxfId="1443" priority="4" operator="greaterThan">
      <formula>1.5</formula>
    </cfRule>
  </conditionalFormatting>
  <conditionalFormatting sqref="L11:V11">
    <cfRule type="expression" dxfId="1442" priority="1">
      <formula>L11=""</formula>
    </cfRule>
  </conditionalFormatting>
  <conditionalFormatting sqref="S11">
    <cfRule type="cellIs" dxfId="1441" priority="2" operator="greaterThan">
      <formula>0.5</formula>
    </cfRule>
    <cfRule type="cellIs" dxfId="1440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G19" sqref="G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41</v>
      </c>
      <c r="B1" s="46" t="s">
        <v>806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1417</v>
      </c>
      <c r="C2" s="31" t="s">
        <v>1392</v>
      </c>
      <c r="D2" s="72">
        <v>59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10</v>
      </c>
      <c r="H4" s="65"/>
      <c r="I4" s="65"/>
      <c r="J4" s="66"/>
      <c r="K4" s="47">
        <f>ROUND($D$2/12,0)</f>
        <v>5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$L$27</f>
        <v>2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807</v>
      </c>
      <c r="B10" s="23" t="s">
        <v>808</v>
      </c>
      <c r="C10" s="4" t="s">
        <v>862</v>
      </c>
      <c r="D10" s="4" t="s">
        <v>863</v>
      </c>
      <c r="E10" s="4" t="str">
        <f>CONCATENATE(YEAR,":",MONTH,":",WEEK,":",DAY,":",$A10)</f>
        <v>2016:2:2:7:ZHUNAN_E</v>
      </c>
      <c r="F10" s="4">
        <f>MATCH($E10,[1]REPORT_DATA_BY_COMP!$A:$A,0)</f>
        <v>487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0</v>
      </c>
      <c r="I10" s="11">
        <f>IFERROR(INDEX([1]REPORT_DATA_BY_COMP!$A:$AH,$F10,MATCH(I$8,[1]REPORT_DATA_BY_COMP!$A$1:$AH$1,0)), "")</f>
        <v>1</v>
      </c>
      <c r="J10" s="11">
        <f>IFERROR(INDEX([1]REPORT_DATA_BY_COMP!$A:$AH,$F10,MATCH(J$8,[1]REPORT_DATA_BY_COMP!$A$1:$AH$1,0)), "")</f>
        <v>0</v>
      </c>
      <c r="K10" s="11">
        <f>IFERROR(INDEX([1]REPORT_DATA_BY_COMP!$A:$AH,$F10,MATCH(K$8,[1]REPORT_DATA_BY_COMP!$A$1:$AH$1,0)), "")</f>
        <v>0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2</v>
      </c>
      <c r="O10" s="11">
        <f>IFERROR(INDEX([1]REPORT_DATA_BY_COMP!$A:$AH,$F10,MATCH(O$8,[1]REPORT_DATA_BY_COMP!$A$1:$AH$1,0)), "")</f>
        <v>0</v>
      </c>
      <c r="P10" s="11">
        <f>IFERROR(INDEX([1]REPORT_DATA_BY_COMP!$A:$AH,$F10,MATCH(P$8,[1]REPORT_DATA_BY_COMP!$A$1:$AH$1,0)), "")</f>
        <v>6</v>
      </c>
      <c r="Q10" s="11">
        <f>IFERROR(INDEX([1]REPORT_DATA_BY_COMP!$A:$AH,$F10,MATCH(Q$8,[1]REPORT_DATA_BY_COMP!$A$1:$AH$1,0)), "")</f>
        <v>11</v>
      </c>
      <c r="R10" s="11">
        <f>IFERROR(INDEX([1]REPORT_DATA_BY_COMP!$A:$AH,$F10,MATCH(R$8,[1]REPORT_DATA_BY_COMP!$A$1:$AH$1,0)), "")</f>
        <v>3</v>
      </c>
      <c r="S10" s="11">
        <f>IFERROR(INDEX([1]REPORT_DATA_BY_COMP!$A:$AH,$F10,MATCH(S$8,[1]REPORT_DATA_BY_COMP!$A$1:$AH$1,0)), "")</f>
        <v>0</v>
      </c>
      <c r="T10" s="11">
        <f>IFERROR(INDEX([1]REPORT_DATA_BY_COMP!$A:$AH,$F10,MATCH(T$8,[1]REPORT_DATA_BY_COMP!$A$1:$AH$1,0)), "")</f>
        <v>5</v>
      </c>
      <c r="U10" s="11">
        <f>IFERROR(INDEX([1]REPORT_DATA_BY_COMP!$A:$AH,$F10,MATCH(U$8,[1]REPORT_DATA_BY_COMP!$A$1:$AH$1,0)), "")</f>
        <v>0</v>
      </c>
      <c r="V10" s="11">
        <f>IFERROR(INDEX([1]REPORT_DATA_BY_COMP!$A:$AH,$F10,MATCH(V$8,[1]REPORT_DATA_BY_COMP!$A$1:$AH$1,0)), "")</f>
        <v>0</v>
      </c>
    </row>
    <row r="11" spans="1:22">
      <c r="A11" s="22" t="s">
        <v>809</v>
      </c>
      <c r="B11" s="23" t="s">
        <v>810</v>
      </c>
      <c r="C11" s="4" t="s">
        <v>864</v>
      </c>
      <c r="D11" s="4" t="s">
        <v>865</v>
      </c>
      <c r="E11" s="4" t="str">
        <f>CONCATENATE(YEAR,":",MONTH,":",WEEK,":",DAY,":",$A11)</f>
        <v>2016:2:2:7:XIANGSHAN_A</v>
      </c>
      <c r="F11" s="4">
        <f>MATCH($E11,[1]REPORT_DATA_BY_COMP!$A:$A,0)</f>
        <v>455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0</v>
      </c>
      <c r="J11" s="11">
        <f>IFERROR(INDEX([1]REPORT_DATA_BY_COMP!$A:$AH,$F11,MATCH(J$8,[1]REPORT_DATA_BY_COMP!$A$1:$AH$1,0)), "")</f>
        <v>0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0</v>
      </c>
      <c r="O11" s="11">
        <f>IFERROR(INDEX([1]REPORT_DATA_BY_COMP!$A:$AH,$F11,MATCH(O$8,[1]REPORT_DATA_BY_COMP!$A$1:$AH$1,0)), "")</f>
        <v>0</v>
      </c>
      <c r="P11" s="11">
        <f>IFERROR(INDEX([1]REPORT_DATA_BY_COMP!$A:$AH,$F11,MATCH(P$8,[1]REPORT_DATA_BY_COMP!$A$1:$AH$1,0)), "")</f>
        <v>3</v>
      </c>
      <c r="Q11" s="11">
        <f>IFERROR(INDEX([1]REPORT_DATA_BY_COMP!$A:$AH,$F11,MATCH(Q$8,[1]REPORT_DATA_BY_COMP!$A$1:$AH$1,0)), "")</f>
        <v>6</v>
      </c>
      <c r="R11" s="11">
        <f>IFERROR(INDEX([1]REPORT_DATA_BY_COMP!$A:$AH,$F11,MATCH(R$8,[1]REPORT_DATA_BY_COMP!$A$1:$AH$1,0)), "")</f>
        <v>1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0</v>
      </c>
      <c r="U11" s="11">
        <f>IFERROR(INDEX([1]REPORT_DATA_BY_COMP!$A:$AH,$F11,MATCH(U$8,[1]REPORT_DATA_BY_COMP!$A$1:$AH$1,0)), "")</f>
        <v>0</v>
      </c>
      <c r="V11" s="11">
        <f>IFERROR(INDEX([1]REPORT_DATA_BY_COMP!$A:$AH,$F11,MATCH(V$8,[1]REPORT_DATA_BY_COMP!$A$1:$AH$1,0)), "")</f>
        <v>0</v>
      </c>
    </row>
    <row r="12" spans="1:22">
      <c r="A12" s="22" t="s">
        <v>811</v>
      </c>
      <c r="B12" s="23" t="s">
        <v>812</v>
      </c>
      <c r="C12" s="4" t="s">
        <v>866</v>
      </c>
      <c r="D12" s="4" t="s">
        <v>867</v>
      </c>
      <c r="E12" s="4" t="str">
        <f>CONCATENATE(YEAR,":",MONTH,":",WEEK,":",DAY,":",$A12)</f>
        <v>2016:2:2:7:XIANGSHAN_B</v>
      </c>
      <c r="F12" s="4">
        <f>MATCH($E12,[1]REPORT_DATA_BY_COMP!$A:$A,0)</f>
        <v>456</v>
      </c>
      <c r="G12" s="11">
        <f>IFERROR(INDEX([1]REPORT_DATA_BY_COMP!$A:$AH,$F12,MATCH(G$8,[1]REPORT_DATA_BY_COMP!$A$1:$AH$1,0)), "")</f>
        <v>0</v>
      </c>
      <c r="H12" s="11">
        <f>IFERROR(INDEX([1]REPORT_DATA_BY_COMP!$A:$AH,$F12,MATCH(H$8,[1]REPORT_DATA_BY_COMP!$A$1:$AH$1,0)), "")</f>
        <v>0</v>
      </c>
      <c r="I12" s="11">
        <f>IFERROR(INDEX([1]REPORT_DATA_BY_COMP!$A:$AH,$F12,MATCH(I$8,[1]REPORT_DATA_BY_COMP!$A$1:$AH$1,0)), "")</f>
        <v>1</v>
      </c>
      <c r="J12" s="11">
        <f>IFERROR(INDEX([1]REPORT_DATA_BY_COMP!$A:$AH,$F12,MATCH(J$8,[1]REPORT_DATA_BY_COMP!$A$1:$AH$1,0)), "")</f>
        <v>0</v>
      </c>
      <c r="K12" s="11">
        <f>IFERROR(INDEX([1]REPORT_DATA_BY_COMP!$A:$AH,$F12,MATCH(K$8,[1]REPORT_DATA_BY_COMP!$A$1:$AH$1,0)), "")</f>
        <v>0</v>
      </c>
      <c r="L12" s="11">
        <f>IFERROR(INDEX([1]REPORT_DATA_BY_COMP!$A:$AH,$F12,MATCH(L$8,[1]REPORT_DATA_BY_COMP!$A$1:$AH$1,0)), "")</f>
        <v>0</v>
      </c>
      <c r="M12" s="11">
        <f>IFERROR(INDEX([1]REPORT_DATA_BY_COMP!$A:$AH,$F12,MATCH(M$8,[1]REPORT_DATA_BY_COMP!$A$1:$AH$1,0)), "")</f>
        <v>0</v>
      </c>
      <c r="N12" s="11">
        <f>IFERROR(INDEX([1]REPORT_DATA_BY_COMP!$A:$AH,$F12,MATCH(N$8,[1]REPORT_DATA_BY_COMP!$A$1:$AH$1,0)), "")</f>
        <v>2</v>
      </c>
      <c r="O12" s="11">
        <f>IFERROR(INDEX([1]REPORT_DATA_BY_COMP!$A:$AH,$F12,MATCH(O$8,[1]REPORT_DATA_BY_COMP!$A$1:$AH$1,0)), "")</f>
        <v>1</v>
      </c>
      <c r="P12" s="11">
        <f>IFERROR(INDEX([1]REPORT_DATA_BY_COMP!$A:$AH,$F12,MATCH(P$8,[1]REPORT_DATA_BY_COMP!$A$1:$AH$1,0)), "")</f>
        <v>8</v>
      </c>
      <c r="Q12" s="11">
        <f>IFERROR(INDEX([1]REPORT_DATA_BY_COMP!$A:$AH,$F12,MATCH(Q$8,[1]REPORT_DATA_BY_COMP!$A$1:$AH$1,0)), "")</f>
        <v>19</v>
      </c>
      <c r="R12" s="11">
        <f>IFERROR(INDEX([1]REPORT_DATA_BY_COMP!$A:$AH,$F12,MATCH(R$8,[1]REPORT_DATA_BY_COMP!$A$1:$AH$1,0)), "")</f>
        <v>6</v>
      </c>
      <c r="S12" s="11">
        <f>IFERROR(INDEX([1]REPORT_DATA_BY_COMP!$A:$AH,$F12,MATCH(S$8,[1]REPORT_DATA_BY_COMP!$A$1:$AH$1,0)), "")</f>
        <v>0</v>
      </c>
      <c r="T12" s="11">
        <f>IFERROR(INDEX([1]REPORT_DATA_BY_COMP!$A:$AH,$F12,MATCH(T$8,[1]REPORT_DATA_BY_COMP!$A$1:$AH$1,0)), "")</f>
        <v>2</v>
      </c>
      <c r="U12" s="11">
        <f>IFERROR(INDEX([1]REPORT_DATA_BY_COMP!$A:$AH,$F12,MATCH(U$8,[1]REPORT_DATA_BY_COMP!$A$1:$AH$1,0)), "")</f>
        <v>1</v>
      </c>
      <c r="V12" s="11">
        <f>IFERROR(INDEX([1]REPORT_DATA_BY_COMP!$A:$AH,$F12,MATCH(V$8,[1]REPORT_DATA_BY_COMP!$A$1:$AH$1,0)), "")</f>
        <v>0</v>
      </c>
    </row>
    <row r="13" spans="1:22">
      <c r="A13" s="22" t="s">
        <v>813</v>
      </c>
      <c r="B13" s="23" t="s">
        <v>814</v>
      </c>
      <c r="C13" s="4" t="s">
        <v>868</v>
      </c>
      <c r="D13" s="4" t="s">
        <v>869</v>
      </c>
      <c r="E13" s="4" t="str">
        <f>CONCATENATE(YEAR,":",MONTH,":",WEEK,":",DAY,":",$A13)</f>
        <v>2016:2:2:7:ZHUNAN_S</v>
      </c>
      <c r="F13" s="4">
        <f>MATCH($E13,[1]REPORT_DATA_BY_COMP!$A:$A,0)</f>
        <v>488</v>
      </c>
      <c r="G13" s="11">
        <f>IFERROR(INDEX([1]REPORT_DATA_BY_COMP!$A:$AH,$F13,MATCH(G$8,[1]REPORT_DATA_BY_COMP!$A$1:$AH$1,0)), "")</f>
        <v>0</v>
      </c>
      <c r="H13" s="11">
        <f>IFERROR(INDEX([1]REPORT_DATA_BY_COMP!$A:$AH,$F13,MATCH(H$8,[1]REPORT_DATA_BY_COMP!$A$1:$AH$1,0)), "")</f>
        <v>1</v>
      </c>
      <c r="I13" s="11">
        <f>IFERROR(INDEX([1]REPORT_DATA_BY_COMP!$A:$AH,$F13,MATCH(I$8,[1]REPORT_DATA_BY_COMP!$A$1:$AH$1,0)), "")</f>
        <v>0</v>
      </c>
      <c r="J13" s="11">
        <f>IFERROR(INDEX([1]REPORT_DATA_BY_COMP!$A:$AH,$F13,MATCH(J$8,[1]REPORT_DATA_BY_COMP!$A$1:$AH$1,0)), "")</f>
        <v>0</v>
      </c>
      <c r="K13" s="11">
        <f>IFERROR(INDEX([1]REPORT_DATA_BY_COMP!$A:$AH,$F13,MATCH(K$8,[1]REPORT_DATA_BY_COMP!$A$1:$AH$1,0)), "")</f>
        <v>1</v>
      </c>
      <c r="L13" s="11">
        <f>IFERROR(INDEX([1]REPORT_DATA_BY_COMP!$A:$AH,$F13,MATCH(L$8,[1]REPORT_DATA_BY_COMP!$A$1:$AH$1,0)), "")</f>
        <v>1</v>
      </c>
      <c r="M13" s="11">
        <f>IFERROR(INDEX([1]REPORT_DATA_BY_COMP!$A:$AH,$F13,MATCH(M$8,[1]REPORT_DATA_BY_COMP!$A$1:$AH$1,0)), "")</f>
        <v>1</v>
      </c>
      <c r="N13" s="11">
        <f>IFERROR(INDEX([1]REPORT_DATA_BY_COMP!$A:$AH,$F13,MATCH(N$8,[1]REPORT_DATA_BY_COMP!$A$1:$AH$1,0)), "")</f>
        <v>1</v>
      </c>
      <c r="O13" s="11">
        <f>IFERROR(INDEX([1]REPORT_DATA_BY_COMP!$A:$AH,$F13,MATCH(O$8,[1]REPORT_DATA_BY_COMP!$A$1:$AH$1,0)), "")</f>
        <v>2</v>
      </c>
      <c r="P13" s="11">
        <f>IFERROR(INDEX([1]REPORT_DATA_BY_COMP!$A:$AH,$F13,MATCH(P$8,[1]REPORT_DATA_BY_COMP!$A$1:$AH$1,0)), "")</f>
        <v>8</v>
      </c>
      <c r="Q13" s="11">
        <f>IFERROR(INDEX([1]REPORT_DATA_BY_COMP!$A:$AH,$F13,MATCH(Q$8,[1]REPORT_DATA_BY_COMP!$A$1:$AH$1,0)), "")</f>
        <v>8</v>
      </c>
      <c r="R13" s="11">
        <f>IFERROR(INDEX([1]REPORT_DATA_BY_COMP!$A:$AH,$F13,MATCH(R$8,[1]REPORT_DATA_BY_COMP!$A$1:$AH$1,0)), "")</f>
        <v>3</v>
      </c>
      <c r="S13" s="11">
        <f>IFERROR(INDEX([1]REPORT_DATA_BY_COMP!$A:$AH,$F13,MATCH(S$8,[1]REPORT_DATA_BY_COMP!$A$1:$AH$1,0)), "")</f>
        <v>3</v>
      </c>
      <c r="T13" s="11">
        <f>IFERROR(INDEX([1]REPORT_DATA_BY_COMP!$A:$AH,$F13,MATCH(T$8,[1]REPORT_DATA_BY_COMP!$A$1:$AH$1,0)), "")</f>
        <v>5</v>
      </c>
      <c r="U13" s="11">
        <f>IFERROR(INDEX([1]REPORT_DATA_BY_COMP!$A:$AH,$F13,MATCH(U$8,[1]REPORT_DATA_BY_COMP!$A$1:$AH$1,0)), "")</f>
        <v>0</v>
      </c>
      <c r="V13" s="11">
        <f>IFERROR(INDEX([1]REPORT_DATA_BY_COMP!$A:$AH,$F13,MATCH(V$8,[1]REPORT_DATA_BY_COMP!$A$1:$AH$1,0)),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>SUM(H10:H13)</f>
        <v>1</v>
      </c>
      <c r="I14" s="12">
        <f>SUM(I10:I13)</f>
        <v>2</v>
      </c>
      <c r="J14" s="12">
        <f>SUM(J10:J13)</f>
        <v>0</v>
      </c>
      <c r="K14" s="12">
        <f>SUM(K10:K13)</f>
        <v>1</v>
      </c>
      <c r="L14" s="12">
        <f>SUM(L10:L13)</f>
        <v>1</v>
      </c>
      <c r="M14" s="12">
        <f>SUM(M10:M13)</f>
        <v>1</v>
      </c>
      <c r="N14" s="12">
        <f>SUM(N10:N13)</f>
        <v>5</v>
      </c>
      <c r="O14" s="12">
        <f>SUM(O10:O13)</f>
        <v>3</v>
      </c>
      <c r="P14" s="12">
        <f>SUM(P10:P13)</f>
        <v>25</v>
      </c>
      <c r="Q14" s="12">
        <f>SUM(Q10:Q13)</f>
        <v>44</v>
      </c>
      <c r="R14" s="12">
        <f>SUM(R10:R13)</f>
        <v>13</v>
      </c>
      <c r="S14" s="12">
        <f>SUM(S10:S13)</f>
        <v>3</v>
      </c>
      <c r="T14" s="12">
        <f>SUM(T10:T13)</f>
        <v>12</v>
      </c>
      <c r="U14" s="12">
        <f>SUM(U10:U13)</f>
        <v>1</v>
      </c>
      <c r="V14" s="12">
        <f>SUM(V10:V13)</f>
        <v>0</v>
      </c>
    </row>
    <row r="15" spans="1:22">
      <c r="B15" s="5" t="s">
        <v>1437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815</v>
      </c>
      <c r="B16" s="23" t="s">
        <v>816</v>
      </c>
      <c r="C16" s="4" t="s">
        <v>870</v>
      </c>
      <c r="D16" s="4" t="s">
        <v>871</v>
      </c>
      <c r="E16" s="4" t="str">
        <f>CONCATENATE(YEAR,":",MONTH,":",WEEK,":",DAY,":",$A16)</f>
        <v>2016:2:2:7:TOUFEN_E</v>
      </c>
      <c r="F16" s="4">
        <f>MATCH($E16,[1]REPORT_DATA_BY_COMP!$A:$A,0)</f>
        <v>447</v>
      </c>
      <c r="G16" s="11">
        <f>IFERROR(INDEX([1]REPORT_DATA_BY_COMP!$A:$AH,$F16,MATCH(G$8,[1]REPORT_DATA_BY_COMP!$A$1:$AH$1,0)), "")</f>
        <v>0</v>
      </c>
      <c r="H16" s="11">
        <f>IFERROR(INDEX([1]REPORT_DATA_BY_COMP!$A:$AH,$F16,MATCH(H$8,[1]REPORT_DATA_BY_COMP!$A$1:$AH$1,0)), "")</f>
        <v>0</v>
      </c>
      <c r="I16" s="11">
        <f>IFERROR(INDEX([1]REPORT_DATA_BY_COMP!$A:$AH,$F16,MATCH(I$8,[1]REPORT_DATA_BY_COMP!$A$1:$AH$1,0)), "")</f>
        <v>1</v>
      </c>
      <c r="J16" s="11">
        <f>IFERROR(INDEX([1]REPORT_DATA_BY_COMP!$A:$AH,$F16,MATCH(J$8,[1]REPORT_DATA_BY_COMP!$A$1:$AH$1,0)), "")</f>
        <v>2</v>
      </c>
      <c r="K16" s="11">
        <f>IFERROR(INDEX([1]REPORT_DATA_BY_COMP!$A:$AH,$F16,MATCH(K$8,[1]REPORT_DATA_BY_COMP!$A$1:$AH$1,0)), "")</f>
        <v>0</v>
      </c>
      <c r="L16" s="11">
        <f>IFERROR(INDEX([1]REPORT_DATA_BY_COMP!$A:$AH,$F16,MATCH(L$8,[1]REPORT_DATA_BY_COMP!$A$1:$AH$1,0)), "")</f>
        <v>1</v>
      </c>
      <c r="M16" s="11">
        <f>IFERROR(INDEX([1]REPORT_DATA_BY_COMP!$A:$AH,$F16,MATCH(M$8,[1]REPORT_DATA_BY_COMP!$A$1:$AH$1,0)), "")</f>
        <v>1</v>
      </c>
      <c r="N16" s="11">
        <f>IFERROR(INDEX([1]REPORT_DATA_BY_COMP!$A:$AH,$F16,MATCH(N$8,[1]REPORT_DATA_BY_COMP!$A$1:$AH$1,0)), "")</f>
        <v>4</v>
      </c>
      <c r="O16" s="11">
        <f>IFERROR(INDEX([1]REPORT_DATA_BY_COMP!$A:$AH,$F16,MATCH(O$8,[1]REPORT_DATA_BY_COMP!$A$1:$AH$1,0)), "")</f>
        <v>1</v>
      </c>
      <c r="P16" s="11">
        <f>IFERROR(INDEX([1]REPORT_DATA_BY_COMP!$A:$AH,$F16,MATCH(P$8,[1]REPORT_DATA_BY_COMP!$A$1:$AH$1,0)), "")</f>
        <v>4</v>
      </c>
      <c r="Q16" s="11">
        <f>IFERROR(INDEX([1]REPORT_DATA_BY_COMP!$A:$AH,$F16,MATCH(Q$8,[1]REPORT_DATA_BY_COMP!$A$1:$AH$1,0)), "")</f>
        <v>20</v>
      </c>
      <c r="R16" s="11">
        <f>IFERROR(INDEX([1]REPORT_DATA_BY_COMP!$A:$AH,$F16,MATCH(R$8,[1]REPORT_DATA_BY_COMP!$A$1:$AH$1,0)), "")</f>
        <v>2</v>
      </c>
      <c r="S16" s="11">
        <f>IFERROR(INDEX([1]REPORT_DATA_BY_COMP!$A:$AH,$F16,MATCH(S$8,[1]REPORT_DATA_BY_COMP!$A$1:$AH$1,0)), "")</f>
        <v>0</v>
      </c>
      <c r="T16" s="11">
        <f>IFERROR(INDEX([1]REPORT_DATA_BY_COMP!$A:$AH,$F16,MATCH(T$8,[1]REPORT_DATA_BY_COMP!$A$1:$AH$1,0)), "")</f>
        <v>7</v>
      </c>
      <c r="U16" s="11">
        <f>IFERROR(INDEX([1]REPORT_DATA_BY_COMP!$A:$AH,$F16,MATCH(U$8,[1]REPORT_DATA_BY_COMP!$A$1:$AH$1,0)), "")</f>
        <v>3</v>
      </c>
      <c r="V16" s="11">
        <f>IFERROR(INDEX([1]REPORT_DATA_BY_COMP!$A:$AH,$F16,MATCH(V$8,[1]REPORT_DATA_BY_COMP!$A$1:$AH$1,0)), "")</f>
        <v>0</v>
      </c>
    </row>
    <row r="17" spans="1:22">
      <c r="A17" s="22" t="s">
        <v>817</v>
      </c>
      <c r="B17" s="23" t="s">
        <v>818</v>
      </c>
      <c r="C17" s="4" t="s">
        <v>872</v>
      </c>
      <c r="D17" s="4" t="s">
        <v>873</v>
      </c>
      <c r="E17" s="4" t="str">
        <f>CONCATENATE(YEAR,":",MONTH,":",WEEK,":",DAY,":",$A17)</f>
        <v>2016:2:2:7:MIAOLI_B_E</v>
      </c>
      <c r="F17" s="4">
        <f>MATCH($E17,[1]REPORT_DATA_BY_COMP!$A:$A,0)</f>
        <v>417</v>
      </c>
      <c r="G17" s="11">
        <f>IFERROR(INDEX([1]REPORT_DATA_BY_COMP!$A:$AH,$F17,MATCH(G$8,[1]REPORT_DATA_BY_COMP!$A$1:$AH$1,0)), "")</f>
        <v>0</v>
      </c>
      <c r="H17" s="11">
        <f>IFERROR(INDEX([1]REPORT_DATA_BY_COMP!$A:$AH,$F17,MATCH(H$8,[1]REPORT_DATA_BY_COMP!$A$1:$AH$1,0)), "")</f>
        <v>0</v>
      </c>
      <c r="I17" s="11">
        <f>IFERROR(INDEX([1]REPORT_DATA_BY_COMP!$A:$AH,$F17,MATCH(I$8,[1]REPORT_DATA_BY_COMP!$A$1:$AH$1,0)), "")</f>
        <v>1</v>
      </c>
      <c r="J17" s="11">
        <f>IFERROR(INDEX([1]REPORT_DATA_BY_COMP!$A:$AH,$F17,MATCH(J$8,[1]REPORT_DATA_BY_COMP!$A$1:$AH$1,0)), "")</f>
        <v>0</v>
      </c>
      <c r="K17" s="11">
        <f>IFERROR(INDEX([1]REPORT_DATA_BY_COMP!$A:$AH,$F17,MATCH(K$8,[1]REPORT_DATA_BY_COMP!$A$1:$AH$1,0)), "")</f>
        <v>0</v>
      </c>
      <c r="L17" s="11">
        <f>IFERROR(INDEX([1]REPORT_DATA_BY_COMP!$A:$AH,$F17,MATCH(L$8,[1]REPORT_DATA_BY_COMP!$A$1:$AH$1,0)), "")</f>
        <v>0</v>
      </c>
      <c r="M17" s="11">
        <f>IFERROR(INDEX([1]REPORT_DATA_BY_COMP!$A:$AH,$F17,MATCH(M$8,[1]REPORT_DATA_BY_COMP!$A$1:$AH$1,0)), "")</f>
        <v>0</v>
      </c>
      <c r="N17" s="11">
        <f>IFERROR(INDEX([1]REPORT_DATA_BY_COMP!$A:$AH,$F17,MATCH(N$8,[1]REPORT_DATA_BY_COMP!$A$1:$AH$1,0)), "")</f>
        <v>1</v>
      </c>
      <c r="O17" s="11">
        <f>IFERROR(INDEX([1]REPORT_DATA_BY_COMP!$A:$AH,$F17,MATCH(O$8,[1]REPORT_DATA_BY_COMP!$A$1:$AH$1,0)), "")</f>
        <v>3</v>
      </c>
      <c r="P17" s="11">
        <f>IFERROR(INDEX([1]REPORT_DATA_BY_COMP!$A:$AH,$F17,MATCH(P$8,[1]REPORT_DATA_BY_COMP!$A$1:$AH$1,0)), "")</f>
        <v>6</v>
      </c>
      <c r="Q17" s="11">
        <f>IFERROR(INDEX([1]REPORT_DATA_BY_COMP!$A:$AH,$F17,MATCH(Q$8,[1]REPORT_DATA_BY_COMP!$A$1:$AH$1,0)), "")</f>
        <v>2</v>
      </c>
      <c r="R17" s="11">
        <f>IFERROR(INDEX([1]REPORT_DATA_BY_COMP!$A:$AH,$F17,MATCH(R$8,[1]REPORT_DATA_BY_COMP!$A$1:$AH$1,0)), "")</f>
        <v>4</v>
      </c>
      <c r="S17" s="11">
        <f>IFERROR(INDEX([1]REPORT_DATA_BY_COMP!$A:$AH,$F17,MATCH(S$8,[1]REPORT_DATA_BY_COMP!$A$1:$AH$1,0)), "")</f>
        <v>1</v>
      </c>
      <c r="T17" s="11">
        <f>IFERROR(INDEX([1]REPORT_DATA_BY_COMP!$A:$AH,$F17,MATCH(T$8,[1]REPORT_DATA_BY_COMP!$A$1:$AH$1,0)), "")</f>
        <v>1</v>
      </c>
      <c r="U17" s="11">
        <f>IFERROR(INDEX([1]REPORT_DATA_BY_COMP!$A:$AH,$F17,MATCH(U$8,[1]REPORT_DATA_BY_COMP!$A$1:$AH$1,0)), "")</f>
        <v>1</v>
      </c>
      <c r="V17" s="11">
        <f>IFERROR(INDEX([1]REPORT_DATA_BY_COMP!$A:$AH,$F17,MATCH(V$8,[1]REPORT_DATA_BY_COMP!$A$1:$AH$1,0)), "")</f>
        <v>0</v>
      </c>
    </row>
    <row r="18" spans="1:22">
      <c r="A18" s="22" t="s">
        <v>819</v>
      </c>
      <c r="B18" s="23" t="s">
        <v>820</v>
      </c>
      <c r="C18" s="4" t="s">
        <v>874</v>
      </c>
      <c r="D18" s="4" t="s">
        <v>875</v>
      </c>
      <c r="E18" s="4" t="str">
        <f>CONCATENATE(YEAR,":",MONTH,":",WEEK,":",DAY,":",$A18)</f>
        <v>2016:2:2:7:MIAOLI_A_E</v>
      </c>
      <c r="F18" s="4">
        <f>MATCH($E18,[1]REPORT_DATA_BY_COMP!$A:$A,0)</f>
        <v>416</v>
      </c>
      <c r="G18" s="11">
        <f>IFERROR(INDEX([1]REPORT_DATA_BY_COMP!$A:$AH,$F18,MATCH(G$8,[1]REPORT_DATA_BY_COMP!$A$1:$AH$1,0)), "")</f>
        <v>0</v>
      </c>
      <c r="H18" s="11">
        <f>IFERROR(INDEX([1]REPORT_DATA_BY_COMP!$A:$AH,$F18,MATCH(H$8,[1]REPORT_DATA_BY_COMP!$A$1:$AH$1,0)), "")</f>
        <v>1</v>
      </c>
      <c r="I18" s="11">
        <f>IFERROR(INDEX([1]REPORT_DATA_BY_COMP!$A:$AH,$F18,MATCH(I$8,[1]REPORT_DATA_BY_COMP!$A$1:$AH$1,0)), "")</f>
        <v>1</v>
      </c>
      <c r="J18" s="11">
        <f>IFERROR(INDEX([1]REPORT_DATA_BY_COMP!$A:$AH,$F18,MATCH(J$8,[1]REPORT_DATA_BY_COMP!$A$1:$AH$1,0)), "")</f>
        <v>0</v>
      </c>
      <c r="K18" s="11">
        <f>IFERROR(INDEX([1]REPORT_DATA_BY_COMP!$A:$AH,$F18,MATCH(K$8,[1]REPORT_DATA_BY_COMP!$A$1:$AH$1,0)), "")</f>
        <v>0</v>
      </c>
      <c r="L18" s="11">
        <f>IFERROR(INDEX([1]REPORT_DATA_BY_COMP!$A:$AH,$F18,MATCH(L$8,[1]REPORT_DATA_BY_COMP!$A$1:$AH$1,0)), "")</f>
        <v>0</v>
      </c>
      <c r="M18" s="11">
        <f>IFERROR(INDEX([1]REPORT_DATA_BY_COMP!$A:$AH,$F18,MATCH(M$8,[1]REPORT_DATA_BY_COMP!$A$1:$AH$1,0)), "")</f>
        <v>0</v>
      </c>
      <c r="N18" s="11">
        <f>IFERROR(INDEX([1]REPORT_DATA_BY_COMP!$A:$AH,$F18,MATCH(N$8,[1]REPORT_DATA_BY_COMP!$A$1:$AH$1,0)), "")</f>
        <v>3</v>
      </c>
      <c r="O18" s="11">
        <f>IFERROR(INDEX([1]REPORT_DATA_BY_COMP!$A:$AH,$F18,MATCH(O$8,[1]REPORT_DATA_BY_COMP!$A$1:$AH$1,0)), "")</f>
        <v>2</v>
      </c>
      <c r="P18" s="11">
        <f>IFERROR(INDEX([1]REPORT_DATA_BY_COMP!$A:$AH,$F18,MATCH(P$8,[1]REPORT_DATA_BY_COMP!$A$1:$AH$1,0)), "")</f>
        <v>5</v>
      </c>
      <c r="Q18" s="11">
        <f>IFERROR(INDEX([1]REPORT_DATA_BY_COMP!$A:$AH,$F18,MATCH(Q$8,[1]REPORT_DATA_BY_COMP!$A$1:$AH$1,0)), "")</f>
        <v>3</v>
      </c>
      <c r="R18" s="11">
        <f>IFERROR(INDEX([1]REPORT_DATA_BY_COMP!$A:$AH,$F18,MATCH(R$8,[1]REPORT_DATA_BY_COMP!$A$1:$AH$1,0)), "")</f>
        <v>2</v>
      </c>
      <c r="S18" s="11">
        <f>IFERROR(INDEX([1]REPORT_DATA_BY_COMP!$A:$AH,$F18,MATCH(S$8,[1]REPORT_DATA_BY_COMP!$A$1:$AH$1,0)), "")</f>
        <v>0</v>
      </c>
      <c r="T18" s="11">
        <f>IFERROR(INDEX([1]REPORT_DATA_BY_COMP!$A:$AH,$F18,MATCH(T$8,[1]REPORT_DATA_BY_COMP!$A$1:$AH$1,0)), "")</f>
        <v>4</v>
      </c>
      <c r="U18" s="11">
        <f>IFERROR(INDEX([1]REPORT_DATA_BY_COMP!$A:$AH,$F18,MATCH(U$8,[1]REPORT_DATA_BY_COMP!$A$1:$AH$1,0)), "")</f>
        <v>1</v>
      </c>
      <c r="V18" s="11">
        <f>IFERROR(INDEX([1]REPORT_DATA_BY_COMP!$A:$AH,$F18,MATCH(V$8,[1]REPORT_DATA_BY_COMP!$A$1:$AH$1,0)), "")</f>
        <v>0</v>
      </c>
    </row>
    <row r="19" spans="1:22">
      <c r="B19" s="9" t="s">
        <v>1409</v>
      </c>
      <c r="C19" s="10"/>
      <c r="D19" s="10"/>
      <c r="E19" s="10"/>
      <c r="F19" s="10"/>
      <c r="G19" s="12">
        <f>SUM(G16:G18)</f>
        <v>0</v>
      </c>
      <c r="H19" s="12">
        <f>SUM(H16:H18)</f>
        <v>1</v>
      </c>
      <c r="I19" s="12">
        <f>SUM(I16:I18)</f>
        <v>3</v>
      </c>
      <c r="J19" s="12">
        <f>SUM(J16:J18)</f>
        <v>2</v>
      </c>
      <c r="K19" s="12">
        <f>SUM(K16:K18)</f>
        <v>0</v>
      </c>
      <c r="L19" s="12">
        <f>SUM(L16:L18)</f>
        <v>1</v>
      </c>
      <c r="M19" s="12">
        <f>SUM(M16:M18)</f>
        <v>1</v>
      </c>
      <c r="N19" s="12">
        <f>SUM(N16:N18)</f>
        <v>8</v>
      </c>
      <c r="O19" s="12">
        <f>SUM(O16:O18)</f>
        <v>6</v>
      </c>
      <c r="P19" s="12">
        <f>SUM(P16:P18)</f>
        <v>15</v>
      </c>
      <c r="Q19" s="12">
        <f>SUM(Q16:Q18)</f>
        <v>25</v>
      </c>
      <c r="R19" s="12">
        <f>SUM(R16:R18)</f>
        <v>8</v>
      </c>
      <c r="S19" s="12">
        <f>SUM(S16:S18)</f>
        <v>1</v>
      </c>
      <c r="T19" s="12">
        <f>SUM(T16:T18)</f>
        <v>12</v>
      </c>
      <c r="U19" s="12">
        <f>SUM(U16:U18)</f>
        <v>5</v>
      </c>
      <c r="V19" s="12">
        <f>SUM(V16:V18)</f>
        <v>0</v>
      </c>
    </row>
    <row r="20" spans="1:22">
      <c r="A20" s="55"/>
      <c r="B20" s="3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2"/>
    </row>
    <row r="21" spans="1:22">
      <c r="B21" s="13" t="s">
        <v>1407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4" t="s">
        <v>1381</v>
      </c>
      <c r="C22" s="14"/>
      <c r="D22" s="14"/>
      <c r="E22" s="14" t="str">
        <f>CONCATENATE(YEAR,":",MONTH,":1:",WEEKLY_REPORT_DAY,":", $A$1)</f>
        <v>2016:2:1:7:ZHUNAN</v>
      </c>
      <c r="F22" s="14">
        <f>MATCH($E22,[1]REPORT_DATA_BY_ZONE!$A:$A, 0)</f>
        <v>45</v>
      </c>
      <c r="G22" s="11">
        <f>IFERROR(INDEX([1]REPORT_DATA_BY_ZONE!$A:$AH,$F22,MATCH(G$8,[1]REPORT_DATA_BY_ZONE!$A$1:$AH$1,0)), "")</f>
        <v>1</v>
      </c>
      <c r="H22" s="11">
        <f>IFERROR(INDEX([1]REPORT_DATA_BY_ZONE!$A:$AH,$F22,MATCH(H$8,[1]REPORT_DATA_BY_ZONE!$A$1:$AH$1,0)), "")</f>
        <v>1</v>
      </c>
      <c r="I22" s="11">
        <f>IFERROR(INDEX([1]REPORT_DATA_BY_ZONE!$A:$AH,$F22,MATCH(I$8,[1]REPORT_DATA_BY_ZONE!$A$1:$AH$1,0)), "")</f>
        <v>7</v>
      </c>
      <c r="J22" s="11">
        <f>IFERROR(INDEX([1]REPORT_DATA_BY_ZONE!$A:$AH,$F22,MATCH(J$8,[1]REPORT_DATA_BY_ZONE!$A$1:$AH$1,0)), "")</f>
        <v>8</v>
      </c>
      <c r="K22" s="11">
        <f>IFERROR(INDEX([1]REPORT_DATA_BY_ZONE!$A:$AH,$F22,MATCH(K$8,[1]REPORT_DATA_BY_ZONE!$A$1:$AH$1,0)), "")</f>
        <v>0</v>
      </c>
      <c r="L22" s="11">
        <f>IFERROR(INDEX([1]REPORT_DATA_BY_ZONE!$A:$AH,$F22,MATCH(L$8,[1]REPORT_DATA_BY_ZONE!$A$1:$AH$1,0)), "")</f>
        <v>0</v>
      </c>
      <c r="M22" s="11">
        <f>IFERROR(INDEX([1]REPORT_DATA_BY_ZONE!$A:$AH,$F22,MATCH(M$8,[1]REPORT_DATA_BY_ZONE!$A$1:$AH$1,0)), "")</f>
        <v>0</v>
      </c>
      <c r="N22" s="11">
        <f>IFERROR(INDEX([1]REPORT_DATA_BY_ZONE!$A:$AH,$F22,MATCH(N$8,[1]REPORT_DATA_BY_ZONE!$A$1:$AH$1,0)), "")</f>
        <v>22</v>
      </c>
      <c r="O22" s="11">
        <f>IFERROR(INDEX([1]REPORT_DATA_BY_ZONE!$A:$AH,$F22,MATCH(O$8,[1]REPORT_DATA_BY_ZONE!$A$1:$AH$1,0)), "")</f>
        <v>6</v>
      </c>
      <c r="P22" s="11">
        <f>IFERROR(INDEX([1]REPORT_DATA_BY_ZONE!$A:$AH,$F22,MATCH(P$8,[1]REPORT_DATA_BY_ZONE!$A$1:$AH$1,0)), "")</f>
        <v>42</v>
      </c>
      <c r="Q22" s="11">
        <f>IFERROR(INDEX([1]REPORT_DATA_BY_ZONE!$A:$AH,$F22,MATCH(Q$8,[1]REPORT_DATA_BY_ZONE!$A$1:$AH$1,0)), "")</f>
        <v>80</v>
      </c>
      <c r="R22" s="11">
        <f>IFERROR(INDEX([1]REPORT_DATA_BY_ZONE!$A:$AH,$F22,MATCH(R$8,[1]REPORT_DATA_BY_ZONE!$A$1:$AH$1,0)), "")</f>
        <v>23</v>
      </c>
      <c r="S22" s="11">
        <f>IFERROR(INDEX([1]REPORT_DATA_BY_ZONE!$A:$AH,$F22,MATCH(S$8,[1]REPORT_DATA_BY_ZONE!$A$1:$AH$1,0)), "")</f>
        <v>0</v>
      </c>
      <c r="T22" s="11">
        <f>IFERROR(INDEX([1]REPORT_DATA_BY_ZONE!$A:$AH,$F22,MATCH(T$8,[1]REPORT_DATA_BY_ZONE!$A$1:$AH$1,0)), "")</f>
        <v>26</v>
      </c>
      <c r="U22" s="11">
        <f>IFERROR(INDEX([1]REPORT_DATA_BY_ZONE!$A:$AH,$F22,MATCH(U$8,[1]REPORT_DATA_BY_ZONE!$A$1:$AH$1,0)), "")</f>
        <v>6</v>
      </c>
      <c r="V22" s="11">
        <f>IFERROR(INDEX([1]REPORT_DATA_BY_ZONE!$A:$AH,$F22,MATCH(V$8,[1]REPORT_DATA_BY_ZONE!$A$1:$AH$1,0)), "")</f>
        <v>0</v>
      </c>
    </row>
    <row r="23" spans="1:22">
      <c r="B23" s="24" t="s">
        <v>1380</v>
      </c>
      <c r="C23" s="14"/>
      <c r="D23" s="14"/>
      <c r="E23" s="14" t="str">
        <f>CONCATENATE(YEAR,":",MONTH,":2:",WEEKLY_REPORT_DAY,":", $A$1)</f>
        <v>2016:2:2:7:ZHUNAN</v>
      </c>
      <c r="F23" s="14">
        <f>MATCH($E23,[1]REPORT_DATA_BY_ZONE!$A:$A, 0)</f>
        <v>56</v>
      </c>
      <c r="G23" s="11">
        <f>IFERROR(INDEX([1]REPORT_DATA_BY_ZONE!$A:$AH,$F23,MATCH(G$8,[1]REPORT_DATA_BY_ZONE!$A$1:$AH$1,0)), "")</f>
        <v>0</v>
      </c>
      <c r="H23" s="11">
        <f>IFERROR(INDEX([1]REPORT_DATA_BY_ZONE!$A:$AH,$F23,MATCH(H$8,[1]REPORT_DATA_BY_ZONE!$A$1:$AH$1,0)), "")</f>
        <v>2</v>
      </c>
      <c r="I23" s="11">
        <f>IFERROR(INDEX([1]REPORT_DATA_BY_ZONE!$A:$AH,$F23,MATCH(I$8,[1]REPORT_DATA_BY_ZONE!$A$1:$AH$1,0)), "")</f>
        <v>5</v>
      </c>
      <c r="J23" s="11">
        <f>IFERROR(INDEX([1]REPORT_DATA_BY_ZONE!$A:$AH,$F23,MATCH(J$8,[1]REPORT_DATA_BY_ZONE!$A$1:$AH$1,0)), "")</f>
        <v>2</v>
      </c>
      <c r="K23" s="11">
        <f>IFERROR(INDEX([1]REPORT_DATA_BY_ZONE!$A:$AH,$F23,MATCH(K$8,[1]REPORT_DATA_BY_ZONE!$A$1:$AH$1,0)), "")</f>
        <v>1</v>
      </c>
      <c r="L23" s="11">
        <f>IFERROR(INDEX([1]REPORT_DATA_BY_ZONE!$A:$AH,$F23,MATCH(L$8,[1]REPORT_DATA_BY_ZONE!$A$1:$AH$1,0)), "")</f>
        <v>2</v>
      </c>
      <c r="M23" s="11">
        <f>IFERROR(INDEX([1]REPORT_DATA_BY_ZONE!$A:$AH,$F23,MATCH(M$8,[1]REPORT_DATA_BY_ZONE!$A$1:$AH$1,0)), "")</f>
        <v>2</v>
      </c>
      <c r="N23" s="11">
        <f>IFERROR(INDEX([1]REPORT_DATA_BY_ZONE!$A:$AH,$F23,MATCH(N$8,[1]REPORT_DATA_BY_ZONE!$A$1:$AH$1,0)), "")</f>
        <v>13</v>
      </c>
      <c r="O23" s="11">
        <f>IFERROR(INDEX([1]REPORT_DATA_BY_ZONE!$A:$AH,$F23,MATCH(O$8,[1]REPORT_DATA_BY_ZONE!$A$1:$AH$1,0)), "")</f>
        <v>9</v>
      </c>
      <c r="P23" s="11">
        <f>IFERROR(INDEX([1]REPORT_DATA_BY_ZONE!$A:$AH,$F23,MATCH(P$8,[1]REPORT_DATA_BY_ZONE!$A$1:$AH$1,0)), "")</f>
        <v>40</v>
      </c>
      <c r="Q23" s="11">
        <f>IFERROR(INDEX([1]REPORT_DATA_BY_ZONE!$A:$AH,$F23,MATCH(Q$8,[1]REPORT_DATA_BY_ZONE!$A$1:$AH$1,0)), "")</f>
        <v>69</v>
      </c>
      <c r="R23" s="11">
        <f>IFERROR(INDEX([1]REPORT_DATA_BY_ZONE!$A:$AH,$F23,MATCH(R$8,[1]REPORT_DATA_BY_ZONE!$A$1:$AH$1,0)), "")</f>
        <v>21</v>
      </c>
      <c r="S23" s="11">
        <f>IFERROR(INDEX([1]REPORT_DATA_BY_ZONE!$A:$AH,$F23,MATCH(S$8,[1]REPORT_DATA_BY_ZONE!$A$1:$AH$1,0)), "")</f>
        <v>4</v>
      </c>
      <c r="T23" s="11">
        <f>IFERROR(INDEX([1]REPORT_DATA_BY_ZONE!$A:$AH,$F23,MATCH(T$8,[1]REPORT_DATA_BY_ZONE!$A$1:$AH$1,0)), "")</f>
        <v>24</v>
      </c>
      <c r="U23" s="11">
        <f>IFERROR(INDEX([1]REPORT_DATA_BY_ZONE!$A:$AH,$F23,MATCH(U$8,[1]REPORT_DATA_BY_ZONE!$A$1:$AH$1,0)), "")</f>
        <v>6</v>
      </c>
      <c r="V23" s="11">
        <f>IFERROR(INDEX([1]REPORT_DATA_BY_ZONE!$A:$AH,$F23,MATCH(V$8,[1]REPORT_DATA_BY_ZONE!$A$1:$AH$1,0)), "")</f>
        <v>0</v>
      </c>
    </row>
    <row r="24" spans="1:22">
      <c r="B24" s="24" t="s">
        <v>1382</v>
      </c>
      <c r="C24" s="14"/>
      <c r="D24" s="14"/>
      <c r="E24" s="14" t="str">
        <f>CONCATENATE(YEAR,":",MONTH,":3:",WEEKLY_REPORT_DAY,":", $A$1)</f>
        <v>2016:2:3:7:ZHUNAN</v>
      </c>
      <c r="F24" s="14" t="e">
        <f>MATCH($E24,[1]REPORT_DATA_BY_ZONE!$A:$A, 0)</f>
        <v>#N/A</v>
      </c>
      <c r="G24" s="11" t="str">
        <f>IFERROR(INDEX([1]REPORT_DATA_BY_ZONE!$A:$AH,$F24,MATCH(G$8,[1]REPORT_DATA_BY_ZONE!$A$1:$AH$1,0)), "")</f>
        <v/>
      </c>
      <c r="H24" s="11" t="str">
        <f>IFERROR(INDEX([1]REPORT_DATA_BY_ZONE!$A:$AH,$F24,MATCH(H$8,[1]REPORT_DATA_BY_ZONE!$A$1:$AH$1,0)), "")</f>
        <v/>
      </c>
      <c r="I24" s="11" t="str">
        <f>IFERROR(INDEX([1]REPORT_DATA_BY_ZONE!$A:$AH,$F24,MATCH(I$8,[1]REPORT_DATA_BY_ZONE!$A$1:$AH$1,0)), "")</f>
        <v/>
      </c>
      <c r="J24" s="11" t="str">
        <f>IFERROR(INDEX([1]REPORT_DATA_BY_ZONE!$A:$AH,$F24,MATCH(J$8,[1]REPORT_DATA_BY_ZONE!$A$1:$AH$1,0)), "")</f>
        <v/>
      </c>
      <c r="K24" s="11" t="str">
        <f>IFERROR(INDEX([1]REPORT_DATA_BY_ZONE!$A:$AH,$F24,MATCH(K$8,[1]REPORT_DATA_BY_ZONE!$A$1:$AH$1,0)), "")</f>
        <v/>
      </c>
      <c r="L24" s="11" t="str">
        <f>IFERROR(INDEX([1]REPORT_DATA_BY_ZONE!$A:$AH,$F24,MATCH(L$8,[1]REPORT_DATA_BY_ZONE!$A$1:$AH$1,0)), "")</f>
        <v/>
      </c>
      <c r="M24" s="11" t="str">
        <f>IFERROR(INDEX([1]REPORT_DATA_BY_ZONE!$A:$AH,$F24,MATCH(M$8,[1]REPORT_DATA_BY_ZONE!$A$1:$AH$1,0)), "")</f>
        <v/>
      </c>
      <c r="N24" s="11" t="str">
        <f>IFERROR(INDEX([1]REPORT_DATA_BY_ZONE!$A:$AH,$F24,MATCH(N$8,[1]REPORT_DATA_BY_ZONE!$A$1:$AH$1,0)), "")</f>
        <v/>
      </c>
      <c r="O24" s="11" t="str">
        <f>IFERROR(INDEX([1]REPORT_DATA_BY_ZONE!$A:$AH,$F24,MATCH(O$8,[1]REPORT_DATA_BY_ZONE!$A$1:$AH$1,0)), "")</f>
        <v/>
      </c>
      <c r="P24" s="11" t="str">
        <f>IFERROR(INDEX([1]REPORT_DATA_BY_ZONE!$A:$AH,$F24,MATCH(P$8,[1]REPORT_DATA_BY_ZONE!$A$1:$AH$1,0)), "")</f>
        <v/>
      </c>
      <c r="Q24" s="11" t="str">
        <f>IFERROR(INDEX([1]REPORT_DATA_BY_ZONE!$A:$AH,$F24,MATCH(Q$8,[1]REPORT_DATA_BY_ZONE!$A$1:$AH$1,0)), "")</f>
        <v/>
      </c>
      <c r="R24" s="11" t="str">
        <f>IFERROR(INDEX([1]REPORT_DATA_BY_ZONE!$A:$AH,$F24,MATCH(R$8,[1]REPORT_DATA_BY_ZONE!$A$1:$AH$1,0)), "")</f>
        <v/>
      </c>
      <c r="S24" s="11" t="str">
        <f>IFERROR(INDEX([1]REPORT_DATA_BY_ZONE!$A:$AH,$F24,MATCH(S$8,[1]REPORT_DATA_BY_ZONE!$A$1:$AH$1,0)), "")</f>
        <v/>
      </c>
      <c r="T24" s="11" t="str">
        <f>IFERROR(INDEX([1]REPORT_DATA_BY_ZONE!$A:$AH,$F24,MATCH(T$8,[1]REPORT_DATA_BY_ZONE!$A$1:$AH$1,0)), "")</f>
        <v/>
      </c>
      <c r="U24" s="11" t="str">
        <f>IFERROR(INDEX([1]REPORT_DATA_BY_ZONE!$A:$AH,$F24,MATCH(U$8,[1]REPORT_DATA_BY_ZONE!$A$1:$AH$1,0)), "")</f>
        <v/>
      </c>
      <c r="V24" s="11" t="str">
        <f>IFERROR(INDEX([1]REPORT_DATA_BY_ZONE!$A:$AH,$F24,MATCH(V$8,[1]REPORT_DATA_BY_ZONE!$A$1:$AH$1,0)), "")</f>
        <v/>
      </c>
    </row>
    <row r="25" spans="1:22">
      <c r="B25" s="24" t="s">
        <v>1383</v>
      </c>
      <c r="C25" s="14"/>
      <c r="D25" s="14"/>
      <c r="E25" s="14" t="str">
        <f>CONCATENATE(YEAR,":",MONTH,":4:",WEEKLY_REPORT_DAY,":", $A$1)</f>
        <v>2016:2:4:7:ZHUNAN</v>
      </c>
      <c r="F25" s="14" t="e">
        <f>MATCH($E25,[1]REPORT_DATA_BY_ZONE!$A:$A, 0)</f>
        <v>#N/A</v>
      </c>
      <c r="G25" s="11" t="str">
        <f>IFERROR(INDEX([1]REPORT_DATA_BY_ZONE!$A:$AH,$F25,MATCH(G$8,[1]REPORT_DATA_BY_ZONE!$A$1:$AH$1,0)), "")</f>
        <v/>
      </c>
      <c r="H25" s="11" t="str">
        <f>IFERROR(INDEX([1]REPORT_DATA_BY_ZONE!$A:$AH,$F25,MATCH(H$8,[1]REPORT_DATA_BY_ZONE!$A$1:$AH$1,0)), "")</f>
        <v/>
      </c>
      <c r="I25" s="11" t="str">
        <f>IFERROR(INDEX([1]REPORT_DATA_BY_ZONE!$A:$AH,$F25,MATCH(I$8,[1]REPORT_DATA_BY_ZONE!$A$1:$AH$1,0)), "")</f>
        <v/>
      </c>
      <c r="J25" s="11" t="str">
        <f>IFERROR(INDEX([1]REPORT_DATA_BY_ZONE!$A:$AH,$F25,MATCH(J$8,[1]REPORT_DATA_BY_ZONE!$A$1:$AH$1,0)), "")</f>
        <v/>
      </c>
      <c r="K25" s="11" t="str">
        <f>IFERROR(INDEX([1]REPORT_DATA_BY_ZONE!$A:$AH,$F25,MATCH(K$8,[1]REPORT_DATA_BY_ZONE!$A$1:$AH$1,0)), "")</f>
        <v/>
      </c>
      <c r="L25" s="11" t="str">
        <f>IFERROR(INDEX([1]REPORT_DATA_BY_ZONE!$A:$AH,$F25,MATCH(L$8,[1]REPORT_DATA_BY_ZONE!$A$1:$AH$1,0)), "")</f>
        <v/>
      </c>
      <c r="M25" s="11" t="str">
        <f>IFERROR(INDEX([1]REPORT_DATA_BY_ZONE!$A:$AH,$F25,MATCH(M$8,[1]REPORT_DATA_BY_ZONE!$A$1:$AH$1,0)), "")</f>
        <v/>
      </c>
      <c r="N25" s="11" t="str">
        <f>IFERROR(INDEX([1]REPORT_DATA_BY_ZONE!$A:$AH,$F25,MATCH(N$8,[1]REPORT_DATA_BY_ZONE!$A$1:$AH$1,0)), "")</f>
        <v/>
      </c>
      <c r="O25" s="11" t="str">
        <f>IFERROR(INDEX([1]REPORT_DATA_BY_ZONE!$A:$AH,$F25,MATCH(O$8,[1]REPORT_DATA_BY_ZONE!$A$1:$AH$1,0)), "")</f>
        <v/>
      </c>
      <c r="P25" s="11" t="str">
        <f>IFERROR(INDEX([1]REPORT_DATA_BY_ZONE!$A:$AH,$F25,MATCH(P$8,[1]REPORT_DATA_BY_ZONE!$A$1:$AH$1,0)), "")</f>
        <v/>
      </c>
      <c r="Q25" s="11" t="str">
        <f>IFERROR(INDEX([1]REPORT_DATA_BY_ZONE!$A:$AH,$F25,MATCH(Q$8,[1]REPORT_DATA_BY_ZONE!$A$1:$AH$1,0)), "")</f>
        <v/>
      </c>
      <c r="R25" s="11" t="str">
        <f>IFERROR(INDEX([1]REPORT_DATA_BY_ZONE!$A:$AH,$F25,MATCH(R$8,[1]REPORT_DATA_BY_ZONE!$A$1:$AH$1,0)), "")</f>
        <v/>
      </c>
      <c r="S25" s="11" t="str">
        <f>IFERROR(INDEX([1]REPORT_DATA_BY_ZONE!$A:$AH,$F25,MATCH(S$8,[1]REPORT_DATA_BY_ZONE!$A$1:$AH$1,0)), "")</f>
        <v/>
      </c>
      <c r="T25" s="11" t="str">
        <f>IFERROR(INDEX([1]REPORT_DATA_BY_ZONE!$A:$AH,$F25,MATCH(T$8,[1]REPORT_DATA_BY_ZONE!$A$1:$AH$1,0)), "")</f>
        <v/>
      </c>
      <c r="U25" s="11" t="str">
        <f>IFERROR(INDEX([1]REPORT_DATA_BY_ZONE!$A:$AH,$F25,MATCH(U$8,[1]REPORT_DATA_BY_ZONE!$A$1:$AH$1,0)), "")</f>
        <v/>
      </c>
      <c r="V25" s="11" t="str">
        <f>IFERROR(INDEX([1]REPORT_DATA_BY_ZONE!$A:$AH,$F25,MATCH(V$8,[1]REPORT_DATA_BY_ZONE!$A$1:$AH$1,0)), "")</f>
        <v/>
      </c>
    </row>
    <row r="26" spans="1:22">
      <c r="B26" s="24" t="s">
        <v>1384</v>
      </c>
      <c r="C26" s="14"/>
      <c r="D26" s="14"/>
      <c r="E26" s="14" t="str">
        <f>CONCATENATE(YEAR,":",MONTH,":5:",WEEKLY_REPORT_DAY,":", $A$1)</f>
        <v>2016:2:5:7:ZHUNAN</v>
      </c>
      <c r="F26" s="14" t="e">
        <f>MATCH($E26,[1]REPORT_DATA_BY_ZONE!$A:$A, 0)</f>
        <v>#N/A</v>
      </c>
      <c r="G26" s="11" t="str">
        <f>IFERROR(INDEX([1]REPORT_DATA_BY_ZONE!$A:$AH,$F26,MATCH(G$8,[1]REPORT_DATA_BY_ZONE!$A$1:$AH$1,0)), "")</f>
        <v/>
      </c>
      <c r="H26" s="11" t="str">
        <f>IFERROR(INDEX([1]REPORT_DATA_BY_ZONE!$A:$AH,$F26,MATCH(H$8,[1]REPORT_DATA_BY_ZONE!$A$1:$AH$1,0)), "")</f>
        <v/>
      </c>
      <c r="I26" s="11" t="str">
        <f>IFERROR(INDEX([1]REPORT_DATA_BY_ZONE!$A:$AH,$F26,MATCH(I$8,[1]REPORT_DATA_BY_ZONE!$A$1:$AH$1,0)), "")</f>
        <v/>
      </c>
      <c r="J26" s="11" t="str">
        <f>IFERROR(INDEX([1]REPORT_DATA_BY_ZONE!$A:$AH,$F26,MATCH(J$8,[1]REPORT_DATA_BY_ZONE!$A$1:$AH$1,0)), "")</f>
        <v/>
      </c>
      <c r="K26" s="11" t="str">
        <f>IFERROR(INDEX([1]REPORT_DATA_BY_ZONE!$A:$AH,$F26,MATCH(K$8,[1]REPORT_DATA_BY_ZONE!$A$1:$AH$1,0)), "")</f>
        <v/>
      </c>
      <c r="L26" s="11" t="str">
        <f>IFERROR(INDEX([1]REPORT_DATA_BY_ZONE!$A:$AH,$F26,MATCH(L$8,[1]REPORT_DATA_BY_ZONE!$A$1:$AH$1,0)), "")</f>
        <v/>
      </c>
      <c r="M26" s="11" t="str">
        <f>IFERROR(INDEX([1]REPORT_DATA_BY_ZONE!$A:$AH,$F26,MATCH(M$8,[1]REPORT_DATA_BY_ZONE!$A$1:$AH$1,0)), "")</f>
        <v/>
      </c>
      <c r="N26" s="11" t="str">
        <f>IFERROR(INDEX([1]REPORT_DATA_BY_ZONE!$A:$AH,$F26,MATCH(N$8,[1]REPORT_DATA_BY_ZONE!$A$1:$AH$1,0)), "")</f>
        <v/>
      </c>
      <c r="O26" s="11" t="str">
        <f>IFERROR(INDEX([1]REPORT_DATA_BY_ZONE!$A:$AH,$F26,MATCH(O$8,[1]REPORT_DATA_BY_ZONE!$A$1:$AH$1,0)), "")</f>
        <v/>
      </c>
      <c r="P26" s="11" t="str">
        <f>IFERROR(INDEX([1]REPORT_DATA_BY_ZONE!$A:$AH,$F26,MATCH(P$8,[1]REPORT_DATA_BY_ZONE!$A$1:$AH$1,0)), "")</f>
        <v/>
      </c>
      <c r="Q26" s="11" t="str">
        <f>IFERROR(INDEX([1]REPORT_DATA_BY_ZONE!$A:$AH,$F26,MATCH(Q$8,[1]REPORT_DATA_BY_ZONE!$A$1:$AH$1,0)), "")</f>
        <v/>
      </c>
      <c r="R26" s="11" t="str">
        <f>IFERROR(INDEX([1]REPORT_DATA_BY_ZONE!$A:$AH,$F26,MATCH(R$8,[1]REPORT_DATA_BY_ZONE!$A$1:$AH$1,0)), "")</f>
        <v/>
      </c>
      <c r="S26" s="11" t="str">
        <f>IFERROR(INDEX([1]REPORT_DATA_BY_ZONE!$A:$AH,$F26,MATCH(S$8,[1]REPORT_DATA_BY_ZONE!$A$1:$AH$1,0)), "")</f>
        <v/>
      </c>
      <c r="T26" s="11" t="str">
        <f>IFERROR(INDEX([1]REPORT_DATA_BY_ZONE!$A:$AH,$F26,MATCH(T$8,[1]REPORT_DATA_BY_ZONE!$A$1:$AH$1,0)), "")</f>
        <v/>
      </c>
      <c r="U26" s="11" t="str">
        <f>IFERROR(INDEX([1]REPORT_DATA_BY_ZONE!$A:$AH,$F26,MATCH(U$8,[1]REPORT_DATA_BY_ZONE!$A$1:$AH$1,0)), "")</f>
        <v/>
      </c>
      <c r="V26" s="11" t="str">
        <f>IFERROR(INDEX([1]REPORT_DATA_BY_ZONE!$A:$AH,$F26,MATCH(V$8,[1]REPORT_DATA_BY_ZONE!$A$1:$AH$1,0)), "")</f>
        <v/>
      </c>
    </row>
    <row r="27" spans="1:22">
      <c r="B27" s="18" t="s">
        <v>1409</v>
      </c>
      <c r="C27" s="15"/>
      <c r="D27" s="15"/>
      <c r="E27" s="15"/>
      <c r="F27" s="15"/>
      <c r="G27" s="19">
        <f>SUM(G22:G26)</f>
        <v>1</v>
      </c>
      <c r="H27" s="19">
        <f>SUM(H22:H26)</f>
        <v>3</v>
      </c>
      <c r="I27" s="19">
        <f>SUM(I22:I26)</f>
        <v>12</v>
      </c>
      <c r="J27" s="19">
        <f>SUM(J22:J26)</f>
        <v>10</v>
      </c>
      <c r="K27" s="19">
        <f>SUM(K22:K26)</f>
        <v>1</v>
      </c>
      <c r="L27" s="19">
        <f>SUM(L22:L26)</f>
        <v>2</v>
      </c>
      <c r="M27" s="19">
        <f>SUM(M22:M26)</f>
        <v>2</v>
      </c>
      <c r="N27" s="19">
        <f>SUM(N22:N26)</f>
        <v>35</v>
      </c>
      <c r="O27" s="19">
        <f>SUM(O22:O26)</f>
        <v>15</v>
      </c>
      <c r="P27" s="19">
        <f>SUM(P22:P26)</f>
        <v>82</v>
      </c>
      <c r="Q27" s="19">
        <f>SUM(Q22:Q26)</f>
        <v>149</v>
      </c>
      <c r="R27" s="19">
        <f>SUM(R22:R26)</f>
        <v>44</v>
      </c>
      <c r="S27" s="19">
        <f>SUM(S22:S26)</f>
        <v>4</v>
      </c>
      <c r="T27" s="19">
        <f>SUM(T22:T26)</f>
        <v>50</v>
      </c>
      <c r="U27" s="19">
        <f>SUM(U22:U26)</f>
        <v>12</v>
      </c>
      <c r="V27" s="19">
        <f>SUM(V22:V26)</f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G4:J4"/>
    <mergeCell ref="G5:J5"/>
    <mergeCell ref="R1:R5"/>
    <mergeCell ref="S1:S5"/>
    <mergeCell ref="T1:T5"/>
    <mergeCell ref="U1:U5"/>
    <mergeCell ref="P1:P5"/>
    <mergeCell ref="Q1:Q5"/>
  </mergeCells>
  <conditionalFormatting sqref="L10:M11">
    <cfRule type="cellIs" dxfId="1439" priority="63" operator="lessThan">
      <formula>0.5</formula>
    </cfRule>
    <cfRule type="cellIs" dxfId="1438" priority="64" operator="greaterThan">
      <formula>0.5</formula>
    </cfRule>
  </conditionalFormatting>
  <conditionalFormatting sqref="N10:N11">
    <cfRule type="cellIs" dxfId="1437" priority="61" operator="lessThan">
      <formula>4.5</formula>
    </cfRule>
    <cfRule type="cellIs" dxfId="1436" priority="62" operator="greaterThan">
      <formula>5.5</formula>
    </cfRule>
  </conditionalFormatting>
  <conditionalFormatting sqref="O10:O11">
    <cfRule type="cellIs" dxfId="1435" priority="59" operator="lessThan">
      <formula>1.5</formula>
    </cfRule>
    <cfRule type="cellIs" dxfId="1434" priority="60" operator="greaterThan">
      <formula>2.5</formula>
    </cfRule>
  </conditionalFormatting>
  <conditionalFormatting sqref="P10:P11">
    <cfRule type="cellIs" dxfId="1433" priority="57" operator="lessThan">
      <formula>4.5</formula>
    </cfRule>
    <cfRule type="cellIs" dxfId="1432" priority="58" operator="greaterThan">
      <formula>7.5</formula>
    </cfRule>
  </conditionalFormatting>
  <conditionalFormatting sqref="R10:S11">
    <cfRule type="cellIs" dxfId="1431" priority="55" operator="lessThan">
      <formula>2.5</formula>
    </cfRule>
    <cfRule type="cellIs" dxfId="1430" priority="56" operator="greaterThan">
      <formula>4.5</formula>
    </cfRule>
  </conditionalFormatting>
  <conditionalFormatting sqref="T10:T11">
    <cfRule type="cellIs" dxfId="1429" priority="53" operator="lessThan">
      <formula>2.5</formula>
    </cfRule>
    <cfRule type="cellIs" dxfId="1428" priority="54" operator="greaterThan">
      <formula>4.5</formula>
    </cfRule>
  </conditionalFormatting>
  <conditionalFormatting sqref="U10:U11">
    <cfRule type="cellIs" dxfId="1427" priority="52" operator="greaterThan">
      <formula>1.5</formula>
    </cfRule>
  </conditionalFormatting>
  <conditionalFormatting sqref="L10:V11">
    <cfRule type="expression" dxfId="1426" priority="49">
      <formula>L10=""</formula>
    </cfRule>
  </conditionalFormatting>
  <conditionalFormatting sqref="S10:S11">
    <cfRule type="cellIs" dxfId="1425" priority="50" operator="greaterThan">
      <formula>0.5</formula>
    </cfRule>
    <cfRule type="cellIs" dxfId="1424" priority="51" operator="lessThan">
      <formula>0.5</formula>
    </cfRule>
  </conditionalFormatting>
  <conditionalFormatting sqref="L16:M17">
    <cfRule type="cellIs" dxfId="1423" priority="47" operator="lessThan">
      <formula>0.5</formula>
    </cfRule>
    <cfRule type="cellIs" dxfId="1422" priority="48" operator="greaterThan">
      <formula>0.5</formula>
    </cfRule>
  </conditionalFormatting>
  <conditionalFormatting sqref="N16:N17">
    <cfRule type="cellIs" dxfId="1421" priority="45" operator="lessThan">
      <formula>4.5</formula>
    </cfRule>
    <cfRule type="cellIs" dxfId="1420" priority="46" operator="greaterThan">
      <formula>5.5</formula>
    </cfRule>
  </conditionalFormatting>
  <conditionalFormatting sqref="O16:O17">
    <cfRule type="cellIs" dxfId="1419" priority="43" operator="lessThan">
      <formula>1.5</formula>
    </cfRule>
    <cfRule type="cellIs" dxfId="1418" priority="44" operator="greaterThan">
      <formula>2.5</formula>
    </cfRule>
  </conditionalFormatting>
  <conditionalFormatting sqref="P16:P17">
    <cfRule type="cellIs" dxfId="1417" priority="41" operator="lessThan">
      <formula>4.5</formula>
    </cfRule>
    <cfRule type="cellIs" dxfId="1416" priority="42" operator="greaterThan">
      <formula>7.5</formula>
    </cfRule>
  </conditionalFormatting>
  <conditionalFormatting sqref="R16:S17">
    <cfRule type="cellIs" dxfId="1415" priority="39" operator="lessThan">
      <formula>2.5</formula>
    </cfRule>
    <cfRule type="cellIs" dxfId="1414" priority="40" operator="greaterThan">
      <formula>4.5</formula>
    </cfRule>
  </conditionalFormatting>
  <conditionalFormatting sqref="T16:T17">
    <cfRule type="cellIs" dxfId="1413" priority="37" operator="lessThan">
      <formula>2.5</formula>
    </cfRule>
    <cfRule type="cellIs" dxfId="1412" priority="38" operator="greaterThan">
      <formula>4.5</formula>
    </cfRule>
  </conditionalFormatting>
  <conditionalFormatting sqref="U16:U17">
    <cfRule type="cellIs" dxfId="1411" priority="36" operator="greaterThan">
      <formula>1.5</formula>
    </cfRule>
  </conditionalFormatting>
  <conditionalFormatting sqref="L16:V17">
    <cfRule type="expression" dxfId="1410" priority="33">
      <formula>L16=""</formula>
    </cfRule>
  </conditionalFormatting>
  <conditionalFormatting sqref="S16:S17">
    <cfRule type="cellIs" dxfId="1409" priority="34" operator="greaterThan">
      <formula>0.5</formula>
    </cfRule>
    <cfRule type="cellIs" dxfId="1408" priority="35" operator="lessThan">
      <formula>0.5</formula>
    </cfRule>
  </conditionalFormatting>
  <conditionalFormatting sqref="L18:M18">
    <cfRule type="cellIs" dxfId="1407" priority="31" operator="lessThan">
      <formula>0.5</formula>
    </cfRule>
    <cfRule type="cellIs" dxfId="1406" priority="32" operator="greaterThan">
      <formula>0.5</formula>
    </cfRule>
  </conditionalFormatting>
  <conditionalFormatting sqref="N18">
    <cfRule type="cellIs" dxfId="1405" priority="29" operator="lessThan">
      <formula>4.5</formula>
    </cfRule>
    <cfRule type="cellIs" dxfId="1404" priority="30" operator="greaterThan">
      <formula>5.5</formula>
    </cfRule>
  </conditionalFormatting>
  <conditionalFormatting sqref="O18">
    <cfRule type="cellIs" dxfId="1403" priority="27" operator="lessThan">
      <formula>1.5</formula>
    </cfRule>
    <cfRule type="cellIs" dxfId="1402" priority="28" operator="greaterThan">
      <formula>2.5</formula>
    </cfRule>
  </conditionalFormatting>
  <conditionalFormatting sqref="P18">
    <cfRule type="cellIs" dxfId="1401" priority="25" operator="lessThan">
      <formula>4.5</formula>
    </cfRule>
    <cfRule type="cellIs" dxfId="1400" priority="26" operator="greaterThan">
      <formula>7.5</formula>
    </cfRule>
  </conditionalFormatting>
  <conditionalFormatting sqref="R18:S18">
    <cfRule type="cellIs" dxfId="1399" priority="23" operator="lessThan">
      <formula>2.5</formula>
    </cfRule>
    <cfRule type="cellIs" dxfId="1398" priority="24" operator="greaterThan">
      <formula>4.5</formula>
    </cfRule>
  </conditionalFormatting>
  <conditionalFormatting sqref="T18">
    <cfRule type="cellIs" dxfId="1397" priority="21" operator="lessThan">
      <formula>2.5</formula>
    </cfRule>
    <cfRule type="cellIs" dxfId="1396" priority="22" operator="greaterThan">
      <formula>4.5</formula>
    </cfRule>
  </conditionalFormatting>
  <conditionalFormatting sqref="U18">
    <cfRule type="cellIs" dxfId="1395" priority="20" operator="greaterThan">
      <formula>1.5</formula>
    </cfRule>
  </conditionalFormatting>
  <conditionalFormatting sqref="L18:V18">
    <cfRule type="expression" dxfId="1394" priority="17">
      <formula>L18=""</formula>
    </cfRule>
  </conditionalFormatting>
  <conditionalFormatting sqref="S18">
    <cfRule type="cellIs" dxfId="1393" priority="18" operator="greaterThan">
      <formula>0.5</formula>
    </cfRule>
    <cfRule type="cellIs" dxfId="1392" priority="19" operator="lessThan">
      <formula>0.5</formula>
    </cfRule>
  </conditionalFormatting>
  <conditionalFormatting sqref="L12:M13">
    <cfRule type="cellIs" dxfId="1391" priority="15" operator="lessThan">
      <formula>0.5</formula>
    </cfRule>
    <cfRule type="cellIs" dxfId="1390" priority="16" operator="greaterThan">
      <formula>0.5</formula>
    </cfRule>
  </conditionalFormatting>
  <conditionalFormatting sqref="N12:N13">
    <cfRule type="cellIs" dxfId="1389" priority="13" operator="lessThan">
      <formula>4.5</formula>
    </cfRule>
    <cfRule type="cellIs" dxfId="1388" priority="14" operator="greaterThan">
      <formula>5.5</formula>
    </cfRule>
  </conditionalFormatting>
  <conditionalFormatting sqref="O12:O13">
    <cfRule type="cellIs" dxfId="1387" priority="11" operator="lessThan">
      <formula>1.5</formula>
    </cfRule>
    <cfRule type="cellIs" dxfId="1386" priority="12" operator="greaterThan">
      <formula>2.5</formula>
    </cfRule>
  </conditionalFormatting>
  <conditionalFormatting sqref="P12:P13">
    <cfRule type="cellIs" dxfId="1385" priority="9" operator="lessThan">
      <formula>4.5</formula>
    </cfRule>
    <cfRule type="cellIs" dxfId="1384" priority="10" operator="greaterThan">
      <formula>7.5</formula>
    </cfRule>
  </conditionalFormatting>
  <conditionalFormatting sqref="R12:S13">
    <cfRule type="cellIs" dxfId="1383" priority="7" operator="lessThan">
      <formula>2.5</formula>
    </cfRule>
    <cfRule type="cellIs" dxfId="1382" priority="8" operator="greaterThan">
      <formula>4.5</formula>
    </cfRule>
  </conditionalFormatting>
  <conditionalFormatting sqref="T12:T13">
    <cfRule type="cellIs" dxfId="1381" priority="5" operator="lessThan">
      <formula>2.5</formula>
    </cfRule>
    <cfRule type="cellIs" dxfId="1380" priority="6" operator="greaterThan">
      <formula>4.5</formula>
    </cfRule>
  </conditionalFormatting>
  <conditionalFormatting sqref="U12:U13">
    <cfRule type="cellIs" dxfId="1379" priority="4" operator="greaterThan">
      <formula>1.5</formula>
    </cfRule>
  </conditionalFormatting>
  <conditionalFormatting sqref="L12:V13">
    <cfRule type="expression" dxfId="1378" priority="1">
      <formula>L12=""</formula>
    </cfRule>
  </conditionalFormatting>
  <conditionalFormatting sqref="S12:S13">
    <cfRule type="cellIs" dxfId="1377" priority="2" operator="greaterThan">
      <formula>0.5</formula>
    </cfRule>
    <cfRule type="cellIs" dxfId="1376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/>
  </sheetViews>
  <sheetFormatPr defaultRowHeight="15"/>
  <cols>
    <col min="1" max="1" width="25.140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1615</v>
      </c>
      <c r="B2" s="3" t="s">
        <v>88</v>
      </c>
      <c r="C2">
        <v>4</v>
      </c>
      <c r="D2">
        <v>5</v>
      </c>
      <c r="E2">
        <v>13</v>
      </c>
      <c r="F2">
        <v>26</v>
      </c>
      <c r="G2">
        <v>7</v>
      </c>
      <c r="H2">
        <v>1</v>
      </c>
      <c r="I2">
        <v>1</v>
      </c>
      <c r="J2">
        <v>72</v>
      </c>
      <c r="K2">
        <v>11</v>
      </c>
      <c r="L2">
        <v>66</v>
      </c>
      <c r="M2">
        <v>75</v>
      </c>
      <c r="N2">
        <v>41</v>
      </c>
      <c r="O2">
        <v>0</v>
      </c>
      <c r="P2">
        <v>48</v>
      </c>
      <c r="Q2">
        <v>7</v>
      </c>
      <c r="R2">
        <v>1</v>
      </c>
    </row>
    <row r="3" spans="1:18">
      <c r="A3" t="s">
        <v>1616</v>
      </c>
      <c r="B3" s="3" t="s">
        <v>94</v>
      </c>
      <c r="C3">
        <v>1</v>
      </c>
      <c r="D3">
        <v>2</v>
      </c>
      <c r="E3">
        <v>13</v>
      </c>
      <c r="F3">
        <v>27</v>
      </c>
      <c r="G3">
        <v>5</v>
      </c>
      <c r="H3">
        <v>2</v>
      </c>
      <c r="I3">
        <v>2</v>
      </c>
      <c r="J3">
        <v>56</v>
      </c>
      <c r="K3">
        <v>12</v>
      </c>
      <c r="L3">
        <v>100</v>
      </c>
      <c r="M3">
        <v>133</v>
      </c>
      <c r="N3">
        <v>28</v>
      </c>
      <c r="O3">
        <v>0</v>
      </c>
      <c r="P3">
        <v>31</v>
      </c>
      <c r="Q3">
        <v>7</v>
      </c>
      <c r="R3">
        <v>0</v>
      </c>
    </row>
    <row r="4" spans="1:18">
      <c r="A4" t="s">
        <v>1617</v>
      </c>
      <c r="B4" s="3" t="s">
        <v>96</v>
      </c>
      <c r="C4">
        <v>5</v>
      </c>
      <c r="D4">
        <v>5</v>
      </c>
      <c r="E4">
        <v>12</v>
      </c>
      <c r="F4">
        <v>28</v>
      </c>
      <c r="G4">
        <v>4</v>
      </c>
      <c r="H4">
        <v>0</v>
      </c>
      <c r="I4">
        <v>0</v>
      </c>
      <c r="J4">
        <v>62</v>
      </c>
      <c r="K4">
        <v>11</v>
      </c>
      <c r="L4">
        <v>68</v>
      </c>
      <c r="M4">
        <v>101</v>
      </c>
      <c r="N4">
        <v>49</v>
      </c>
      <c r="O4">
        <v>0</v>
      </c>
      <c r="P4">
        <v>49</v>
      </c>
      <c r="Q4">
        <v>13</v>
      </c>
      <c r="R4">
        <v>0</v>
      </c>
    </row>
    <row r="5" spans="1:18">
      <c r="A5" t="s">
        <v>606</v>
      </c>
      <c r="B5" s="3" t="s">
        <v>108</v>
      </c>
      <c r="C5">
        <v>0</v>
      </c>
      <c r="D5">
        <v>0</v>
      </c>
      <c r="E5">
        <v>18</v>
      </c>
      <c r="F5">
        <v>21</v>
      </c>
      <c r="G5">
        <v>3</v>
      </c>
      <c r="H5">
        <v>1</v>
      </c>
      <c r="I5">
        <v>1</v>
      </c>
      <c r="J5">
        <v>51</v>
      </c>
      <c r="K5">
        <v>7</v>
      </c>
      <c r="L5">
        <v>43</v>
      </c>
      <c r="M5">
        <v>65</v>
      </c>
      <c r="N5">
        <v>37</v>
      </c>
      <c r="O5">
        <v>0</v>
      </c>
      <c r="P5">
        <v>29</v>
      </c>
      <c r="Q5">
        <v>6</v>
      </c>
      <c r="R5">
        <v>3</v>
      </c>
    </row>
    <row r="6" spans="1:18">
      <c r="A6" t="s">
        <v>1618</v>
      </c>
      <c r="B6" s="3" t="s">
        <v>106</v>
      </c>
      <c r="C6">
        <v>0</v>
      </c>
      <c r="D6">
        <v>2</v>
      </c>
      <c r="E6">
        <v>14</v>
      </c>
      <c r="F6">
        <v>16</v>
      </c>
      <c r="G6">
        <v>5</v>
      </c>
      <c r="H6">
        <v>0</v>
      </c>
      <c r="I6">
        <v>0</v>
      </c>
      <c r="J6">
        <v>49</v>
      </c>
      <c r="K6">
        <v>11</v>
      </c>
      <c r="L6">
        <v>64</v>
      </c>
      <c r="M6">
        <v>88</v>
      </c>
      <c r="N6">
        <v>42</v>
      </c>
      <c r="O6">
        <v>0</v>
      </c>
      <c r="P6">
        <v>38</v>
      </c>
      <c r="Q6">
        <v>5</v>
      </c>
      <c r="R6">
        <v>0</v>
      </c>
    </row>
    <row r="7" spans="1:18">
      <c r="A7" t="s">
        <v>1619</v>
      </c>
      <c r="B7" s="3" t="s">
        <v>114</v>
      </c>
      <c r="C7">
        <v>0</v>
      </c>
      <c r="D7">
        <v>1</v>
      </c>
      <c r="E7">
        <v>6</v>
      </c>
      <c r="F7">
        <v>24</v>
      </c>
      <c r="G7">
        <v>7</v>
      </c>
      <c r="H7">
        <v>0</v>
      </c>
      <c r="I7">
        <v>0</v>
      </c>
      <c r="J7">
        <v>31</v>
      </c>
      <c r="K7">
        <v>12</v>
      </c>
      <c r="L7">
        <v>42</v>
      </c>
      <c r="M7">
        <v>20</v>
      </c>
      <c r="N7">
        <v>17</v>
      </c>
      <c r="O7">
        <v>0</v>
      </c>
      <c r="P7">
        <v>57</v>
      </c>
      <c r="Q7">
        <v>10</v>
      </c>
      <c r="R7">
        <v>1</v>
      </c>
    </row>
    <row r="8" spans="1:18">
      <c r="A8" t="s">
        <v>1620</v>
      </c>
      <c r="B8" s="3" t="s">
        <v>118</v>
      </c>
      <c r="C8">
        <v>0</v>
      </c>
      <c r="D8">
        <v>0</v>
      </c>
      <c r="E8">
        <v>17</v>
      </c>
      <c r="F8">
        <v>40</v>
      </c>
      <c r="G8">
        <v>17</v>
      </c>
      <c r="H8">
        <v>8</v>
      </c>
      <c r="I8">
        <v>0</v>
      </c>
      <c r="J8">
        <v>71</v>
      </c>
      <c r="K8">
        <v>21</v>
      </c>
      <c r="L8">
        <v>70</v>
      </c>
      <c r="M8">
        <v>147</v>
      </c>
      <c r="N8">
        <v>79</v>
      </c>
      <c r="O8">
        <v>0</v>
      </c>
      <c r="P8">
        <v>25</v>
      </c>
      <c r="Q8">
        <v>7</v>
      </c>
      <c r="R8">
        <v>0</v>
      </c>
    </row>
    <row r="9" spans="1:18">
      <c r="A9" t="s">
        <v>608</v>
      </c>
      <c r="B9" s="3" t="s">
        <v>51</v>
      </c>
      <c r="C9">
        <v>0</v>
      </c>
      <c r="D9">
        <v>0</v>
      </c>
      <c r="E9">
        <v>14</v>
      </c>
      <c r="F9">
        <v>10</v>
      </c>
      <c r="G9">
        <v>0</v>
      </c>
      <c r="H9">
        <v>0</v>
      </c>
      <c r="I9">
        <v>0</v>
      </c>
      <c r="J9">
        <v>34</v>
      </c>
      <c r="K9">
        <v>8</v>
      </c>
      <c r="L9">
        <v>27</v>
      </c>
      <c r="M9">
        <v>33</v>
      </c>
      <c r="N9">
        <v>16</v>
      </c>
      <c r="O9">
        <v>0</v>
      </c>
      <c r="P9">
        <v>11</v>
      </c>
      <c r="Q9">
        <v>2</v>
      </c>
      <c r="R9">
        <v>0</v>
      </c>
    </row>
    <row r="10" spans="1:18">
      <c r="A10" t="s">
        <v>1621</v>
      </c>
      <c r="B10" s="3" t="s">
        <v>128</v>
      </c>
      <c r="C10">
        <v>3</v>
      </c>
      <c r="D10">
        <v>1</v>
      </c>
      <c r="E10">
        <v>18</v>
      </c>
      <c r="F10">
        <v>9</v>
      </c>
      <c r="G10">
        <v>2</v>
      </c>
      <c r="H10">
        <v>2</v>
      </c>
      <c r="I10">
        <v>2</v>
      </c>
      <c r="J10">
        <v>36</v>
      </c>
      <c r="K10">
        <v>9</v>
      </c>
      <c r="L10">
        <v>62</v>
      </c>
      <c r="M10">
        <v>65</v>
      </c>
      <c r="N10">
        <v>27</v>
      </c>
      <c r="O10">
        <v>0</v>
      </c>
      <c r="P10">
        <v>33</v>
      </c>
      <c r="Q10">
        <v>6</v>
      </c>
      <c r="R10">
        <v>3</v>
      </c>
    </row>
    <row r="11" spans="1:18">
      <c r="A11" t="s">
        <v>1622</v>
      </c>
      <c r="B11" s="3" t="s">
        <v>153</v>
      </c>
      <c r="C11">
        <v>0</v>
      </c>
      <c r="D11">
        <v>1</v>
      </c>
      <c r="E11">
        <v>2</v>
      </c>
      <c r="F11">
        <v>21</v>
      </c>
      <c r="G11">
        <v>1</v>
      </c>
      <c r="H11">
        <v>1</v>
      </c>
      <c r="I11">
        <v>1</v>
      </c>
      <c r="J11">
        <v>26</v>
      </c>
      <c r="K11">
        <v>3</v>
      </c>
      <c r="L11">
        <v>29</v>
      </c>
      <c r="M11">
        <v>98</v>
      </c>
      <c r="N11">
        <v>30</v>
      </c>
      <c r="O11">
        <v>0</v>
      </c>
      <c r="P11">
        <v>19</v>
      </c>
      <c r="Q11">
        <v>4</v>
      </c>
      <c r="R11">
        <v>0</v>
      </c>
    </row>
    <row r="12" spans="1:18">
      <c r="A12" t="s">
        <v>1623</v>
      </c>
      <c r="B12" s="3" t="s">
        <v>233</v>
      </c>
      <c r="C12">
        <v>1</v>
      </c>
      <c r="D12">
        <v>3</v>
      </c>
      <c r="E12">
        <v>25</v>
      </c>
      <c r="F12">
        <v>35</v>
      </c>
      <c r="G12">
        <v>1</v>
      </c>
      <c r="H12">
        <v>2</v>
      </c>
      <c r="I12">
        <v>2</v>
      </c>
      <c r="J12">
        <v>101</v>
      </c>
      <c r="K12">
        <v>17</v>
      </c>
      <c r="L12">
        <v>84</v>
      </c>
      <c r="M12">
        <v>129</v>
      </c>
      <c r="N12">
        <v>59</v>
      </c>
      <c r="O12">
        <v>0</v>
      </c>
      <c r="P12">
        <v>37</v>
      </c>
      <c r="Q12">
        <v>13</v>
      </c>
      <c r="R12">
        <v>0</v>
      </c>
    </row>
    <row r="13" spans="1:18">
      <c r="A13" t="s">
        <v>1624</v>
      </c>
      <c r="B13" s="3" t="s">
        <v>142</v>
      </c>
      <c r="C13">
        <v>0</v>
      </c>
      <c r="D13">
        <v>0</v>
      </c>
      <c r="E13">
        <v>26</v>
      </c>
      <c r="F13">
        <v>26</v>
      </c>
      <c r="G13">
        <v>2</v>
      </c>
      <c r="H13">
        <v>3</v>
      </c>
      <c r="I13">
        <v>2</v>
      </c>
      <c r="J13">
        <v>61</v>
      </c>
      <c r="K13">
        <v>11</v>
      </c>
      <c r="L13">
        <v>81</v>
      </c>
      <c r="M13">
        <v>57</v>
      </c>
      <c r="N13">
        <v>29</v>
      </c>
      <c r="O13">
        <v>0</v>
      </c>
      <c r="P13">
        <v>31</v>
      </c>
      <c r="Q13">
        <v>13</v>
      </c>
      <c r="R13">
        <v>0</v>
      </c>
    </row>
    <row r="14" spans="1:18">
      <c r="A14" t="s">
        <v>610</v>
      </c>
      <c r="B14" s="3" t="s">
        <v>163</v>
      </c>
      <c r="C14">
        <v>2</v>
      </c>
      <c r="D14">
        <v>4</v>
      </c>
      <c r="E14">
        <v>35</v>
      </c>
      <c r="F14">
        <v>44</v>
      </c>
      <c r="G14">
        <v>6</v>
      </c>
      <c r="H14">
        <v>0</v>
      </c>
      <c r="I14">
        <v>0</v>
      </c>
      <c r="J14">
        <v>105</v>
      </c>
      <c r="K14">
        <v>29</v>
      </c>
      <c r="L14">
        <v>92</v>
      </c>
      <c r="M14">
        <v>127</v>
      </c>
      <c r="N14">
        <v>44</v>
      </c>
      <c r="O14">
        <v>0</v>
      </c>
      <c r="P14">
        <v>40</v>
      </c>
      <c r="Q14">
        <v>13</v>
      </c>
      <c r="R14">
        <v>5</v>
      </c>
    </row>
    <row r="15" spans="1:18">
      <c r="A15" t="s">
        <v>1625</v>
      </c>
      <c r="B15" s="3" t="s">
        <v>163</v>
      </c>
      <c r="C15">
        <v>0</v>
      </c>
      <c r="D15">
        <v>4</v>
      </c>
      <c r="E15">
        <v>15</v>
      </c>
      <c r="F15">
        <v>23</v>
      </c>
      <c r="G15">
        <v>4</v>
      </c>
      <c r="H15">
        <v>0</v>
      </c>
      <c r="I15">
        <v>0</v>
      </c>
      <c r="J15">
        <v>62</v>
      </c>
      <c r="K15">
        <v>14</v>
      </c>
      <c r="L15">
        <v>39</v>
      </c>
      <c r="M15">
        <v>80</v>
      </c>
      <c r="N15">
        <v>22</v>
      </c>
      <c r="O15">
        <v>0</v>
      </c>
      <c r="P15">
        <v>28</v>
      </c>
      <c r="Q15">
        <v>8</v>
      </c>
      <c r="R15">
        <v>2</v>
      </c>
    </row>
    <row r="16" spans="1:18">
      <c r="A16" t="s">
        <v>1626</v>
      </c>
      <c r="B16" s="3" t="s">
        <v>167</v>
      </c>
      <c r="C16">
        <v>2</v>
      </c>
      <c r="D16">
        <v>0</v>
      </c>
      <c r="E16">
        <v>20</v>
      </c>
      <c r="F16">
        <v>21</v>
      </c>
      <c r="G16">
        <v>2</v>
      </c>
      <c r="H16">
        <v>0</v>
      </c>
      <c r="I16">
        <v>0</v>
      </c>
      <c r="J16">
        <v>43</v>
      </c>
      <c r="K16">
        <v>15</v>
      </c>
      <c r="L16">
        <v>53</v>
      </c>
      <c r="M16">
        <v>47</v>
      </c>
      <c r="N16">
        <v>22</v>
      </c>
      <c r="O16">
        <v>0</v>
      </c>
      <c r="P16">
        <v>12</v>
      </c>
      <c r="Q16">
        <v>5</v>
      </c>
      <c r="R16">
        <v>3</v>
      </c>
    </row>
    <row r="17" spans="1:18">
      <c r="A17" t="s">
        <v>611</v>
      </c>
      <c r="B17" s="3" t="s">
        <v>104</v>
      </c>
      <c r="C17">
        <v>3</v>
      </c>
      <c r="D17">
        <v>0</v>
      </c>
      <c r="E17">
        <v>21</v>
      </c>
      <c r="F17">
        <v>15</v>
      </c>
      <c r="G17">
        <v>3</v>
      </c>
      <c r="H17">
        <v>2</v>
      </c>
      <c r="I17">
        <v>1</v>
      </c>
      <c r="J17">
        <v>59</v>
      </c>
      <c r="K17">
        <v>9</v>
      </c>
      <c r="L17">
        <v>49</v>
      </c>
      <c r="M17">
        <v>99</v>
      </c>
      <c r="N17">
        <v>28</v>
      </c>
      <c r="O17">
        <v>0</v>
      </c>
      <c r="P17">
        <v>34</v>
      </c>
      <c r="Q17">
        <v>5</v>
      </c>
      <c r="R17">
        <v>0</v>
      </c>
    </row>
    <row r="18" spans="1:18">
      <c r="A18" t="s">
        <v>1627</v>
      </c>
      <c r="B18" s="3" t="s">
        <v>173</v>
      </c>
      <c r="C18">
        <v>3</v>
      </c>
      <c r="D18">
        <v>0</v>
      </c>
      <c r="E18">
        <v>10</v>
      </c>
      <c r="F18">
        <v>12</v>
      </c>
      <c r="G18">
        <v>3</v>
      </c>
      <c r="H18">
        <v>0</v>
      </c>
      <c r="I18">
        <v>0</v>
      </c>
      <c r="J18">
        <v>29</v>
      </c>
      <c r="K18">
        <v>8</v>
      </c>
      <c r="L18">
        <v>32</v>
      </c>
      <c r="M18">
        <v>78</v>
      </c>
      <c r="N18">
        <v>22</v>
      </c>
      <c r="O18">
        <v>0</v>
      </c>
      <c r="P18">
        <v>28</v>
      </c>
      <c r="Q18">
        <v>5</v>
      </c>
      <c r="R18">
        <v>0</v>
      </c>
    </row>
    <row r="19" spans="1:18">
      <c r="A19" t="s">
        <v>1628</v>
      </c>
      <c r="B19" s="3" t="s">
        <v>181</v>
      </c>
      <c r="C19">
        <v>0</v>
      </c>
      <c r="D19">
        <v>0</v>
      </c>
      <c r="E19">
        <v>1</v>
      </c>
      <c r="F19">
        <v>14</v>
      </c>
      <c r="G19">
        <v>0</v>
      </c>
      <c r="H19">
        <v>0</v>
      </c>
      <c r="I19">
        <v>0</v>
      </c>
      <c r="J19">
        <v>24</v>
      </c>
      <c r="K19">
        <v>3</v>
      </c>
      <c r="L19">
        <v>24</v>
      </c>
      <c r="M19">
        <v>43</v>
      </c>
      <c r="N19">
        <v>29</v>
      </c>
      <c r="O19">
        <v>0</v>
      </c>
      <c r="P19">
        <v>3</v>
      </c>
      <c r="Q19">
        <v>0</v>
      </c>
      <c r="R19">
        <v>0</v>
      </c>
    </row>
    <row r="20" spans="1:18">
      <c r="A20" t="s">
        <v>1629</v>
      </c>
      <c r="B20" s="3" t="s">
        <v>138</v>
      </c>
      <c r="C20">
        <v>0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5</v>
      </c>
      <c r="K20">
        <v>0</v>
      </c>
      <c r="L20">
        <v>7</v>
      </c>
      <c r="M20">
        <v>13</v>
      </c>
      <c r="N20">
        <v>6</v>
      </c>
      <c r="O20">
        <v>0</v>
      </c>
      <c r="P20">
        <v>1</v>
      </c>
      <c r="Q20">
        <v>0</v>
      </c>
      <c r="R20">
        <v>0</v>
      </c>
    </row>
    <row r="21" spans="1:18">
      <c r="A21" t="s">
        <v>1630</v>
      </c>
      <c r="B21" s="3" t="s">
        <v>179</v>
      </c>
      <c r="C21">
        <v>0</v>
      </c>
      <c r="D21">
        <v>0</v>
      </c>
      <c r="E21">
        <v>6</v>
      </c>
      <c r="F21">
        <v>10</v>
      </c>
      <c r="G21">
        <v>0</v>
      </c>
      <c r="H21">
        <v>0</v>
      </c>
      <c r="I21">
        <v>0</v>
      </c>
      <c r="J21">
        <v>17</v>
      </c>
      <c r="K21">
        <v>1</v>
      </c>
      <c r="L21">
        <v>10</v>
      </c>
      <c r="M21">
        <v>32</v>
      </c>
      <c r="N21">
        <v>8</v>
      </c>
      <c r="O21">
        <v>0</v>
      </c>
      <c r="P21">
        <v>4</v>
      </c>
      <c r="Q21">
        <v>1</v>
      </c>
      <c r="R21">
        <v>0</v>
      </c>
    </row>
    <row r="22" spans="1:18">
      <c r="A22" t="s">
        <v>1631</v>
      </c>
      <c r="B22" s="3" t="s">
        <v>140</v>
      </c>
      <c r="C22">
        <v>0</v>
      </c>
      <c r="D22">
        <v>1</v>
      </c>
      <c r="E22">
        <v>7</v>
      </c>
      <c r="F22">
        <v>6</v>
      </c>
      <c r="G22">
        <v>2</v>
      </c>
      <c r="H22">
        <v>1</v>
      </c>
      <c r="I22">
        <v>1</v>
      </c>
      <c r="J22">
        <v>16</v>
      </c>
      <c r="K22">
        <v>3</v>
      </c>
      <c r="L22">
        <v>25</v>
      </c>
      <c r="M22">
        <v>41</v>
      </c>
      <c r="N22">
        <v>18</v>
      </c>
      <c r="O22">
        <v>0</v>
      </c>
      <c r="P22">
        <v>12</v>
      </c>
      <c r="Q22">
        <v>4</v>
      </c>
      <c r="R22">
        <v>0</v>
      </c>
    </row>
    <row r="23" spans="1:18">
      <c r="A23" t="s">
        <v>1632</v>
      </c>
      <c r="B23" s="3" t="s">
        <v>130</v>
      </c>
      <c r="C23">
        <v>1</v>
      </c>
      <c r="D23">
        <v>1</v>
      </c>
      <c r="E23">
        <v>9</v>
      </c>
      <c r="F23">
        <v>15</v>
      </c>
      <c r="G23">
        <v>3</v>
      </c>
      <c r="H23">
        <v>4</v>
      </c>
      <c r="I23">
        <v>1</v>
      </c>
      <c r="J23">
        <v>32</v>
      </c>
      <c r="K23">
        <v>12</v>
      </c>
      <c r="L23">
        <v>46</v>
      </c>
      <c r="M23">
        <v>38</v>
      </c>
      <c r="N23">
        <v>20</v>
      </c>
      <c r="O23">
        <v>0</v>
      </c>
      <c r="P23">
        <v>25</v>
      </c>
      <c r="Q23">
        <v>6</v>
      </c>
      <c r="R23">
        <v>0</v>
      </c>
    </row>
    <row r="24" spans="1:18">
      <c r="A24" t="s">
        <v>1633</v>
      </c>
      <c r="B24" s="3" t="s">
        <v>151</v>
      </c>
      <c r="C24">
        <v>0</v>
      </c>
      <c r="D24">
        <v>5</v>
      </c>
      <c r="E24">
        <v>9</v>
      </c>
      <c r="F24">
        <v>33</v>
      </c>
      <c r="G24">
        <v>3</v>
      </c>
      <c r="H24">
        <v>1</v>
      </c>
      <c r="I24">
        <v>1</v>
      </c>
      <c r="J24">
        <v>57</v>
      </c>
      <c r="K24">
        <v>14</v>
      </c>
      <c r="L24">
        <v>57</v>
      </c>
      <c r="M24">
        <v>164</v>
      </c>
      <c r="N24">
        <v>73</v>
      </c>
      <c r="O24">
        <v>0</v>
      </c>
      <c r="P24">
        <v>46</v>
      </c>
      <c r="Q24">
        <v>17</v>
      </c>
      <c r="R24">
        <v>0</v>
      </c>
    </row>
    <row r="25" spans="1:18">
      <c r="A25" t="s">
        <v>1634</v>
      </c>
      <c r="B25" s="3" t="s">
        <v>144</v>
      </c>
      <c r="C25">
        <v>4</v>
      </c>
      <c r="D25">
        <v>5</v>
      </c>
      <c r="E25">
        <v>17</v>
      </c>
      <c r="F25">
        <v>45</v>
      </c>
      <c r="G25">
        <v>5</v>
      </c>
      <c r="H25">
        <v>2</v>
      </c>
      <c r="I25">
        <v>2</v>
      </c>
      <c r="J25">
        <v>103</v>
      </c>
      <c r="K25">
        <v>8</v>
      </c>
      <c r="L25">
        <v>95</v>
      </c>
      <c r="M25">
        <v>330</v>
      </c>
      <c r="N25">
        <v>72</v>
      </c>
      <c r="O25">
        <v>0</v>
      </c>
      <c r="P25">
        <v>42</v>
      </c>
      <c r="Q25">
        <v>5</v>
      </c>
      <c r="R25">
        <v>0</v>
      </c>
    </row>
    <row r="26" spans="1:18">
      <c r="A26" t="s">
        <v>1635</v>
      </c>
      <c r="B26" s="3" t="s">
        <v>86</v>
      </c>
      <c r="C26">
        <v>0</v>
      </c>
      <c r="D26">
        <v>0</v>
      </c>
      <c r="E26">
        <v>6</v>
      </c>
      <c r="F26">
        <v>26</v>
      </c>
      <c r="G26">
        <v>3</v>
      </c>
      <c r="H26">
        <v>0</v>
      </c>
      <c r="I26">
        <v>0</v>
      </c>
      <c r="J26">
        <v>32</v>
      </c>
      <c r="K26">
        <v>13</v>
      </c>
      <c r="L26">
        <v>67</v>
      </c>
      <c r="M26">
        <v>61</v>
      </c>
      <c r="N26">
        <v>32</v>
      </c>
      <c r="O26">
        <v>0</v>
      </c>
      <c r="P26">
        <v>30</v>
      </c>
      <c r="Q26">
        <v>6</v>
      </c>
      <c r="R26">
        <v>0</v>
      </c>
    </row>
    <row r="27" spans="1:18">
      <c r="A27" t="s">
        <v>613</v>
      </c>
      <c r="B27" s="3" t="s">
        <v>215</v>
      </c>
      <c r="C27">
        <v>4</v>
      </c>
      <c r="D27">
        <v>3</v>
      </c>
      <c r="E27">
        <v>26</v>
      </c>
      <c r="F27">
        <v>25</v>
      </c>
      <c r="G27">
        <v>1</v>
      </c>
      <c r="H27">
        <v>1</v>
      </c>
      <c r="I27">
        <v>1</v>
      </c>
      <c r="J27">
        <v>84</v>
      </c>
      <c r="K27">
        <v>18</v>
      </c>
      <c r="L27">
        <v>84</v>
      </c>
      <c r="M27">
        <v>126</v>
      </c>
      <c r="N27">
        <v>50</v>
      </c>
      <c r="O27">
        <v>0</v>
      </c>
      <c r="P27">
        <v>38</v>
      </c>
      <c r="Q27">
        <v>17</v>
      </c>
      <c r="R27">
        <v>0</v>
      </c>
    </row>
    <row r="28" spans="1:18">
      <c r="A28" t="s">
        <v>1636</v>
      </c>
      <c r="B28" s="3" t="s">
        <v>100</v>
      </c>
      <c r="C28">
        <v>0</v>
      </c>
      <c r="D28">
        <v>6</v>
      </c>
      <c r="E28">
        <v>12</v>
      </c>
      <c r="F28">
        <v>14</v>
      </c>
      <c r="G28">
        <v>0</v>
      </c>
      <c r="H28">
        <v>2</v>
      </c>
      <c r="I28">
        <v>2</v>
      </c>
      <c r="J28">
        <v>37</v>
      </c>
      <c r="K28">
        <v>7</v>
      </c>
      <c r="L28">
        <v>27</v>
      </c>
      <c r="M28">
        <v>29</v>
      </c>
      <c r="N28">
        <v>13</v>
      </c>
      <c r="O28">
        <v>0</v>
      </c>
      <c r="P28">
        <v>25</v>
      </c>
      <c r="Q28">
        <v>6</v>
      </c>
      <c r="R28">
        <v>0</v>
      </c>
    </row>
    <row r="29" spans="1:18">
      <c r="A29" t="s">
        <v>1637</v>
      </c>
      <c r="B29" s="3" t="s">
        <v>223</v>
      </c>
      <c r="C29">
        <v>0</v>
      </c>
      <c r="D29">
        <v>5</v>
      </c>
      <c r="E29">
        <v>6</v>
      </c>
      <c r="F29">
        <v>15</v>
      </c>
      <c r="G29">
        <v>7</v>
      </c>
      <c r="H29">
        <v>2</v>
      </c>
      <c r="I29">
        <v>2</v>
      </c>
      <c r="J29">
        <v>32</v>
      </c>
      <c r="K29">
        <v>12</v>
      </c>
      <c r="L29">
        <v>70</v>
      </c>
      <c r="M29">
        <v>93</v>
      </c>
      <c r="N29">
        <v>36</v>
      </c>
      <c r="O29">
        <v>0</v>
      </c>
      <c r="P29">
        <v>25</v>
      </c>
      <c r="Q29">
        <v>4</v>
      </c>
      <c r="R29">
        <v>0</v>
      </c>
    </row>
    <row r="30" spans="1:18">
      <c r="A30" t="s">
        <v>1638</v>
      </c>
      <c r="B30" s="3" t="s">
        <v>124</v>
      </c>
      <c r="C30">
        <v>0</v>
      </c>
      <c r="D30">
        <v>1</v>
      </c>
      <c r="E30">
        <v>5</v>
      </c>
      <c r="F30">
        <v>28</v>
      </c>
      <c r="G30">
        <v>11</v>
      </c>
      <c r="H30">
        <v>0</v>
      </c>
      <c r="I30">
        <v>0</v>
      </c>
      <c r="J30">
        <v>61</v>
      </c>
      <c r="K30">
        <v>13</v>
      </c>
      <c r="L30">
        <v>67</v>
      </c>
      <c r="M30">
        <v>111</v>
      </c>
      <c r="N30">
        <v>52</v>
      </c>
      <c r="O30">
        <v>0</v>
      </c>
      <c r="P30">
        <v>24</v>
      </c>
      <c r="Q30">
        <v>4</v>
      </c>
      <c r="R30">
        <v>0</v>
      </c>
    </row>
    <row r="31" spans="1:18">
      <c r="A31" t="s">
        <v>1639</v>
      </c>
      <c r="B31" s="3" t="s">
        <v>235</v>
      </c>
      <c r="C31">
        <v>0</v>
      </c>
      <c r="D31">
        <v>0</v>
      </c>
      <c r="E31">
        <v>9</v>
      </c>
      <c r="F31">
        <v>28</v>
      </c>
      <c r="G31">
        <v>1</v>
      </c>
      <c r="H31">
        <v>0</v>
      </c>
      <c r="I31">
        <v>0</v>
      </c>
      <c r="J31">
        <v>37</v>
      </c>
      <c r="K31">
        <v>4</v>
      </c>
      <c r="L31">
        <v>22</v>
      </c>
      <c r="M31">
        <v>77</v>
      </c>
      <c r="N31">
        <v>21</v>
      </c>
      <c r="O31">
        <v>0</v>
      </c>
      <c r="P31">
        <v>12</v>
      </c>
      <c r="Q31">
        <v>5</v>
      </c>
      <c r="R31">
        <v>0</v>
      </c>
    </row>
    <row r="32" spans="1:18">
      <c r="A32" t="s">
        <v>1640</v>
      </c>
      <c r="B32" s="3" t="s">
        <v>245</v>
      </c>
      <c r="C32">
        <v>0</v>
      </c>
      <c r="D32">
        <v>0</v>
      </c>
      <c r="E32">
        <v>5</v>
      </c>
      <c r="F32">
        <v>23</v>
      </c>
      <c r="G32">
        <v>0</v>
      </c>
      <c r="H32">
        <v>0</v>
      </c>
      <c r="I32">
        <v>0</v>
      </c>
      <c r="J32">
        <v>56</v>
      </c>
      <c r="K32">
        <v>9</v>
      </c>
      <c r="L32">
        <v>44</v>
      </c>
      <c r="M32">
        <v>66</v>
      </c>
      <c r="N32">
        <v>25</v>
      </c>
      <c r="O32">
        <v>0</v>
      </c>
      <c r="P32">
        <v>40</v>
      </c>
      <c r="Q32">
        <v>4</v>
      </c>
      <c r="R32">
        <v>0</v>
      </c>
    </row>
    <row r="33" spans="1:18">
      <c r="A33" t="s">
        <v>1641</v>
      </c>
      <c r="B33" s="3" t="s">
        <v>256</v>
      </c>
      <c r="C33">
        <v>6</v>
      </c>
      <c r="D33">
        <v>3</v>
      </c>
      <c r="E33">
        <v>15</v>
      </c>
      <c r="F33">
        <v>21</v>
      </c>
      <c r="G33">
        <v>4</v>
      </c>
      <c r="H33">
        <v>3</v>
      </c>
      <c r="I33">
        <v>3</v>
      </c>
      <c r="J33">
        <v>45</v>
      </c>
      <c r="K33">
        <v>9</v>
      </c>
      <c r="L33">
        <v>65</v>
      </c>
      <c r="M33">
        <v>98</v>
      </c>
      <c r="N33">
        <v>42</v>
      </c>
      <c r="O33">
        <v>0</v>
      </c>
      <c r="P33">
        <v>43</v>
      </c>
      <c r="Q33">
        <v>3</v>
      </c>
      <c r="R33">
        <v>0</v>
      </c>
    </row>
    <row r="34" spans="1:18">
      <c r="A34" t="s">
        <v>1642</v>
      </c>
      <c r="B34" s="3" t="s">
        <v>258</v>
      </c>
      <c r="C34">
        <v>4</v>
      </c>
      <c r="D34">
        <v>0</v>
      </c>
      <c r="E34">
        <v>6</v>
      </c>
      <c r="F34">
        <v>16</v>
      </c>
      <c r="G34">
        <v>4</v>
      </c>
      <c r="H34">
        <v>1</v>
      </c>
      <c r="I34">
        <v>1</v>
      </c>
      <c r="J34">
        <v>26</v>
      </c>
      <c r="K34">
        <v>5</v>
      </c>
      <c r="L34">
        <v>30</v>
      </c>
      <c r="M34">
        <v>22</v>
      </c>
      <c r="N34">
        <v>8</v>
      </c>
      <c r="O34">
        <v>0</v>
      </c>
      <c r="P34">
        <v>28</v>
      </c>
      <c r="Q34">
        <v>13</v>
      </c>
      <c r="R34">
        <v>1</v>
      </c>
    </row>
    <row r="35" spans="1:18">
      <c r="A35" t="s">
        <v>614</v>
      </c>
      <c r="B35" s="3" t="s">
        <v>199</v>
      </c>
      <c r="C35">
        <v>2</v>
      </c>
      <c r="D35">
        <v>1</v>
      </c>
      <c r="E35">
        <v>7</v>
      </c>
      <c r="F35">
        <v>29</v>
      </c>
      <c r="G35">
        <v>8</v>
      </c>
      <c r="H35">
        <v>1</v>
      </c>
      <c r="I35">
        <v>1</v>
      </c>
      <c r="J35">
        <v>55</v>
      </c>
      <c r="K35">
        <v>13</v>
      </c>
      <c r="L35">
        <v>65</v>
      </c>
      <c r="M35">
        <v>121</v>
      </c>
      <c r="N35">
        <v>53</v>
      </c>
      <c r="O35">
        <v>0</v>
      </c>
      <c r="P35">
        <v>28</v>
      </c>
      <c r="Q35">
        <v>2</v>
      </c>
      <c r="R35">
        <v>0</v>
      </c>
    </row>
    <row r="36" spans="1:18">
      <c r="A36" t="s">
        <v>1643</v>
      </c>
      <c r="B36" s="3" t="s">
        <v>88</v>
      </c>
      <c r="C36">
        <v>3</v>
      </c>
      <c r="D36">
        <v>0</v>
      </c>
      <c r="E36">
        <v>3</v>
      </c>
      <c r="F36">
        <v>20</v>
      </c>
      <c r="G36">
        <v>1</v>
      </c>
      <c r="H36">
        <v>2</v>
      </c>
      <c r="I36">
        <v>2</v>
      </c>
      <c r="J36">
        <v>42</v>
      </c>
      <c r="K36">
        <v>17</v>
      </c>
      <c r="L36">
        <v>43</v>
      </c>
      <c r="M36">
        <v>55</v>
      </c>
      <c r="N36">
        <v>35</v>
      </c>
      <c r="O36">
        <v>2</v>
      </c>
      <c r="P36">
        <v>40</v>
      </c>
      <c r="Q36">
        <v>13</v>
      </c>
      <c r="R36">
        <v>0</v>
      </c>
    </row>
    <row r="37" spans="1:18">
      <c r="A37" t="s">
        <v>1644</v>
      </c>
      <c r="B37" s="3" t="s">
        <v>94</v>
      </c>
      <c r="C37">
        <v>2</v>
      </c>
      <c r="D37">
        <v>5</v>
      </c>
      <c r="E37">
        <v>12</v>
      </c>
      <c r="F37">
        <v>19</v>
      </c>
      <c r="G37">
        <v>0</v>
      </c>
      <c r="H37">
        <v>0</v>
      </c>
      <c r="I37">
        <v>0</v>
      </c>
      <c r="J37">
        <v>47</v>
      </c>
      <c r="K37">
        <v>16</v>
      </c>
      <c r="L37">
        <v>37</v>
      </c>
      <c r="M37">
        <v>86</v>
      </c>
      <c r="N37">
        <v>20</v>
      </c>
      <c r="O37">
        <v>1</v>
      </c>
      <c r="P37">
        <v>24</v>
      </c>
      <c r="Q37">
        <v>7</v>
      </c>
      <c r="R37">
        <v>0</v>
      </c>
    </row>
    <row r="38" spans="1:18">
      <c r="A38" t="s">
        <v>1645</v>
      </c>
      <c r="B38" s="3" t="s">
        <v>96</v>
      </c>
      <c r="C38">
        <v>4</v>
      </c>
      <c r="D38">
        <v>7</v>
      </c>
      <c r="E38">
        <v>7</v>
      </c>
      <c r="F38">
        <v>16</v>
      </c>
      <c r="G38">
        <v>0</v>
      </c>
      <c r="H38">
        <v>0</v>
      </c>
      <c r="I38">
        <v>0</v>
      </c>
      <c r="J38">
        <v>47</v>
      </c>
      <c r="K38">
        <v>13</v>
      </c>
      <c r="L38">
        <v>60</v>
      </c>
      <c r="M38">
        <v>60</v>
      </c>
      <c r="N38">
        <v>31</v>
      </c>
      <c r="O38">
        <v>6</v>
      </c>
      <c r="P38">
        <v>32</v>
      </c>
      <c r="Q38">
        <v>11</v>
      </c>
      <c r="R38">
        <v>0</v>
      </c>
    </row>
    <row r="39" spans="1:18">
      <c r="A39" t="s">
        <v>617</v>
      </c>
      <c r="B39" s="3" t="s">
        <v>108</v>
      </c>
      <c r="C39">
        <v>0</v>
      </c>
      <c r="D39">
        <v>1</v>
      </c>
      <c r="E39">
        <v>13</v>
      </c>
      <c r="F39">
        <v>13</v>
      </c>
      <c r="G39">
        <v>0</v>
      </c>
      <c r="H39">
        <v>0</v>
      </c>
      <c r="I39">
        <v>0</v>
      </c>
      <c r="J39">
        <v>30</v>
      </c>
      <c r="K39">
        <v>6</v>
      </c>
      <c r="L39">
        <v>29</v>
      </c>
      <c r="M39">
        <v>33</v>
      </c>
      <c r="N39">
        <v>22</v>
      </c>
      <c r="O39">
        <v>0</v>
      </c>
      <c r="P39">
        <v>17</v>
      </c>
      <c r="Q39">
        <v>0</v>
      </c>
      <c r="R39">
        <v>0</v>
      </c>
    </row>
    <row r="40" spans="1:18">
      <c r="A40" t="s">
        <v>1646</v>
      </c>
      <c r="B40" s="3" t="s">
        <v>106</v>
      </c>
      <c r="C40">
        <v>1</v>
      </c>
      <c r="D40">
        <v>2</v>
      </c>
      <c r="E40">
        <v>8</v>
      </c>
      <c r="F40">
        <v>16</v>
      </c>
      <c r="G40">
        <v>2</v>
      </c>
      <c r="H40">
        <v>0</v>
      </c>
      <c r="I40">
        <v>0</v>
      </c>
      <c r="J40">
        <v>41</v>
      </c>
      <c r="K40">
        <v>16</v>
      </c>
      <c r="L40">
        <v>43</v>
      </c>
      <c r="M40">
        <v>66</v>
      </c>
      <c r="N40">
        <v>30</v>
      </c>
      <c r="O40">
        <v>5</v>
      </c>
      <c r="P40">
        <v>22</v>
      </c>
      <c r="Q40">
        <v>11</v>
      </c>
      <c r="R40">
        <v>0</v>
      </c>
    </row>
    <row r="41" spans="1:18">
      <c r="A41" t="s">
        <v>1647</v>
      </c>
      <c r="B41" s="3" t="s">
        <v>114</v>
      </c>
      <c r="C41">
        <v>0</v>
      </c>
      <c r="D41">
        <v>2</v>
      </c>
      <c r="E41">
        <v>2</v>
      </c>
      <c r="F41">
        <v>21</v>
      </c>
      <c r="G41">
        <v>1</v>
      </c>
      <c r="H41">
        <v>0</v>
      </c>
      <c r="I41">
        <v>0</v>
      </c>
      <c r="J41">
        <v>25</v>
      </c>
      <c r="K41">
        <v>15</v>
      </c>
      <c r="L41">
        <v>23</v>
      </c>
      <c r="M41">
        <v>21</v>
      </c>
      <c r="N41">
        <v>13</v>
      </c>
      <c r="O41">
        <v>0</v>
      </c>
      <c r="P41">
        <v>29</v>
      </c>
      <c r="Q41">
        <v>13</v>
      </c>
      <c r="R41">
        <v>0</v>
      </c>
    </row>
    <row r="42" spans="1:18">
      <c r="A42" t="s">
        <v>1648</v>
      </c>
      <c r="B42" s="3" t="s">
        <v>118</v>
      </c>
      <c r="C42">
        <v>0</v>
      </c>
      <c r="D42">
        <v>2</v>
      </c>
      <c r="E42">
        <v>20</v>
      </c>
      <c r="F42">
        <v>19</v>
      </c>
      <c r="G42">
        <v>1</v>
      </c>
      <c r="H42">
        <v>0</v>
      </c>
      <c r="I42">
        <v>0</v>
      </c>
      <c r="J42">
        <v>59</v>
      </c>
      <c r="K42">
        <v>22</v>
      </c>
      <c r="L42">
        <v>52</v>
      </c>
      <c r="M42">
        <v>89</v>
      </c>
      <c r="N42">
        <v>61</v>
      </c>
      <c r="O42">
        <v>0</v>
      </c>
      <c r="P42">
        <v>23</v>
      </c>
      <c r="Q42">
        <v>8</v>
      </c>
      <c r="R42">
        <v>0</v>
      </c>
    </row>
    <row r="43" spans="1:18">
      <c r="A43" t="s">
        <v>68</v>
      </c>
      <c r="B43" s="3" t="s">
        <v>267</v>
      </c>
      <c r="C43">
        <v>0</v>
      </c>
      <c r="D43">
        <v>0</v>
      </c>
      <c r="E43">
        <v>13</v>
      </c>
      <c r="F43">
        <v>13</v>
      </c>
      <c r="G43">
        <v>0</v>
      </c>
      <c r="H43">
        <v>0</v>
      </c>
      <c r="I43">
        <v>0</v>
      </c>
      <c r="J43">
        <v>45</v>
      </c>
      <c r="K43">
        <v>7</v>
      </c>
      <c r="L43">
        <v>13</v>
      </c>
      <c r="M43">
        <v>25</v>
      </c>
      <c r="N43">
        <v>14</v>
      </c>
      <c r="O43">
        <v>5</v>
      </c>
      <c r="P43">
        <v>15</v>
      </c>
      <c r="Q43">
        <v>7</v>
      </c>
      <c r="R43">
        <v>0</v>
      </c>
    </row>
    <row r="44" spans="1:18">
      <c r="A44" t="s">
        <v>1649</v>
      </c>
      <c r="B44" s="3" t="s">
        <v>128</v>
      </c>
      <c r="C44">
        <v>0</v>
      </c>
      <c r="D44">
        <v>1</v>
      </c>
      <c r="E44">
        <v>8</v>
      </c>
      <c r="F44">
        <v>16</v>
      </c>
      <c r="G44">
        <v>0</v>
      </c>
      <c r="H44">
        <v>0</v>
      </c>
      <c r="I44">
        <v>0</v>
      </c>
      <c r="J44">
        <v>35</v>
      </c>
      <c r="K44">
        <v>13</v>
      </c>
      <c r="L44">
        <v>62</v>
      </c>
      <c r="M44">
        <v>79</v>
      </c>
      <c r="N44">
        <v>45</v>
      </c>
      <c r="O44">
        <v>1</v>
      </c>
      <c r="P44">
        <v>25</v>
      </c>
      <c r="Q44">
        <v>3</v>
      </c>
      <c r="R44">
        <v>3</v>
      </c>
    </row>
    <row r="45" spans="1:18">
      <c r="A45" t="s">
        <v>1650</v>
      </c>
      <c r="B45" s="3" t="s">
        <v>153</v>
      </c>
      <c r="C45">
        <v>0</v>
      </c>
      <c r="D45">
        <v>0</v>
      </c>
      <c r="E45">
        <v>1</v>
      </c>
      <c r="F45">
        <v>3</v>
      </c>
      <c r="G45">
        <v>0</v>
      </c>
      <c r="H45">
        <v>0</v>
      </c>
      <c r="I45">
        <v>0</v>
      </c>
      <c r="J45">
        <v>12</v>
      </c>
      <c r="K45">
        <v>5</v>
      </c>
      <c r="L45">
        <v>22</v>
      </c>
      <c r="M45">
        <v>59</v>
      </c>
      <c r="N45">
        <v>20</v>
      </c>
      <c r="O45">
        <v>1</v>
      </c>
      <c r="P45">
        <v>12</v>
      </c>
      <c r="Q45">
        <v>4</v>
      </c>
      <c r="R45">
        <v>0</v>
      </c>
    </row>
    <row r="46" spans="1:18">
      <c r="A46" t="s">
        <v>1651</v>
      </c>
      <c r="B46" s="3" t="s">
        <v>233</v>
      </c>
      <c r="C46">
        <v>0</v>
      </c>
      <c r="D46">
        <v>0</v>
      </c>
      <c r="E46">
        <v>19</v>
      </c>
      <c r="F46">
        <v>21</v>
      </c>
      <c r="G46">
        <v>0</v>
      </c>
      <c r="H46">
        <v>0</v>
      </c>
      <c r="I46">
        <v>0</v>
      </c>
      <c r="J46">
        <v>66</v>
      </c>
      <c r="K46">
        <v>15</v>
      </c>
      <c r="L46">
        <v>64</v>
      </c>
      <c r="M46">
        <v>99</v>
      </c>
      <c r="N46">
        <v>46</v>
      </c>
      <c r="O46">
        <v>1</v>
      </c>
      <c r="P46">
        <v>42</v>
      </c>
      <c r="Q46">
        <v>17</v>
      </c>
      <c r="R46">
        <v>0</v>
      </c>
    </row>
    <row r="47" spans="1:18">
      <c r="A47" t="s">
        <v>1652</v>
      </c>
      <c r="B47" s="3" t="s">
        <v>393</v>
      </c>
      <c r="C47">
        <v>0</v>
      </c>
      <c r="D47">
        <v>0</v>
      </c>
      <c r="E47">
        <v>21</v>
      </c>
      <c r="F47">
        <v>27</v>
      </c>
      <c r="G47">
        <v>0</v>
      </c>
      <c r="H47">
        <v>1</v>
      </c>
      <c r="I47">
        <v>1</v>
      </c>
      <c r="J47">
        <v>49</v>
      </c>
      <c r="K47">
        <v>11</v>
      </c>
      <c r="L47">
        <v>53</v>
      </c>
      <c r="M47">
        <v>70</v>
      </c>
      <c r="N47">
        <v>33</v>
      </c>
      <c r="O47">
        <v>2</v>
      </c>
      <c r="P47">
        <v>34</v>
      </c>
      <c r="Q47">
        <v>8</v>
      </c>
      <c r="R47">
        <v>1</v>
      </c>
    </row>
    <row r="48" spans="1:18">
      <c r="A48" t="s">
        <v>620</v>
      </c>
      <c r="B48" s="3" t="s">
        <v>163</v>
      </c>
      <c r="C48">
        <v>2</v>
      </c>
      <c r="D48">
        <v>4</v>
      </c>
      <c r="E48">
        <v>20</v>
      </c>
      <c r="F48">
        <v>27</v>
      </c>
      <c r="G48">
        <v>3</v>
      </c>
      <c r="H48">
        <v>1</v>
      </c>
      <c r="I48">
        <v>1</v>
      </c>
      <c r="J48">
        <v>60</v>
      </c>
      <c r="K48">
        <v>13</v>
      </c>
      <c r="L48">
        <v>51</v>
      </c>
      <c r="M48">
        <v>89</v>
      </c>
      <c r="N48">
        <v>30</v>
      </c>
      <c r="O48">
        <v>4</v>
      </c>
      <c r="P48">
        <v>30</v>
      </c>
      <c r="Q48">
        <v>11</v>
      </c>
      <c r="R48">
        <v>0</v>
      </c>
    </row>
    <row r="49" spans="1:18">
      <c r="A49" t="s">
        <v>1653</v>
      </c>
      <c r="B49" s="3" t="s">
        <v>163</v>
      </c>
      <c r="C49">
        <v>1</v>
      </c>
      <c r="D49">
        <v>4</v>
      </c>
      <c r="E49">
        <v>7</v>
      </c>
      <c r="F49">
        <v>11</v>
      </c>
      <c r="G49">
        <v>1</v>
      </c>
      <c r="H49">
        <v>0</v>
      </c>
      <c r="I49">
        <v>0</v>
      </c>
      <c r="J49">
        <v>30</v>
      </c>
      <c r="K49">
        <v>8</v>
      </c>
      <c r="L49">
        <v>28</v>
      </c>
      <c r="M49">
        <v>55</v>
      </c>
      <c r="N49">
        <v>16</v>
      </c>
      <c r="O49">
        <v>1</v>
      </c>
      <c r="P49">
        <v>20</v>
      </c>
      <c r="Q49">
        <v>8</v>
      </c>
      <c r="R49">
        <v>0</v>
      </c>
    </row>
    <row r="50" spans="1:18">
      <c r="A50" t="s">
        <v>1654</v>
      </c>
      <c r="B50" s="3" t="s">
        <v>167</v>
      </c>
      <c r="C50">
        <v>1</v>
      </c>
      <c r="D50">
        <v>0</v>
      </c>
      <c r="E50">
        <v>13</v>
      </c>
      <c r="F50">
        <v>16</v>
      </c>
      <c r="G50">
        <v>2</v>
      </c>
      <c r="H50">
        <v>1</v>
      </c>
      <c r="I50">
        <v>1</v>
      </c>
      <c r="J50">
        <v>30</v>
      </c>
      <c r="K50">
        <v>5</v>
      </c>
      <c r="L50">
        <v>23</v>
      </c>
      <c r="M50">
        <v>34</v>
      </c>
      <c r="N50">
        <v>14</v>
      </c>
      <c r="O50">
        <v>3</v>
      </c>
      <c r="P50">
        <v>10</v>
      </c>
      <c r="Q50">
        <v>3</v>
      </c>
      <c r="R50">
        <v>0</v>
      </c>
    </row>
    <row r="51" spans="1:18">
      <c r="A51" t="s">
        <v>621</v>
      </c>
      <c r="B51" s="3" t="s">
        <v>104</v>
      </c>
      <c r="C51">
        <v>2</v>
      </c>
      <c r="D51">
        <v>1</v>
      </c>
      <c r="E51">
        <v>9</v>
      </c>
      <c r="F51">
        <v>6</v>
      </c>
      <c r="G51">
        <v>0</v>
      </c>
      <c r="H51">
        <v>0</v>
      </c>
      <c r="I51">
        <v>0</v>
      </c>
      <c r="J51">
        <v>35</v>
      </c>
      <c r="K51">
        <v>15</v>
      </c>
      <c r="L51">
        <v>44</v>
      </c>
      <c r="M51">
        <v>103</v>
      </c>
      <c r="N51">
        <v>22</v>
      </c>
      <c r="O51">
        <v>2</v>
      </c>
      <c r="P51">
        <v>17</v>
      </c>
      <c r="Q51">
        <v>6</v>
      </c>
      <c r="R51">
        <v>0</v>
      </c>
    </row>
    <row r="52" spans="1:18">
      <c r="A52" t="s">
        <v>1655</v>
      </c>
      <c r="B52" s="3" t="s">
        <v>173</v>
      </c>
      <c r="C52">
        <v>2</v>
      </c>
      <c r="D52">
        <v>1</v>
      </c>
      <c r="E52">
        <v>7</v>
      </c>
      <c r="F52">
        <v>5</v>
      </c>
      <c r="G52">
        <v>0</v>
      </c>
      <c r="H52">
        <v>0</v>
      </c>
      <c r="I52">
        <v>0</v>
      </c>
      <c r="J52">
        <v>27</v>
      </c>
      <c r="K52">
        <v>13</v>
      </c>
      <c r="L52">
        <v>34</v>
      </c>
      <c r="M52">
        <v>66</v>
      </c>
      <c r="N52">
        <v>16</v>
      </c>
      <c r="O52">
        <v>2</v>
      </c>
      <c r="P52">
        <v>15</v>
      </c>
      <c r="Q52">
        <v>6</v>
      </c>
      <c r="R52">
        <v>0</v>
      </c>
    </row>
    <row r="53" spans="1:18">
      <c r="A53" t="s">
        <v>1656</v>
      </c>
      <c r="B53" s="3" t="s">
        <v>181</v>
      </c>
      <c r="C53">
        <v>0</v>
      </c>
      <c r="D53">
        <v>0</v>
      </c>
      <c r="E53">
        <v>2</v>
      </c>
      <c r="F53">
        <v>8</v>
      </c>
      <c r="G53">
        <v>0</v>
      </c>
      <c r="H53">
        <v>0</v>
      </c>
      <c r="I53">
        <v>0</v>
      </c>
      <c r="J53">
        <v>13</v>
      </c>
      <c r="K53">
        <v>1</v>
      </c>
      <c r="L53">
        <v>10</v>
      </c>
      <c r="M53">
        <v>30</v>
      </c>
      <c r="N53">
        <v>13</v>
      </c>
      <c r="O53">
        <v>0</v>
      </c>
      <c r="P53">
        <v>8</v>
      </c>
      <c r="Q53">
        <v>3</v>
      </c>
      <c r="R53">
        <v>0</v>
      </c>
    </row>
    <row r="54" spans="1:18">
      <c r="A54" t="s">
        <v>1657</v>
      </c>
      <c r="B54" s="3" t="s">
        <v>138</v>
      </c>
      <c r="C54">
        <v>0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4</v>
      </c>
      <c r="K54">
        <v>1</v>
      </c>
      <c r="L54">
        <v>5</v>
      </c>
      <c r="M54">
        <v>6</v>
      </c>
      <c r="N54">
        <v>3</v>
      </c>
      <c r="O54">
        <v>0</v>
      </c>
      <c r="P54">
        <v>3</v>
      </c>
      <c r="Q54">
        <v>0</v>
      </c>
      <c r="R54">
        <v>0</v>
      </c>
    </row>
    <row r="55" spans="1:18">
      <c r="A55" t="s">
        <v>1658</v>
      </c>
      <c r="B55" s="3" t="s">
        <v>179</v>
      </c>
      <c r="C55">
        <v>0</v>
      </c>
      <c r="D55">
        <v>0</v>
      </c>
      <c r="E55">
        <v>2</v>
      </c>
      <c r="F55">
        <v>13</v>
      </c>
      <c r="G55">
        <v>0</v>
      </c>
      <c r="H55">
        <v>0</v>
      </c>
      <c r="I55">
        <v>0</v>
      </c>
      <c r="J55">
        <v>15</v>
      </c>
      <c r="K55">
        <v>1</v>
      </c>
      <c r="L55">
        <v>4</v>
      </c>
      <c r="M55">
        <v>16</v>
      </c>
      <c r="N55">
        <v>5</v>
      </c>
      <c r="O55">
        <v>0</v>
      </c>
      <c r="P55">
        <v>2</v>
      </c>
      <c r="Q55">
        <v>1</v>
      </c>
      <c r="R55">
        <v>0</v>
      </c>
    </row>
    <row r="56" spans="1:18">
      <c r="A56" t="s">
        <v>1659</v>
      </c>
      <c r="B56" s="3" t="s">
        <v>140</v>
      </c>
      <c r="C56">
        <v>0</v>
      </c>
      <c r="D56">
        <v>0</v>
      </c>
      <c r="E56">
        <v>2</v>
      </c>
      <c r="F56">
        <v>4</v>
      </c>
      <c r="G56">
        <v>0</v>
      </c>
      <c r="H56">
        <v>0</v>
      </c>
      <c r="I56">
        <v>0</v>
      </c>
      <c r="J56">
        <v>9</v>
      </c>
      <c r="K56">
        <v>0</v>
      </c>
      <c r="L56">
        <v>7</v>
      </c>
      <c r="M56">
        <v>54</v>
      </c>
      <c r="N56">
        <v>17</v>
      </c>
      <c r="O56">
        <v>0</v>
      </c>
      <c r="P56">
        <v>8</v>
      </c>
      <c r="Q56">
        <v>6</v>
      </c>
      <c r="R56">
        <v>0</v>
      </c>
    </row>
    <row r="57" spans="1:18">
      <c r="A57" t="s">
        <v>1660</v>
      </c>
      <c r="B57" s="3" t="s">
        <v>130</v>
      </c>
      <c r="C57">
        <v>1</v>
      </c>
      <c r="D57">
        <v>2</v>
      </c>
      <c r="E57">
        <v>5</v>
      </c>
      <c r="F57">
        <v>5</v>
      </c>
      <c r="G57">
        <v>0</v>
      </c>
      <c r="H57">
        <v>1</v>
      </c>
      <c r="I57">
        <v>1</v>
      </c>
      <c r="J57">
        <v>16</v>
      </c>
      <c r="K57">
        <v>10</v>
      </c>
      <c r="L57">
        <v>32</v>
      </c>
      <c r="M57">
        <v>58</v>
      </c>
      <c r="N57">
        <v>17</v>
      </c>
      <c r="O57">
        <v>1</v>
      </c>
      <c r="P57">
        <v>21</v>
      </c>
      <c r="Q57">
        <v>10</v>
      </c>
      <c r="R57">
        <v>0</v>
      </c>
    </row>
    <row r="58" spans="1:18">
      <c r="A58" t="s">
        <v>1661</v>
      </c>
      <c r="B58" s="3" t="s">
        <v>303</v>
      </c>
      <c r="C58">
        <v>0</v>
      </c>
      <c r="D58">
        <v>1</v>
      </c>
      <c r="E58">
        <v>12</v>
      </c>
      <c r="F58">
        <v>23</v>
      </c>
      <c r="G58">
        <v>1</v>
      </c>
      <c r="H58">
        <v>0</v>
      </c>
      <c r="I58">
        <v>0</v>
      </c>
      <c r="J58">
        <v>46</v>
      </c>
      <c r="K58">
        <v>19</v>
      </c>
      <c r="L58">
        <v>53</v>
      </c>
      <c r="M58">
        <v>70</v>
      </c>
      <c r="N58">
        <v>45</v>
      </c>
      <c r="O58">
        <v>3</v>
      </c>
      <c r="P58">
        <v>54</v>
      </c>
      <c r="Q58">
        <v>22</v>
      </c>
      <c r="R58">
        <v>0</v>
      </c>
    </row>
    <row r="59" spans="1:18">
      <c r="A59" t="s">
        <v>1662</v>
      </c>
      <c r="B59" s="3" t="s">
        <v>144</v>
      </c>
      <c r="C59">
        <v>0</v>
      </c>
      <c r="D59">
        <v>2</v>
      </c>
      <c r="E59">
        <v>21</v>
      </c>
      <c r="F59">
        <v>29</v>
      </c>
      <c r="G59">
        <v>1</v>
      </c>
      <c r="H59">
        <v>0</v>
      </c>
      <c r="I59">
        <v>0</v>
      </c>
      <c r="J59">
        <v>77</v>
      </c>
      <c r="K59">
        <v>17</v>
      </c>
      <c r="L59">
        <v>87</v>
      </c>
      <c r="M59">
        <v>172</v>
      </c>
      <c r="N59">
        <v>75</v>
      </c>
      <c r="O59">
        <v>6</v>
      </c>
      <c r="P59">
        <v>42</v>
      </c>
      <c r="Q59">
        <v>7</v>
      </c>
      <c r="R59">
        <v>3</v>
      </c>
    </row>
    <row r="60" spans="1:18">
      <c r="A60" t="s">
        <v>1663</v>
      </c>
      <c r="B60" s="3" t="s">
        <v>86</v>
      </c>
      <c r="C60">
        <v>0</v>
      </c>
      <c r="D60">
        <v>1</v>
      </c>
      <c r="E60">
        <v>15</v>
      </c>
      <c r="F60">
        <v>21</v>
      </c>
      <c r="G60">
        <v>1</v>
      </c>
      <c r="H60">
        <v>0</v>
      </c>
      <c r="I60">
        <v>0</v>
      </c>
      <c r="J60">
        <v>36</v>
      </c>
      <c r="K60">
        <v>14</v>
      </c>
      <c r="L60">
        <v>61</v>
      </c>
      <c r="M60">
        <v>67</v>
      </c>
      <c r="N60">
        <v>39</v>
      </c>
      <c r="O60">
        <v>1</v>
      </c>
      <c r="P60">
        <v>24</v>
      </c>
      <c r="Q60">
        <v>8</v>
      </c>
      <c r="R60">
        <v>0</v>
      </c>
    </row>
    <row r="61" spans="1:18">
      <c r="A61" t="s">
        <v>623</v>
      </c>
      <c r="B61" s="3" t="s">
        <v>215</v>
      </c>
      <c r="C61">
        <v>0</v>
      </c>
      <c r="D61">
        <v>3</v>
      </c>
      <c r="E61">
        <v>13</v>
      </c>
      <c r="F61">
        <v>18</v>
      </c>
      <c r="G61">
        <v>1</v>
      </c>
      <c r="H61">
        <v>0</v>
      </c>
      <c r="I61">
        <v>0</v>
      </c>
      <c r="J61">
        <v>45</v>
      </c>
      <c r="K61">
        <v>15</v>
      </c>
      <c r="L61">
        <v>32</v>
      </c>
      <c r="M61">
        <v>118</v>
      </c>
      <c r="N61">
        <v>52</v>
      </c>
      <c r="O61">
        <v>1</v>
      </c>
      <c r="P61">
        <v>29</v>
      </c>
      <c r="Q61">
        <v>8</v>
      </c>
      <c r="R61">
        <v>0</v>
      </c>
    </row>
    <row r="62" spans="1:18">
      <c r="A62" t="s">
        <v>1664</v>
      </c>
      <c r="B62" s="3" t="s">
        <v>100</v>
      </c>
      <c r="C62">
        <v>0</v>
      </c>
      <c r="D62">
        <v>2</v>
      </c>
      <c r="E62">
        <v>8</v>
      </c>
      <c r="F62">
        <v>8</v>
      </c>
      <c r="G62">
        <v>0</v>
      </c>
      <c r="H62">
        <v>0</v>
      </c>
      <c r="I62">
        <v>0</v>
      </c>
      <c r="J62">
        <v>23</v>
      </c>
      <c r="K62">
        <v>2</v>
      </c>
      <c r="L62">
        <v>21</v>
      </c>
      <c r="M62">
        <v>28</v>
      </c>
      <c r="N62">
        <v>11</v>
      </c>
      <c r="O62">
        <v>0</v>
      </c>
      <c r="P62">
        <v>13</v>
      </c>
      <c r="Q62">
        <v>2</v>
      </c>
      <c r="R62">
        <v>0</v>
      </c>
    </row>
    <row r="63" spans="1:18">
      <c r="A63" t="s">
        <v>1665</v>
      </c>
      <c r="B63" s="3" t="s">
        <v>223</v>
      </c>
      <c r="C63">
        <v>0</v>
      </c>
      <c r="D63">
        <v>1</v>
      </c>
      <c r="E63">
        <v>5</v>
      </c>
      <c r="F63">
        <v>13</v>
      </c>
      <c r="G63">
        <v>1</v>
      </c>
      <c r="H63">
        <v>0</v>
      </c>
      <c r="I63">
        <v>0</v>
      </c>
      <c r="J63">
        <v>28</v>
      </c>
      <c r="K63">
        <v>7</v>
      </c>
      <c r="L63">
        <v>32</v>
      </c>
      <c r="M63">
        <v>98</v>
      </c>
      <c r="N63">
        <v>31</v>
      </c>
      <c r="O63">
        <v>0</v>
      </c>
      <c r="P63">
        <v>15</v>
      </c>
      <c r="Q63">
        <v>3</v>
      </c>
      <c r="R63">
        <v>0</v>
      </c>
    </row>
    <row r="64" spans="1:18">
      <c r="A64" t="s">
        <v>1666</v>
      </c>
      <c r="B64" s="3" t="s">
        <v>124</v>
      </c>
      <c r="C64">
        <v>0</v>
      </c>
      <c r="D64">
        <v>1</v>
      </c>
      <c r="E64">
        <v>4</v>
      </c>
      <c r="F64">
        <v>13</v>
      </c>
      <c r="G64">
        <v>0</v>
      </c>
      <c r="H64">
        <v>1</v>
      </c>
      <c r="I64">
        <v>1</v>
      </c>
      <c r="J64">
        <v>31</v>
      </c>
      <c r="K64">
        <v>12</v>
      </c>
      <c r="L64">
        <v>41</v>
      </c>
      <c r="M64">
        <v>109</v>
      </c>
      <c r="N64">
        <v>38</v>
      </c>
      <c r="O64">
        <v>0</v>
      </c>
      <c r="P64">
        <v>20</v>
      </c>
      <c r="Q64">
        <v>4</v>
      </c>
      <c r="R64">
        <v>0</v>
      </c>
    </row>
    <row r="65" spans="1:18">
      <c r="A65" t="s">
        <v>1667</v>
      </c>
      <c r="B65" s="3" t="s">
        <v>235</v>
      </c>
      <c r="C65">
        <v>0</v>
      </c>
      <c r="D65">
        <v>0</v>
      </c>
      <c r="E65">
        <v>8</v>
      </c>
      <c r="F65">
        <v>10</v>
      </c>
      <c r="G65">
        <v>0</v>
      </c>
      <c r="H65">
        <v>0</v>
      </c>
      <c r="I65">
        <v>0</v>
      </c>
      <c r="J65">
        <v>20</v>
      </c>
      <c r="K65">
        <v>2</v>
      </c>
      <c r="L65">
        <v>8</v>
      </c>
      <c r="M65">
        <v>57</v>
      </c>
      <c r="N65">
        <v>23</v>
      </c>
      <c r="O65">
        <v>0</v>
      </c>
      <c r="P65">
        <v>13</v>
      </c>
      <c r="Q65">
        <v>6</v>
      </c>
      <c r="R65">
        <v>0</v>
      </c>
    </row>
    <row r="66" spans="1:18">
      <c r="A66" t="s">
        <v>1668</v>
      </c>
      <c r="B66" s="3" t="s">
        <v>249</v>
      </c>
      <c r="C66">
        <v>0</v>
      </c>
      <c r="D66">
        <v>0</v>
      </c>
      <c r="E66">
        <v>6</v>
      </c>
      <c r="F66">
        <v>12</v>
      </c>
      <c r="G66">
        <v>0</v>
      </c>
      <c r="H66">
        <v>0</v>
      </c>
      <c r="I66">
        <v>0</v>
      </c>
      <c r="J66">
        <v>44</v>
      </c>
      <c r="K66">
        <v>8</v>
      </c>
      <c r="L66">
        <v>29</v>
      </c>
      <c r="M66">
        <v>52</v>
      </c>
      <c r="N66">
        <v>30</v>
      </c>
      <c r="O66">
        <v>1</v>
      </c>
      <c r="P66">
        <v>18</v>
      </c>
      <c r="Q66">
        <v>7</v>
      </c>
      <c r="R66">
        <v>0</v>
      </c>
    </row>
    <row r="67" spans="1:18">
      <c r="A67" t="s">
        <v>1669</v>
      </c>
      <c r="B67" s="3" t="s">
        <v>256</v>
      </c>
      <c r="C67">
        <v>1</v>
      </c>
      <c r="D67">
        <v>3</v>
      </c>
      <c r="E67">
        <v>13</v>
      </c>
      <c r="F67">
        <v>18</v>
      </c>
      <c r="G67">
        <v>1</v>
      </c>
      <c r="H67">
        <v>0</v>
      </c>
      <c r="I67">
        <v>0</v>
      </c>
      <c r="J67">
        <v>35</v>
      </c>
      <c r="K67">
        <v>9</v>
      </c>
      <c r="L67">
        <v>40</v>
      </c>
      <c r="M67">
        <v>76</v>
      </c>
      <c r="N67">
        <v>26</v>
      </c>
      <c r="O67">
        <v>1</v>
      </c>
      <c r="P67">
        <v>29</v>
      </c>
      <c r="Q67">
        <v>9</v>
      </c>
      <c r="R67">
        <v>1</v>
      </c>
    </row>
    <row r="68" spans="1:18">
      <c r="A68" t="s">
        <v>1670</v>
      </c>
      <c r="B68" s="3" t="s">
        <v>258</v>
      </c>
      <c r="C68">
        <v>2</v>
      </c>
      <c r="D68">
        <v>1</v>
      </c>
      <c r="E68">
        <v>4</v>
      </c>
      <c r="F68">
        <v>8</v>
      </c>
      <c r="G68">
        <v>1</v>
      </c>
      <c r="H68">
        <v>0</v>
      </c>
      <c r="I68">
        <v>0</v>
      </c>
      <c r="J68">
        <v>15</v>
      </c>
      <c r="K68">
        <v>6</v>
      </c>
      <c r="L68">
        <v>30</v>
      </c>
      <c r="M68">
        <v>18</v>
      </c>
      <c r="N68">
        <v>7</v>
      </c>
      <c r="O68">
        <v>2</v>
      </c>
      <c r="P68">
        <v>23</v>
      </c>
      <c r="Q68">
        <v>10</v>
      </c>
      <c r="R68">
        <v>0</v>
      </c>
    </row>
    <row r="69" spans="1:18">
      <c r="A69" t="s">
        <v>624</v>
      </c>
      <c r="B69" s="3" t="s">
        <v>199</v>
      </c>
      <c r="C69">
        <v>0</v>
      </c>
      <c r="D69">
        <v>1</v>
      </c>
      <c r="E69">
        <v>7</v>
      </c>
      <c r="F69">
        <v>5</v>
      </c>
      <c r="G69">
        <v>1</v>
      </c>
      <c r="H69">
        <v>1</v>
      </c>
      <c r="I69">
        <v>1</v>
      </c>
      <c r="J69">
        <v>19</v>
      </c>
      <c r="K69">
        <v>5</v>
      </c>
      <c r="L69">
        <v>50</v>
      </c>
      <c r="M69">
        <v>91</v>
      </c>
      <c r="N69">
        <v>27</v>
      </c>
      <c r="O69">
        <v>3</v>
      </c>
      <c r="P69">
        <v>29</v>
      </c>
      <c r="Q69">
        <v>2</v>
      </c>
      <c r="R69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50" sqref="W5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20" workbookViewId="0">
      <selection activeCell="B46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2014:1:0:0:ZHUNAN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2014:2:0:0:ZHUNAN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2014:3:0:0:ZHUNAN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2014:4:0:0:ZHUNAN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2014:5:0:0:ZHUNAN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2014:6:0:0:ZHUNAN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2014:7:0:0:ZHUNAN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2014:8:0:0:ZHUNAN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2014:9:0:0:ZHUNAN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2014:10:0:0:ZHUNAN</v>
      </c>
      <c r="F12" s="33">
        <f t="shared" ca="1" si="5"/>
        <v>10</v>
      </c>
      <c r="G12" s="26">
        <f t="shared" ca="1" si="6"/>
        <v>2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2014:11:0:0:ZHUNAN</v>
      </c>
      <c r="F13" s="33">
        <f t="shared" ca="1" si="5"/>
        <v>19</v>
      </c>
      <c r="G13" s="26">
        <f t="shared" ca="1" si="6"/>
        <v>1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2014:12:0:0:ZHUNAN</v>
      </c>
      <c r="F14" s="33">
        <f t="shared" ca="1" si="5"/>
        <v>28</v>
      </c>
      <c r="G14" s="26">
        <f t="shared" ca="1" si="6"/>
        <v>1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2015:1:0:0:ZHUNAN</v>
      </c>
      <c r="F15" s="33">
        <f t="shared" ca="1" si="5"/>
        <v>132</v>
      </c>
      <c r="G15" s="26">
        <f t="shared" ca="1" si="6"/>
        <v>1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2015:2:0:0:ZHUNAN</v>
      </c>
      <c r="F16" s="33">
        <f t="shared" ca="1" si="5"/>
        <v>142</v>
      </c>
      <c r="G16" s="26">
        <f t="shared" ca="1" si="6"/>
        <v>2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2015:3:0:0:ZHUNAN</v>
      </c>
      <c r="F17" s="33">
        <f t="shared" ca="1" si="5"/>
        <v>152</v>
      </c>
      <c r="G17" s="26">
        <f t="shared" ca="1" si="6"/>
        <v>4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2015:4:0:0:ZHUNAN</v>
      </c>
      <c r="F18" s="33">
        <f t="shared" ca="1" si="5"/>
        <v>162</v>
      </c>
      <c r="G18" s="26">
        <f t="shared" ca="1" si="6"/>
        <v>1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2015:5:0:0:ZHUNAN</v>
      </c>
      <c r="F19" s="33">
        <f t="shared" ca="1" si="5"/>
        <v>172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2015:6:0:0:ZHUNAN</v>
      </c>
      <c r="F20" s="33">
        <f t="shared" ca="1" si="5"/>
        <v>182</v>
      </c>
      <c r="G20" s="26">
        <f t="shared" ca="1" si="6"/>
        <v>3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2015:7:0:0:ZHUNAN</v>
      </c>
      <c r="F21" s="33">
        <f t="shared" ca="1" si="5"/>
        <v>192</v>
      </c>
      <c r="G21" s="26">
        <f t="shared" ca="1" si="6"/>
        <v>2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2015:8:0:0:ZHUNAN</v>
      </c>
      <c r="F22" s="33">
        <f t="shared" ca="1" si="5"/>
        <v>202</v>
      </c>
      <c r="G22" s="26">
        <f t="shared" ca="1" si="6"/>
        <v>2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2015:9:0:0:ZHUNAN</v>
      </c>
      <c r="F23" s="33">
        <f t="shared" ca="1" si="5"/>
        <v>212</v>
      </c>
      <c r="G23" s="26">
        <f t="shared" ca="1" si="6"/>
        <v>2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2015:10:0:0:ZHUNAN</v>
      </c>
      <c r="F24" s="33">
        <f t="shared" ca="1" si="5"/>
        <v>102</v>
      </c>
      <c r="G24" s="26">
        <f t="shared" ca="1" si="6"/>
        <v>0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2015:11:0:0:ZHUNAN</v>
      </c>
      <c r="F25" s="33">
        <f t="shared" ca="1" si="5"/>
        <v>112</v>
      </c>
      <c r="G25" s="26">
        <f t="shared" ca="1" si="6"/>
        <v>1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2015:12:0:0:ZHUNAN</v>
      </c>
      <c r="F26" s="33">
        <f t="shared" ca="1" si="5"/>
        <v>123</v>
      </c>
      <c r="G26" s="26">
        <f t="shared" ca="1" si="6"/>
        <v>1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2016:1:0:0:ZHUNAN</v>
      </c>
      <c r="F27" s="33">
        <f t="shared" ca="1" si="5"/>
        <v>223</v>
      </c>
      <c r="G27" s="26">
        <f t="shared" ca="1" si="6"/>
        <v>3</v>
      </c>
      <c r="H27" s="26">
        <f t="shared" si="3"/>
        <v>8</v>
      </c>
      <c r="I27" s="33">
        <f t="shared" ca="1" si="7"/>
        <v>12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0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2015:11:5:7:ZHUNAN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2</v>
      </c>
      <c r="AA27" s="26">
        <f t="shared" ref="AA27:AA38" ca="1" si="13">6*$B$45</f>
        <v>42</v>
      </c>
      <c r="AB27" s="26">
        <f t="shared" ref="AB27:AB38" ca="1" si="14">3*$B$45</f>
        <v>21</v>
      </c>
      <c r="AC27" s="26">
        <f t="shared" ref="AC27:AC38" ca="1" si="15">5*$B$45</f>
        <v>35</v>
      </c>
      <c r="AD27" s="26">
        <f t="shared" ref="AD27:AD38" ca="1" si="16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2016:2:0:0:ZHUNAN</v>
      </c>
      <c r="F28" s="33">
        <f t="shared" ca="1" si="5"/>
        <v>234</v>
      </c>
      <c r="G28" s="26">
        <f t="shared" ca="1" si="6"/>
        <v>2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2015:12:1:7:ZHUNAN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2</v>
      </c>
      <c r="AA28" s="26">
        <f t="shared" ca="1" si="13"/>
        <v>42</v>
      </c>
      <c r="AB28" s="26">
        <f t="shared" ca="1" si="14"/>
        <v>21</v>
      </c>
      <c r="AC28" s="26">
        <f t="shared" ca="1" si="15"/>
        <v>35</v>
      </c>
      <c r="AD28" s="26">
        <f t="shared" ca="1" si="16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2016:3:0:0:ZHUNAN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2015:12:2:7:ZHUNAN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2</v>
      </c>
      <c r="AA29" s="26">
        <f t="shared" ca="1" si="13"/>
        <v>42</v>
      </c>
      <c r="AB29" s="26">
        <f t="shared" ca="1" si="14"/>
        <v>21</v>
      </c>
      <c r="AC29" s="26">
        <f t="shared" ca="1" si="15"/>
        <v>35</v>
      </c>
      <c r="AD29" s="26">
        <f t="shared" ca="1" si="16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2016:4:0:0:ZHUNAN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2015:12:3:7:ZHUNAN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2</v>
      </c>
      <c r="AA30" s="26">
        <f t="shared" ca="1" si="13"/>
        <v>42</v>
      </c>
      <c r="AB30" s="26">
        <f t="shared" ca="1" si="14"/>
        <v>21</v>
      </c>
      <c r="AC30" s="26">
        <f t="shared" ca="1" si="15"/>
        <v>35</v>
      </c>
      <c r="AD30" s="26">
        <f t="shared" ca="1" si="16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2016:5:0:0:ZHUNAN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2015:12:4:7:ZHUNAN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2</v>
      </c>
      <c r="AA31" s="26">
        <f t="shared" ca="1" si="13"/>
        <v>42</v>
      </c>
      <c r="AB31" s="26">
        <f t="shared" ca="1" si="14"/>
        <v>21</v>
      </c>
      <c r="AC31" s="26">
        <f t="shared" ca="1" si="15"/>
        <v>35</v>
      </c>
      <c r="AD31" s="26">
        <f t="shared" ca="1" si="16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2016:6:0:0:ZHUNAN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2016:1:1:7:ZHUNAN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2</v>
      </c>
      <c r="AA32" s="26">
        <f t="shared" ca="1" si="13"/>
        <v>42</v>
      </c>
      <c r="AB32" s="26">
        <f t="shared" ca="1" si="14"/>
        <v>21</v>
      </c>
      <c r="AC32" s="26">
        <f t="shared" ca="1" si="15"/>
        <v>35</v>
      </c>
      <c r="AD32" s="26">
        <f t="shared" ca="1" si="16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2016:7:0:0:ZHUNAN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2016:1:2:7:ZHUNAN</v>
      </c>
      <c r="T33" s="33">
        <f t="shared" ca="1" si="17"/>
        <v>12</v>
      </c>
      <c r="U33" s="26">
        <f t="shared" ca="1" si="18"/>
        <v>0</v>
      </c>
      <c r="V33" s="26">
        <f t="shared" ca="1" si="11"/>
        <v>32</v>
      </c>
      <c r="W33" s="26">
        <f t="shared" ca="1" si="11"/>
        <v>0</v>
      </c>
      <c r="X33" s="26">
        <f t="shared" ca="1" si="11"/>
        <v>20</v>
      </c>
      <c r="Y33" s="26">
        <f t="shared" ca="1" si="11"/>
        <v>0</v>
      </c>
      <c r="Z33" s="26">
        <f t="shared" ca="1" si="12"/>
        <v>2</v>
      </c>
      <c r="AA33" s="26">
        <f t="shared" ca="1" si="13"/>
        <v>42</v>
      </c>
      <c r="AB33" s="26">
        <f t="shared" ca="1" si="14"/>
        <v>21</v>
      </c>
      <c r="AC33" s="26">
        <f t="shared" ca="1" si="15"/>
        <v>35</v>
      </c>
      <c r="AD33" s="26">
        <f t="shared" ca="1" si="16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2016:8:0:0:ZHUNAN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2016:1:3:7:ZHUNAN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2</v>
      </c>
      <c r="AA34" s="26">
        <f t="shared" ca="1" si="13"/>
        <v>42</v>
      </c>
      <c r="AB34" s="26">
        <f t="shared" ca="1" si="14"/>
        <v>21</v>
      </c>
      <c r="AC34" s="26">
        <f t="shared" ca="1" si="15"/>
        <v>35</v>
      </c>
      <c r="AD34" s="26">
        <f t="shared" ca="1" si="16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2016:9:0:0:ZHUNAN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2016:1:4:7:ZHUNAN</v>
      </c>
      <c r="T35" s="33">
        <f t="shared" ca="1" si="17"/>
        <v>23</v>
      </c>
      <c r="U35" s="26">
        <f t="shared" ca="1" si="18"/>
        <v>3</v>
      </c>
      <c r="V35" s="26">
        <f t="shared" ca="1" si="11"/>
        <v>27</v>
      </c>
      <c r="W35" s="26">
        <f t="shared" ca="1" si="11"/>
        <v>9</v>
      </c>
      <c r="X35" s="26">
        <f t="shared" ca="1" si="11"/>
        <v>29</v>
      </c>
      <c r="Y35" s="26">
        <f t="shared" ca="1" si="11"/>
        <v>0</v>
      </c>
      <c r="Z35" s="26">
        <f t="shared" ca="1" si="12"/>
        <v>2</v>
      </c>
      <c r="AA35" s="26">
        <f t="shared" ca="1" si="13"/>
        <v>42</v>
      </c>
      <c r="AB35" s="26">
        <f t="shared" ca="1" si="14"/>
        <v>21</v>
      </c>
      <c r="AC35" s="26">
        <f t="shared" ca="1" si="15"/>
        <v>35</v>
      </c>
      <c r="AD35" s="26">
        <f t="shared" ca="1" si="16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2016:10:0:0:ZHUNAN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2016:1:5:7:ZHUNAN</v>
      </c>
      <c r="T36" s="33">
        <f t="shared" ca="1" si="17"/>
        <v>34</v>
      </c>
      <c r="U36" s="26">
        <f t="shared" ca="1" si="18"/>
        <v>2</v>
      </c>
      <c r="V36" s="26">
        <f t="shared" ca="1" si="11"/>
        <v>28</v>
      </c>
      <c r="W36" s="26">
        <f t="shared" ca="1" si="11"/>
        <v>16</v>
      </c>
      <c r="X36" s="26">
        <f t="shared" ca="1" si="11"/>
        <v>24</v>
      </c>
      <c r="Y36" s="26">
        <f t="shared" ca="1" si="11"/>
        <v>0</v>
      </c>
      <c r="Z36" s="26">
        <f t="shared" ca="1" si="12"/>
        <v>2</v>
      </c>
      <c r="AA36" s="26">
        <f t="shared" ca="1" si="13"/>
        <v>42</v>
      </c>
      <c r="AB36" s="26">
        <f t="shared" ca="1" si="14"/>
        <v>21</v>
      </c>
      <c r="AC36" s="26">
        <f t="shared" ca="1" si="15"/>
        <v>35</v>
      </c>
      <c r="AD36" s="26">
        <f t="shared" ca="1" si="16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2016:11:0:0:ZHUNAN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2016:2:1:7:ZHUNAN</v>
      </c>
      <c r="T37" s="33">
        <f t="shared" ca="1" si="17"/>
        <v>45</v>
      </c>
      <c r="U37" s="26">
        <f t="shared" ca="1" si="18"/>
        <v>0</v>
      </c>
      <c r="V37" s="26">
        <f t="shared" ca="1" si="11"/>
        <v>22</v>
      </c>
      <c r="W37" s="26">
        <f t="shared" ca="1" si="11"/>
        <v>6</v>
      </c>
      <c r="X37" s="26">
        <f t="shared" ca="1" si="11"/>
        <v>23</v>
      </c>
      <c r="Y37" s="26">
        <f t="shared" ca="1" si="11"/>
        <v>0</v>
      </c>
      <c r="Z37" s="26">
        <f t="shared" ca="1" si="12"/>
        <v>2</v>
      </c>
      <c r="AA37" s="26">
        <f t="shared" ca="1" si="13"/>
        <v>42</v>
      </c>
      <c r="AB37" s="26">
        <f t="shared" ca="1" si="14"/>
        <v>21</v>
      </c>
      <c r="AC37" s="26">
        <f t="shared" ca="1" si="15"/>
        <v>35</v>
      </c>
      <c r="AD37" s="26">
        <f t="shared" ca="1" si="16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2016:12:0:0:ZHUNAN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2016:2:2:7:ZHUNAN</v>
      </c>
      <c r="T38" s="33">
        <f t="shared" ca="1" si="17"/>
        <v>56</v>
      </c>
      <c r="U38" s="26">
        <f t="shared" ca="1" si="18"/>
        <v>2</v>
      </c>
      <c r="V38" s="26">
        <f t="shared" ca="1" si="11"/>
        <v>13</v>
      </c>
      <c r="W38" s="26">
        <f t="shared" ca="1" si="11"/>
        <v>9</v>
      </c>
      <c r="X38" s="26">
        <f t="shared" ca="1" si="11"/>
        <v>21</v>
      </c>
      <c r="Y38" s="26">
        <f t="shared" ca="1" si="11"/>
        <v>4</v>
      </c>
      <c r="Z38" s="26">
        <f t="shared" ca="1" si="12"/>
        <v>2</v>
      </c>
      <c r="AA38" s="26">
        <f t="shared" ca="1" si="13"/>
        <v>42</v>
      </c>
      <c r="AB38" s="26">
        <f t="shared" ca="1" si="14"/>
        <v>21</v>
      </c>
      <c r="AC38" s="26">
        <f t="shared" ca="1" si="15"/>
        <v>35</v>
      </c>
      <c r="AD38" s="26">
        <f t="shared" ca="1" si="16"/>
        <v>7</v>
      </c>
    </row>
    <row r="39" spans="1:30">
      <c r="A39" s="8" t="s">
        <v>1465</v>
      </c>
      <c r="B39" s="2" t="s">
        <v>1460</v>
      </c>
      <c r="C39" s="33"/>
      <c r="D39" s="33"/>
      <c r="G39" s="8">
        <f ca="1">SUMIFS(G3:G38, $B3:$B38,YEAR,G3:G38,"&lt;&gt;#N/A")</f>
        <v>5</v>
      </c>
      <c r="H39" s="33"/>
      <c r="J39" s="8">
        <f ca="1">SUM(J3:J38)</f>
        <v>2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0</v>
      </c>
      <c r="N39" s="8">
        <f t="shared" ca="1" si="19"/>
        <v>0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7</v>
      </c>
    </row>
    <row r="46" spans="1:30">
      <c r="A46" s="8" t="s">
        <v>626</v>
      </c>
      <c r="B46" s="8">
        <f ca="1">SUM($M$39:$O$39)</f>
        <v>0</v>
      </c>
    </row>
    <row r="47" spans="1:30">
      <c r="A47" s="8" t="s">
        <v>627</v>
      </c>
      <c r="B47" s="8">
        <f ca="1">SUM($J$39:$L$39)</f>
        <v>2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100%</v>
      </c>
      <c r="C48" s="36">
        <f ca="1">IFERROR(B47/SUM(B46:B47),"0")</f>
        <v>1</v>
      </c>
      <c r="D48" s="8" t="str">
        <f ca="1">TEXT(C48,"00%")</f>
        <v>100%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59
Stake Actual YTD 年度實際:    5</v>
      </c>
      <c r="C49" s="8">
        <f ca="1">INDIRECT(CONCATENATE($B$39,"$D$2"))</f>
        <v>59</v>
      </c>
      <c r="D49" s="8">
        <f ca="1">$G$39</f>
        <v>5</v>
      </c>
    </row>
    <row r="50" spans="1:4" ht="23.25">
      <c r="A50" s="8" t="s">
        <v>1410</v>
      </c>
      <c r="B50" s="59" t="str">
        <f ca="1">INDIRECT(CONCATENATE($B$39, "$B$1"))</f>
        <v>Zhunan Zone</v>
      </c>
    </row>
    <row r="51" spans="1:4">
      <c r="B51" s="57" t="str">
        <f ca="1">INDIRECT(CONCATENATE($B$39, "$B$2"))</f>
        <v>竹南地帶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2014   4</v>
      </c>
    </row>
    <row r="57" spans="1:4">
      <c r="A57" s="8" t="str">
        <f ca="1">CONCATENATE("2015   ",SUMIF($G$15:$G$26,"&lt;&gt;#N/A",$G$15:$G$26))</f>
        <v>2015   20</v>
      </c>
    </row>
    <row r="58" spans="1:4">
      <c r="A58" s="8" t="str">
        <f ca="1">CONCATENATE("2016   ",SUMIF($G$27:$G$38,"&lt;&gt;#N/A",$G$27:$G$38))</f>
        <v>2016   5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P24" sqref="P2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41</v>
      </c>
      <c r="B1" s="46" t="s">
        <v>1693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1417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807</v>
      </c>
      <c r="B10" s="23" t="s">
        <v>808</v>
      </c>
      <c r="C10" s="4" t="s">
        <v>862</v>
      </c>
      <c r="D10" s="4" t="s">
        <v>863</v>
      </c>
      <c r="E10" s="4" t="str">
        <f>CONCATENATE(YEAR,":",MONTH,":",WEEK,":",WEEKDAY,":",$A10)</f>
        <v>2016:2:2:7:ZHUNAN_E</v>
      </c>
      <c r="F10" s="4">
        <f>MATCH($E10,REPORT_DATA_BY_COMP!$A:$A,0)</f>
        <v>487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809</v>
      </c>
      <c r="B11" s="23" t="s">
        <v>810</v>
      </c>
      <c r="C11" s="4" t="s">
        <v>864</v>
      </c>
      <c r="D11" s="4" t="s">
        <v>865</v>
      </c>
      <c r="E11" s="4" t="str">
        <f>CONCATENATE(YEAR,":",MONTH,":",WEEK,":",WEEKDAY,":",$A11)</f>
        <v>2016:2:2:7:XIANGSHAN_A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811</v>
      </c>
      <c r="B12" s="23" t="s">
        <v>812</v>
      </c>
      <c r="C12" s="4" t="s">
        <v>866</v>
      </c>
      <c r="D12" s="4" t="s">
        <v>867</v>
      </c>
      <c r="E12" s="4" t="str">
        <f>CONCATENATE(YEAR,":",MONTH,":",WEEK,":",WEEKDAY,":",$A12)</f>
        <v>2016:2:2:7:XIANGSHAN_B</v>
      </c>
      <c r="F12" s="4">
        <f>MATCH($E12,REPORT_DATA_BY_COMP!$A:$A,0)</f>
        <v>456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813</v>
      </c>
      <c r="B13" s="23" t="s">
        <v>814</v>
      </c>
      <c r="C13" s="4" t="s">
        <v>868</v>
      </c>
      <c r="D13" s="4" t="s">
        <v>869</v>
      </c>
      <c r="E13" s="4" t="str">
        <f>CONCATENATE(YEAR,":",MONTH,":",WEEK,":",WEEKDAY,":",$A13)</f>
        <v>2016:2:2:7:ZHUNAN_S</v>
      </c>
      <c r="F13" s="4">
        <f>MATCH($E13,REPORT_DATA_BY_COMP!$A:$A,0)</f>
        <v>488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2016:2:1:7:ZHUNAN</v>
      </c>
      <c r="F17" s="14">
        <f>MATCH($E17,REPORT_DATA_BY_DISTRICT!$A:$A, 0)</f>
        <v>121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5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14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25</v>
      </c>
      <c r="Q17" s="11">
        <f>IFERROR(INDEX(REPORT_DATA_BY_DISTRICT!$A:$AH,$F17,MATCH(Q$8,REPORT_DATA_BY_DISTRICT!$A$1:$AH$1,0)), "")</f>
        <v>47</v>
      </c>
      <c r="R17" s="11">
        <f>IFERROR(INDEX(REPORT_DATA_BY_DISTRICT!$A:$AH,$F17,MATCH(R$8,REPORT_DATA_BY_DISTRICT!$A$1:$AH$1,0)), "")</f>
        <v>14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2016:2:2:7:ZHUNAN</v>
      </c>
      <c r="F18" s="14">
        <f>MATCH($E18,REPORT_DATA_BY_DISTRICT!$A:$A, 0)</f>
        <v>151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0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5</v>
      </c>
      <c r="O18" s="11">
        <f>IFERROR(INDEX(REPORT_DATA_BY_DISTRICT!$A:$AH,$F18,MATCH(O$8,REPORT_DATA_BY_DISTRICT!$A$1:$AH$1,0)), "")</f>
        <v>3</v>
      </c>
      <c r="P18" s="11">
        <f>IFERROR(INDEX(REPORT_DATA_BY_DISTRICT!$A:$AH,$F18,MATCH(P$8,REPORT_DATA_BY_DISTRICT!$A$1:$AH$1,0)), "")</f>
        <v>25</v>
      </c>
      <c r="Q18" s="11">
        <f>IFERROR(INDEX(REPORT_DATA_BY_DISTRICT!$A:$AH,$F18,MATCH(Q$8,REPORT_DATA_BY_DISTRICT!$A$1:$AH$1,0)), "")</f>
        <v>44</v>
      </c>
      <c r="R18" s="11">
        <f>IFERROR(INDEX(REPORT_DATA_BY_DISTRICT!$A:$AH,$F18,MATCH(R$8,REPORT_DATA_BY_DISTRICT!$A$1:$AH$1,0)), "")</f>
        <v>13</v>
      </c>
      <c r="S18" s="11">
        <f>IFERROR(INDEX(REPORT_DATA_BY_DISTRICT!$A:$AH,$F18,MATCH(S$8,REPORT_DATA_BY_DISTRICT!$A$1:$AH$1,0)), "")</f>
        <v>3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1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2016:2:3:7:ZHUNAN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2016:2:4:7:ZHUNAN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2016:2:5:7:ZHUNAN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1</v>
      </c>
      <c r="I22" s="19">
        <f t="shared" si="1"/>
        <v>7</v>
      </c>
      <c r="J22" s="19">
        <f>SUM(J17:J21)</f>
        <v>5</v>
      </c>
      <c r="K22" s="19">
        <f t="shared" si="1"/>
        <v>1</v>
      </c>
      <c r="L22" s="19">
        <f t="shared" si="1"/>
        <v>1</v>
      </c>
      <c r="M22" s="19">
        <f t="shared" si="1"/>
        <v>1</v>
      </c>
      <c r="N22" s="19">
        <f t="shared" si="1"/>
        <v>19</v>
      </c>
      <c r="O22" s="19">
        <f t="shared" si="1"/>
        <v>5</v>
      </c>
      <c r="P22" s="19">
        <f t="shared" si="1"/>
        <v>50</v>
      </c>
      <c r="Q22" s="19">
        <f t="shared" si="1"/>
        <v>91</v>
      </c>
      <c r="R22" s="19">
        <f t="shared" si="1"/>
        <v>27</v>
      </c>
      <c r="S22" s="19">
        <f t="shared" si="1"/>
        <v>3</v>
      </c>
      <c r="T22" s="19">
        <f t="shared" si="1"/>
        <v>29</v>
      </c>
      <c r="U22" s="19">
        <f t="shared" si="1"/>
        <v>2</v>
      </c>
      <c r="V22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2:M12">
    <cfRule type="cellIs" dxfId="1375" priority="63" operator="lessThan">
      <formula>0.5</formula>
    </cfRule>
    <cfRule type="cellIs" dxfId="1374" priority="64" operator="greaterThan">
      <formula>0.5</formula>
    </cfRule>
  </conditionalFormatting>
  <conditionalFormatting sqref="N12">
    <cfRule type="cellIs" dxfId="1373" priority="61" operator="lessThan">
      <formula>4.5</formula>
    </cfRule>
    <cfRule type="cellIs" dxfId="1372" priority="62" operator="greaterThan">
      <formula>5.5</formula>
    </cfRule>
  </conditionalFormatting>
  <conditionalFormatting sqref="O12">
    <cfRule type="cellIs" dxfId="1371" priority="59" operator="lessThan">
      <formula>1.5</formula>
    </cfRule>
    <cfRule type="cellIs" dxfId="1370" priority="60" operator="greaterThan">
      <formula>2.5</formula>
    </cfRule>
  </conditionalFormatting>
  <conditionalFormatting sqref="P12">
    <cfRule type="cellIs" dxfId="1369" priority="57" operator="lessThan">
      <formula>4.5</formula>
    </cfRule>
    <cfRule type="cellIs" dxfId="1368" priority="58" operator="greaterThan">
      <formula>7.5</formula>
    </cfRule>
  </conditionalFormatting>
  <conditionalFormatting sqref="R12:S12">
    <cfRule type="cellIs" dxfId="1367" priority="55" operator="lessThan">
      <formula>2.5</formula>
    </cfRule>
    <cfRule type="cellIs" dxfId="1366" priority="56" operator="greaterThan">
      <formula>4.5</formula>
    </cfRule>
  </conditionalFormatting>
  <conditionalFormatting sqref="T12">
    <cfRule type="cellIs" dxfId="1365" priority="53" operator="lessThan">
      <formula>2.5</formula>
    </cfRule>
    <cfRule type="cellIs" dxfId="1364" priority="54" operator="greaterThan">
      <formula>4.5</formula>
    </cfRule>
  </conditionalFormatting>
  <conditionalFormatting sqref="U12">
    <cfRule type="cellIs" dxfId="1363" priority="52" operator="greaterThan">
      <formula>1.5</formula>
    </cfRule>
  </conditionalFormatting>
  <conditionalFormatting sqref="L12:V12">
    <cfRule type="expression" dxfId="1362" priority="49">
      <formula>L12=""</formula>
    </cfRule>
  </conditionalFormatting>
  <conditionalFormatting sqref="S12">
    <cfRule type="cellIs" dxfId="1361" priority="50" operator="greaterThan">
      <formula>0.5</formula>
    </cfRule>
    <cfRule type="cellIs" dxfId="1360" priority="51" operator="lessThan">
      <formula>0.5</formula>
    </cfRule>
  </conditionalFormatting>
  <conditionalFormatting sqref="L13:M13">
    <cfRule type="cellIs" dxfId="1359" priority="47" operator="lessThan">
      <formula>0.5</formula>
    </cfRule>
    <cfRule type="cellIs" dxfId="1358" priority="48" operator="greaterThan">
      <formula>0.5</formula>
    </cfRule>
  </conditionalFormatting>
  <conditionalFormatting sqref="N13">
    <cfRule type="cellIs" dxfId="1357" priority="45" operator="lessThan">
      <formula>4.5</formula>
    </cfRule>
    <cfRule type="cellIs" dxfId="1356" priority="46" operator="greaterThan">
      <formula>5.5</formula>
    </cfRule>
  </conditionalFormatting>
  <conditionalFormatting sqref="O13">
    <cfRule type="cellIs" dxfId="1355" priority="43" operator="lessThan">
      <formula>1.5</formula>
    </cfRule>
    <cfRule type="cellIs" dxfId="1354" priority="44" operator="greaterThan">
      <formula>2.5</formula>
    </cfRule>
  </conditionalFormatting>
  <conditionalFormatting sqref="P13">
    <cfRule type="cellIs" dxfId="1353" priority="41" operator="lessThan">
      <formula>4.5</formula>
    </cfRule>
    <cfRule type="cellIs" dxfId="1352" priority="42" operator="greaterThan">
      <formula>7.5</formula>
    </cfRule>
  </conditionalFormatting>
  <conditionalFormatting sqref="R13:S13">
    <cfRule type="cellIs" dxfId="1351" priority="39" operator="lessThan">
      <formula>2.5</formula>
    </cfRule>
    <cfRule type="cellIs" dxfId="1350" priority="40" operator="greaterThan">
      <formula>4.5</formula>
    </cfRule>
  </conditionalFormatting>
  <conditionalFormatting sqref="T13">
    <cfRule type="cellIs" dxfId="1349" priority="37" operator="lessThan">
      <formula>2.5</formula>
    </cfRule>
    <cfRule type="cellIs" dxfId="1348" priority="38" operator="greaterThan">
      <formula>4.5</formula>
    </cfRule>
  </conditionalFormatting>
  <conditionalFormatting sqref="U13">
    <cfRule type="cellIs" dxfId="1347" priority="36" operator="greaterThan">
      <formula>1.5</formula>
    </cfRule>
  </conditionalFormatting>
  <conditionalFormatting sqref="L13:V13">
    <cfRule type="expression" dxfId="1346" priority="33">
      <formula>L13=""</formula>
    </cfRule>
  </conditionalFormatting>
  <conditionalFormatting sqref="S13">
    <cfRule type="cellIs" dxfId="1345" priority="34" operator="greaterThan">
      <formula>0.5</formula>
    </cfRule>
    <cfRule type="cellIs" dxfId="1344" priority="35" operator="lessThan">
      <formula>0.5</formula>
    </cfRule>
  </conditionalFormatting>
  <conditionalFormatting sqref="L10:M10">
    <cfRule type="cellIs" dxfId="1343" priority="31" operator="lessThan">
      <formula>0.5</formula>
    </cfRule>
    <cfRule type="cellIs" dxfId="1342" priority="32" operator="greaterThan">
      <formula>0.5</formula>
    </cfRule>
  </conditionalFormatting>
  <conditionalFormatting sqref="N10">
    <cfRule type="cellIs" dxfId="1341" priority="29" operator="lessThan">
      <formula>4.5</formula>
    </cfRule>
    <cfRule type="cellIs" dxfId="1340" priority="30" operator="greaterThan">
      <formula>5.5</formula>
    </cfRule>
  </conditionalFormatting>
  <conditionalFormatting sqref="O10">
    <cfRule type="cellIs" dxfId="1339" priority="27" operator="lessThan">
      <formula>1.5</formula>
    </cfRule>
    <cfRule type="cellIs" dxfId="1338" priority="28" operator="greaterThan">
      <formula>2.5</formula>
    </cfRule>
  </conditionalFormatting>
  <conditionalFormatting sqref="P10">
    <cfRule type="cellIs" dxfId="1337" priority="25" operator="lessThan">
      <formula>4.5</formula>
    </cfRule>
    <cfRule type="cellIs" dxfId="1336" priority="26" operator="greaterThan">
      <formula>7.5</formula>
    </cfRule>
  </conditionalFormatting>
  <conditionalFormatting sqref="R10:S10">
    <cfRule type="cellIs" dxfId="1335" priority="23" operator="lessThan">
      <formula>2.5</formula>
    </cfRule>
    <cfRule type="cellIs" dxfId="1334" priority="24" operator="greaterThan">
      <formula>4.5</formula>
    </cfRule>
  </conditionalFormatting>
  <conditionalFormatting sqref="T10">
    <cfRule type="cellIs" dxfId="1333" priority="21" operator="lessThan">
      <formula>2.5</formula>
    </cfRule>
    <cfRule type="cellIs" dxfId="1332" priority="22" operator="greaterThan">
      <formula>4.5</formula>
    </cfRule>
  </conditionalFormatting>
  <conditionalFormatting sqref="U10">
    <cfRule type="cellIs" dxfId="1331" priority="20" operator="greaterThan">
      <formula>1.5</formula>
    </cfRule>
  </conditionalFormatting>
  <conditionalFormatting sqref="L10:V10">
    <cfRule type="expression" dxfId="1330" priority="17">
      <formula>L10=""</formula>
    </cfRule>
  </conditionalFormatting>
  <conditionalFormatting sqref="S10">
    <cfRule type="cellIs" dxfId="1329" priority="18" operator="greaterThan">
      <formula>0.5</formula>
    </cfRule>
    <cfRule type="cellIs" dxfId="1328" priority="19" operator="lessThan">
      <formula>0.5</formula>
    </cfRule>
  </conditionalFormatting>
  <conditionalFormatting sqref="L11:M11">
    <cfRule type="cellIs" dxfId="1327" priority="15" operator="lessThan">
      <formula>0.5</formula>
    </cfRule>
    <cfRule type="cellIs" dxfId="1326" priority="16" operator="greaterThan">
      <formula>0.5</formula>
    </cfRule>
  </conditionalFormatting>
  <conditionalFormatting sqref="N11">
    <cfRule type="cellIs" dxfId="1325" priority="13" operator="lessThan">
      <formula>4.5</formula>
    </cfRule>
    <cfRule type="cellIs" dxfId="1324" priority="14" operator="greaterThan">
      <formula>5.5</formula>
    </cfRule>
  </conditionalFormatting>
  <conditionalFormatting sqref="O11">
    <cfRule type="cellIs" dxfId="1323" priority="11" operator="lessThan">
      <formula>1.5</formula>
    </cfRule>
    <cfRule type="cellIs" dxfId="1322" priority="12" operator="greaterThan">
      <formula>2.5</formula>
    </cfRule>
  </conditionalFormatting>
  <conditionalFormatting sqref="P11">
    <cfRule type="cellIs" dxfId="1321" priority="9" operator="lessThan">
      <formula>4.5</formula>
    </cfRule>
    <cfRule type="cellIs" dxfId="1320" priority="10" operator="greaterThan">
      <formula>7.5</formula>
    </cfRule>
  </conditionalFormatting>
  <conditionalFormatting sqref="R11:S11">
    <cfRule type="cellIs" dxfId="1319" priority="7" operator="lessThan">
      <formula>2.5</formula>
    </cfRule>
    <cfRule type="cellIs" dxfId="1318" priority="8" operator="greaterThan">
      <formula>4.5</formula>
    </cfRule>
  </conditionalFormatting>
  <conditionalFormatting sqref="T11">
    <cfRule type="cellIs" dxfId="1317" priority="5" operator="lessThan">
      <formula>2.5</formula>
    </cfRule>
    <cfRule type="cellIs" dxfId="1316" priority="6" operator="greaterThan">
      <formula>4.5</formula>
    </cfRule>
  </conditionalFormatting>
  <conditionalFormatting sqref="U11">
    <cfRule type="cellIs" dxfId="1315" priority="4" operator="greaterThan">
      <formula>1.5</formula>
    </cfRule>
  </conditionalFormatting>
  <conditionalFormatting sqref="L11:V11">
    <cfRule type="expression" dxfId="1314" priority="1">
      <formula>L11=""</formula>
    </cfRule>
  </conditionalFormatting>
  <conditionalFormatting sqref="S11">
    <cfRule type="cellIs" dxfId="1313" priority="2" operator="greaterThan">
      <formula>0.5</formula>
    </cfRule>
    <cfRule type="cellIs" dxfId="1312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Q25" sqref="Q25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1695</v>
      </c>
      <c r="B1" s="46" t="s">
        <v>1694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1417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815</v>
      </c>
      <c r="B10" s="23" t="s">
        <v>816</v>
      </c>
      <c r="C10" s="4" t="s">
        <v>870</v>
      </c>
      <c r="D10" s="4" t="s">
        <v>871</v>
      </c>
      <c r="E10" s="4" t="str">
        <f>CONCATENATE(YEAR,":",MONTH,":",WEEK,":",WEEKDAY,":",$A10)</f>
        <v>2016:2:2:7:TOUFEN_E</v>
      </c>
      <c r="F10" s="4">
        <f>MATCH($E10,REPORT_DATA_BY_COMP!$A:$A,0)</f>
        <v>447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817</v>
      </c>
      <c r="B11" s="23" t="s">
        <v>818</v>
      </c>
      <c r="C11" s="4" t="s">
        <v>872</v>
      </c>
      <c r="D11" s="4" t="s">
        <v>873</v>
      </c>
      <c r="E11" s="4" t="str">
        <f>CONCATENATE(YEAR,":",MONTH,":",WEEK,":",WEEKDAY,":",$A11)</f>
        <v>2016:2:2:7:MIAOLI_B_E</v>
      </c>
      <c r="F11" s="4">
        <f>MATCH($E11,REPORT_DATA_BY_COMP!$A:$A,0)</f>
        <v>417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2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819</v>
      </c>
      <c r="B12" s="23" t="s">
        <v>820</v>
      </c>
      <c r="C12" s="4" t="s">
        <v>874</v>
      </c>
      <c r="D12" s="4" t="s">
        <v>875</v>
      </c>
      <c r="E12" s="4" t="str">
        <f>CONCATENATE(YEAR,":",MONTH,":",WEEK,":",WEEKDAY,":",$A12)</f>
        <v>2016:2:2:7:MIAOLI_A_E</v>
      </c>
      <c r="F12" s="4">
        <f>MATCH($E12,REPORT_DATA_BY_COMP!$A:$A,0)</f>
        <v>416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3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1</v>
      </c>
      <c r="I13" s="12">
        <f t="shared" si="0"/>
        <v>3</v>
      </c>
      <c r="J13" s="12">
        <f t="shared" si="0"/>
        <v>2</v>
      </c>
      <c r="K13" s="12">
        <f t="shared" si="0"/>
        <v>0</v>
      </c>
      <c r="L13" s="12">
        <f t="shared" si="0"/>
        <v>1</v>
      </c>
      <c r="M13" s="12">
        <f t="shared" si="0"/>
        <v>1</v>
      </c>
      <c r="N13" s="12">
        <f t="shared" si="0"/>
        <v>8</v>
      </c>
      <c r="O13" s="12">
        <f t="shared" si="0"/>
        <v>6</v>
      </c>
      <c r="P13" s="12">
        <f t="shared" si="0"/>
        <v>15</v>
      </c>
      <c r="Q13" s="12">
        <f t="shared" si="0"/>
        <v>25</v>
      </c>
      <c r="R13" s="12">
        <f t="shared" si="0"/>
        <v>8</v>
      </c>
      <c r="S13" s="12">
        <f t="shared" si="0"/>
        <v>1</v>
      </c>
      <c r="T13" s="12">
        <f t="shared" si="0"/>
        <v>12</v>
      </c>
      <c r="U13" s="12">
        <f t="shared" si="0"/>
        <v>5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2016:2:1:7:TOUFEN_MIAOLI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2016:2:2:7:TOUFEN_MIAOLI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2016:2:3:7:TOUFEN_MIAOLI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2016:2:4:7:TOUFEN_MIAOLI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2016:2:5:7:TOUFEN_MIAOLI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0</v>
      </c>
      <c r="I21" s="19">
        <f t="shared" si="1"/>
        <v>0</v>
      </c>
      <c r="J21" s="19">
        <f>SUM(J16:J20)</f>
        <v>0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0</v>
      </c>
      <c r="O21" s="19">
        <f t="shared" si="1"/>
        <v>0</v>
      </c>
      <c r="P21" s="19">
        <f t="shared" si="1"/>
        <v>0</v>
      </c>
      <c r="Q21" s="19">
        <f t="shared" si="1"/>
        <v>0</v>
      </c>
      <c r="R21" s="19">
        <f t="shared" si="1"/>
        <v>0</v>
      </c>
      <c r="S21" s="19">
        <f t="shared" si="1"/>
        <v>0</v>
      </c>
      <c r="T21" s="19">
        <f t="shared" si="1"/>
        <v>0</v>
      </c>
      <c r="U21" s="19">
        <f t="shared" si="1"/>
        <v>0</v>
      </c>
      <c r="V21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2:M12">
    <cfRule type="cellIs" dxfId="1311" priority="63" operator="lessThan">
      <formula>0.5</formula>
    </cfRule>
    <cfRule type="cellIs" dxfId="1310" priority="64" operator="greaterThan">
      <formula>0.5</formula>
    </cfRule>
  </conditionalFormatting>
  <conditionalFormatting sqref="N12">
    <cfRule type="cellIs" dxfId="1309" priority="61" operator="lessThan">
      <formula>4.5</formula>
    </cfRule>
    <cfRule type="cellIs" dxfId="1308" priority="62" operator="greaterThan">
      <formula>5.5</formula>
    </cfRule>
  </conditionalFormatting>
  <conditionalFormatting sqref="O12">
    <cfRule type="cellIs" dxfId="1307" priority="59" operator="lessThan">
      <formula>1.5</formula>
    </cfRule>
    <cfRule type="cellIs" dxfId="1306" priority="60" operator="greaterThan">
      <formula>2.5</formula>
    </cfRule>
  </conditionalFormatting>
  <conditionalFormatting sqref="P12">
    <cfRule type="cellIs" dxfId="1305" priority="57" operator="lessThan">
      <formula>4.5</formula>
    </cfRule>
    <cfRule type="cellIs" dxfId="1304" priority="58" operator="greaterThan">
      <formula>7.5</formula>
    </cfRule>
  </conditionalFormatting>
  <conditionalFormatting sqref="R12:S12">
    <cfRule type="cellIs" dxfId="1303" priority="55" operator="lessThan">
      <formula>2.5</formula>
    </cfRule>
    <cfRule type="cellIs" dxfId="1302" priority="56" operator="greaterThan">
      <formula>4.5</formula>
    </cfRule>
  </conditionalFormatting>
  <conditionalFormatting sqref="T12">
    <cfRule type="cellIs" dxfId="1301" priority="53" operator="lessThan">
      <formula>2.5</formula>
    </cfRule>
    <cfRule type="cellIs" dxfId="1300" priority="54" operator="greaterThan">
      <formula>4.5</formula>
    </cfRule>
  </conditionalFormatting>
  <conditionalFormatting sqref="U12">
    <cfRule type="cellIs" dxfId="1299" priority="52" operator="greaterThan">
      <formula>1.5</formula>
    </cfRule>
  </conditionalFormatting>
  <conditionalFormatting sqref="L12:V12">
    <cfRule type="expression" dxfId="1298" priority="49">
      <formula>L12=""</formula>
    </cfRule>
  </conditionalFormatting>
  <conditionalFormatting sqref="S12">
    <cfRule type="cellIs" dxfId="1297" priority="50" operator="greaterThan">
      <formula>0.5</formula>
    </cfRule>
    <cfRule type="cellIs" dxfId="1296" priority="51" operator="lessThan">
      <formula>0.5</formula>
    </cfRule>
  </conditionalFormatting>
  <conditionalFormatting sqref="L10:M10">
    <cfRule type="cellIs" dxfId="1295" priority="31" operator="lessThan">
      <formula>0.5</formula>
    </cfRule>
    <cfRule type="cellIs" dxfId="1294" priority="32" operator="greaterThan">
      <formula>0.5</formula>
    </cfRule>
  </conditionalFormatting>
  <conditionalFormatting sqref="N10">
    <cfRule type="cellIs" dxfId="1293" priority="29" operator="lessThan">
      <formula>4.5</formula>
    </cfRule>
    <cfRule type="cellIs" dxfId="1292" priority="30" operator="greaterThan">
      <formula>5.5</formula>
    </cfRule>
  </conditionalFormatting>
  <conditionalFormatting sqref="O10">
    <cfRule type="cellIs" dxfId="1291" priority="27" operator="lessThan">
      <formula>1.5</formula>
    </cfRule>
    <cfRule type="cellIs" dxfId="1290" priority="28" operator="greaterThan">
      <formula>2.5</formula>
    </cfRule>
  </conditionalFormatting>
  <conditionalFormatting sqref="P10">
    <cfRule type="cellIs" dxfId="1289" priority="25" operator="lessThan">
      <formula>4.5</formula>
    </cfRule>
    <cfRule type="cellIs" dxfId="1288" priority="26" operator="greaterThan">
      <formula>7.5</formula>
    </cfRule>
  </conditionalFormatting>
  <conditionalFormatting sqref="R10:S10">
    <cfRule type="cellIs" dxfId="1287" priority="23" operator="lessThan">
      <formula>2.5</formula>
    </cfRule>
    <cfRule type="cellIs" dxfId="1286" priority="24" operator="greaterThan">
      <formula>4.5</formula>
    </cfRule>
  </conditionalFormatting>
  <conditionalFormatting sqref="T10">
    <cfRule type="cellIs" dxfId="1285" priority="21" operator="lessThan">
      <formula>2.5</formula>
    </cfRule>
    <cfRule type="cellIs" dxfId="1284" priority="22" operator="greaterThan">
      <formula>4.5</formula>
    </cfRule>
  </conditionalFormatting>
  <conditionalFormatting sqref="U10">
    <cfRule type="cellIs" dxfId="1283" priority="20" operator="greaterThan">
      <formula>1.5</formula>
    </cfRule>
  </conditionalFormatting>
  <conditionalFormatting sqref="L10:V10">
    <cfRule type="expression" dxfId="1282" priority="17">
      <formula>L10=""</formula>
    </cfRule>
  </conditionalFormatting>
  <conditionalFormatting sqref="S10">
    <cfRule type="cellIs" dxfId="1281" priority="18" operator="greaterThan">
      <formula>0.5</formula>
    </cfRule>
    <cfRule type="cellIs" dxfId="1280" priority="19" operator="lessThan">
      <formula>0.5</formula>
    </cfRule>
  </conditionalFormatting>
  <conditionalFormatting sqref="L11:M11">
    <cfRule type="cellIs" dxfId="1279" priority="15" operator="lessThan">
      <formula>0.5</formula>
    </cfRule>
    <cfRule type="cellIs" dxfId="1278" priority="16" operator="greaterThan">
      <formula>0.5</formula>
    </cfRule>
  </conditionalFormatting>
  <conditionalFormatting sqref="N11">
    <cfRule type="cellIs" dxfId="1277" priority="13" operator="lessThan">
      <formula>4.5</formula>
    </cfRule>
    <cfRule type="cellIs" dxfId="1276" priority="14" operator="greaterThan">
      <formula>5.5</formula>
    </cfRule>
  </conditionalFormatting>
  <conditionalFormatting sqref="O11">
    <cfRule type="cellIs" dxfId="1275" priority="11" operator="lessThan">
      <formula>1.5</formula>
    </cfRule>
    <cfRule type="cellIs" dxfId="1274" priority="12" operator="greaterThan">
      <formula>2.5</formula>
    </cfRule>
  </conditionalFormatting>
  <conditionalFormatting sqref="P11">
    <cfRule type="cellIs" dxfId="1273" priority="9" operator="lessThan">
      <formula>4.5</formula>
    </cfRule>
    <cfRule type="cellIs" dxfId="1272" priority="10" operator="greaterThan">
      <formula>7.5</formula>
    </cfRule>
  </conditionalFormatting>
  <conditionalFormatting sqref="R11:S11">
    <cfRule type="cellIs" dxfId="1271" priority="7" operator="lessThan">
      <formula>2.5</formula>
    </cfRule>
    <cfRule type="cellIs" dxfId="1270" priority="8" operator="greaterThan">
      <formula>4.5</formula>
    </cfRule>
  </conditionalFormatting>
  <conditionalFormatting sqref="T11">
    <cfRule type="cellIs" dxfId="1269" priority="5" operator="lessThan">
      <formula>2.5</formula>
    </cfRule>
    <cfRule type="cellIs" dxfId="1268" priority="6" operator="greaterThan">
      <formula>4.5</formula>
    </cfRule>
  </conditionalFormatting>
  <conditionalFormatting sqref="U11">
    <cfRule type="cellIs" dxfId="1267" priority="4" operator="greaterThan">
      <formula>1.5</formula>
    </cfRule>
  </conditionalFormatting>
  <conditionalFormatting sqref="L11:V11">
    <cfRule type="expression" dxfId="1266" priority="1">
      <formula>L11=""</formula>
    </cfRule>
  </conditionalFormatting>
  <conditionalFormatting sqref="S11">
    <cfRule type="cellIs" dxfId="1265" priority="2" operator="greaterThan">
      <formula>0.5</formula>
    </cfRule>
    <cfRule type="cellIs" dxfId="126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R24" sqref="R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40</v>
      </c>
      <c r="B1" s="46" t="s">
        <v>841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1418</v>
      </c>
      <c r="C2" s="31" t="s">
        <v>1392</v>
      </c>
      <c r="D2" s="72">
        <v>59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10</v>
      </c>
      <c r="H4" s="65"/>
      <c r="I4" s="65"/>
      <c r="J4" s="66"/>
      <c r="K4" s="47">
        <f>ROUND($D$2/12,0)</f>
        <v>5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$L$32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821</v>
      </c>
      <c r="B10" s="23" t="s">
        <v>831</v>
      </c>
      <c r="C10" s="4" t="s">
        <v>842</v>
      </c>
      <c r="D10" s="4" t="s">
        <v>843</v>
      </c>
      <c r="E10" s="4" t="str">
        <f>CONCATENATE(YEAR,":",MONTH,":",WEEK,":",DAY,":",$A10)</f>
        <v>2016:2:2:7:XINZHU_3_E</v>
      </c>
      <c r="F10" s="4">
        <f>MATCH($E10,[1]REPORT_DATA_BY_COMP!$A:$A,0)</f>
        <v>465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1</v>
      </c>
      <c r="I10" s="11">
        <f>IFERROR(INDEX([1]REPORT_DATA_BY_COMP!$A:$AH,$F10,MATCH(I$8,[1]REPORT_DATA_BY_COMP!$A$1:$AH$1,0)), "")</f>
        <v>3</v>
      </c>
      <c r="J10" s="11">
        <f>IFERROR(INDEX([1]REPORT_DATA_BY_COMP!$A:$AH,$F10,MATCH(J$8,[1]REPORT_DATA_BY_COMP!$A$1:$AH$1,0)), "")</f>
        <v>3</v>
      </c>
      <c r="K10" s="11">
        <f>IFERROR(INDEX([1]REPORT_DATA_BY_COMP!$A:$AH,$F10,MATCH(K$8,[1]REPORT_DATA_BY_COMP!$A$1:$AH$1,0)), "")</f>
        <v>0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7</v>
      </c>
      <c r="O10" s="11">
        <f>IFERROR(INDEX([1]REPORT_DATA_BY_COMP!$A:$AH,$F10,MATCH(O$8,[1]REPORT_DATA_BY_COMP!$A$1:$AH$1,0)), "")</f>
        <v>2</v>
      </c>
      <c r="P10" s="11">
        <f>IFERROR(INDEX([1]REPORT_DATA_BY_COMP!$A:$AH,$F10,MATCH(P$8,[1]REPORT_DATA_BY_COMP!$A$1:$AH$1,0)), "")</f>
        <v>2</v>
      </c>
      <c r="Q10" s="11">
        <f>IFERROR(INDEX([1]REPORT_DATA_BY_COMP!$A:$AH,$F10,MATCH(Q$8,[1]REPORT_DATA_BY_COMP!$A$1:$AH$1,0)), "")</f>
        <v>10</v>
      </c>
      <c r="R10" s="11">
        <f>IFERROR(INDEX([1]REPORT_DATA_BY_COMP!$A:$AH,$F10,MATCH(R$8,[1]REPORT_DATA_BY_COMP!$A$1:$AH$1,0)), "")</f>
        <v>3</v>
      </c>
      <c r="S10" s="11">
        <f>IFERROR(INDEX([1]REPORT_DATA_BY_COMP!$A:$AH,$F10,MATCH(S$8,[1]REPORT_DATA_BY_COMP!$A$1:$AH$1,0)), "")</f>
        <v>1</v>
      </c>
      <c r="T10" s="11">
        <f>IFERROR(INDEX([1]REPORT_DATA_BY_COMP!$A:$AH,$F10,MATCH(T$8,[1]REPORT_DATA_BY_COMP!$A$1:$AH$1,0)), "")</f>
        <v>5</v>
      </c>
      <c r="U10" s="11">
        <f>IFERROR(INDEX([1]REPORT_DATA_BY_COMP!$A:$AH,$F10,MATCH(U$8,[1]REPORT_DATA_BY_COMP!$A$1:$AH$1,0)), "")</f>
        <v>1</v>
      </c>
      <c r="V10" s="11">
        <f>IFERROR(INDEX([1]REPORT_DATA_BY_COMP!$A:$AH,$F10,MATCH(V$8,[1]REPORT_DATA_BY_COMP!$A$1:$AH$1,0)), "")</f>
        <v>0</v>
      </c>
    </row>
    <row r="11" spans="1:22">
      <c r="A11" s="22" t="s">
        <v>822</v>
      </c>
      <c r="B11" s="23" t="s">
        <v>832</v>
      </c>
      <c r="C11" s="4" t="s">
        <v>844</v>
      </c>
      <c r="D11" s="4" t="s">
        <v>845</v>
      </c>
      <c r="E11" s="4" t="str">
        <f>CONCATENATE(YEAR,":",MONTH,":",WEEK,":",DAY,":",$A11)</f>
        <v>2016:2:2:7:XINZHU_1_E</v>
      </c>
      <c r="F11" s="4">
        <f>MATCH($E11,[1]REPORT_DATA_BY_COMP!$A:$A,0)</f>
        <v>463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1</v>
      </c>
      <c r="J11" s="11">
        <f>IFERROR(INDEX([1]REPORT_DATA_BY_COMP!$A:$AH,$F11,MATCH(J$8,[1]REPORT_DATA_BY_COMP!$A$1:$AH$1,0)), "")</f>
        <v>2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3</v>
      </c>
      <c r="O11" s="11">
        <f>IFERROR(INDEX([1]REPORT_DATA_BY_COMP!$A:$AH,$F11,MATCH(O$8,[1]REPORT_DATA_BY_COMP!$A$1:$AH$1,0)), "")</f>
        <v>2</v>
      </c>
      <c r="P11" s="11">
        <f>IFERROR(INDEX([1]REPORT_DATA_BY_COMP!$A:$AH,$F11,MATCH(P$8,[1]REPORT_DATA_BY_COMP!$A$1:$AH$1,0)), "")</f>
        <v>3</v>
      </c>
      <c r="Q11" s="11">
        <f>IFERROR(INDEX([1]REPORT_DATA_BY_COMP!$A:$AH,$F11,MATCH(Q$8,[1]REPORT_DATA_BY_COMP!$A$1:$AH$1,0)), "")</f>
        <v>7</v>
      </c>
      <c r="R11" s="11">
        <f>IFERROR(INDEX([1]REPORT_DATA_BY_COMP!$A:$AH,$F11,MATCH(R$8,[1]REPORT_DATA_BY_COMP!$A$1:$AH$1,0)), "")</f>
        <v>4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2</v>
      </c>
      <c r="U11" s="11">
        <f>IFERROR(INDEX([1]REPORT_DATA_BY_COMP!$A:$AH,$F11,MATCH(U$8,[1]REPORT_DATA_BY_COMP!$A$1:$AH$1,0)), "")</f>
        <v>0</v>
      </c>
      <c r="V11" s="11">
        <f>IFERROR(INDEX([1]REPORT_DATA_BY_COMP!$A:$AH,$F11,MATCH(V$8,[1]REPORT_DATA_BY_COMP!$A$1:$AH$1,0)), "")</f>
        <v>0</v>
      </c>
    </row>
    <row r="12" spans="1:22">
      <c r="A12" s="22" t="s">
        <v>823</v>
      </c>
      <c r="B12" s="23" t="s">
        <v>833</v>
      </c>
      <c r="C12" s="4" t="s">
        <v>846</v>
      </c>
      <c r="D12" s="4" t="s">
        <v>847</v>
      </c>
      <c r="E12" s="4" t="str">
        <f>CONCATENATE(YEAR,":",MONTH,":",WEEK,":",DAY,":",$A12)</f>
        <v>2016:2:2:7:XINZHU_1_S</v>
      </c>
      <c r="F12" s="4">
        <f>MATCH($E12,[1]REPORT_DATA_BY_COMP!$A:$A,0)</f>
        <v>464</v>
      </c>
      <c r="G12" s="11">
        <f>IFERROR(INDEX([1]REPORT_DATA_BY_COMP!$A:$AH,$F12,MATCH(G$8,[1]REPORT_DATA_BY_COMP!$A$1:$AH$1,0)), "")</f>
        <v>0</v>
      </c>
      <c r="H12" s="11">
        <f>IFERROR(INDEX([1]REPORT_DATA_BY_COMP!$A:$AH,$F12,MATCH(H$8,[1]REPORT_DATA_BY_COMP!$A$1:$AH$1,0)), "")</f>
        <v>1</v>
      </c>
      <c r="I12" s="11">
        <f>IFERROR(INDEX([1]REPORT_DATA_BY_COMP!$A:$AH,$F12,MATCH(I$8,[1]REPORT_DATA_BY_COMP!$A$1:$AH$1,0)), "")</f>
        <v>1</v>
      </c>
      <c r="J12" s="11">
        <f>IFERROR(INDEX([1]REPORT_DATA_BY_COMP!$A:$AH,$F12,MATCH(J$8,[1]REPORT_DATA_BY_COMP!$A$1:$AH$1,0)), "")</f>
        <v>0</v>
      </c>
      <c r="K12" s="11">
        <f>IFERROR(INDEX([1]REPORT_DATA_BY_COMP!$A:$AH,$F12,MATCH(K$8,[1]REPORT_DATA_BY_COMP!$A$1:$AH$1,0)), "")</f>
        <v>1</v>
      </c>
      <c r="L12" s="11">
        <f>IFERROR(INDEX([1]REPORT_DATA_BY_COMP!$A:$AH,$F12,MATCH(L$8,[1]REPORT_DATA_BY_COMP!$A$1:$AH$1,0)), "")</f>
        <v>0</v>
      </c>
      <c r="M12" s="11">
        <f>IFERROR(INDEX([1]REPORT_DATA_BY_COMP!$A:$AH,$F12,MATCH(M$8,[1]REPORT_DATA_BY_COMP!$A$1:$AH$1,0)), "")</f>
        <v>0</v>
      </c>
      <c r="N12" s="11">
        <f>IFERROR(INDEX([1]REPORT_DATA_BY_COMP!$A:$AH,$F12,MATCH(N$8,[1]REPORT_DATA_BY_COMP!$A$1:$AH$1,0)), "")</f>
        <v>5</v>
      </c>
      <c r="O12" s="11">
        <f>IFERROR(INDEX([1]REPORT_DATA_BY_COMP!$A:$AH,$F12,MATCH(O$8,[1]REPORT_DATA_BY_COMP!$A$1:$AH$1,0)), "")</f>
        <v>3</v>
      </c>
      <c r="P12" s="11">
        <f>IFERROR(INDEX([1]REPORT_DATA_BY_COMP!$A:$AH,$F12,MATCH(P$8,[1]REPORT_DATA_BY_COMP!$A$1:$AH$1,0)), "")</f>
        <v>4</v>
      </c>
      <c r="Q12" s="11">
        <f>IFERROR(INDEX([1]REPORT_DATA_BY_COMP!$A:$AH,$F12,MATCH(Q$8,[1]REPORT_DATA_BY_COMP!$A$1:$AH$1,0)), "")</f>
        <v>13</v>
      </c>
      <c r="R12" s="11">
        <f>IFERROR(INDEX([1]REPORT_DATA_BY_COMP!$A:$AH,$F12,MATCH(R$8,[1]REPORT_DATA_BY_COMP!$A$1:$AH$1,0)), "")</f>
        <v>8</v>
      </c>
      <c r="S12" s="11">
        <f>IFERROR(INDEX([1]REPORT_DATA_BY_COMP!$A:$AH,$F12,MATCH(S$8,[1]REPORT_DATA_BY_COMP!$A$1:$AH$1,0)), "")</f>
        <v>0</v>
      </c>
      <c r="T12" s="11">
        <f>IFERROR(INDEX([1]REPORT_DATA_BY_COMP!$A:$AH,$F12,MATCH(T$8,[1]REPORT_DATA_BY_COMP!$A$1:$AH$1,0)), "")</f>
        <v>6</v>
      </c>
      <c r="U12" s="11">
        <f>IFERROR(INDEX([1]REPORT_DATA_BY_COMP!$A:$AH,$F12,MATCH(U$8,[1]REPORT_DATA_BY_COMP!$A$1:$AH$1,0)), "")</f>
        <v>1</v>
      </c>
      <c r="V12" s="11">
        <f>IFERROR(INDEX([1]REPORT_DATA_BY_COMP!$A:$AH,$F12,MATCH(V$8,[1]REPORT_DATA_BY_COMP!$A$1:$AH$1,0)), "")</f>
        <v>0</v>
      </c>
    </row>
    <row r="13" spans="1:22">
      <c r="A13" s="22" t="s">
        <v>824</v>
      </c>
      <c r="B13" s="23" t="s">
        <v>834</v>
      </c>
      <c r="C13" s="4" t="s">
        <v>848</v>
      </c>
      <c r="D13" s="4" t="s">
        <v>849</v>
      </c>
      <c r="E13" s="4" t="str">
        <f>CONCATENATE(YEAR,":",MONTH,":",WEEK,":",DAY,":",$A13)</f>
        <v>2016:2:2:7:XINZHU_3_S</v>
      </c>
      <c r="F13" s="4">
        <f>MATCH($E13,[1]REPORT_DATA_BY_COMP!$A:$A,0)</f>
        <v>466</v>
      </c>
      <c r="G13" s="11">
        <f>IFERROR(INDEX([1]REPORT_DATA_BY_COMP!$A:$AH,$F13,MATCH(G$8,[1]REPORT_DATA_BY_COMP!$A$1:$AH$1,0)), "")</f>
        <v>0</v>
      </c>
      <c r="H13" s="11">
        <f>IFERROR(INDEX([1]REPORT_DATA_BY_COMP!$A:$AH,$F13,MATCH(H$8,[1]REPORT_DATA_BY_COMP!$A$1:$AH$1,0)), "")</f>
        <v>0</v>
      </c>
      <c r="I13" s="11">
        <f>IFERROR(INDEX([1]REPORT_DATA_BY_COMP!$A:$AH,$F13,MATCH(I$8,[1]REPORT_DATA_BY_COMP!$A$1:$AH$1,0)), "")</f>
        <v>0</v>
      </c>
      <c r="J13" s="11">
        <f>IFERROR(INDEX([1]REPORT_DATA_BY_COMP!$A:$AH,$F13,MATCH(J$8,[1]REPORT_DATA_BY_COMP!$A$1:$AH$1,0)), "")</f>
        <v>4</v>
      </c>
      <c r="K13" s="11">
        <f>IFERROR(INDEX([1]REPORT_DATA_BY_COMP!$A:$AH,$F13,MATCH(K$8,[1]REPORT_DATA_BY_COMP!$A$1:$AH$1,0)), "")</f>
        <v>0</v>
      </c>
      <c r="L13" s="11">
        <f>IFERROR(INDEX([1]REPORT_DATA_BY_COMP!$A:$AH,$F13,MATCH(L$8,[1]REPORT_DATA_BY_COMP!$A$1:$AH$1,0)), "")</f>
        <v>0</v>
      </c>
      <c r="M13" s="11">
        <f>IFERROR(INDEX([1]REPORT_DATA_BY_COMP!$A:$AH,$F13,MATCH(M$8,[1]REPORT_DATA_BY_COMP!$A$1:$AH$1,0)), "")</f>
        <v>0</v>
      </c>
      <c r="N13" s="11">
        <f>IFERROR(INDEX([1]REPORT_DATA_BY_COMP!$A:$AH,$F13,MATCH(N$8,[1]REPORT_DATA_BY_COMP!$A$1:$AH$1,0)), "")</f>
        <v>5</v>
      </c>
      <c r="O13" s="11">
        <f>IFERROR(INDEX([1]REPORT_DATA_BY_COMP!$A:$AH,$F13,MATCH(O$8,[1]REPORT_DATA_BY_COMP!$A$1:$AH$1,0)), "")</f>
        <v>2</v>
      </c>
      <c r="P13" s="11">
        <f>IFERROR(INDEX([1]REPORT_DATA_BY_COMP!$A:$AH,$F13,MATCH(P$8,[1]REPORT_DATA_BY_COMP!$A$1:$AH$1,0)), "")</f>
        <v>1</v>
      </c>
      <c r="Q13" s="11">
        <f>IFERROR(INDEX([1]REPORT_DATA_BY_COMP!$A:$AH,$F13,MATCH(Q$8,[1]REPORT_DATA_BY_COMP!$A$1:$AH$1,0)), "")</f>
        <v>18</v>
      </c>
      <c r="R13" s="11">
        <f>IFERROR(INDEX([1]REPORT_DATA_BY_COMP!$A:$AH,$F13,MATCH(R$8,[1]REPORT_DATA_BY_COMP!$A$1:$AH$1,0)), "")</f>
        <v>5</v>
      </c>
      <c r="S13" s="11">
        <f>IFERROR(INDEX([1]REPORT_DATA_BY_COMP!$A:$AH,$F13,MATCH(S$8,[1]REPORT_DATA_BY_COMP!$A$1:$AH$1,0)), "")</f>
        <v>0</v>
      </c>
      <c r="T13" s="11">
        <f>IFERROR(INDEX([1]REPORT_DATA_BY_COMP!$A:$AH,$F13,MATCH(T$8,[1]REPORT_DATA_BY_COMP!$A$1:$AH$1,0)), "")</f>
        <v>2</v>
      </c>
      <c r="U13" s="11">
        <f>IFERROR(INDEX([1]REPORT_DATA_BY_COMP!$A:$AH,$F13,MATCH(U$8,[1]REPORT_DATA_BY_COMP!$A$1:$AH$1,0)), "")</f>
        <v>2</v>
      </c>
      <c r="V13" s="11">
        <f>IFERROR(INDEX([1]REPORT_DATA_BY_COMP!$A:$AH,$F13,MATCH(V$8,[1]REPORT_DATA_BY_COMP!$A$1:$AH$1,0)),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1439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825</v>
      </c>
      <c r="B16" s="23" t="s">
        <v>835</v>
      </c>
      <c r="C16" s="4" t="s">
        <v>850</v>
      </c>
      <c r="D16" s="4" t="s">
        <v>851</v>
      </c>
      <c r="E16" s="4" t="str">
        <f>CONCATENATE(YEAR,":",MONTH,":",WEEK,":",DAY,":",$A16)</f>
        <v>2016:2:2:7:ZHUDONG_E</v>
      </c>
      <c r="F16" s="4">
        <f>MATCH($E16,[1]REPORT_DATA_BY_COMP!$A:$A,0)</f>
        <v>485</v>
      </c>
      <c r="G16" s="11">
        <f>IFERROR(INDEX([1]REPORT_DATA_BY_COMP!$A:$AH,$F16,MATCH(G$8,[1]REPORT_DATA_BY_COMP!$A$1:$AH$1,0)), "")</f>
        <v>0</v>
      </c>
      <c r="H16" s="11">
        <f>IFERROR(INDEX([1]REPORT_DATA_BY_COMP!$A:$AH,$F16,MATCH(H$8,[1]REPORT_DATA_BY_COMP!$A$1:$AH$1,0)), "")</f>
        <v>0</v>
      </c>
      <c r="I16" s="11">
        <f>IFERROR(INDEX([1]REPORT_DATA_BY_COMP!$A:$AH,$F16,MATCH(I$8,[1]REPORT_DATA_BY_COMP!$A$1:$AH$1,0)), "")</f>
        <v>0</v>
      </c>
      <c r="J16" s="11">
        <f>IFERROR(INDEX([1]REPORT_DATA_BY_COMP!$A:$AH,$F16,MATCH(J$8,[1]REPORT_DATA_BY_COMP!$A$1:$AH$1,0)), "")</f>
        <v>4</v>
      </c>
      <c r="K16" s="11">
        <f>IFERROR(INDEX([1]REPORT_DATA_BY_COMP!$A:$AH,$F16,MATCH(K$8,[1]REPORT_DATA_BY_COMP!$A$1:$AH$1,0)), "")</f>
        <v>0</v>
      </c>
      <c r="L16" s="11">
        <f>IFERROR(INDEX([1]REPORT_DATA_BY_COMP!$A:$AH,$F16,MATCH(L$8,[1]REPORT_DATA_BY_COMP!$A$1:$AH$1,0)), "")</f>
        <v>0</v>
      </c>
      <c r="M16" s="11">
        <f>IFERROR(INDEX([1]REPORT_DATA_BY_COMP!$A:$AH,$F16,MATCH(M$8,[1]REPORT_DATA_BY_COMP!$A$1:$AH$1,0)), "")</f>
        <v>0</v>
      </c>
      <c r="N16" s="11">
        <f>IFERROR(INDEX([1]REPORT_DATA_BY_COMP!$A:$AH,$F16,MATCH(N$8,[1]REPORT_DATA_BY_COMP!$A$1:$AH$1,0)), "")</f>
        <v>4</v>
      </c>
      <c r="O16" s="11">
        <f>IFERROR(INDEX([1]REPORT_DATA_BY_COMP!$A:$AH,$F16,MATCH(O$8,[1]REPORT_DATA_BY_COMP!$A$1:$AH$1,0)), "")</f>
        <v>2</v>
      </c>
      <c r="P16" s="11">
        <f>IFERROR(INDEX([1]REPORT_DATA_BY_COMP!$A:$AH,$F16,MATCH(P$8,[1]REPORT_DATA_BY_COMP!$A$1:$AH$1,0)), "")</f>
        <v>3</v>
      </c>
      <c r="Q16" s="11">
        <f>IFERROR(INDEX([1]REPORT_DATA_BY_COMP!$A:$AH,$F16,MATCH(Q$8,[1]REPORT_DATA_BY_COMP!$A$1:$AH$1,0)), "")</f>
        <v>4</v>
      </c>
      <c r="R16" s="11">
        <f>IFERROR(INDEX([1]REPORT_DATA_BY_COMP!$A:$AH,$F16,MATCH(R$8,[1]REPORT_DATA_BY_COMP!$A$1:$AH$1,0)), "")</f>
        <v>1</v>
      </c>
      <c r="S16" s="11">
        <f>IFERROR(INDEX([1]REPORT_DATA_BY_COMP!$A:$AH,$F16,MATCH(S$8,[1]REPORT_DATA_BY_COMP!$A$1:$AH$1,0)), "")</f>
        <v>1</v>
      </c>
      <c r="T16" s="11">
        <f>IFERROR(INDEX([1]REPORT_DATA_BY_COMP!$A:$AH,$F16,MATCH(T$8,[1]REPORT_DATA_BY_COMP!$A$1:$AH$1,0)), "")</f>
        <v>5</v>
      </c>
      <c r="U16" s="11">
        <f>IFERROR(INDEX([1]REPORT_DATA_BY_COMP!$A:$AH,$F16,MATCH(U$8,[1]REPORT_DATA_BY_COMP!$A$1:$AH$1,0)), "")</f>
        <v>1</v>
      </c>
      <c r="V16" s="11">
        <f>IFERROR(INDEX([1]REPORT_DATA_BY_COMP!$A:$AH,$F16,MATCH(V$8,[1]REPORT_DATA_BY_COMP!$A$1:$AH$1,0)), "")</f>
        <v>0</v>
      </c>
    </row>
    <row r="17" spans="1:22">
      <c r="A17" s="22" t="s">
        <v>826</v>
      </c>
      <c r="B17" s="23" t="s">
        <v>836</v>
      </c>
      <c r="C17" s="4" t="s">
        <v>852</v>
      </c>
      <c r="D17" s="4" t="s">
        <v>853</v>
      </c>
      <c r="E17" s="4" t="str">
        <f>CONCATENATE(YEAR,":",MONTH,":",WEEK,":",DAY,":",$A17)</f>
        <v>2016:2:2:7:ZHUDONG_S</v>
      </c>
      <c r="F17" s="4">
        <f>MATCH($E17,[1]REPORT_DATA_BY_COMP!$A:$A,0)</f>
        <v>486</v>
      </c>
      <c r="G17" s="11">
        <f>IFERROR(INDEX([1]REPORT_DATA_BY_COMP!$A:$AH,$F17,MATCH(G$8,[1]REPORT_DATA_BY_COMP!$A$1:$AH$1,0)), "")</f>
        <v>1</v>
      </c>
      <c r="H17" s="11">
        <f>IFERROR(INDEX([1]REPORT_DATA_BY_COMP!$A:$AH,$F17,MATCH(H$8,[1]REPORT_DATA_BY_COMP!$A$1:$AH$1,0)), "")</f>
        <v>0</v>
      </c>
      <c r="I17" s="11">
        <f>IFERROR(INDEX([1]REPORT_DATA_BY_COMP!$A:$AH,$F17,MATCH(I$8,[1]REPORT_DATA_BY_COMP!$A$1:$AH$1,0)), "")</f>
        <v>2</v>
      </c>
      <c r="J17" s="11">
        <f>IFERROR(INDEX([1]REPORT_DATA_BY_COMP!$A:$AH,$F17,MATCH(J$8,[1]REPORT_DATA_BY_COMP!$A$1:$AH$1,0)), "")</f>
        <v>0</v>
      </c>
      <c r="K17" s="11">
        <f>IFERROR(INDEX([1]REPORT_DATA_BY_COMP!$A:$AH,$F17,MATCH(K$8,[1]REPORT_DATA_BY_COMP!$A$1:$AH$1,0)), "")</f>
        <v>1</v>
      </c>
      <c r="L17" s="11">
        <f>IFERROR(INDEX([1]REPORT_DATA_BY_COMP!$A:$AH,$F17,MATCH(L$8,[1]REPORT_DATA_BY_COMP!$A$1:$AH$1,0)), "")</f>
        <v>0</v>
      </c>
      <c r="M17" s="11">
        <f>IFERROR(INDEX([1]REPORT_DATA_BY_COMP!$A:$AH,$F17,MATCH(M$8,[1]REPORT_DATA_BY_COMP!$A$1:$AH$1,0)), "")</f>
        <v>0</v>
      </c>
      <c r="N17" s="11">
        <f>IFERROR(INDEX([1]REPORT_DATA_BY_COMP!$A:$AH,$F17,MATCH(N$8,[1]REPORT_DATA_BY_COMP!$A$1:$AH$1,0)), "")</f>
        <v>3</v>
      </c>
      <c r="O17" s="11">
        <f>IFERROR(INDEX([1]REPORT_DATA_BY_COMP!$A:$AH,$F17,MATCH(O$8,[1]REPORT_DATA_BY_COMP!$A$1:$AH$1,0)), "")</f>
        <v>1</v>
      </c>
      <c r="P17" s="11">
        <f>IFERROR(INDEX([1]REPORT_DATA_BY_COMP!$A:$AH,$F17,MATCH(P$8,[1]REPORT_DATA_BY_COMP!$A$1:$AH$1,0)), "")</f>
        <v>14</v>
      </c>
      <c r="Q17" s="11">
        <f>IFERROR(INDEX([1]REPORT_DATA_BY_COMP!$A:$AH,$F17,MATCH(Q$8,[1]REPORT_DATA_BY_COMP!$A$1:$AH$1,0)), "")</f>
        <v>6</v>
      </c>
      <c r="R17" s="11">
        <f>IFERROR(INDEX([1]REPORT_DATA_BY_COMP!$A:$AH,$F17,MATCH(R$8,[1]REPORT_DATA_BY_COMP!$A$1:$AH$1,0)), "")</f>
        <v>2</v>
      </c>
      <c r="S17" s="11">
        <f>IFERROR(INDEX([1]REPORT_DATA_BY_COMP!$A:$AH,$F17,MATCH(S$8,[1]REPORT_DATA_BY_COMP!$A$1:$AH$1,0)), "")</f>
        <v>1</v>
      </c>
      <c r="T17" s="11">
        <f>IFERROR(INDEX([1]REPORT_DATA_BY_COMP!$A:$AH,$F17,MATCH(T$8,[1]REPORT_DATA_BY_COMP!$A$1:$AH$1,0)), "")</f>
        <v>6</v>
      </c>
      <c r="U17" s="11">
        <f>IFERROR(INDEX([1]REPORT_DATA_BY_COMP!$A:$AH,$F17,MATCH(U$8,[1]REPORT_DATA_BY_COMP!$A$1:$AH$1,0)), "")</f>
        <v>3</v>
      </c>
      <c r="V17" s="11">
        <f>IFERROR(INDEX([1]REPORT_DATA_BY_COMP!$A:$AH,$F17,MATCH(V$8,[1]REPORT_DATA_BY_COMP!$A$1:$AH$1,0)), "")</f>
        <v>0</v>
      </c>
    </row>
    <row r="18" spans="1:22">
      <c r="B18" s="9" t="s">
        <v>1409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1440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827</v>
      </c>
      <c r="B20" s="23" t="s">
        <v>837</v>
      </c>
      <c r="C20" s="4" t="s">
        <v>854</v>
      </c>
      <c r="D20" s="4" t="s">
        <v>855</v>
      </c>
      <c r="E20" s="4" t="str">
        <f>CONCATENATE(YEAR,":",MONTH,":",WEEK,":",DAY,":",$A20)</f>
        <v>2016:2:2:7:ZHUBEI_3_E</v>
      </c>
      <c r="F20" s="4">
        <f>MATCH($E20,[1]REPORT_DATA_BY_COMP!$A:$A,0)</f>
        <v>484</v>
      </c>
      <c r="G20" s="11">
        <f>IFERROR(INDEX([1]REPORT_DATA_BY_COMP!$A:$AH,$F20,MATCH(G$8,[1]REPORT_DATA_BY_COMP!$A$1:$AH$1,0)), "")</f>
        <v>0</v>
      </c>
      <c r="H20" s="11">
        <f>IFERROR(INDEX([1]REPORT_DATA_BY_COMP!$A:$AH,$F20,MATCH(H$8,[1]REPORT_DATA_BY_COMP!$A$1:$AH$1,0)), "")</f>
        <v>0</v>
      </c>
      <c r="I20" s="11">
        <f>IFERROR(INDEX([1]REPORT_DATA_BY_COMP!$A:$AH,$F20,MATCH(I$8,[1]REPORT_DATA_BY_COMP!$A$1:$AH$1,0)), "")</f>
        <v>4</v>
      </c>
      <c r="J20" s="11">
        <f>IFERROR(INDEX([1]REPORT_DATA_BY_COMP!$A:$AH,$F20,MATCH(J$8,[1]REPORT_DATA_BY_COMP!$A$1:$AH$1,0)), "")</f>
        <v>4</v>
      </c>
      <c r="K20" s="11">
        <f>IFERROR(INDEX([1]REPORT_DATA_BY_COMP!$A:$AH,$F20,MATCH(K$8,[1]REPORT_DATA_BY_COMP!$A$1:$AH$1,0)), "")</f>
        <v>0</v>
      </c>
      <c r="L20" s="11">
        <f>IFERROR(INDEX([1]REPORT_DATA_BY_COMP!$A:$AH,$F20,MATCH(L$8,[1]REPORT_DATA_BY_COMP!$A$1:$AH$1,0)), "")</f>
        <v>0</v>
      </c>
      <c r="M20" s="11">
        <f>IFERROR(INDEX([1]REPORT_DATA_BY_COMP!$A:$AH,$F20,MATCH(M$8,[1]REPORT_DATA_BY_COMP!$A$1:$AH$1,0)), "")</f>
        <v>0</v>
      </c>
      <c r="N20" s="11">
        <f>IFERROR(INDEX([1]REPORT_DATA_BY_COMP!$A:$AH,$F20,MATCH(N$8,[1]REPORT_DATA_BY_COMP!$A$1:$AH$1,0)), "")</f>
        <v>8</v>
      </c>
      <c r="O20" s="11">
        <f>IFERROR(INDEX([1]REPORT_DATA_BY_COMP!$A:$AH,$F20,MATCH(O$8,[1]REPORT_DATA_BY_COMP!$A$1:$AH$1,0)), "")</f>
        <v>4</v>
      </c>
      <c r="P20" s="11">
        <f>IFERROR(INDEX([1]REPORT_DATA_BY_COMP!$A:$AH,$F20,MATCH(P$8,[1]REPORT_DATA_BY_COMP!$A$1:$AH$1,0)), "")</f>
        <v>4</v>
      </c>
      <c r="Q20" s="11">
        <f>IFERROR(INDEX([1]REPORT_DATA_BY_COMP!$A:$AH,$F20,MATCH(Q$8,[1]REPORT_DATA_BY_COMP!$A$1:$AH$1,0)), "")</f>
        <v>8</v>
      </c>
      <c r="R20" s="11">
        <f>IFERROR(INDEX([1]REPORT_DATA_BY_COMP!$A:$AH,$F20,MATCH(R$8,[1]REPORT_DATA_BY_COMP!$A$1:$AH$1,0)), "")</f>
        <v>2</v>
      </c>
      <c r="S20" s="11">
        <f>IFERROR(INDEX([1]REPORT_DATA_BY_COMP!$A:$AH,$F20,MATCH(S$8,[1]REPORT_DATA_BY_COMP!$A$1:$AH$1,0)), "")</f>
        <v>0</v>
      </c>
      <c r="T20" s="11">
        <f>IFERROR(INDEX([1]REPORT_DATA_BY_COMP!$A:$AH,$F20,MATCH(T$8,[1]REPORT_DATA_BY_COMP!$A$1:$AH$1,0)), "")</f>
        <v>2</v>
      </c>
      <c r="U20" s="11">
        <f>IFERROR(INDEX([1]REPORT_DATA_BY_COMP!$A:$AH,$F20,MATCH(U$8,[1]REPORT_DATA_BY_COMP!$A$1:$AH$1,0)), "")</f>
        <v>1</v>
      </c>
      <c r="V20" s="11">
        <f>IFERROR(INDEX([1]REPORT_DATA_BY_COMP!$A:$AH,$F20,MATCH(V$8,[1]REPORT_DATA_BY_COMP!$A$1:$AH$1,0)), "")</f>
        <v>0</v>
      </c>
    </row>
    <row r="21" spans="1:22">
      <c r="A21" s="22" t="s">
        <v>828</v>
      </c>
      <c r="B21" s="23" t="s">
        <v>838</v>
      </c>
      <c r="C21" s="4" t="s">
        <v>856</v>
      </c>
      <c r="D21" s="4" t="s">
        <v>857</v>
      </c>
      <c r="E21" s="4" t="str">
        <f>CONCATENATE(YEAR,":",MONTH,":",WEEK,":",DAY,":",$A21)</f>
        <v>2016:2:2:7:ZHUBEI_2_E</v>
      </c>
      <c r="F21" s="4">
        <f>MATCH($E21,[1]REPORT_DATA_BY_COMP!$A:$A,0)</f>
        <v>482</v>
      </c>
      <c r="G21" s="11">
        <f>IFERROR(INDEX([1]REPORT_DATA_BY_COMP!$A:$AH,$F21,MATCH(G$8,[1]REPORT_DATA_BY_COMP!$A$1:$AH$1,0)), "")</f>
        <v>0</v>
      </c>
      <c r="H21" s="11">
        <f>IFERROR(INDEX([1]REPORT_DATA_BY_COMP!$A:$AH,$F21,MATCH(H$8,[1]REPORT_DATA_BY_COMP!$A$1:$AH$1,0)), "")</f>
        <v>1</v>
      </c>
      <c r="I21" s="11">
        <f>IFERROR(INDEX([1]REPORT_DATA_BY_COMP!$A:$AH,$F21,MATCH(I$8,[1]REPORT_DATA_BY_COMP!$A$1:$AH$1,0)), "")</f>
        <v>0</v>
      </c>
      <c r="J21" s="11">
        <f>IFERROR(INDEX([1]REPORT_DATA_BY_COMP!$A:$AH,$F21,MATCH(J$8,[1]REPORT_DATA_BY_COMP!$A$1:$AH$1,0)), "")</f>
        <v>1</v>
      </c>
      <c r="K21" s="11">
        <f>IFERROR(INDEX([1]REPORT_DATA_BY_COMP!$A:$AH,$F21,MATCH(K$8,[1]REPORT_DATA_BY_COMP!$A$1:$AH$1,0)), "")</f>
        <v>0</v>
      </c>
      <c r="L21" s="11">
        <f>IFERROR(INDEX([1]REPORT_DATA_BY_COMP!$A:$AH,$F21,MATCH(L$8,[1]REPORT_DATA_BY_COMP!$A$1:$AH$1,0)), "")</f>
        <v>0</v>
      </c>
      <c r="M21" s="11">
        <f>IFERROR(INDEX([1]REPORT_DATA_BY_COMP!$A:$AH,$F21,MATCH(M$8,[1]REPORT_DATA_BY_COMP!$A$1:$AH$1,0)), "")</f>
        <v>0</v>
      </c>
      <c r="N21" s="11">
        <f>IFERROR(INDEX([1]REPORT_DATA_BY_COMP!$A:$AH,$F21,MATCH(N$8,[1]REPORT_DATA_BY_COMP!$A$1:$AH$1,0)), "")</f>
        <v>2</v>
      </c>
      <c r="O21" s="11">
        <f>IFERROR(INDEX([1]REPORT_DATA_BY_COMP!$A:$AH,$F21,MATCH(O$8,[1]REPORT_DATA_BY_COMP!$A$1:$AH$1,0)), "")</f>
        <v>1</v>
      </c>
      <c r="P21" s="11">
        <f>IFERROR(INDEX([1]REPORT_DATA_BY_COMP!$A:$AH,$F21,MATCH(P$8,[1]REPORT_DATA_BY_COMP!$A$1:$AH$1,0)), "")</f>
        <v>6</v>
      </c>
      <c r="Q21" s="11">
        <f>IFERROR(INDEX([1]REPORT_DATA_BY_COMP!$A:$AH,$F21,MATCH(Q$8,[1]REPORT_DATA_BY_COMP!$A$1:$AH$1,0)), "")</f>
        <v>7</v>
      </c>
      <c r="R21" s="11">
        <f>IFERROR(INDEX([1]REPORT_DATA_BY_COMP!$A:$AH,$F21,MATCH(R$8,[1]REPORT_DATA_BY_COMP!$A$1:$AH$1,0)), "")</f>
        <v>1</v>
      </c>
      <c r="S21" s="11">
        <f>IFERROR(INDEX([1]REPORT_DATA_BY_COMP!$A:$AH,$F21,MATCH(S$8,[1]REPORT_DATA_BY_COMP!$A$1:$AH$1,0)), "")</f>
        <v>0</v>
      </c>
      <c r="T21" s="11">
        <f>IFERROR(INDEX([1]REPORT_DATA_BY_COMP!$A:$AH,$F21,MATCH(T$8,[1]REPORT_DATA_BY_COMP!$A$1:$AH$1,0)), "")</f>
        <v>4</v>
      </c>
      <c r="U21" s="11">
        <f>IFERROR(INDEX([1]REPORT_DATA_BY_COMP!$A:$AH,$F21,MATCH(U$8,[1]REPORT_DATA_BY_COMP!$A$1:$AH$1,0)), "")</f>
        <v>2</v>
      </c>
      <c r="V21" s="11">
        <f>IFERROR(INDEX([1]REPORT_DATA_BY_COMP!$A:$AH,$F21,MATCH(V$8,[1]REPORT_DATA_BY_COMP!$A$1:$AH$1,0)), "")</f>
        <v>1</v>
      </c>
    </row>
    <row r="22" spans="1:22">
      <c r="A22" s="22" t="s">
        <v>829</v>
      </c>
      <c r="B22" s="23" t="s">
        <v>839</v>
      </c>
      <c r="C22" s="4" t="s">
        <v>858</v>
      </c>
      <c r="D22" s="4" t="s">
        <v>859</v>
      </c>
      <c r="E22" s="4" t="str">
        <f>CONCATENATE(YEAR,":",MONTH,":",WEEK,":",DAY,":",$A22)</f>
        <v>2016:2:2:7:ZHUBEI_2_S</v>
      </c>
      <c r="F22" s="4">
        <f>MATCH($E22,[1]REPORT_DATA_BY_COMP!$A:$A,0)</f>
        <v>483</v>
      </c>
      <c r="G22" s="11">
        <f>IFERROR(INDEX([1]REPORT_DATA_BY_COMP!$A:$AH,$F22,MATCH(G$8,[1]REPORT_DATA_BY_COMP!$A$1:$AH$1,0)), "")</f>
        <v>1</v>
      </c>
      <c r="H22" s="11">
        <f>IFERROR(INDEX([1]REPORT_DATA_BY_COMP!$A:$AH,$F22,MATCH(H$8,[1]REPORT_DATA_BY_COMP!$A$1:$AH$1,0)), "")</f>
        <v>0</v>
      </c>
      <c r="I22" s="11">
        <f>IFERROR(INDEX([1]REPORT_DATA_BY_COMP!$A:$AH,$F22,MATCH(I$8,[1]REPORT_DATA_BY_COMP!$A$1:$AH$1,0)), "")</f>
        <v>0</v>
      </c>
      <c r="J22" s="11">
        <f>IFERROR(INDEX([1]REPORT_DATA_BY_COMP!$A:$AH,$F22,MATCH(J$8,[1]REPORT_DATA_BY_COMP!$A$1:$AH$1,0)), "")</f>
        <v>1</v>
      </c>
      <c r="K22" s="11">
        <f>IFERROR(INDEX([1]REPORT_DATA_BY_COMP!$A:$AH,$F22,MATCH(K$8,[1]REPORT_DATA_BY_COMP!$A$1:$AH$1,0)), "")</f>
        <v>1</v>
      </c>
      <c r="L22" s="11">
        <f>IFERROR(INDEX([1]REPORT_DATA_BY_COMP!$A:$AH,$F22,MATCH(L$8,[1]REPORT_DATA_BY_COMP!$A$1:$AH$1,0)), "")</f>
        <v>0</v>
      </c>
      <c r="M22" s="11">
        <f>IFERROR(INDEX([1]REPORT_DATA_BY_COMP!$A:$AH,$F22,MATCH(M$8,[1]REPORT_DATA_BY_COMP!$A$1:$AH$1,0)), "")</f>
        <v>0</v>
      </c>
      <c r="N22" s="11">
        <f>IFERROR(INDEX([1]REPORT_DATA_BY_COMP!$A:$AH,$F22,MATCH(N$8,[1]REPORT_DATA_BY_COMP!$A$1:$AH$1,0)), "")</f>
        <v>2</v>
      </c>
      <c r="O22" s="11">
        <f>IFERROR(INDEX([1]REPORT_DATA_BY_COMP!$A:$AH,$F22,MATCH(O$8,[1]REPORT_DATA_BY_COMP!$A$1:$AH$1,0)), "")</f>
        <v>0</v>
      </c>
      <c r="P22" s="11">
        <f>IFERROR(INDEX([1]REPORT_DATA_BY_COMP!$A:$AH,$F22,MATCH(P$8,[1]REPORT_DATA_BY_COMP!$A$1:$AH$1,0)), "")</f>
        <v>4</v>
      </c>
      <c r="Q22" s="11">
        <f>IFERROR(INDEX([1]REPORT_DATA_BY_COMP!$A:$AH,$F22,MATCH(Q$8,[1]REPORT_DATA_BY_COMP!$A$1:$AH$1,0)), "")</f>
        <v>6</v>
      </c>
      <c r="R22" s="11">
        <f>IFERROR(INDEX([1]REPORT_DATA_BY_COMP!$A:$AH,$F22,MATCH(R$8,[1]REPORT_DATA_BY_COMP!$A$1:$AH$1,0)), "")</f>
        <v>3</v>
      </c>
      <c r="S22" s="11">
        <f>IFERROR(INDEX([1]REPORT_DATA_BY_COMP!$A:$AH,$F22,MATCH(S$8,[1]REPORT_DATA_BY_COMP!$A$1:$AH$1,0)), "")</f>
        <v>1</v>
      </c>
      <c r="T22" s="11">
        <f>IFERROR(INDEX([1]REPORT_DATA_BY_COMP!$A:$AH,$F22,MATCH(T$8,[1]REPORT_DATA_BY_COMP!$A$1:$AH$1,0)), "")</f>
        <v>4</v>
      </c>
      <c r="U22" s="11">
        <f>IFERROR(INDEX([1]REPORT_DATA_BY_COMP!$A:$AH,$F22,MATCH(U$8,[1]REPORT_DATA_BY_COMP!$A$1:$AH$1,0)), "")</f>
        <v>1</v>
      </c>
      <c r="V22" s="11">
        <f>IFERROR(INDEX([1]REPORT_DATA_BY_COMP!$A:$AH,$F22,MATCH(V$8,[1]REPORT_DATA_BY_COMP!$A$1:$AH$1,0)), "")</f>
        <v>0</v>
      </c>
    </row>
    <row r="23" spans="1:22">
      <c r="A23" s="22" t="s">
        <v>830</v>
      </c>
      <c r="B23" s="23" t="s">
        <v>840</v>
      </c>
      <c r="C23" s="4" t="s">
        <v>860</v>
      </c>
      <c r="D23" s="4" t="s">
        <v>861</v>
      </c>
      <c r="E23" s="4" t="str">
        <f>CONCATENATE(YEAR,":",MONTH,":",WEEK,":",DAY,":",$A23)</f>
        <v>2016:2:2:7:ZHUBEI_1_S</v>
      </c>
      <c r="F23" s="4">
        <f>MATCH($E23,[1]REPORT_DATA_BY_COMP!$A:$A,0)</f>
        <v>481</v>
      </c>
      <c r="G23" s="11">
        <f>IFERROR(INDEX([1]REPORT_DATA_BY_COMP!$A:$AH,$F23,MATCH(G$8,[1]REPORT_DATA_BY_COMP!$A$1:$AH$1,0)), "")</f>
        <v>0</v>
      </c>
      <c r="H23" s="11">
        <f>IFERROR(INDEX([1]REPORT_DATA_BY_COMP!$A:$AH,$F23,MATCH(H$8,[1]REPORT_DATA_BY_COMP!$A$1:$AH$1,0)), "")</f>
        <v>1</v>
      </c>
      <c r="I23" s="11">
        <f>IFERROR(INDEX([1]REPORT_DATA_BY_COMP!$A:$AH,$F23,MATCH(I$8,[1]REPORT_DATA_BY_COMP!$A$1:$AH$1,0)), "")</f>
        <v>1</v>
      </c>
      <c r="J23" s="11">
        <f>IFERROR(INDEX([1]REPORT_DATA_BY_COMP!$A:$AH,$F23,MATCH(J$8,[1]REPORT_DATA_BY_COMP!$A$1:$AH$1,0)), "")</f>
        <v>3</v>
      </c>
      <c r="K23" s="11">
        <f>IFERROR(INDEX([1]REPORT_DATA_BY_COMP!$A:$AH,$F23,MATCH(K$8,[1]REPORT_DATA_BY_COMP!$A$1:$AH$1,0)), "")</f>
        <v>0</v>
      </c>
      <c r="L23" s="11">
        <f>IFERROR(INDEX([1]REPORT_DATA_BY_COMP!$A:$AH,$F23,MATCH(L$8,[1]REPORT_DATA_BY_COMP!$A$1:$AH$1,0)), "")</f>
        <v>0</v>
      </c>
      <c r="M23" s="11">
        <f>IFERROR(INDEX([1]REPORT_DATA_BY_COMP!$A:$AH,$F23,MATCH(M$8,[1]REPORT_DATA_BY_COMP!$A$1:$AH$1,0)), "")</f>
        <v>0</v>
      </c>
      <c r="N23" s="11">
        <f>IFERROR(INDEX([1]REPORT_DATA_BY_COMP!$A:$AH,$F23,MATCH(N$8,[1]REPORT_DATA_BY_COMP!$A$1:$AH$1,0)), "")</f>
        <v>5</v>
      </c>
      <c r="O23" s="11">
        <f>IFERROR(INDEX([1]REPORT_DATA_BY_COMP!$A:$AH,$F23,MATCH(O$8,[1]REPORT_DATA_BY_COMP!$A$1:$AH$1,0)), "")</f>
        <v>1</v>
      </c>
      <c r="P23" s="11">
        <f>IFERROR(INDEX([1]REPORT_DATA_BY_COMP!$A:$AH,$F23,MATCH(P$8,[1]REPORT_DATA_BY_COMP!$A$1:$AH$1,0)), "")</f>
        <v>3</v>
      </c>
      <c r="Q23" s="11">
        <f>IFERROR(INDEX([1]REPORT_DATA_BY_COMP!$A:$AH,$F23,MATCH(Q$8,[1]REPORT_DATA_BY_COMP!$A$1:$AH$1,0)), "")</f>
        <v>7</v>
      </c>
      <c r="R23" s="11">
        <f>IFERROR(INDEX([1]REPORT_DATA_BY_COMP!$A:$AH,$F23,MATCH(R$8,[1]REPORT_DATA_BY_COMP!$A$1:$AH$1,0)), "")</f>
        <v>5</v>
      </c>
      <c r="S23" s="11">
        <f>IFERROR(INDEX([1]REPORT_DATA_BY_COMP!$A:$AH,$F23,MATCH(S$8,[1]REPORT_DATA_BY_COMP!$A$1:$AH$1,0)), "")</f>
        <v>0</v>
      </c>
      <c r="T23" s="11">
        <f>IFERROR(INDEX([1]REPORT_DATA_BY_COMP!$A:$AH,$F23,MATCH(T$8,[1]REPORT_DATA_BY_COMP!$A$1:$AH$1,0)), "")</f>
        <v>1</v>
      </c>
      <c r="U23" s="11">
        <f>IFERROR(INDEX([1]REPORT_DATA_BY_COMP!$A:$AH,$F23,MATCH(U$8,[1]REPORT_DATA_BY_COMP!$A$1:$AH$1,0)), "")</f>
        <v>2</v>
      </c>
      <c r="V23" s="11">
        <f>IFERROR(INDEX([1]REPORT_DATA_BY_COMP!$A:$AH,$F23,MATCH(V$8,[1]REPORT_DATA_BY_COMP!$A$1:$AH$1,0)), "")</f>
        <v>0</v>
      </c>
    </row>
    <row r="24" spans="1:22">
      <c r="B24" s="9" t="s">
        <v>1409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55"/>
      <c r="B25" s="3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2"/>
    </row>
    <row r="26" spans="1:22">
      <c r="B26" s="13" t="s">
        <v>1407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4" t="s">
        <v>1381</v>
      </c>
      <c r="C27" s="14"/>
      <c r="D27" s="14"/>
      <c r="E27" s="14" t="str">
        <f>CONCATENATE(YEAR,":",MONTH,":1:",WEEKLY_REPORT_DAY,":", $A$1)</f>
        <v>2016:2:1:7:XINZHU</v>
      </c>
      <c r="F27" s="14">
        <f>MATCH($E27,[1]REPORT_DATA_BY_ZONE!$A:$A, 0)</f>
        <v>44</v>
      </c>
      <c r="G27" s="11">
        <f>IFERROR(INDEX([1]REPORT_DATA_BY_ZONE!$A:$AH,$F27,MATCH(G$8,[1]REPORT_DATA_BY_ZONE!$A$1:$AH$1,0)), "")</f>
        <v>1</v>
      </c>
      <c r="H27" s="11">
        <f>IFERROR(INDEX([1]REPORT_DATA_BY_ZONE!$A:$AH,$F27,MATCH(H$8,[1]REPORT_DATA_BY_ZONE!$A$1:$AH$1,0)), "")</f>
        <v>3</v>
      </c>
      <c r="I27" s="11">
        <f>IFERROR(INDEX([1]REPORT_DATA_BY_ZONE!$A:$AH,$F27,MATCH(I$8,[1]REPORT_DATA_BY_ZONE!$A$1:$AH$1,0)), "")</f>
        <v>18</v>
      </c>
      <c r="J27" s="11">
        <f>IFERROR(INDEX([1]REPORT_DATA_BY_ZONE!$A:$AH,$F27,MATCH(J$8,[1]REPORT_DATA_BY_ZONE!$A$1:$AH$1,0)), "")</f>
        <v>22</v>
      </c>
      <c r="K27" s="11">
        <f>IFERROR(INDEX([1]REPORT_DATA_BY_ZONE!$A:$AH,$F27,MATCH(K$8,[1]REPORT_DATA_BY_ZONE!$A$1:$AH$1,0)), "")</f>
        <v>0</v>
      </c>
      <c r="L27" s="11">
        <f>IFERROR(INDEX([1]REPORT_DATA_BY_ZONE!$A:$AH,$F27,MATCH(L$8,[1]REPORT_DATA_BY_ZONE!$A$1:$AH$1,0)), "")</f>
        <v>0</v>
      </c>
      <c r="M27" s="11">
        <f>IFERROR(INDEX([1]REPORT_DATA_BY_ZONE!$A:$AH,$F27,MATCH(M$8,[1]REPORT_DATA_BY_ZONE!$A$1:$AH$1,0)), "")</f>
        <v>0</v>
      </c>
      <c r="N27" s="11">
        <f>IFERROR(INDEX([1]REPORT_DATA_BY_ZONE!$A:$AH,$F27,MATCH(N$8,[1]REPORT_DATA_BY_ZONE!$A$1:$AH$1,0)), "")</f>
        <v>51</v>
      </c>
      <c r="O27" s="11">
        <f>IFERROR(INDEX([1]REPORT_DATA_BY_ZONE!$A:$AH,$F27,MATCH(O$8,[1]REPORT_DATA_BY_ZONE!$A$1:$AH$1,0)), "")</f>
        <v>12</v>
      </c>
      <c r="P27" s="11">
        <f>IFERROR(INDEX([1]REPORT_DATA_BY_ZONE!$A:$AH,$F27,MATCH(P$8,[1]REPORT_DATA_BY_ZONE!$A$1:$AH$1,0)), "")</f>
        <v>58</v>
      </c>
      <c r="Q27" s="11">
        <f>IFERROR(INDEX([1]REPORT_DATA_BY_ZONE!$A:$AH,$F27,MATCH(Q$8,[1]REPORT_DATA_BY_ZONE!$A$1:$AH$1,0)), "")</f>
        <v>126</v>
      </c>
      <c r="R27" s="11">
        <f>IFERROR(INDEX([1]REPORT_DATA_BY_ZONE!$A:$AH,$F27,MATCH(R$8,[1]REPORT_DATA_BY_ZONE!$A$1:$AH$1,0)), "")</f>
        <v>51</v>
      </c>
      <c r="S27" s="11">
        <f>IFERROR(INDEX([1]REPORT_DATA_BY_ZONE!$A:$AH,$F27,MATCH(S$8,[1]REPORT_DATA_BY_ZONE!$A$1:$AH$1,0)), "")</f>
        <v>0</v>
      </c>
      <c r="T27" s="11">
        <f>IFERROR(INDEX([1]REPORT_DATA_BY_ZONE!$A:$AH,$F27,MATCH(T$8,[1]REPORT_DATA_BY_ZONE!$A$1:$AH$1,0)), "")</f>
        <v>44</v>
      </c>
      <c r="U27" s="11">
        <f>IFERROR(INDEX([1]REPORT_DATA_BY_ZONE!$A:$AH,$F27,MATCH(U$8,[1]REPORT_DATA_BY_ZONE!$A$1:$AH$1,0)), "")</f>
        <v>13</v>
      </c>
      <c r="V27" s="11">
        <f>IFERROR(INDEX([1]REPORT_DATA_BY_ZONE!$A:$AH,$F27,MATCH(V$8,[1]REPORT_DATA_BY_ZONE!$A$1:$AH$1,0)), "")</f>
        <v>0</v>
      </c>
    </row>
    <row r="28" spans="1:22">
      <c r="B28" s="24" t="s">
        <v>1380</v>
      </c>
      <c r="C28" s="14"/>
      <c r="D28" s="14"/>
      <c r="E28" s="14" t="str">
        <f>CONCATENATE(YEAR,":",MONTH,":2:",WEEKLY_REPORT_DAY,":", $A$1)</f>
        <v>2016:2:2:7:XINZHU</v>
      </c>
      <c r="F28" s="14">
        <f>MATCH($E28,[1]REPORT_DATA_BY_ZONE!$A:$A, 0)</f>
        <v>55</v>
      </c>
      <c r="G28" s="11">
        <f>IFERROR(INDEX([1]REPORT_DATA_BY_ZONE!$A:$AH,$F28,MATCH(G$8,[1]REPORT_DATA_BY_ZONE!$A$1:$AH$1,0)), "")</f>
        <v>2</v>
      </c>
      <c r="H28" s="11">
        <f>IFERROR(INDEX([1]REPORT_DATA_BY_ZONE!$A:$AH,$F28,MATCH(H$8,[1]REPORT_DATA_BY_ZONE!$A$1:$AH$1,0)), "")</f>
        <v>4</v>
      </c>
      <c r="I28" s="11">
        <f>IFERROR(INDEX([1]REPORT_DATA_BY_ZONE!$A:$AH,$F28,MATCH(I$8,[1]REPORT_DATA_BY_ZONE!$A$1:$AH$1,0)), "")</f>
        <v>12</v>
      </c>
      <c r="J28" s="11">
        <f>IFERROR(INDEX([1]REPORT_DATA_BY_ZONE!$A:$AH,$F28,MATCH(J$8,[1]REPORT_DATA_BY_ZONE!$A$1:$AH$1,0)), "")</f>
        <v>22</v>
      </c>
      <c r="K28" s="11">
        <f>IFERROR(INDEX([1]REPORT_DATA_BY_ZONE!$A:$AH,$F28,MATCH(K$8,[1]REPORT_DATA_BY_ZONE!$A$1:$AH$1,0)), "")</f>
        <v>3</v>
      </c>
      <c r="L28" s="11">
        <f>IFERROR(INDEX([1]REPORT_DATA_BY_ZONE!$A:$AH,$F28,MATCH(L$8,[1]REPORT_DATA_BY_ZONE!$A$1:$AH$1,0)), "")</f>
        <v>0</v>
      </c>
      <c r="M28" s="11">
        <f>IFERROR(INDEX([1]REPORT_DATA_BY_ZONE!$A:$AH,$F28,MATCH(M$8,[1]REPORT_DATA_BY_ZONE!$A$1:$AH$1,0)), "")</f>
        <v>0</v>
      </c>
      <c r="N28" s="11">
        <f>IFERROR(INDEX([1]REPORT_DATA_BY_ZONE!$A:$AH,$F28,MATCH(N$8,[1]REPORT_DATA_BY_ZONE!$A$1:$AH$1,0)), "")</f>
        <v>44</v>
      </c>
      <c r="O28" s="11">
        <f>IFERROR(INDEX([1]REPORT_DATA_BY_ZONE!$A:$AH,$F28,MATCH(O$8,[1]REPORT_DATA_BY_ZONE!$A$1:$AH$1,0)), "")</f>
        <v>18</v>
      </c>
      <c r="P28" s="11">
        <f>IFERROR(INDEX([1]REPORT_DATA_BY_ZONE!$A:$AH,$F28,MATCH(P$8,[1]REPORT_DATA_BY_ZONE!$A$1:$AH$1,0)), "")</f>
        <v>44</v>
      </c>
      <c r="Q28" s="11">
        <f>IFERROR(INDEX([1]REPORT_DATA_BY_ZONE!$A:$AH,$F28,MATCH(Q$8,[1]REPORT_DATA_BY_ZONE!$A$1:$AH$1,0)), "")</f>
        <v>86</v>
      </c>
      <c r="R28" s="11">
        <f>IFERROR(INDEX([1]REPORT_DATA_BY_ZONE!$A:$AH,$F28,MATCH(R$8,[1]REPORT_DATA_BY_ZONE!$A$1:$AH$1,0)), "")</f>
        <v>34</v>
      </c>
      <c r="S28" s="11">
        <f>IFERROR(INDEX([1]REPORT_DATA_BY_ZONE!$A:$AH,$F28,MATCH(S$8,[1]REPORT_DATA_BY_ZONE!$A$1:$AH$1,0)), "")</f>
        <v>4</v>
      </c>
      <c r="T28" s="11">
        <f>IFERROR(INDEX([1]REPORT_DATA_BY_ZONE!$A:$AH,$F28,MATCH(T$8,[1]REPORT_DATA_BY_ZONE!$A$1:$AH$1,0)), "")</f>
        <v>37</v>
      </c>
      <c r="U28" s="11">
        <f>IFERROR(INDEX([1]REPORT_DATA_BY_ZONE!$A:$AH,$F28,MATCH(U$8,[1]REPORT_DATA_BY_ZONE!$A$1:$AH$1,0)), "")</f>
        <v>14</v>
      </c>
      <c r="V28" s="11">
        <f>IFERROR(INDEX([1]REPORT_DATA_BY_ZONE!$A:$AH,$F28,MATCH(V$8,[1]REPORT_DATA_BY_ZONE!$A$1:$AH$1,0)), "")</f>
        <v>1</v>
      </c>
    </row>
    <row r="29" spans="1:22">
      <c r="B29" s="24" t="s">
        <v>1382</v>
      </c>
      <c r="C29" s="14"/>
      <c r="D29" s="14"/>
      <c r="E29" s="14" t="str">
        <f>CONCATENATE(YEAR,":",MONTH,":3:",WEEKLY_REPORT_DAY,":", $A$1)</f>
        <v>2016:2:3:7:XINZHU</v>
      </c>
      <c r="F29" s="14" t="e">
        <f>MATCH($E29,[1]REPORT_DATA_BY_ZONE!$A:$A, 0)</f>
        <v>#N/A</v>
      </c>
      <c r="G29" s="11" t="str">
        <f>IFERROR(INDEX([1]REPORT_DATA_BY_ZONE!$A:$AH,$F29,MATCH(G$8,[1]REPORT_DATA_BY_ZONE!$A$1:$AH$1,0)), "")</f>
        <v/>
      </c>
      <c r="H29" s="11" t="str">
        <f>IFERROR(INDEX([1]REPORT_DATA_BY_ZONE!$A:$AH,$F29,MATCH(H$8,[1]REPORT_DATA_BY_ZONE!$A$1:$AH$1,0)), "")</f>
        <v/>
      </c>
      <c r="I29" s="11" t="str">
        <f>IFERROR(INDEX([1]REPORT_DATA_BY_ZONE!$A:$AH,$F29,MATCH(I$8,[1]REPORT_DATA_BY_ZONE!$A$1:$AH$1,0)), "")</f>
        <v/>
      </c>
      <c r="J29" s="11" t="str">
        <f>IFERROR(INDEX([1]REPORT_DATA_BY_ZONE!$A:$AH,$F29,MATCH(J$8,[1]REPORT_DATA_BY_ZONE!$A$1:$AH$1,0)), "")</f>
        <v/>
      </c>
      <c r="K29" s="11" t="str">
        <f>IFERROR(INDEX([1]REPORT_DATA_BY_ZONE!$A:$AH,$F29,MATCH(K$8,[1]REPORT_DATA_BY_ZONE!$A$1:$AH$1,0)), "")</f>
        <v/>
      </c>
      <c r="L29" s="11" t="str">
        <f>IFERROR(INDEX([1]REPORT_DATA_BY_ZONE!$A:$AH,$F29,MATCH(L$8,[1]REPORT_DATA_BY_ZONE!$A$1:$AH$1,0)), "")</f>
        <v/>
      </c>
      <c r="M29" s="11" t="str">
        <f>IFERROR(INDEX([1]REPORT_DATA_BY_ZONE!$A:$AH,$F29,MATCH(M$8,[1]REPORT_DATA_BY_ZONE!$A$1:$AH$1,0)), "")</f>
        <v/>
      </c>
      <c r="N29" s="11" t="str">
        <f>IFERROR(INDEX([1]REPORT_DATA_BY_ZONE!$A:$AH,$F29,MATCH(N$8,[1]REPORT_DATA_BY_ZONE!$A$1:$AH$1,0)), "")</f>
        <v/>
      </c>
      <c r="O29" s="11" t="str">
        <f>IFERROR(INDEX([1]REPORT_DATA_BY_ZONE!$A:$AH,$F29,MATCH(O$8,[1]REPORT_DATA_BY_ZONE!$A$1:$AH$1,0)), "")</f>
        <v/>
      </c>
      <c r="P29" s="11" t="str">
        <f>IFERROR(INDEX([1]REPORT_DATA_BY_ZONE!$A:$AH,$F29,MATCH(P$8,[1]REPORT_DATA_BY_ZONE!$A$1:$AH$1,0)), "")</f>
        <v/>
      </c>
      <c r="Q29" s="11" t="str">
        <f>IFERROR(INDEX([1]REPORT_DATA_BY_ZONE!$A:$AH,$F29,MATCH(Q$8,[1]REPORT_DATA_BY_ZONE!$A$1:$AH$1,0)), "")</f>
        <v/>
      </c>
      <c r="R29" s="11" t="str">
        <f>IFERROR(INDEX([1]REPORT_DATA_BY_ZONE!$A:$AH,$F29,MATCH(R$8,[1]REPORT_DATA_BY_ZONE!$A$1:$AH$1,0)), "")</f>
        <v/>
      </c>
      <c r="S29" s="11" t="str">
        <f>IFERROR(INDEX([1]REPORT_DATA_BY_ZONE!$A:$AH,$F29,MATCH(S$8,[1]REPORT_DATA_BY_ZONE!$A$1:$AH$1,0)), "")</f>
        <v/>
      </c>
      <c r="T29" s="11" t="str">
        <f>IFERROR(INDEX([1]REPORT_DATA_BY_ZONE!$A:$AH,$F29,MATCH(T$8,[1]REPORT_DATA_BY_ZONE!$A$1:$AH$1,0)), "")</f>
        <v/>
      </c>
      <c r="U29" s="11" t="str">
        <f>IFERROR(INDEX([1]REPORT_DATA_BY_ZONE!$A:$AH,$F29,MATCH(U$8,[1]REPORT_DATA_BY_ZONE!$A$1:$AH$1,0)), "")</f>
        <v/>
      </c>
      <c r="V29" s="11" t="str">
        <f>IFERROR(INDEX([1]REPORT_DATA_BY_ZONE!$A:$AH,$F29,MATCH(V$8,[1]REPORT_DATA_BY_ZONE!$A$1:$AH$1,0)), "")</f>
        <v/>
      </c>
    </row>
    <row r="30" spans="1:22">
      <c r="B30" s="24" t="s">
        <v>1383</v>
      </c>
      <c r="C30" s="14"/>
      <c r="D30" s="14"/>
      <c r="E30" s="14" t="str">
        <f>CONCATENATE(YEAR,":",MONTH,":4:",WEEKLY_REPORT_DAY,":", $A$1)</f>
        <v>2016:2:4:7:XINZHU</v>
      </c>
      <c r="F30" s="14" t="e">
        <f>MATCH($E30,[1]REPORT_DATA_BY_ZONE!$A:$A, 0)</f>
        <v>#N/A</v>
      </c>
      <c r="G30" s="11" t="str">
        <f>IFERROR(INDEX([1]REPORT_DATA_BY_ZONE!$A:$AH,$F30,MATCH(G$8,[1]REPORT_DATA_BY_ZONE!$A$1:$AH$1,0)), "")</f>
        <v/>
      </c>
      <c r="H30" s="11" t="str">
        <f>IFERROR(INDEX([1]REPORT_DATA_BY_ZONE!$A:$AH,$F30,MATCH(H$8,[1]REPORT_DATA_BY_ZONE!$A$1:$AH$1,0)), "")</f>
        <v/>
      </c>
      <c r="I30" s="11" t="str">
        <f>IFERROR(INDEX([1]REPORT_DATA_BY_ZONE!$A:$AH,$F30,MATCH(I$8,[1]REPORT_DATA_BY_ZONE!$A$1:$AH$1,0)), "")</f>
        <v/>
      </c>
      <c r="J30" s="11" t="str">
        <f>IFERROR(INDEX([1]REPORT_DATA_BY_ZONE!$A:$AH,$F30,MATCH(J$8,[1]REPORT_DATA_BY_ZONE!$A$1:$AH$1,0)), "")</f>
        <v/>
      </c>
      <c r="K30" s="11" t="str">
        <f>IFERROR(INDEX([1]REPORT_DATA_BY_ZONE!$A:$AH,$F30,MATCH(K$8,[1]REPORT_DATA_BY_ZONE!$A$1:$AH$1,0)), "")</f>
        <v/>
      </c>
      <c r="L30" s="11" t="str">
        <f>IFERROR(INDEX([1]REPORT_DATA_BY_ZONE!$A:$AH,$F30,MATCH(L$8,[1]REPORT_DATA_BY_ZONE!$A$1:$AH$1,0)), "")</f>
        <v/>
      </c>
      <c r="M30" s="11" t="str">
        <f>IFERROR(INDEX([1]REPORT_DATA_BY_ZONE!$A:$AH,$F30,MATCH(M$8,[1]REPORT_DATA_BY_ZONE!$A$1:$AH$1,0)), "")</f>
        <v/>
      </c>
      <c r="N30" s="11" t="str">
        <f>IFERROR(INDEX([1]REPORT_DATA_BY_ZONE!$A:$AH,$F30,MATCH(N$8,[1]REPORT_DATA_BY_ZONE!$A$1:$AH$1,0)), "")</f>
        <v/>
      </c>
      <c r="O30" s="11" t="str">
        <f>IFERROR(INDEX([1]REPORT_DATA_BY_ZONE!$A:$AH,$F30,MATCH(O$8,[1]REPORT_DATA_BY_ZONE!$A$1:$AH$1,0)), "")</f>
        <v/>
      </c>
      <c r="P30" s="11" t="str">
        <f>IFERROR(INDEX([1]REPORT_DATA_BY_ZONE!$A:$AH,$F30,MATCH(P$8,[1]REPORT_DATA_BY_ZONE!$A$1:$AH$1,0)), "")</f>
        <v/>
      </c>
      <c r="Q30" s="11" t="str">
        <f>IFERROR(INDEX([1]REPORT_DATA_BY_ZONE!$A:$AH,$F30,MATCH(Q$8,[1]REPORT_DATA_BY_ZONE!$A$1:$AH$1,0)), "")</f>
        <v/>
      </c>
      <c r="R30" s="11" t="str">
        <f>IFERROR(INDEX([1]REPORT_DATA_BY_ZONE!$A:$AH,$F30,MATCH(R$8,[1]REPORT_DATA_BY_ZONE!$A$1:$AH$1,0)), "")</f>
        <v/>
      </c>
      <c r="S30" s="11" t="str">
        <f>IFERROR(INDEX([1]REPORT_DATA_BY_ZONE!$A:$AH,$F30,MATCH(S$8,[1]REPORT_DATA_BY_ZONE!$A$1:$AH$1,0)), "")</f>
        <v/>
      </c>
      <c r="T30" s="11" t="str">
        <f>IFERROR(INDEX([1]REPORT_DATA_BY_ZONE!$A:$AH,$F30,MATCH(T$8,[1]REPORT_DATA_BY_ZONE!$A$1:$AH$1,0)), "")</f>
        <v/>
      </c>
      <c r="U30" s="11" t="str">
        <f>IFERROR(INDEX([1]REPORT_DATA_BY_ZONE!$A:$AH,$F30,MATCH(U$8,[1]REPORT_DATA_BY_ZONE!$A$1:$AH$1,0)), "")</f>
        <v/>
      </c>
      <c r="V30" s="11" t="str">
        <f>IFERROR(INDEX([1]REPORT_DATA_BY_ZONE!$A:$AH,$F30,MATCH(V$8,[1]REPORT_DATA_BY_ZONE!$A$1:$AH$1,0)), "")</f>
        <v/>
      </c>
    </row>
    <row r="31" spans="1:22">
      <c r="B31" s="24" t="s">
        <v>1384</v>
      </c>
      <c r="C31" s="14"/>
      <c r="D31" s="14"/>
      <c r="E31" s="14" t="str">
        <f>CONCATENATE(YEAR,":",MONTH,":5:",WEEKLY_REPORT_DAY,":", $A$1)</f>
        <v>2016:2:5:7:XINZHU</v>
      </c>
      <c r="F31" s="14" t="e">
        <f>MATCH($E31,[1]REPORT_DATA_BY_ZONE!$A:$A, 0)</f>
        <v>#N/A</v>
      </c>
      <c r="G31" s="11" t="str">
        <f>IFERROR(INDEX([1]REPORT_DATA_BY_ZONE!$A:$AH,$F31,MATCH(G$8,[1]REPORT_DATA_BY_ZONE!$A$1:$AH$1,0)), "")</f>
        <v/>
      </c>
      <c r="H31" s="11" t="str">
        <f>IFERROR(INDEX([1]REPORT_DATA_BY_ZONE!$A:$AH,$F31,MATCH(H$8,[1]REPORT_DATA_BY_ZONE!$A$1:$AH$1,0)), "")</f>
        <v/>
      </c>
      <c r="I31" s="11" t="str">
        <f>IFERROR(INDEX([1]REPORT_DATA_BY_ZONE!$A:$AH,$F31,MATCH(I$8,[1]REPORT_DATA_BY_ZONE!$A$1:$AH$1,0)), "")</f>
        <v/>
      </c>
      <c r="J31" s="11" t="str">
        <f>IFERROR(INDEX([1]REPORT_DATA_BY_ZONE!$A:$AH,$F31,MATCH(J$8,[1]REPORT_DATA_BY_ZONE!$A$1:$AH$1,0)), "")</f>
        <v/>
      </c>
      <c r="K31" s="11" t="str">
        <f>IFERROR(INDEX([1]REPORT_DATA_BY_ZONE!$A:$AH,$F31,MATCH(K$8,[1]REPORT_DATA_BY_ZONE!$A$1:$AH$1,0)), "")</f>
        <v/>
      </c>
      <c r="L31" s="11" t="str">
        <f>IFERROR(INDEX([1]REPORT_DATA_BY_ZONE!$A:$AH,$F31,MATCH(L$8,[1]REPORT_DATA_BY_ZONE!$A$1:$AH$1,0)), "")</f>
        <v/>
      </c>
      <c r="M31" s="11" t="str">
        <f>IFERROR(INDEX([1]REPORT_DATA_BY_ZONE!$A:$AH,$F31,MATCH(M$8,[1]REPORT_DATA_BY_ZONE!$A$1:$AH$1,0)), "")</f>
        <v/>
      </c>
      <c r="N31" s="11" t="str">
        <f>IFERROR(INDEX([1]REPORT_DATA_BY_ZONE!$A:$AH,$F31,MATCH(N$8,[1]REPORT_DATA_BY_ZONE!$A$1:$AH$1,0)), "")</f>
        <v/>
      </c>
      <c r="O31" s="11" t="str">
        <f>IFERROR(INDEX([1]REPORT_DATA_BY_ZONE!$A:$AH,$F31,MATCH(O$8,[1]REPORT_DATA_BY_ZONE!$A$1:$AH$1,0)), "")</f>
        <v/>
      </c>
      <c r="P31" s="11" t="str">
        <f>IFERROR(INDEX([1]REPORT_DATA_BY_ZONE!$A:$AH,$F31,MATCH(P$8,[1]REPORT_DATA_BY_ZONE!$A$1:$AH$1,0)), "")</f>
        <v/>
      </c>
      <c r="Q31" s="11" t="str">
        <f>IFERROR(INDEX([1]REPORT_DATA_BY_ZONE!$A:$AH,$F31,MATCH(Q$8,[1]REPORT_DATA_BY_ZONE!$A$1:$AH$1,0)), "")</f>
        <v/>
      </c>
      <c r="R31" s="11" t="str">
        <f>IFERROR(INDEX([1]REPORT_DATA_BY_ZONE!$A:$AH,$F31,MATCH(R$8,[1]REPORT_DATA_BY_ZONE!$A$1:$AH$1,0)), "")</f>
        <v/>
      </c>
      <c r="S31" s="11" t="str">
        <f>IFERROR(INDEX([1]REPORT_DATA_BY_ZONE!$A:$AH,$F31,MATCH(S$8,[1]REPORT_DATA_BY_ZONE!$A$1:$AH$1,0)), "")</f>
        <v/>
      </c>
      <c r="T31" s="11" t="str">
        <f>IFERROR(INDEX([1]REPORT_DATA_BY_ZONE!$A:$AH,$F31,MATCH(T$8,[1]REPORT_DATA_BY_ZONE!$A$1:$AH$1,0)), "")</f>
        <v/>
      </c>
      <c r="U31" s="11" t="str">
        <f>IFERROR(INDEX([1]REPORT_DATA_BY_ZONE!$A:$AH,$F31,MATCH(U$8,[1]REPORT_DATA_BY_ZONE!$A$1:$AH$1,0)), "")</f>
        <v/>
      </c>
      <c r="V31" s="11" t="str">
        <f>IFERROR(INDEX([1]REPORT_DATA_BY_ZONE!$A:$AH,$F31,MATCH(V$8,[1]REPORT_DATA_BY_ZONE!$A$1:$AH$1,0)), "")</f>
        <v/>
      </c>
    </row>
    <row r="32" spans="1:22">
      <c r="B32" s="18" t="s">
        <v>1409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263" priority="79" operator="lessThan">
      <formula>0.5</formula>
    </cfRule>
    <cfRule type="cellIs" dxfId="1262" priority="80" operator="greaterThan">
      <formula>0.5</formula>
    </cfRule>
  </conditionalFormatting>
  <conditionalFormatting sqref="N10:N11">
    <cfRule type="cellIs" dxfId="1261" priority="77" operator="lessThan">
      <formula>4.5</formula>
    </cfRule>
    <cfRule type="cellIs" dxfId="1260" priority="78" operator="greaterThan">
      <formula>5.5</formula>
    </cfRule>
  </conditionalFormatting>
  <conditionalFormatting sqref="O10:O11">
    <cfRule type="cellIs" dxfId="1259" priority="75" operator="lessThan">
      <formula>1.5</formula>
    </cfRule>
    <cfRule type="cellIs" dxfId="1258" priority="76" operator="greaterThan">
      <formula>2.5</formula>
    </cfRule>
  </conditionalFormatting>
  <conditionalFormatting sqref="P10:P11">
    <cfRule type="cellIs" dxfId="1257" priority="73" operator="lessThan">
      <formula>4.5</formula>
    </cfRule>
    <cfRule type="cellIs" dxfId="1256" priority="74" operator="greaterThan">
      <formula>7.5</formula>
    </cfRule>
  </conditionalFormatting>
  <conditionalFormatting sqref="R10:S11">
    <cfRule type="cellIs" dxfId="1255" priority="71" operator="lessThan">
      <formula>2.5</formula>
    </cfRule>
    <cfRule type="cellIs" dxfId="1254" priority="72" operator="greaterThan">
      <formula>4.5</formula>
    </cfRule>
  </conditionalFormatting>
  <conditionalFormatting sqref="T10:T11">
    <cfRule type="cellIs" dxfId="1253" priority="69" operator="lessThan">
      <formula>2.5</formula>
    </cfRule>
    <cfRule type="cellIs" dxfId="1252" priority="70" operator="greaterThan">
      <formula>4.5</formula>
    </cfRule>
  </conditionalFormatting>
  <conditionalFormatting sqref="U10:U11">
    <cfRule type="cellIs" dxfId="1251" priority="68" operator="greaterThan">
      <formula>1.5</formula>
    </cfRule>
  </conditionalFormatting>
  <conditionalFormatting sqref="L10:V11">
    <cfRule type="expression" dxfId="1250" priority="65">
      <formula>L10=""</formula>
    </cfRule>
  </conditionalFormatting>
  <conditionalFormatting sqref="S10:S11">
    <cfRule type="cellIs" dxfId="1249" priority="66" operator="greaterThan">
      <formula>0.5</formula>
    </cfRule>
    <cfRule type="cellIs" dxfId="1248" priority="67" operator="lessThan">
      <formula>0.5</formula>
    </cfRule>
  </conditionalFormatting>
  <conditionalFormatting sqref="L16:M17">
    <cfRule type="cellIs" dxfId="1247" priority="63" operator="lessThan">
      <formula>0.5</formula>
    </cfRule>
    <cfRule type="cellIs" dxfId="1246" priority="64" operator="greaterThan">
      <formula>0.5</formula>
    </cfRule>
  </conditionalFormatting>
  <conditionalFormatting sqref="N16:N17">
    <cfRule type="cellIs" dxfId="1245" priority="61" operator="lessThan">
      <formula>4.5</formula>
    </cfRule>
    <cfRule type="cellIs" dxfId="1244" priority="62" operator="greaterThan">
      <formula>5.5</formula>
    </cfRule>
  </conditionalFormatting>
  <conditionalFormatting sqref="O16:O17">
    <cfRule type="cellIs" dxfId="1243" priority="59" operator="lessThan">
      <formula>1.5</formula>
    </cfRule>
    <cfRule type="cellIs" dxfId="1242" priority="60" operator="greaterThan">
      <formula>2.5</formula>
    </cfRule>
  </conditionalFormatting>
  <conditionalFormatting sqref="P16:P17">
    <cfRule type="cellIs" dxfId="1241" priority="57" operator="lessThan">
      <formula>4.5</formula>
    </cfRule>
    <cfRule type="cellIs" dxfId="1240" priority="58" operator="greaterThan">
      <formula>7.5</formula>
    </cfRule>
  </conditionalFormatting>
  <conditionalFormatting sqref="R16:S17">
    <cfRule type="cellIs" dxfId="1239" priority="55" operator="lessThan">
      <formula>2.5</formula>
    </cfRule>
    <cfRule type="cellIs" dxfId="1238" priority="56" operator="greaterThan">
      <formula>4.5</formula>
    </cfRule>
  </conditionalFormatting>
  <conditionalFormatting sqref="T16:T17">
    <cfRule type="cellIs" dxfId="1237" priority="53" operator="lessThan">
      <formula>2.5</formula>
    </cfRule>
    <cfRule type="cellIs" dxfId="1236" priority="54" operator="greaterThan">
      <formula>4.5</formula>
    </cfRule>
  </conditionalFormatting>
  <conditionalFormatting sqref="U16:U17">
    <cfRule type="cellIs" dxfId="1235" priority="52" operator="greaterThan">
      <formula>1.5</formula>
    </cfRule>
  </conditionalFormatting>
  <conditionalFormatting sqref="L16:V17">
    <cfRule type="expression" dxfId="1234" priority="49">
      <formula>L16=""</formula>
    </cfRule>
  </conditionalFormatting>
  <conditionalFormatting sqref="S16:S17">
    <cfRule type="cellIs" dxfId="1233" priority="50" operator="greaterThan">
      <formula>0.5</formula>
    </cfRule>
    <cfRule type="cellIs" dxfId="1232" priority="51" operator="lessThan">
      <formula>0.5</formula>
    </cfRule>
  </conditionalFormatting>
  <conditionalFormatting sqref="L20:M21">
    <cfRule type="cellIs" dxfId="1231" priority="47" operator="lessThan">
      <formula>0.5</formula>
    </cfRule>
    <cfRule type="cellIs" dxfId="1230" priority="48" operator="greaterThan">
      <formula>0.5</formula>
    </cfRule>
  </conditionalFormatting>
  <conditionalFormatting sqref="N20:N21">
    <cfRule type="cellIs" dxfId="1229" priority="45" operator="lessThan">
      <formula>4.5</formula>
    </cfRule>
    <cfRule type="cellIs" dxfId="1228" priority="46" operator="greaterThan">
      <formula>5.5</formula>
    </cfRule>
  </conditionalFormatting>
  <conditionalFormatting sqref="O20:O21">
    <cfRule type="cellIs" dxfId="1227" priority="43" operator="lessThan">
      <formula>1.5</formula>
    </cfRule>
    <cfRule type="cellIs" dxfId="1226" priority="44" operator="greaterThan">
      <formula>2.5</formula>
    </cfRule>
  </conditionalFormatting>
  <conditionalFormatting sqref="P20:P21">
    <cfRule type="cellIs" dxfId="1225" priority="41" operator="lessThan">
      <formula>4.5</formula>
    </cfRule>
    <cfRule type="cellIs" dxfId="1224" priority="42" operator="greaterThan">
      <formula>7.5</formula>
    </cfRule>
  </conditionalFormatting>
  <conditionalFormatting sqref="R20:S21">
    <cfRule type="cellIs" dxfId="1223" priority="39" operator="lessThan">
      <formula>2.5</formula>
    </cfRule>
    <cfRule type="cellIs" dxfId="1222" priority="40" operator="greaterThan">
      <formula>4.5</formula>
    </cfRule>
  </conditionalFormatting>
  <conditionalFormatting sqref="T20:T21">
    <cfRule type="cellIs" dxfId="1221" priority="37" operator="lessThan">
      <formula>2.5</formula>
    </cfRule>
    <cfRule type="cellIs" dxfId="1220" priority="38" operator="greaterThan">
      <formula>4.5</formula>
    </cfRule>
  </conditionalFormatting>
  <conditionalFormatting sqref="U20:U21">
    <cfRule type="cellIs" dxfId="1219" priority="36" operator="greaterThan">
      <formula>1.5</formula>
    </cfRule>
  </conditionalFormatting>
  <conditionalFormatting sqref="L20:V21">
    <cfRule type="expression" dxfId="1218" priority="33">
      <formula>L20=""</formula>
    </cfRule>
  </conditionalFormatting>
  <conditionalFormatting sqref="S20:S21">
    <cfRule type="cellIs" dxfId="1217" priority="34" operator="greaterThan">
      <formula>0.5</formula>
    </cfRule>
    <cfRule type="cellIs" dxfId="1216" priority="35" operator="lessThan">
      <formula>0.5</formula>
    </cfRule>
  </conditionalFormatting>
  <conditionalFormatting sqref="L12:M13">
    <cfRule type="cellIs" dxfId="1215" priority="31" operator="lessThan">
      <formula>0.5</formula>
    </cfRule>
    <cfRule type="cellIs" dxfId="1214" priority="32" operator="greaterThan">
      <formula>0.5</formula>
    </cfRule>
  </conditionalFormatting>
  <conditionalFormatting sqref="N12:N13">
    <cfRule type="cellIs" dxfId="1213" priority="29" operator="lessThan">
      <formula>4.5</formula>
    </cfRule>
    <cfRule type="cellIs" dxfId="1212" priority="30" operator="greaterThan">
      <formula>5.5</formula>
    </cfRule>
  </conditionalFormatting>
  <conditionalFormatting sqref="O12:O13">
    <cfRule type="cellIs" dxfId="1211" priority="27" operator="lessThan">
      <formula>1.5</formula>
    </cfRule>
    <cfRule type="cellIs" dxfId="1210" priority="28" operator="greaterThan">
      <formula>2.5</formula>
    </cfRule>
  </conditionalFormatting>
  <conditionalFormatting sqref="P12:P13">
    <cfRule type="cellIs" dxfId="1209" priority="25" operator="lessThan">
      <formula>4.5</formula>
    </cfRule>
    <cfRule type="cellIs" dxfId="1208" priority="26" operator="greaterThan">
      <formula>7.5</formula>
    </cfRule>
  </conditionalFormatting>
  <conditionalFormatting sqref="R12:S13">
    <cfRule type="cellIs" dxfId="1207" priority="23" operator="lessThan">
      <formula>2.5</formula>
    </cfRule>
    <cfRule type="cellIs" dxfId="1206" priority="24" operator="greaterThan">
      <formula>4.5</formula>
    </cfRule>
  </conditionalFormatting>
  <conditionalFormatting sqref="T12:T13">
    <cfRule type="cellIs" dxfId="1205" priority="21" operator="lessThan">
      <formula>2.5</formula>
    </cfRule>
    <cfRule type="cellIs" dxfId="1204" priority="22" operator="greaterThan">
      <formula>4.5</formula>
    </cfRule>
  </conditionalFormatting>
  <conditionalFormatting sqref="U12:U13">
    <cfRule type="cellIs" dxfId="1203" priority="20" operator="greaterThan">
      <formula>1.5</formula>
    </cfRule>
  </conditionalFormatting>
  <conditionalFormatting sqref="L12:V13">
    <cfRule type="expression" dxfId="1202" priority="17">
      <formula>L12=""</formula>
    </cfRule>
  </conditionalFormatting>
  <conditionalFormatting sqref="S12:S13">
    <cfRule type="cellIs" dxfId="1201" priority="18" operator="greaterThan">
      <formula>0.5</formula>
    </cfRule>
    <cfRule type="cellIs" dxfId="1200" priority="19" operator="lessThan">
      <formula>0.5</formula>
    </cfRule>
  </conditionalFormatting>
  <conditionalFormatting sqref="L22:M23">
    <cfRule type="cellIs" dxfId="1199" priority="15" operator="lessThan">
      <formula>0.5</formula>
    </cfRule>
    <cfRule type="cellIs" dxfId="1198" priority="16" operator="greaterThan">
      <formula>0.5</formula>
    </cfRule>
  </conditionalFormatting>
  <conditionalFormatting sqref="N22:N23">
    <cfRule type="cellIs" dxfId="1197" priority="13" operator="lessThan">
      <formula>4.5</formula>
    </cfRule>
    <cfRule type="cellIs" dxfId="1196" priority="14" operator="greaterThan">
      <formula>5.5</formula>
    </cfRule>
  </conditionalFormatting>
  <conditionalFormatting sqref="O22:O23">
    <cfRule type="cellIs" dxfId="1195" priority="11" operator="lessThan">
      <formula>1.5</formula>
    </cfRule>
    <cfRule type="cellIs" dxfId="1194" priority="12" operator="greaterThan">
      <formula>2.5</formula>
    </cfRule>
  </conditionalFormatting>
  <conditionalFormatting sqref="P22:P23">
    <cfRule type="cellIs" dxfId="1193" priority="9" operator="lessThan">
      <formula>4.5</formula>
    </cfRule>
    <cfRule type="cellIs" dxfId="1192" priority="10" operator="greaterThan">
      <formula>7.5</formula>
    </cfRule>
  </conditionalFormatting>
  <conditionalFormatting sqref="R22:S23">
    <cfRule type="cellIs" dxfId="1191" priority="7" operator="lessThan">
      <formula>2.5</formula>
    </cfRule>
    <cfRule type="cellIs" dxfId="1190" priority="8" operator="greaterThan">
      <formula>4.5</formula>
    </cfRule>
  </conditionalFormatting>
  <conditionalFormatting sqref="T22:T23">
    <cfRule type="cellIs" dxfId="1189" priority="5" operator="lessThan">
      <formula>2.5</formula>
    </cfRule>
    <cfRule type="cellIs" dxfId="1188" priority="6" operator="greaterThan">
      <formula>4.5</formula>
    </cfRule>
  </conditionalFormatting>
  <conditionalFormatting sqref="U22:U23">
    <cfRule type="cellIs" dxfId="1187" priority="4" operator="greaterThan">
      <formula>1.5</formula>
    </cfRule>
  </conditionalFormatting>
  <conditionalFormatting sqref="L22:V23">
    <cfRule type="expression" dxfId="1186" priority="1">
      <formula>L22=""</formula>
    </cfRule>
  </conditionalFormatting>
  <conditionalFormatting sqref="S22:S23">
    <cfRule type="cellIs" dxfId="1185" priority="2" operator="greaterThan">
      <formula>0.5</formula>
    </cfRule>
    <cfRule type="cellIs" dxfId="118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20" workbookViewId="0">
      <selection activeCell="B46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2014:1:0:0:XINZHU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2014:2:0:0:XINZHU</v>
      </c>
      <c r="F4" s="33">
        <f t="shared" ref="F4:F38" ca="1" si="5">MATCH($E4,INDIRECT(CONCATENATE($B$41,"$A:$A")),0)</f>
        <v>36</v>
      </c>
      <c r="G4" s="26">
        <f t="shared" ref="G4:G38" ca="1" si="6">INDEX(INDIRECT(CONCATENATE($B$41,"$A:$AG")),$F4,MATCH(G$2,INDIRECT(CONCATENATE($B$41,"$A$1:$AG$1")),0))</f>
        <v>6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2014:3:0:0:XINZHU</v>
      </c>
      <c r="F5" s="33">
        <f t="shared" ca="1" si="5"/>
        <v>44</v>
      </c>
      <c r="G5" s="26">
        <f t="shared" ca="1" si="6"/>
        <v>14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2014:4:0:0:XINZHU</v>
      </c>
      <c r="F6" s="33">
        <f t="shared" ca="1" si="5"/>
        <v>52</v>
      </c>
      <c r="G6" s="26">
        <f t="shared" ca="1" si="6"/>
        <v>16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2014:5:0:0:XINZHU</v>
      </c>
      <c r="F7" s="33">
        <f t="shared" ca="1" si="5"/>
        <v>60</v>
      </c>
      <c r="G7" s="26">
        <f t="shared" ca="1" si="6"/>
        <v>7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2014:6:0:0:XINZHU</v>
      </c>
      <c r="F8" s="33">
        <f t="shared" ca="1" si="5"/>
        <v>68</v>
      </c>
      <c r="G8" s="26">
        <f t="shared" ca="1" si="6"/>
        <v>13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2014:7:0:0:XINZHU</v>
      </c>
      <c r="F9" s="33">
        <f t="shared" ca="1" si="5"/>
        <v>76</v>
      </c>
      <c r="G9" s="26">
        <f t="shared" ca="1" si="6"/>
        <v>8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2014:8:0:0:XINZHU</v>
      </c>
      <c r="F10" s="33">
        <f t="shared" ca="1" si="5"/>
        <v>84</v>
      </c>
      <c r="G10" s="26">
        <f t="shared" ca="1" si="6"/>
        <v>5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2014:9:0:0:XINZHU</v>
      </c>
      <c r="F11" s="33">
        <f t="shared" ca="1" si="5"/>
        <v>92</v>
      </c>
      <c r="G11" s="26">
        <f t="shared" ca="1" si="6"/>
        <v>5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2014:10:0:0:XINZHU</v>
      </c>
      <c r="F12" s="33">
        <f t="shared" ca="1" si="5"/>
        <v>9</v>
      </c>
      <c r="G12" s="26">
        <f t="shared" ca="1" si="6"/>
        <v>7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2014:11:0:0:XINZHU</v>
      </c>
      <c r="F13" s="33">
        <f t="shared" ca="1" si="5"/>
        <v>18</v>
      </c>
      <c r="G13" s="26">
        <f t="shared" ca="1" si="6"/>
        <v>1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2014:12:0:0:XINZHU</v>
      </c>
      <c r="F14" s="33">
        <f t="shared" ca="1" si="5"/>
        <v>27</v>
      </c>
      <c r="G14" s="26">
        <f t="shared" ca="1" si="6"/>
        <v>4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2015:1:0:0:XINZHU</v>
      </c>
      <c r="F15" s="33">
        <f t="shared" ca="1" si="5"/>
        <v>131</v>
      </c>
      <c r="G15" s="26">
        <f t="shared" ca="1" si="6"/>
        <v>4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2015:2:0:0:XINZHU</v>
      </c>
      <c r="F16" s="33">
        <f t="shared" ca="1" si="5"/>
        <v>141</v>
      </c>
      <c r="G16" s="26">
        <f t="shared" ca="1" si="6"/>
        <v>3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2015:3:0:0:XINZHU</v>
      </c>
      <c r="F17" s="33">
        <f t="shared" ca="1" si="5"/>
        <v>151</v>
      </c>
      <c r="G17" s="26">
        <f t="shared" ca="1" si="6"/>
        <v>1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2015:4:0:0:XINZHU</v>
      </c>
      <c r="F18" s="33">
        <f t="shared" ca="1" si="5"/>
        <v>161</v>
      </c>
      <c r="G18" s="26">
        <f t="shared" ca="1" si="6"/>
        <v>3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2015:5:0:0:XINZHU</v>
      </c>
      <c r="F19" s="33">
        <f t="shared" ca="1" si="5"/>
        <v>171</v>
      </c>
      <c r="G19" s="26">
        <f t="shared" ca="1" si="6"/>
        <v>3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2015:6:0:0:XINZHU</v>
      </c>
      <c r="F20" s="33">
        <f t="shared" ca="1" si="5"/>
        <v>181</v>
      </c>
      <c r="G20" s="26">
        <f t="shared" ca="1" si="6"/>
        <v>2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2015:7:0:0:XINZHU</v>
      </c>
      <c r="F21" s="33">
        <f t="shared" ca="1" si="5"/>
        <v>191</v>
      </c>
      <c r="G21" s="26">
        <f t="shared" ca="1" si="6"/>
        <v>5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2015:8:0:0:XINZHU</v>
      </c>
      <c r="F22" s="33">
        <f t="shared" ca="1" si="5"/>
        <v>201</v>
      </c>
      <c r="G22" s="26">
        <f t="shared" ca="1" si="6"/>
        <v>2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2015:9:0:0:XINZHU</v>
      </c>
      <c r="F23" s="33">
        <f t="shared" ca="1" si="5"/>
        <v>211</v>
      </c>
      <c r="G23" s="26">
        <f t="shared" ca="1" si="6"/>
        <v>3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2015:10:0:0:XINZHU</v>
      </c>
      <c r="F24" s="33">
        <f t="shared" ca="1" si="5"/>
        <v>101</v>
      </c>
      <c r="G24" s="26">
        <f t="shared" ca="1" si="6"/>
        <v>3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2015:11:0:0:XINZHU</v>
      </c>
      <c r="F25" s="33">
        <f t="shared" ca="1" si="5"/>
        <v>111</v>
      </c>
      <c r="G25" s="26">
        <f t="shared" ca="1" si="6"/>
        <v>4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2015:12:0:0:XINZHU</v>
      </c>
      <c r="F26" s="33">
        <f t="shared" ca="1" si="5"/>
        <v>122</v>
      </c>
      <c r="G26" s="26">
        <f t="shared" ca="1" si="6"/>
        <v>4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2016:1:0:0:XINZHU</v>
      </c>
      <c r="F27" s="33">
        <f t="shared" ca="1" si="5"/>
        <v>222</v>
      </c>
      <c r="G27" s="26">
        <f t="shared" ca="1" si="6"/>
        <v>6</v>
      </c>
      <c r="H27" s="26">
        <f t="shared" si="3"/>
        <v>8</v>
      </c>
      <c r="I27" s="33">
        <f t="shared" ca="1" si="7"/>
        <v>11</v>
      </c>
      <c r="J27" s="11">
        <f t="shared" ca="1" si="8"/>
        <v>4</v>
      </c>
      <c r="K27" s="11">
        <f t="shared" ca="1" si="8"/>
        <v>0</v>
      </c>
      <c r="L27" s="11">
        <f t="shared" ca="1" si="8"/>
        <v>0</v>
      </c>
      <c r="M27" s="11">
        <f t="shared" ca="1" si="8"/>
        <v>5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2015:11:5:7:XINZHU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3</v>
      </c>
      <c r="AA27" s="26">
        <f t="shared" ref="AA27:AA38" ca="1" si="13">6*$B$45</f>
        <v>60</v>
      </c>
      <c r="AB27" s="26">
        <f t="shared" ref="AB27:AB38" ca="1" si="14">3*$B$45</f>
        <v>30</v>
      </c>
      <c r="AC27" s="26">
        <f t="shared" ref="AC27:AC38" ca="1" si="15">5*$B$45</f>
        <v>50</v>
      </c>
      <c r="AD27" s="26">
        <f t="shared" ref="AD27:AD38" ca="1" si="16">1*$B$45</f>
        <v>10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2016:2:0:0:XINZHU</v>
      </c>
      <c r="F28" s="33">
        <f t="shared" ca="1" si="5"/>
        <v>233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2015:12:1:7:XINZHU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3</v>
      </c>
      <c r="AA28" s="26">
        <f t="shared" ca="1" si="13"/>
        <v>60</v>
      </c>
      <c r="AB28" s="26">
        <f t="shared" ca="1" si="14"/>
        <v>30</v>
      </c>
      <c r="AC28" s="26">
        <f t="shared" ca="1" si="15"/>
        <v>50</v>
      </c>
      <c r="AD28" s="26">
        <f t="shared" ca="1" si="16"/>
        <v>10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2016:3:0:0:XINZHU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2015:12:2:7:XINZHU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3</v>
      </c>
      <c r="AA29" s="26">
        <f t="shared" ca="1" si="13"/>
        <v>60</v>
      </c>
      <c r="AB29" s="26">
        <f t="shared" ca="1" si="14"/>
        <v>30</v>
      </c>
      <c r="AC29" s="26">
        <f t="shared" ca="1" si="15"/>
        <v>50</v>
      </c>
      <c r="AD29" s="26">
        <f t="shared" ca="1" si="16"/>
        <v>10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2016:4:0:0:XINZHU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2015:12:3:7:XINZHU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3</v>
      </c>
      <c r="AA30" s="26">
        <f t="shared" ca="1" si="13"/>
        <v>60</v>
      </c>
      <c r="AB30" s="26">
        <f t="shared" ca="1" si="14"/>
        <v>30</v>
      </c>
      <c r="AC30" s="26">
        <f t="shared" ca="1" si="15"/>
        <v>50</v>
      </c>
      <c r="AD30" s="26">
        <f t="shared" ca="1" si="16"/>
        <v>10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2016:5:0:0:XINZHU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2015:12:4:7:XINZHU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3</v>
      </c>
      <c r="AA31" s="26">
        <f t="shared" ca="1" si="13"/>
        <v>60</v>
      </c>
      <c r="AB31" s="26">
        <f t="shared" ca="1" si="14"/>
        <v>30</v>
      </c>
      <c r="AC31" s="26">
        <f t="shared" ca="1" si="15"/>
        <v>50</v>
      </c>
      <c r="AD31" s="26">
        <f t="shared" ca="1" si="16"/>
        <v>10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2016:6:0:0:XINZHU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2016:1:1:7:XINZHU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3</v>
      </c>
      <c r="AA32" s="26">
        <f t="shared" ca="1" si="13"/>
        <v>60</v>
      </c>
      <c r="AB32" s="26">
        <f t="shared" ca="1" si="14"/>
        <v>30</v>
      </c>
      <c r="AC32" s="26">
        <f t="shared" ca="1" si="15"/>
        <v>50</v>
      </c>
      <c r="AD32" s="26">
        <f t="shared" ca="1" si="16"/>
        <v>10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2016:7:0:0:XINZHU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2016:1:2:7:XINZHU</v>
      </c>
      <c r="T33" s="33">
        <f t="shared" ca="1" si="17"/>
        <v>11</v>
      </c>
      <c r="U33" s="26">
        <f t="shared" ca="1" si="18"/>
        <v>0</v>
      </c>
      <c r="V33" s="26">
        <f t="shared" ca="1" si="11"/>
        <v>53</v>
      </c>
      <c r="W33" s="26">
        <f t="shared" ca="1" si="11"/>
        <v>0</v>
      </c>
      <c r="X33" s="26">
        <f t="shared" ca="1" si="11"/>
        <v>29</v>
      </c>
      <c r="Y33" s="26">
        <f t="shared" ca="1" si="11"/>
        <v>0</v>
      </c>
      <c r="Z33" s="26">
        <f t="shared" ca="1" si="12"/>
        <v>3</v>
      </c>
      <c r="AA33" s="26">
        <f t="shared" ca="1" si="13"/>
        <v>60</v>
      </c>
      <c r="AB33" s="26">
        <f t="shared" ca="1" si="14"/>
        <v>30</v>
      </c>
      <c r="AC33" s="26">
        <f t="shared" ca="1" si="15"/>
        <v>50</v>
      </c>
      <c r="AD33" s="26">
        <f t="shared" ca="1" si="16"/>
        <v>10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2016:8:0:0:XINZHU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2016:1:3:7:XINZHU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3</v>
      </c>
      <c r="AA34" s="26">
        <f t="shared" ca="1" si="13"/>
        <v>60</v>
      </c>
      <c r="AB34" s="26">
        <f t="shared" ca="1" si="14"/>
        <v>30</v>
      </c>
      <c r="AC34" s="26">
        <f t="shared" ca="1" si="15"/>
        <v>50</v>
      </c>
      <c r="AD34" s="26">
        <f t="shared" ca="1" si="16"/>
        <v>10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2016:9:0:0:XINZHU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2016:1:4:7:XINZHU</v>
      </c>
      <c r="T35" s="33">
        <f t="shared" ca="1" si="17"/>
        <v>22</v>
      </c>
      <c r="U35" s="26">
        <f t="shared" ca="1" si="18"/>
        <v>3</v>
      </c>
      <c r="V35" s="26">
        <f t="shared" ca="1" si="11"/>
        <v>49</v>
      </c>
      <c r="W35" s="26">
        <f t="shared" ca="1" si="11"/>
        <v>12</v>
      </c>
      <c r="X35" s="26">
        <f t="shared" ca="1" si="11"/>
        <v>36</v>
      </c>
      <c r="Y35" s="26">
        <f t="shared" ca="1" si="11"/>
        <v>0</v>
      </c>
      <c r="Z35" s="26">
        <f t="shared" ca="1" si="12"/>
        <v>3</v>
      </c>
      <c r="AA35" s="26">
        <f t="shared" ca="1" si="13"/>
        <v>60</v>
      </c>
      <c r="AB35" s="26">
        <f t="shared" ca="1" si="14"/>
        <v>30</v>
      </c>
      <c r="AC35" s="26">
        <f t="shared" ca="1" si="15"/>
        <v>50</v>
      </c>
      <c r="AD35" s="26">
        <f t="shared" ca="1" si="16"/>
        <v>10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2016:10:0:0:XINZHU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2016:1:5:7:XINZHU</v>
      </c>
      <c r="T36" s="33">
        <f t="shared" ca="1" si="17"/>
        <v>33</v>
      </c>
      <c r="U36" s="26">
        <f t="shared" ca="1" si="18"/>
        <v>2</v>
      </c>
      <c r="V36" s="26">
        <f t="shared" ca="1" si="11"/>
        <v>53</v>
      </c>
      <c r="W36" s="26">
        <f t="shared" ca="1" si="11"/>
        <v>20</v>
      </c>
      <c r="X36" s="26">
        <f t="shared" ca="1" si="11"/>
        <v>35</v>
      </c>
      <c r="Y36" s="26">
        <f t="shared" ca="1" si="11"/>
        <v>0</v>
      </c>
      <c r="Z36" s="26">
        <f t="shared" ca="1" si="12"/>
        <v>3</v>
      </c>
      <c r="AA36" s="26">
        <f t="shared" ca="1" si="13"/>
        <v>60</v>
      </c>
      <c r="AB36" s="26">
        <f t="shared" ca="1" si="14"/>
        <v>30</v>
      </c>
      <c r="AC36" s="26">
        <f t="shared" ca="1" si="15"/>
        <v>50</v>
      </c>
      <c r="AD36" s="26">
        <f t="shared" ca="1" si="16"/>
        <v>10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2016:11:0:0:XINZHU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2016:2:1:7:XINZHU</v>
      </c>
      <c r="T37" s="33">
        <f t="shared" ca="1" si="17"/>
        <v>44</v>
      </c>
      <c r="U37" s="26">
        <f t="shared" ca="1" si="18"/>
        <v>0</v>
      </c>
      <c r="V37" s="26">
        <f t="shared" ca="1" si="11"/>
        <v>51</v>
      </c>
      <c r="W37" s="26">
        <f t="shared" ca="1" si="11"/>
        <v>12</v>
      </c>
      <c r="X37" s="26">
        <f t="shared" ca="1" si="11"/>
        <v>51</v>
      </c>
      <c r="Y37" s="26">
        <f t="shared" ca="1" si="11"/>
        <v>0</v>
      </c>
      <c r="Z37" s="26">
        <f t="shared" ca="1" si="12"/>
        <v>3</v>
      </c>
      <c r="AA37" s="26">
        <f t="shared" ca="1" si="13"/>
        <v>60</v>
      </c>
      <c r="AB37" s="26">
        <f t="shared" ca="1" si="14"/>
        <v>30</v>
      </c>
      <c r="AC37" s="26">
        <f t="shared" ca="1" si="15"/>
        <v>50</v>
      </c>
      <c r="AD37" s="26">
        <f t="shared" ca="1" si="16"/>
        <v>10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2016:12:0:0:XINZHU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2016:2:2:7:XINZHU</v>
      </c>
      <c r="T38" s="33">
        <f t="shared" ca="1" si="17"/>
        <v>55</v>
      </c>
      <c r="U38" s="26">
        <f t="shared" ca="1" si="18"/>
        <v>0</v>
      </c>
      <c r="V38" s="26">
        <f t="shared" ca="1" si="11"/>
        <v>44</v>
      </c>
      <c r="W38" s="26">
        <f t="shared" ca="1" si="11"/>
        <v>18</v>
      </c>
      <c r="X38" s="26">
        <f t="shared" ca="1" si="11"/>
        <v>34</v>
      </c>
      <c r="Y38" s="26">
        <f t="shared" ca="1" si="11"/>
        <v>4</v>
      </c>
      <c r="Z38" s="26">
        <f t="shared" ca="1" si="12"/>
        <v>3</v>
      </c>
      <c r="AA38" s="26">
        <f t="shared" ca="1" si="13"/>
        <v>60</v>
      </c>
      <c r="AB38" s="26">
        <f t="shared" ca="1" si="14"/>
        <v>30</v>
      </c>
      <c r="AC38" s="26">
        <f t="shared" ca="1" si="15"/>
        <v>50</v>
      </c>
      <c r="AD38" s="26">
        <f t="shared" ca="1" si="16"/>
        <v>10</v>
      </c>
    </row>
    <row r="39" spans="1:30">
      <c r="A39" s="8" t="s">
        <v>1465</v>
      </c>
      <c r="B39" s="2" t="s">
        <v>1461</v>
      </c>
      <c r="C39" s="33"/>
      <c r="D39" s="33"/>
      <c r="G39" s="8">
        <f ca="1">SUMIFS(G3:G38, $B3:$B38,YEAR,G3:G38,"&lt;&gt;#N/A")</f>
        <v>6</v>
      </c>
      <c r="H39" s="33"/>
      <c r="J39" s="8">
        <f ca="1">SUM(J3:J38)</f>
        <v>4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5</v>
      </c>
      <c r="N39" s="8">
        <f t="shared" ca="1" si="19"/>
        <v>2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10</v>
      </c>
    </row>
    <row r="46" spans="1:30">
      <c r="A46" s="8" t="s">
        <v>626</v>
      </c>
      <c r="B46" s="8">
        <f ca="1">SUM($M$39:$O$39)</f>
        <v>7</v>
      </c>
    </row>
    <row r="47" spans="1:30">
      <c r="A47" s="8" t="s">
        <v>627</v>
      </c>
      <c r="B47" s="8">
        <f ca="1">SUM($J$39:$L$39)</f>
        <v>4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36%</v>
      </c>
      <c r="C48" s="36">
        <f ca="1">IFERROR(B47/SUM(B46:B47),"0")</f>
        <v>0.36363636363636365</v>
      </c>
      <c r="D48" s="8" t="str">
        <f ca="1">TEXT(C48,"00%")</f>
        <v>36%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59
Stake Actual YTD 年度實際:    6</v>
      </c>
      <c r="C49" s="8">
        <f ca="1">INDIRECT(CONCATENATE($B$39,"$D$2"))</f>
        <v>59</v>
      </c>
      <c r="D49" s="8">
        <f ca="1">$G$39</f>
        <v>6</v>
      </c>
    </row>
    <row r="50" spans="1:4" ht="23.25">
      <c r="A50" s="8" t="s">
        <v>1410</v>
      </c>
      <c r="B50" s="59" t="str">
        <f ca="1">INDIRECT(CONCATENATE($B$39, "$B$1"))</f>
        <v>Xinzhu Zone</v>
      </c>
    </row>
    <row r="51" spans="1:4">
      <c r="B51" s="57" t="str">
        <f ca="1">INDIRECT(CONCATENATE($B$39, "$B$2"))</f>
        <v>新竹地帶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2014   86</v>
      </c>
    </row>
    <row r="57" spans="1:4">
      <c r="A57" s="8" t="str">
        <f ca="1">CONCATENATE("2015   ",SUMIF($G$15:$G$26,"&lt;&gt;#N/A",$G$15:$G$26))</f>
        <v>2015   37</v>
      </c>
    </row>
    <row r="58" spans="1:4">
      <c r="A58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G14" sqref="G14:V1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40</v>
      </c>
      <c r="B1" s="46" t="s">
        <v>1696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1418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821</v>
      </c>
      <c r="B10" s="23" t="s">
        <v>831</v>
      </c>
      <c r="C10" s="4" t="s">
        <v>842</v>
      </c>
      <c r="D10" s="4" t="s">
        <v>843</v>
      </c>
      <c r="E10" s="4" t="str">
        <f>CONCATENATE(YEAR,":",MONTH,":",WEEK,":",WEEKDAY,":",$A10)</f>
        <v>2016:2:2:7:XINZHU_3_E</v>
      </c>
      <c r="F10" s="4">
        <f>MATCH($E10,REPORT_DATA_BY_COMP!$A:$A,0)</f>
        <v>465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822</v>
      </c>
      <c r="B11" s="23" t="s">
        <v>832</v>
      </c>
      <c r="C11" s="4" t="s">
        <v>844</v>
      </c>
      <c r="D11" s="4" t="s">
        <v>845</v>
      </c>
      <c r="E11" s="4" t="str">
        <f>CONCATENATE(YEAR,":",MONTH,":",WEEK,":",WEEKDAY,":",$A11)</f>
        <v>2016:2:2:7:XINZHU_1_E</v>
      </c>
      <c r="F11" s="4">
        <f>MATCH($E11,REPORT_DATA_BY_COMP!$A:$A,0)</f>
        <v>463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823</v>
      </c>
      <c r="B12" s="23" t="s">
        <v>833</v>
      </c>
      <c r="C12" s="4" t="s">
        <v>846</v>
      </c>
      <c r="D12" s="4" t="s">
        <v>847</v>
      </c>
      <c r="E12" s="4" t="str">
        <f>CONCATENATE(YEAR,":",MONTH,":",WEEK,":",WEEKDAY,":",$A12)</f>
        <v>2016:2:2:7:XINZHU_1_S</v>
      </c>
      <c r="F12" s="4">
        <f>MATCH($E12,REPORT_DATA_BY_COMP!$A:$A,0)</f>
        <v>464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824</v>
      </c>
      <c r="B13" s="23" t="s">
        <v>834</v>
      </c>
      <c r="C13" s="4" t="s">
        <v>848</v>
      </c>
      <c r="D13" s="4" t="s">
        <v>849</v>
      </c>
      <c r="E13" s="4" t="str">
        <f>CONCATENATE(YEAR,":",MONTH,":",WEEK,":",WEEKDAY,":",$A13)</f>
        <v>2016:2:2:7:XINZHU_3_S</v>
      </c>
      <c r="F13" s="4">
        <f>MATCH($E13,REPORT_DATA_BY_COMP!$A:$A,0)</f>
        <v>466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2016:2:1:7:XINZHU</v>
      </c>
      <c r="F17" s="14">
        <f>MATCH($E17,REPORT_DATA_BY_DISTRICT!$A:$A, 0)</f>
        <v>113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22</v>
      </c>
      <c r="Q17" s="11">
        <f>IFERROR(INDEX(REPORT_DATA_BY_DISTRICT!$A:$AH,$F17,MATCH(Q$8,REPORT_DATA_BY_DISTRICT!$A$1:$AH$1,0)), "")</f>
        <v>70</v>
      </c>
      <c r="R17" s="11">
        <f>IFERROR(INDEX(REPORT_DATA_BY_DISTRICT!$A:$AH,$F17,MATCH(R$8,REPORT_DATA_BY_DISTRICT!$A$1:$AH$1,0)), "")</f>
        <v>32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14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2016:2:2:7:XINZHU</v>
      </c>
      <c r="F18" s="14">
        <f>MATCH($E18,REPORT_DATA_BY_DISTRICT!$A:$A, 0)</f>
        <v>143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20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10</v>
      </c>
      <c r="Q18" s="11">
        <f>IFERROR(INDEX(REPORT_DATA_BY_DISTRICT!$A:$AH,$F18,MATCH(Q$8,REPORT_DATA_BY_DISTRICT!$A$1:$AH$1,0)), "")</f>
        <v>48</v>
      </c>
      <c r="R18" s="11">
        <f>IFERROR(INDEX(REPORT_DATA_BY_DISTRICT!$A:$AH,$F18,MATCH(R$8,REPORT_DATA_BY_DISTRICT!$A$1:$AH$1,0)), "")</f>
        <v>20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4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2016:2:3:7:XINZHU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2016:2:4:7:XINZHU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2016:2:5:7:XINZHU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3</v>
      </c>
      <c r="I22" s="19">
        <f t="shared" si="1"/>
        <v>13</v>
      </c>
      <c r="J22" s="19">
        <f>SUM(J17:J21)</f>
        <v>18</v>
      </c>
      <c r="K22" s="19">
        <f t="shared" si="1"/>
        <v>1</v>
      </c>
      <c r="L22" s="19">
        <f t="shared" si="1"/>
        <v>0</v>
      </c>
      <c r="M22" s="19">
        <f t="shared" si="1"/>
        <v>0</v>
      </c>
      <c r="N22" s="19">
        <f t="shared" si="1"/>
        <v>45</v>
      </c>
      <c r="O22" s="19">
        <f t="shared" si="1"/>
        <v>15</v>
      </c>
      <c r="P22" s="19">
        <f t="shared" si="1"/>
        <v>32</v>
      </c>
      <c r="Q22" s="19">
        <f t="shared" si="1"/>
        <v>118</v>
      </c>
      <c r="R22" s="19">
        <f t="shared" si="1"/>
        <v>52</v>
      </c>
      <c r="S22" s="19">
        <f t="shared" si="1"/>
        <v>1</v>
      </c>
      <c r="T22" s="19">
        <f t="shared" si="1"/>
        <v>29</v>
      </c>
      <c r="U22" s="19">
        <f t="shared" si="1"/>
        <v>8</v>
      </c>
      <c r="V22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3:M13">
    <cfRule type="cellIs" dxfId="1183" priority="63" operator="lessThan">
      <formula>0.5</formula>
    </cfRule>
    <cfRule type="cellIs" dxfId="1182" priority="64" operator="greaterThan">
      <formula>0.5</formula>
    </cfRule>
  </conditionalFormatting>
  <conditionalFormatting sqref="N13">
    <cfRule type="cellIs" dxfId="1181" priority="61" operator="lessThan">
      <formula>4.5</formula>
    </cfRule>
    <cfRule type="cellIs" dxfId="1180" priority="62" operator="greaterThan">
      <formula>5.5</formula>
    </cfRule>
  </conditionalFormatting>
  <conditionalFormatting sqref="O13">
    <cfRule type="cellIs" dxfId="1179" priority="59" operator="lessThan">
      <formula>1.5</formula>
    </cfRule>
    <cfRule type="cellIs" dxfId="1178" priority="60" operator="greaterThan">
      <formula>2.5</formula>
    </cfRule>
  </conditionalFormatting>
  <conditionalFormatting sqref="P13">
    <cfRule type="cellIs" dxfId="1177" priority="57" operator="lessThan">
      <formula>4.5</formula>
    </cfRule>
    <cfRule type="cellIs" dxfId="1176" priority="58" operator="greaterThan">
      <formula>7.5</formula>
    </cfRule>
  </conditionalFormatting>
  <conditionalFormatting sqref="R13:S13">
    <cfRule type="cellIs" dxfId="1175" priority="55" operator="lessThan">
      <formula>2.5</formula>
    </cfRule>
    <cfRule type="cellIs" dxfId="1174" priority="56" operator="greaterThan">
      <formula>4.5</formula>
    </cfRule>
  </conditionalFormatting>
  <conditionalFormatting sqref="T13">
    <cfRule type="cellIs" dxfId="1173" priority="53" operator="lessThan">
      <formula>2.5</formula>
    </cfRule>
    <cfRule type="cellIs" dxfId="1172" priority="54" operator="greaterThan">
      <formula>4.5</formula>
    </cfRule>
  </conditionalFormatting>
  <conditionalFormatting sqref="U13">
    <cfRule type="cellIs" dxfId="1171" priority="52" operator="greaterThan">
      <formula>1.5</formula>
    </cfRule>
  </conditionalFormatting>
  <conditionalFormatting sqref="L13:V13">
    <cfRule type="expression" dxfId="1170" priority="49">
      <formula>L13=""</formula>
    </cfRule>
  </conditionalFormatting>
  <conditionalFormatting sqref="S13">
    <cfRule type="cellIs" dxfId="1169" priority="50" operator="greaterThan">
      <formula>0.5</formula>
    </cfRule>
    <cfRule type="cellIs" dxfId="1168" priority="51" operator="lessThan">
      <formula>0.5</formula>
    </cfRule>
  </conditionalFormatting>
  <conditionalFormatting sqref="L10:M10">
    <cfRule type="cellIs" dxfId="1167" priority="47" operator="lessThan">
      <formula>0.5</formula>
    </cfRule>
    <cfRule type="cellIs" dxfId="1166" priority="48" operator="greaterThan">
      <formula>0.5</formula>
    </cfRule>
  </conditionalFormatting>
  <conditionalFormatting sqref="N10">
    <cfRule type="cellIs" dxfId="1165" priority="45" operator="lessThan">
      <formula>4.5</formula>
    </cfRule>
    <cfRule type="cellIs" dxfId="1164" priority="46" operator="greaterThan">
      <formula>5.5</formula>
    </cfRule>
  </conditionalFormatting>
  <conditionalFormatting sqref="O10">
    <cfRule type="cellIs" dxfId="1163" priority="43" operator="lessThan">
      <formula>1.5</formula>
    </cfRule>
    <cfRule type="cellIs" dxfId="1162" priority="44" operator="greaterThan">
      <formula>2.5</formula>
    </cfRule>
  </conditionalFormatting>
  <conditionalFormatting sqref="P10">
    <cfRule type="cellIs" dxfId="1161" priority="41" operator="lessThan">
      <formula>4.5</formula>
    </cfRule>
    <cfRule type="cellIs" dxfId="1160" priority="42" operator="greaterThan">
      <formula>7.5</formula>
    </cfRule>
  </conditionalFormatting>
  <conditionalFormatting sqref="R10:S10">
    <cfRule type="cellIs" dxfId="1159" priority="39" operator="lessThan">
      <formula>2.5</formula>
    </cfRule>
    <cfRule type="cellIs" dxfId="1158" priority="40" operator="greaterThan">
      <formula>4.5</formula>
    </cfRule>
  </conditionalFormatting>
  <conditionalFormatting sqref="T10">
    <cfRule type="cellIs" dxfId="1157" priority="37" operator="lessThan">
      <formula>2.5</formula>
    </cfRule>
    <cfRule type="cellIs" dxfId="1156" priority="38" operator="greaterThan">
      <formula>4.5</formula>
    </cfRule>
  </conditionalFormatting>
  <conditionalFormatting sqref="U10">
    <cfRule type="cellIs" dxfId="1155" priority="36" operator="greaterThan">
      <formula>1.5</formula>
    </cfRule>
  </conditionalFormatting>
  <conditionalFormatting sqref="L10:V10">
    <cfRule type="expression" dxfId="1154" priority="33">
      <formula>L10=""</formula>
    </cfRule>
  </conditionalFormatting>
  <conditionalFormatting sqref="S10">
    <cfRule type="cellIs" dxfId="1153" priority="34" operator="greaterThan">
      <formula>0.5</formula>
    </cfRule>
    <cfRule type="cellIs" dxfId="1152" priority="35" operator="lessThan">
      <formula>0.5</formula>
    </cfRule>
  </conditionalFormatting>
  <conditionalFormatting sqref="L11:M11">
    <cfRule type="cellIs" dxfId="1151" priority="31" operator="lessThan">
      <formula>0.5</formula>
    </cfRule>
    <cfRule type="cellIs" dxfId="1150" priority="32" operator="greaterThan">
      <formula>0.5</formula>
    </cfRule>
  </conditionalFormatting>
  <conditionalFormatting sqref="N11">
    <cfRule type="cellIs" dxfId="1149" priority="29" operator="lessThan">
      <formula>4.5</formula>
    </cfRule>
    <cfRule type="cellIs" dxfId="1148" priority="30" operator="greaterThan">
      <formula>5.5</formula>
    </cfRule>
  </conditionalFormatting>
  <conditionalFormatting sqref="O11">
    <cfRule type="cellIs" dxfId="1147" priority="27" operator="lessThan">
      <formula>1.5</formula>
    </cfRule>
    <cfRule type="cellIs" dxfId="1146" priority="28" operator="greaterThan">
      <formula>2.5</formula>
    </cfRule>
  </conditionalFormatting>
  <conditionalFormatting sqref="P11">
    <cfRule type="cellIs" dxfId="1145" priority="25" operator="lessThan">
      <formula>4.5</formula>
    </cfRule>
    <cfRule type="cellIs" dxfId="1144" priority="26" operator="greaterThan">
      <formula>7.5</formula>
    </cfRule>
  </conditionalFormatting>
  <conditionalFormatting sqref="R11:S11">
    <cfRule type="cellIs" dxfId="1143" priority="23" operator="lessThan">
      <formula>2.5</formula>
    </cfRule>
    <cfRule type="cellIs" dxfId="1142" priority="24" operator="greaterThan">
      <formula>4.5</formula>
    </cfRule>
  </conditionalFormatting>
  <conditionalFormatting sqref="T11">
    <cfRule type="cellIs" dxfId="1141" priority="21" operator="lessThan">
      <formula>2.5</formula>
    </cfRule>
    <cfRule type="cellIs" dxfId="1140" priority="22" operator="greaterThan">
      <formula>4.5</formula>
    </cfRule>
  </conditionalFormatting>
  <conditionalFormatting sqref="U11">
    <cfRule type="cellIs" dxfId="1139" priority="20" operator="greaterThan">
      <formula>1.5</formula>
    </cfRule>
  </conditionalFormatting>
  <conditionalFormatting sqref="L11:V11">
    <cfRule type="expression" dxfId="1138" priority="17">
      <formula>L11=""</formula>
    </cfRule>
  </conditionalFormatting>
  <conditionalFormatting sqref="S11">
    <cfRule type="cellIs" dxfId="1137" priority="18" operator="greaterThan">
      <formula>0.5</formula>
    </cfRule>
    <cfRule type="cellIs" dxfId="1136" priority="19" operator="lessThan">
      <formula>0.5</formula>
    </cfRule>
  </conditionalFormatting>
  <conditionalFormatting sqref="L12:M12">
    <cfRule type="cellIs" dxfId="1135" priority="15" operator="lessThan">
      <formula>0.5</formula>
    </cfRule>
    <cfRule type="cellIs" dxfId="1134" priority="16" operator="greaterThan">
      <formula>0.5</formula>
    </cfRule>
  </conditionalFormatting>
  <conditionalFormatting sqref="N12">
    <cfRule type="cellIs" dxfId="1133" priority="13" operator="lessThan">
      <formula>4.5</formula>
    </cfRule>
    <cfRule type="cellIs" dxfId="1132" priority="14" operator="greaterThan">
      <formula>5.5</formula>
    </cfRule>
  </conditionalFormatting>
  <conditionalFormatting sqref="O12">
    <cfRule type="cellIs" dxfId="1131" priority="11" operator="lessThan">
      <formula>1.5</formula>
    </cfRule>
    <cfRule type="cellIs" dxfId="1130" priority="12" operator="greaterThan">
      <formula>2.5</formula>
    </cfRule>
  </conditionalFormatting>
  <conditionalFormatting sqref="P12">
    <cfRule type="cellIs" dxfId="1129" priority="9" operator="lessThan">
      <formula>4.5</formula>
    </cfRule>
    <cfRule type="cellIs" dxfId="1128" priority="10" operator="greaterThan">
      <formula>7.5</formula>
    </cfRule>
  </conditionalFormatting>
  <conditionalFormatting sqref="R12:S12">
    <cfRule type="cellIs" dxfId="1127" priority="7" operator="lessThan">
      <formula>2.5</formula>
    </cfRule>
    <cfRule type="cellIs" dxfId="1126" priority="8" operator="greaterThan">
      <formula>4.5</formula>
    </cfRule>
  </conditionalFormatting>
  <conditionalFormatting sqref="T12">
    <cfRule type="cellIs" dxfId="1125" priority="5" operator="lessThan">
      <formula>2.5</formula>
    </cfRule>
    <cfRule type="cellIs" dxfId="1124" priority="6" operator="greaterThan">
      <formula>4.5</formula>
    </cfRule>
  </conditionalFormatting>
  <conditionalFormatting sqref="U12">
    <cfRule type="cellIs" dxfId="1123" priority="4" operator="greaterThan">
      <formula>1.5</formula>
    </cfRule>
  </conditionalFormatting>
  <conditionalFormatting sqref="L12:V12">
    <cfRule type="expression" dxfId="1122" priority="1">
      <formula>L12=""</formula>
    </cfRule>
  </conditionalFormatting>
  <conditionalFormatting sqref="S12">
    <cfRule type="cellIs" dxfId="1121" priority="2" operator="greaterThan">
      <formula>0.5</formula>
    </cfRule>
    <cfRule type="cellIs" dxfId="1120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zoomScaleSheetLayoutView="115" workbookViewId="0">
      <selection activeCell="G12" sqref="G12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1698</v>
      </c>
      <c r="B1" s="46" t="s">
        <v>1697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1418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$L$20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825</v>
      </c>
      <c r="B10" s="23" t="s">
        <v>835</v>
      </c>
      <c r="C10" s="4" t="s">
        <v>850</v>
      </c>
      <c r="D10" s="4" t="s">
        <v>851</v>
      </c>
      <c r="E10" s="4" t="str">
        <f>CONCATENATE(YEAR,":",MONTH,":",WEEK,":",WEEKDAY,":",$A10)</f>
        <v>2016:2:2:7:ZHUDONG_E</v>
      </c>
      <c r="F10" s="4">
        <f>MATCH($E10,REPORT_DATA_BY_COMP!$A:$A,0)</f>
        <v>485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826</v>
      </c>
      <c r="B11" s="23" t="s">
        <v>836</v>
      </c>
      <c r="C11" s="4" t="s">
        <v>852</v>
      </c>
      <c r="D11" s="4" t="s">
        <v>853</v>
      </c>
      <c r="E11" s="4" t="str">
        <f>CONCATENATE(YEAR,":",MONTH,":",WEEK,":",WEEKDAY,":",$A11)</f>
        <v>2016:2:2:7:ZHUDONG_S</v>
      </c>
      <c r="F11" s="4">
        <f>MATCH($E11,REPORT_DATA_BY_COMP!$A:$A,0)</f>
        <v>486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14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1</v>
      </c>
      <c r="H12" s="12">
        <f t="shared" ref="H12:V12" si="0">SUM(H10:H11)</f>
        <v>0</v>
      </c>
      <c r="I12" s="12">
        <f t="shared" si="0"/>
        <v>2</v>
      </c>
      <c r="J12" s="12">
        <f t="shared" si="0"/>
        <v>4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7</v>
      </c>
      <c r="O12" s="12">
        <f t="shared" si="0"/>
        <v>3</v>
      </c>
      <c r="P12" s="12">
        <f t="shared" si="0"/>
        <v>17</v>
      </c>
      <c r="Q12" s="12">
        <f t="shared" si="0"/>
        <v>10</v>
      </c>
      <c r="R12" s="12">
        <f t="shared" si="0"/>
        <v>3</v>
      </c>
      <c r="S12" s="12">
        <f t="shared" si="0"/>
        <v>2</v>
      </c>
      <c r="T12" s="12">
        <f t="shared" si="0"/>
        <v>11</v>
      </c>
      <c r="U12" s="12">
        <f t="shared" si="0"/>
        <v>4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2016:2:1:7:ZHUDONG</v>
      </c>
      <c r="F15" s="14">
        <f>MATCH($E15,REPORT_DATA_BY_DISTRICT!$A:$A, 0)</f>
        <v>120</v>
      </c>
      <c r="G15" s="11">
        <f>IFERROR(INDEX(REPORT_DATA_BY_DISTRICT!$A:$AH,$F15,MATCH(G$8,REPORT_DATA_BY_DISTRICT!$A$1:$AH$1,0)), "")</f>
        <v>1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2</v>
      </c>
      <c r="J15" s="11">
        <f>IFERROR(INDEX(REPORT_DATA_BY_DISTRICT!$A:$AH,$F15,MATCH(J$8,REPORT_DATA_BY_DISTRICT!$A$1:$AH$1,0)), "")</f>
        <v>4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8</v>
      </c>
      <c r="O15" s="11">
        <f>IFERROR(INDEX(REPORT_DATA_BY_DISTRICT!$A:$AH,$F15,MATCH(O$8,REPORT_DATA_BY_DISTRICT!$A$1:$AH$1,0)), "")</f>
        <v>3</v>
      </c>
      <c r="P15" s="11">
        <f>IFERROR(INDEX(REPORT_DATA_BY_DISTRICT!$A:$AH,$F15,MATCH(P$8,REPORT_DATA_BY_DISTRICT!$A$1:$AH$1,0)), "")</f>
        <v>13</v>
      </c>
      <c r="Q15" s="11">
        <f>IFERROR(INDEX(REPORT_DATA_BY_DISTRICT!$A:$AH,$F15,MATCH(Q$8,REPORT_DATA_BY_DISTRICT!$A$1:$AH$1,0)), "")</f>
        <v>8</v>
      </c>
      <c r="R15" s="11">
        <f>IFERROR(INDEX(REPORT_DATA_BY_DISTRICT!$A:$AH,$F15,MATCH(R$8,REPORT_DATA_BY_DISTRICT!$A$1:$AH$1,0)), "")</f>
        <v>4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12</v>
      </c>
      <c r="U15" s="11">
        <f>IFERROR(INDEX(REPORT_DATA_BY_DISTRICT!$A:$AH,$F15,MATCH(U$8,REPORT_DATA_BY_DISTRICT!$A$1:$AH$1,0)), "")</f>
        <v>6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2016:2:2:7:ZHUDONG</v>
      </c>
      <c r="F16" s="14">
        <f>MATCH($E16,REPORT_DATA_BY_DISTRICT!$A:$A, 0)</f>
        <v>150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4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7</v>
      </c>
      <c r="O16" s="11">
        <f>IFERROR(INDEX(REPORT_DATA_BY_DISTRICT!$A:$AH,$F16,MATCH(O$8,REPORT_DATA_BY_DISTRICT!$A$1:$AH$1,0)), "")</f>
        <v>3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10</v>
      </c>
      <c r="R16" s="11">
        <f>IFERROR(INDEX(REPORT_DATA_BY_DISTRICT!$A:$AH,$F16,MATCH(R$8,REPORT_DATA_BY_DISTRICT!$A$1:$AH$1,0)), "")</f>
        <v>3</v>
      </c>
      <c r="S16" s="11">
        <f>IFERROR(INDEX(REPORT_DATA_BY_DISTRICT!$A:$AH,$F16,MATCH(S$8,REPORT_DATA_BY_DISTRICT!$A$1:$AH$1,0)), "")</f>
        <v>2</v>
      </c>
      <c r="T16" s="11">
        <f>IFERROR(INDEX(REPORT_DATA_BY_DISTRICT!$A:$AH,$F16,MATCH(T$8,REPORT_DATA_BY_DISTRICT!$A$1:$AH$1,0)), "")</f>
        <v>11</v>
      </c>
      <c r="U16" s="11">
        <f>IFERROR(INDEX(REPORT_DATA_BY_DISTRICT!$A:$AH,$F16,MATCH(U$8,REPORT_DATA_BY_DISTRICT!$A$1:$AH$1,0)), "")</f>
        <v>4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2016:2:3:7:ZHUDONG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2016:2:4:7:ZHUDONG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2016:2:5:7:ZHUDONG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2</v>
      </c>
      <c r="H20" s="19">
        <f t="shared" ref="H20:V20" si="1">SUM(H15:H19)</f>
        <v>1</v>
      </c>
      <c r="I20" s="19">
        <f t="shared" si="1"/>
        <v>4</v>
      </c>
      <c r="J20" s="19">
        <f>SUM(J15:J19)</f>
        <v>8</v>
      </c>
      <c r="K20" s="19">
        <f t="shared" si="1"/>
        <v>1</v>
      </c>
      <c r="L20" s="19">
        <f t="shared" si="1"/>
        <v>0</v>
      </c>
      <c r="M20" s="19">
        <f t="shared" si="1"/>
        <v>0</v>
      </c>
      <c r="N20" s="19">
        <f t="shared" si="1"/>
        <v>15</v>
      </c>
      <c r="O20" s="19">
        <f t="shared" si="1"/>
        <v>6</v>
      </c>
      <c r="P20" s="19">
        <f t="shared" si="1"/>
        <v>30</v>
      </c>
      <c r="Q20" s="19">
        <f t="shared" si="1"/>
        <v>18</v>
      </c>
      <c r="R20" s="19">
        <f t="shared" si="1"/>
        <v>7</v>
      </c>
      <c r="S20" s="19">
        <f t="shared" si="1"/>
        <v>2</v>
      </c>
      <c r="T20" s="19">
        <f t="shared" si="1"/>
        <v>23</v>
      </c>
      <c r="U20" s="19">
        <f t="shared" si="1"/>
        <v>10</v>
      </c>
      <c r="V20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1119" priority="47" operator="lessThan">
      <formula>0.5</formula>
    </cfRule>
    <cfRule type="cellIs" dxfId="1118" priority="48" operator="greaterThan">
      <formula>0.5</formula>
    </cfRule>
  </conditionalFormatting>
  <conditionalFormatting sqref="N10">
    <cfRule type="cellIs" dxfId="1117" priority="45" operator="lessThan">
      <formula>4.5</formula>
    </cfRule>
    <cfRule type="cellIs" dxfId="1116" priority="46" operator="greaterThan">
      <formula>5.5</formula>
    </cfRule>
  </conditionalFormatting>
  <conditionalFormatting sqref="O10">
    <cfRule type="cellIs" dxfId="1115" priority="43" operator="lessThan">
      <formula>1.5</formula>
    </cfRule>
    <cfRule type="cellIs" dxfId="1114" priority="44" operator="greaterThan">
      <formula>2.5</formula>
    </cfRule>
  </conditionalFormatting>
  <conditionalFormatting sqref="P10">
    <cfRule type="cellIs" dxfId="1113" priority="41" operator="lessThan">
      <formula>4.5</formula>
    </cfRule>
    <cfRule type="cellIs" dxfId="1112" priority="42" operator="greaterThan">
      <formula>7.5</formula>
    </cfRule>
  </conditionalFormatting>
  <conditionalFormatting sqref="R10:S10">
    <cfRule type="cellIs" dxfId="1111" priority="39" operator="lessThan">
      <formula>2.5</formula>
    </cfRule>
    <cfRule type="cellIs" dxfId="1110" priority="40" operator="greaterThan">
      <formula>4.5</formula>
    </cfRule>
  </conditionalFormatting>
  <conditionalFormatting sqref="T10">
    <cfRule type="cellIs" dxfId="1109" priority="37" operator="lessThan">
      <formula>2.5</formula>
    </cfRule>
    <cfRule type="cellIs" dxfId="1108" priority="38" operator="greaterThan">
      <formula>4.5</formula>
    </cfRule>
  </conditionalFormatting>
  <conditionalFormatting sqref="U10">
    <cfRule type="cellIs" dxfId="1107" priority="36" operator="greaterThan">
      <formula>1.5</formula>
    </cfRule>
  </conditionalFormatting>
  <conditionalFormatting sqref="L10:V10">
    <cfRule type="expression" dxfId="1106" priority="33">
      <formula>L10=""</formula>
    </cfRule>
  </conditionalFormatting>
  <conditionalFormatting sqref="S10">
    <cfRule type="cellIs" dxfId="1105" priority="34" operator="greaterThan">
      <formula>0.5</formula>
    </cfRule>
    <cfRule type="cellIs" dxfId="1104" priority="35" operator="lessThan">
      <formula>0.5</formula>
    </cfRule>
  </conditionalFormatting>
  <conditionalFormatting sqref="L11:M11">
    <cfRule type="cellIs" dxfId="1103" priority="31" operator="lessThan">
      <formula>0.5</formula>
    </cfRule>
    <cfRule type="cellIs" dxfId="1102" priority="32" operator="greaterThan">
      <formula>0.5</formula>
    </cfRule>
  </conditionalFormatting>
  <conditionalFormatting sqref="N11">
    <cfRule type="cellIs" dxfId="1101" priority="29" operator="lessThan">
      <formula>4.5</formula>
    </cfRule>
    <cfRule type="cellIs" dxfId="1100" priority="30" operator="greaterThan">
      <formula>5.5</formula>
    </cfRule>
  </conditionalFormatting>
  <conditionalFormatting sqref="O11">
    <cfRule type="cellIs" dxfId="1099" priority="27" operator="lessThan">
      <formula>1.5</formula>
    </cfRule>
    <cfRule type="cellIs" dxfId="1098" priority="28" operator="greaterThan">
      <formula>2.5</formula>
    </cfRule>
  </conditionalFormatting>
  <conditionalFormatting sqref="P11">
    <cfRule type="cellIs" dxfId="1097" priority="25" operator="lessThan">
      <formula>4.5</formula>
    </cfRule>
    <cfRule type="cellIs" dxfId="1096" priority="26" operator="greaterThan">
      <formula>7.5</formula>
    </cfRule>
  </conditionalFormatting>
  <conditionalFormatting sqref="R11:S11">
    <cfRule type="cellIs" dxfId="1095" priority="23" operator="lessThan">
      <formula>2.5</formula>
    </cfRule>
    <cfRule type="cellIs" dxfId="1094" priority="24" operator="greaterThan">
      <formula>4.5</formula>
    </cfRule>
  </conditionalFormatting>
  <conditionalFormatting sqref="T11">
    <cfRule type="cellIs" dxfId="1093" priority="21" operator="lessThan">
      <formula>2.5</formula>
    </cfRule>
    <cfRule type="cellIs" dxfId="1092" priority="22" operator="greaterThan">
      <formula>4.5</formula>
    </cfRule>
  </conditionalFormatting>
  <conditionalFormatting sqref="U11">
    <cfRule type="cellIs" dxfId="1091" priority="20" operator="greaterThan">
      <formula>1.5</formula>
    </cfRule>
  </conditionalFormatting>
  <conditionalFormatting sqref="L11:V11">
    <cfRule type="expression" dxfId="1090" priority="17">
      <formula>L11=""</formula>
    </cfRule>
  </conditionalFormatting>
  <conditionalFormatting sqref="S11">
    <cfRule type="cellIs" dxfId="1089" priority="18" operator="greaterThan">
      <formula>0.5</formula>
    </cfRule>
    <cfRule type="cellIs" dxfId="1088" priority="19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G14" sqref="G1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1700</v>
      </c>
      <c r="B1" s="46" t="s">
        <v>1699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1418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827</v>
      </c>
      <c r="B10" s="23" t="s">
        <v>837</v>
      </c>
      <c r="C10" s="4" t="s">
        <v>854</v>
      </c>
      <c r="D10" s="4" t="s">
        <v>855</v>
      </c>
      <c r="E10" s="4" t="str">
        <f>CONCATENATE(YEAR,":",MONTH,":",WEEK,":",WEEKDAY,":",$A10)</f>
        <v>2016:2:2:7:ZHUBEI_3_E</v>
      </c>
      <c r="F10" s="4">
        <f>MATCH($E10,REPORT_DATA_BY_COMP!$A:$A,0)</f>
        <v>484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8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828</v>
      </c>
      <c r="B11" s="23" t="s">
        <v>838</v>
      </c>
      <c r="C11" s="4" t="s">
        <v>856</v>
      </c>
      <c r="D11" s="4" t="s">
        <v>857</v>
      </c>
      <c r="E11" s="4" t="str">
        <f>CONCATENATE(YEAR,":",MONTH,":",WEEK,":",WEEKDAY,":",$A11)</f>
        <v>2016:2:2:7:ZHUBEI_2_E</v>
      </c>
      <c r="F11" s="4">
        <f>MATCH($E11,REPORT_DATA_BY_COMP!$A:$A,0)</f>
        <v>482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1</v>
      </c>
    </row>
    <row r="12" spans="1:22">
      <c r="A12" s="22" t="s">
        <v>829</v>
      </c>
      <c r="B12" s="23" t="s">
        <v>839</v>
      </c>
      <c r="C12" s="4" t="s">
        <v>858</v>
      </c>
      <c r="D12" s="4" t="s">
        <v>859</v>
      </c>
      <c r="E12" s="4" t="str">
        <f>CONCATENATE(YEAR,":",MONTH,":",WEEK,":",WEEKDAY,":",$A12)</f>
        <v>2016:2:2:7:ZHUBEI_2_S</v>
      </c>
      <c r="F12" s="4">
        <f>MATCH($E12,REPORT_DATA_BY_COMP!$A:$A,0)</f>
        <v>483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830</v>
      </c>
      <c r="B13" s="23" t="s">
        <v>840</v>
      </c>
      <c r="C13" s="4" t="s">
        <v>860</v>
      </c>
      <c r="D13" s="4" t="s">
        <v>861</v>
      </c>
      <c r="E13" s="4" t="str">
        <f>CONCATENATE(YEAR,":",MONTH,":",WEEK,":",WEEKDAY,":",$A13)</f>
        <v>2016:2:2:7:ZHUBEI_1_S</v>
      </c>
      <c r="F13" s="4">
        <f>MATCH($E13,REPORT_DATA_BY_COMP!$A:$A,0)</f>
        <v>481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7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1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17</v>
      </c>
      <c r="O14" s="12">
        <f t="shared" si="0"/>
        <v>6</v>
      </c>
      <c r="P14" s="12">
        <f t="shared" si="0"/>
        <v>17</v>
      </c>
      <c r="Q14" s="12">
        <f t="shared" si="0"/>
        <v>28</v>
      </c>
      <c r="R14" s="12">
        <f t="shared" si="0"/>
        <v>11</v>
      </c>
      <c r="S14" s="12">
        <f t="shared" si="0"/>
        <v>1</v>
      </c>
      <c r="T14" s="12">
        <f t="shared" si="0"/>
        <v>11</v>
      </c>
      <c r="U14" s="12">
        <f t="shared" si="0"/>
        <v>6</v>
      </c>
      <c r="V14" s="12">
        <f t="shared" si="0"/>
        <v>1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2016:2:1:7:ZHUBEI</v>
      </c>
      <c r="F17" s="14">
        <f>MATCH($E17,REPORT_DATA_BY_DISTRICT!$A:$A, 0)</f>
        <v>119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23</v>
      </c>
      <c r="Q17" s="11">
        <f>IFERROR(INDEX(REPORT_DATA_BY_DISTRICT!$A:$AH,$F17,MATCH(Q$8,REPORT_DATA_BY_DISTRICT!$A$1:$AH$1,0)), "")</f>
        <v>48</v>
      </c>
      <c r="R17" s="11">
        <f>IFERROR(INDEX(REPORT_DATA_BY_DISTRICT!$A:$AH,$F17,MATCH(R$8,REPORT_DATA_BY_DISTRICT!$A$1:$AH$1,0)), "")</f>
        <v>15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18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2016:2:2:7:ZHUBEI</v>
      </c>
      <c r="F18" s="14">
        <f>MATCH($E18,REPORT_DATA_BY_DISTRICT!$A:$A, 0)</f>
        <v>149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17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28</v>
      </c>
      <c r="R18" s="11">
        <f>IFERROR(INDEX(REPORT_DATA_BY_DISTRICT!$A:$AH,$F18,MATCH(R$8,REPORT_DATA_BY_DISTRICT!$A$1:$AH$1,0)), "")</f>
        <v>11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11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1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2016:2:3:7:ZHUBEI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2016:2:4:7:ZHUBEI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2016:2:5:7:ZHUBEI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1</v>
      </c>
      <c r="H22" s="19">
        <f t="shared" ref="H22:V22" si="1">SUM(H17:H21)</f>
        <v>3</v>
      </c>
      <c r="I22" s="19">
        <f t="shared" si="1"/>
        <v>13</v>
      </c>
      <c r="J22" s="19">
        <f>SUM(J17:J21)</f>
        <v>18</v>
      </c>
      <c r="K22" s="19">
        <f t="shared" si="1"/>
        <v>1</v>
      </c>
      <c r="L22" s="19">
        <f t="shared" si="1"/>
        <v>0</v>
      </c>
      <c r="M22" s="19">
        <f t="shared" si="1"/>
        <v>0</v>
      </c>
      <c r="N22" s="19">
        <f t="shared" si="1"/>
        <v>35</v>
      </c>
      <c r="O22" s="19">
        <f t="shared" si="1"/>
        <v>9</v>
      </c>
      <c r="P22" s="19">
        <f t="shared" si="1"/>
        <v>40</v>
      </c>
      <c r="Q22" s="19">
        <f t="shared" si="1"/>
        <v>76</v>
      </c>
      <c r="R22" s="19">
        <f t="shared" si="1"/>
        <v>26</v>
      </c>
      <c r="S22" s="19">
        <f t="shared" si="1"/>
        <v>1</v>
      </c>
      <c r="T22" s="19">
        <f t="shared" si="1"/>
        <v>29</v>
      </c>
      <c r="U22" s="19">
        <f t="shared" si="1"/>
        <v>9</v>
      </c>
      <c r="V22" s="19">
        <f t="shared" si="1"/>
        <v>1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2:M12">
    <cfRule type="cellIs" dxfId="1087" priority="63" operator="lessThan">
      <formula>0.5</formula>
    </cfRule>
    <cfRule type="cellIs" dxfId="1086" priority="64" operator="greaterThan">
      <formula>0.5</formula>
    </cfRule>
  </conditionalFormatting>
  <conditionalFormatting sqref="N12">
    <cfRule type="cellIs" dxfId="1085" priority="61" operator="lessThan">
      <formula>4.5</formula>
    </cfRule>
    <cfRule type="cellIs" dxfId="1084" priority="62" operator="greaterThan">
      <formula>5.5</formula>
    </cfRule>
  </conditionalFormatting>
  <conditionalFormatting sqref="O12">
    <cfRule type="cellIs" dxfId="1083" priority="59" operator="lessThan">
      <formula>1.5</formula>
    </cfRule>
    <cfRule type="cellIs" dxfId="1082" priority="60" operator="greaterThan">
      <formula>2.5</formula>
    </cfRule>
  </conditionalFormatting>
  <conditionalFormatting sqref="P12">
    <cfRule type="cellIs" dxfId="1081" priority="57" operator="lessThan">
      <formula>4.5</formula>
    </cfRule>
    <cfRule type="cellIs" dxfId="1080" priority="58" operator="greaterThan">
      <formula>7.5</formula>
    </cfRule>
  </conditionalFormatting>
  <conditionalFormatting sqref="R12:S12">
    <cfRule type="cellIs" dxfId="1079" priority="55" operator="lessThan">
      <formula>2.5</formula>
    </cfRule>
    <cfRule type="cellIs" dxfId="1078" priority="56" operator="greaterThan">
      <formula>4.5</formula>
    </cfRule>
  </conditionalFormatting>
  <conditionalFormatting sqref="T12">
    <cfRule type="cellIs" dxfId="1077" priority="53" operator="lessThan">
      <formula>2.5</formula>
    </cfRule>
    <cfRule type="cellIs" dxfId="1076" priority="54" operator="greaterThan">
      <formula>4.5</formula>
    </cfRule>
  </conditionalFormatting>
  <conditionalFormatting sqref="U12">
    <cfRule type="cellIs" dxfId="1075" priority="52" operator="greaterThan">
      <formula>1.5</formula>
    </cfRule>
  </conditionalFormatting>
  <conditionalFormatting sqref="L12:V12">
    <cfRule type="expression" dxfId="1074" priority="49">
      <formula>L12=""</formula>
    </cfRule>
  </conditionalFormatting>
  <conditionalFormatting sqref="S12">
    <cfRule type="cellIs" dxfId="1073" priority="50" operator="greaterThan">
      <formula>0.5</formula>
    </cfRule>
    <cfRule type="cellIs" dxfId="1072" priority="51" operator="lessThan">
      <formula>0.5</formula>
    </cfRule>
  </conditionalFormatting>
  <conditionalFormatting sqref="L13:M13">
    <cfRule type="cellIs" dxfId="1071" priority="47" operator="lessThan">
      <formula>0.5</formula>
    </cfRule>
    <cfRule type="cellIs" dxfId="1070" priority="48" operator="greaterThan">
      <formula>0.5</formula>
    </cfRule>
  </conditionalFormatting>
  <conditionalFormatting sqref="N13">
    <cfRule type="cellIs" dxfId="1069" priority="45" operator="lessThan">
      <formula>4.5</formula>
    </cfRule>
    <cfRule type="cellIs" dxfId="1068" priority="46" operator="greaterThan">
      <formula>5.5</formula>
    </cfRule>
  </conditionalFormatting>
  <conditionalFormatting sqref="O13">
    <cfRule type="cellIs" dxfId="1067" priority="43" operator="lessThan">
      <formula>1.5</formula>
    </cfRule>
    <cfRule type="cellIs" dxfId="1066" priority="44" operator="greaterThan">
      <formula>2.5</formula>
    </cfRule>
  </conditionalFormatting>
  <conditionalFormatting sqref="P13">
    <cfRule type="cellIs" dxfId="1065" priority="41" operator="lessThan">
      <formula>4.5</formula>
    </cfRule>
    <cfRule type="cellIs" dxfId="1064" priority="42" operator="greaterThan">
      <formula>7.5</formula>
    </cfRule>
  </conditionalFormatting>
  <conditionalFormatting sqref="R13:S13">
    <cfRule type="cellIs" dxfId="1063" priority="39" operator="lessThan">
      <formula>2.5</formula>
    </cfRule>
    <cfRule type="cellIs" dxfId="1062" priority="40" operator="greaterThan">
      <formula>4.5</formula>
    </cfRule>
  </conditionalFormatting>
  <conditionalFormatting sqref="T13">
    <cfRule type="cellIs" dxfId="1061" priority="37" operator="lessThan">
      <formula>2.5</formula>
    </cfRule>
    <cfRule type="cellIs" dxfId="1060" priority="38" operator="greaterThan">
      <formula>4.5</formula>
    </cfRule>
  </conditionalFormatting>
  <conditionalFormatting sqref="U13">
    <cfRule type="cellIs" dxfId="1059" priority="36" operator="greaterThan">
      <formula>1.5</formula>
    </cfRule>
  </conditionalFormatting>
  <conditionalFormatting sqref="L13:V13">
    <cfRule type="expression" dxfId="1058" priority="33">
      <formula>L13=""</formula>
    </cfRule>
  </conditionalFormatting>
  <conditionalFormatting sqref="S13">
    <cfRule type="cellIs" dxfId="1057" priority="34" operator="greaterThan">
      <formula>0.5</formula>
    </cfRule>
    <cfRule type="cellIs" dxfId="1056" priority="35" operator="lessThan">
      <formula>0.5</formula>
    </cfRule>
  </conditionalFormatting>
  <conditionalFormatting sqref="L10:M10">
    <cfRule type="cellIs" dxfId="1055" priority="31" operator="lessThan">
      <formula>0.5</formula>
    </cfRule>
    <cfRule type="cellIs" dxfId="1054" priority="32" operator="greaterThan">
      <formula>0.5</formula>
    </cfRule>
  </conditionalFormatting>
  <conditionalFormatting sqref="N10">
    <cfRule type="cellIs" dxfId="1053" priority="29" operator="lessThan">
      <formula>4.5</formula>
    </cfRule>
    <cfRule type="cellIs" dxfId="1052" priority="30" operator="greaterThan">
      <formula>5.5</formula>
    </cfRule>
  </conditionalFormatting>
  <conditionalFormatting sqref="O10">
    <cfRule type="cellIs" dxfId="1051" priority="27" operator="lessThan">
      <formula>1.5</formula>
    </cfRule>
    <cfRule type="cellIs" dxfId="1050" priority="28" operator="greaterThan">
      <formula>2.5</formula>
    </cfRule>
  </conditionalFormatting>
  <conditionalFormatting sqref="P10">
    <cfRule type="cellIs" dxfId="1049" priority="25" operator="lessThan">
      <formula>4.5</formula>
    </cfRule>
    <cfRule type="cellIs" dxfId="1048" priority="26" operator="greaterThan">
      <formula>7.5</formula>
    </cfRule>
  </conditionalFormatting>
  <conditionalFormatting sqref="R10:S10">
    <cfRule type="cellIs" dxfId="1047" priority="23" operator="lessThan">
      <formula>2.5</formula>
    </cfRule>
    <cfRule type="cellIs" dxfId="1046" priority="24" operator="greaterThan">
      <formula>4.5</formula>
    </cfRule>
  </conditionalFormatting>
  <conditionalFormatting sqref="T10">
    <cfRule type="cellIs" dxfId="1045" priority="21" operator="lessThan">
      <formula>2.5</formula>
    </cfRule>
    <cfRule type="cellIs" dxfId="1044" priority="22" operator="greaterThan">
      <formula>4.5</formula>
    </cfRule>
  </conditionalFormatting>
  <conditionalFormatting sqref="U10">
    <cfRule type="cellIs" dxfId="1043" priority="20" operator="greaterThan">
      <formula>1.5</formula>
    </cfRule>
  </conditionalFormatting>
  <conditionalFormatting sqref="L10:V10">
    <cfRule type="expression" dxfId="1042" priority="17">
      <formula>L10=""</formula>
    </cfRule>
  </conditionalFormatting>
  <conditionalFormatting sqref="S10">
    <cfRule type="cellIs" dxfId="1041" priority="18" operator="greaterThan">
      <formula>0.5</formula>
    </cfRule>
    <cfRule type="cellIs" dxfId="1040" priority="19" operator="lessThan">
      <formula>0.5</formula>
    </cfRule>
  </conditionalFormatting>
  <conditionalFormatting sqref="L11:M11">
    <cfRule type="cellIs" dxfId="1039" priority="15" operator="lessThan">
      <formula>0.5</formula>
    </cfRule>
    <cfRule type="cellIs" dxfId="1038" priority="16" operator="greaterThan">
      <formula>0.5</formula>
    </cfRule>
  </conditionalFormatting>
  <conditionalFormatting sqref="N11">
    <cfRule type="cellIs" dxfId="1037" priority="13" operator="lessThan">
      <formula>4.5</formula>
    </cfRule>
    <cfRule type="cellIs" dxfId="1036" priority="14" operator="greaterThan">
      <formula>5.5</formula>
    </cfRule>
  </conditionalFormatting>
  <conditionalFormatting sqref="O11">
    <cfRule type="cellIs" dxfId="1035" priority="11" operator="lessThan">
      <formula>1.5</formula>
    </cfRule>
    <cfRule type="cellIs" dxfId="1034" priority="12" operator="greaterThan">
      <formula>2.5</formula>
    </cfRule>
  </conditionalFormatting>
  <conditionalFormatting sqref="P11">
    <cfRule type="cellIs" dxfId="1033" priority="9" operator="lessThan">
      <formula>4.5</formula>
    </cfRule>
    <cfRule type="cellIs" dxfId="1032" priority="10" operator="greaterThan">
      <formula>7.5</formula>
    </cfRule>
  </conditionalFormatting>
  <conditionalFormatting sqref="R11:S11">
    <cfRule type="cellIs" dxfId="1031" priority="7" operator="lessThan">
      <formula>2.5</formula>
    </cfRule>
    <cfRule type="cellIs" dxfId="1030" priority="8" operator="greaterThan">
      <formula>4.5</formula>
    </cfRule>
  </conditionalFormatting>
  <conditionalFormatting sqref="T11">
    <cfRule type="cellIs" dxfId="1029" priority="5" operator="lessThan">
      <formula>2.5</formula>
    </cfRule>
    <cfRule type="cellIs" dxfId="1028" priority="6" operator="greaterThan">
      <formula>4.5</formula>
    </cfRule>
  </conditionalFormatting>
  <conditionalFormatting sqref="U11">
    <cfRule type="cellIs" dxfId="1027" priority="4" operator="greaterThan">
      <formula>1.5</formula>
    </cfRule>
  </conditionalFormatting>
  <conditionalFormatting sqref="L11:V11">
    <cfRule type="expression" dxfId="1026" priority="1">
      <formula>L11=""</formula>
    </cfRule>
  </conditionalFormatting>
  <conditionalFormatting sqref="S11">
    <cfRule type="cellIs" dxfId="1025" priority="2" operator="greaterThan">
      <formula>0.5</formula>
    </cfRule>
    <cfRule type="cellIs" dxfId="102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560</v>
      </c>
      <c r="B2" s="3" t="s">
        <v>128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561</v>
      </c>
      <c r="B3" s="3" t="s">
        <v>114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562</v>
      </c>
      <c r="B4" s="3" t="s">
        <v>106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563</v>
      </c>
      <c r="B5" s="3" t="s">
        <v>96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564</v>
      </c>
      <c r="B6" s="3" t="s">
        <v>51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565</v>
      </c>
      <c r="B7" s="3" t="s">
        <v>86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566</v>
      </c>
      <c r="B8" s="3" t="s">
        <v>163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567</v>
      </c>
      <c r="B9" s="3" t="s">
        <v>88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568</v>
      </c>
      <c r="B10" s="3" t="s">
        <v>94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569</v>
      </c>
      <c r="B11" s="3" t="s">
        <v>215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570</v>
      </c>
      <c r="B12" s="3" t="s">
        <v>130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571</v>
      </c>
      <c r="B13" s="3" t="s">
        <v>128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572</v>
      </c>
      <c r="B14" s="3" t="s">
        <v>114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573</v>
      </c>
      <c r="B15" s="3" t="s">
        <v>106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574</v>
      </c>
      <c r="B16" s="3" t="s">
        <v>96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575</v>
      </c>
      <c r="B17" s="3" t="s">
        <v>267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576</v>
      </c>
      <c r="B18" s="3" t="s">
        <v>86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577</v>
      </c>
      <c r="B19" s="3" t="s">
        <v>163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578</v>
      </c>
      <c r="B20" s="3" t="s">
        <v>88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579</v>
      </c>
      <c r="B21" s="3" t="s">
        <v>94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580</v>
      </c>
      <c r="B22" s="3" t="s">
        <v>215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581</v>
      </c>
      <c r="B23" s="3" t="s">
        <v>130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582</v>
      </c>
      <c r="B24" s="3" t="s">
        <v>128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583</v>
      </c>
      <c r="B25" s="3" t="s">
        <v>114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584</v>
      </c>
      <c r="B26" s="3" t="s">
        <v>106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585</v>
      </c>
      <c r="B27" s="3" t="s">
        <v>96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586</v>
      </c>
      <c r="B28" s="3" t="s">
        <v>267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587</v>
      </c>
      <c r="B29" s="3" t="s">
        <v>86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588</v>
      </c>
      <c r="B30" s="3" t="s">
        <v>163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589</v>
      </c>
      <c r="B31" s="3" t="s">
        <v>88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590</v>
      </c>
      <c r="B32" s="3" t="s">
        <v>94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591</v>
      </c>
      <c r="B33" s="3" t="s">
        <v>215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592</v>
      </c>
      <c r="B34" s="3" t="s">
        <v>130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593</v>
      </c>
      <c r="B35" s="3" t="s">
        <v>128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594</v>
      </c>
      <c r="B36" s="3" t="s">
        <v>114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595</v>
      </c>
      <c r="B37" s="3" t="s">
        <v>106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596</v>
      </c>
      <c r="B38" s="3" t="s">
        <v>96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597</v>
      </c>
      <c r="B39" s="3" t="s">
        <v>267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598</v>
      </c>
      <c r="B40" s="3" t="s">
        <v>86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599</v>
      </c>
      <c r="B41" s="3" t="s">
        <v>163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600</v>
      </c>
      <c r="B42" s="3" t="s">
        <v>88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601</v>
      </c>
      <c r="B43" s="3" t="s">
        <v>94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602</v>
      </c>
      <c r="B44" s="3" t="s">
        <v>215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603</v>
      </c>
      <c r="B45" s="3" t="s">
        <v>130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1041</v>
      </c>
      <c r="B46" s="3" t="s">
        <v>128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1123</v>
      </c>
      <c r="B47" s="3" t="s">
        <v>114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1124</v>
      </c>
      <c r="B48" s="3" t="s">
        <v>106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1121</v>
      </c>
      <c r="B49" s="3" t="s">
        <v>96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1122</v>
      </c>
      <c r="B50" s="3" t="s">
        <v>1151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1125</v>
      </c>
      <c r="B51" s="3" t="s">
        <v>86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1126</v>
      </c>
      <c r="B52" s="3" t="s">
        <v>163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1042</v>
      </c>
      <c r="B53" s="3" t="s">
        <v>88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1043</v>
      </c>
      <c r="B54" s="3" t="s">
        <v>94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1044</v>
      </c>
      <c r="B55" s="3" t="s">
        <v>215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1045</v>
      </c>
      <c r="B56" s="3" t="s">
        <v>130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N22" sqref="N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48</v>
      </c>
      <c r="B1" s="46" t="s">
        <v>897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1419</v>
      </c>
      <c r="C2" s="31" t="s">
        <v>1392</v>
      </c>
      <c r="D2" s="72">
        <v>89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15</v>
      </c>
      <c r="H4" s="65"/>
      <c r="I4" s="65"/>
      <c r="J4" s="66"/>
      <c r="K4" s="47">
        <f>ROUND($D$2/12,0)</f>
        <v>7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$L$30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876</v>
      </c>
      <c r="B10" s="23" t="s">
        <v>877</v>
      </c>
      <c r="C10" s="4" t="s">
        <v>898</v>
      </c>
      <c r="D10" s="4" t="s">
        <v>899</v>
      </c>
      <c r="E10" s="4" t="str">
        <f t="shared" ref="E10:E15" si="0">CONCATENATE(YEAR,":",MONTH,":",WEEK,":",DAY,":",$A10)</f>
        <v>2016:2:2:7:NORTH_JINHUA_E</v>
      </c>
      <c r="F10" s="4">
        <f>MATCH($E10,[1]REPORT_DATA_BY_COMP!$A:$A,0)</f>
        <v>422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1</v>
      </c>
      <c r="I10" s="11">
        <f>IFERROR(INDEX([1]REPORT_DATA_BY_COMP!$A:$AH,$F10,MATCH(I$8,[1]REPORT_DATA_BY_COMP!$A$1:$AH$1,0)), "")</f>
        <v>3</v>
      </c>
      <c r="J10" s="11">
        <f>IFERROR(INDEX([1]REPORT_DATA_BY_COMP!$A:$AH,$F10,MATCH(J$8,[1]REPORT_DATA_BY_COMP!$A$1:$AH$1,0)), "")</f>
        <v>5</v>
      </c>
      <c r="K10" s="11">
        <f>IFERROR(INDEX([1]REPORT_DATA_BY_COMP!$A:$AH,$F10,MATCH(K$8,[1]REPORT_DATA_BY_COMP!$A$1:$AH$1,0)), "")</f>
        <v>0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16</v>
      </c>
      <c r="O10" s="11">
        <f>IFERROR(INDEX([1]REPORT_DATA_BY_COMP!$A:$AH,$F10,MATCH(O$8,[1]REPORT_DATA_BY_COMP!$A$1:$AH$1,0)), "")</f>
        <v>1</v>
      </c>
      <c r="P10" s="11">
        <f>IFERROR(INDEX([1]REPORT_DATA_BY_COMP!$A:$AH,$F10,MATCH(P$8,[1]REPORT_DATA_BY_COMP!$A$1:$AH$1,0)), "")</f>
        <v>7</v>
      </c>
      <c r="Q10" s="11">
        <f>IFERROR(INDEX([1]REPORT_DATA_BY_COMP!$A:$AH,$F10,MATCH(Q$8,[1]REPORT_DATA_BY_COMP!$A$1:$AH$1,0)), "")</f>
        <v>20</v>
      </c>
      <c r="R10" s="11">
        <f>IFERROR(INDEX([1]REPORT_DATA_BY_COMP!$A:$AH,$F10,MATCH(R$8,[1]REPORT_DATA_BY_COMP!$A$1:$AH$1,0)), "")</f>
        <v>10</v>
      </c>
      <c r="S10" s="11">
        <f>IFERROR(INDEX([1]REPORT_DATA_BY_COMP!$A:$AH,$F10,MATCH(S$8,[1]REPORT_DATA_BY_COMP!$A$1:$AH$1,0)), "")</f>
        <v>0</v>
      </c>
      <c r="T10" s="11">
        <f>IFERROR(INDEX([1]REPORT_DATA_BY_COMP!$A:$AH,$F10,MATCH(T$8,[1]REPORT_DATA_BY_COMP!$A$1:$AH$1,0)), "")</f>
        <v>5</v>
      </c>
      <c r="U10" s="11">
        <f>IFERROR(INDEX([1]REPORT_DATA_BY_COMP!$A:$AH,$F10,MATCH(U$8,[1]REPORT_DATA_BY_COMP!$A$1:$AH$1,0)), "")</f>
        <v>0</v>
      </c>
      <c r="V10" s="11">
        <f>IFERROR(INDEX([1]REPORT_DATA_BY_COMP!$A:$AH,$F10,MATCH(V$8,[1]REPORT_DATA_BY_COMP!$A$1:$AH$1,0)), "")</f>
        <v>0</v>
      </c>
    </row>
    <row r="11" spans="1:22">
      <c r="A11" s="22" t="s">
        <v>878</v>
      </c>
      <c r="B11" s="23" t="s">
        <v>879</v>
      </c>
      <c r="C11" s="4" t="s">
        <v>900</v>
      </c>
      <c r="D11" s="4" t="s">
        <v>901</v>
      </c>
      <c r="E11" s="4" t="str">
        <f t="shared" si="0"/>
        <v>2016:2:2:7:WANDA_E</v>
      </c>
      <c r="F11" s="4">
        <f>MATCH($E11,[1]REPORT_DATA_BY_COMP!$A:$A,0)</f>
        <v>454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2</v>
      </c>
      <c r="J11" s="11">
        <f>IFERROR(INDEX([1]REPORT_DATA_BY_COMP!$A:$AH,$F11,MATCH(J$8,[1]REPORT_DATA_BY_COMP!$A$1:$AH$1,0)), "")</f>
        <v>3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8</v>
      </c>
      <c r="O11" s="11">
        <f>IFERROR(INDEX([1]REPORT_DATA_BY_COMP!$A:$AH,$F11,MATCH(O$8,[1]REPORT_DATA_BY_COMP!$A$1:$AH$1,0)), "")</f>
        <v>2</v>
      </c>
      <c r="P11" s="11">
        <f>IFERROR(INDEX([1]REPORT_DATA_BY_COMP!$A:$AH,$F11,MATCH(P$8,[1]REPORT_DATA_BY_COMP!$A$1:$AH$1,0)), "")</f>
        <v>7</v>
      </c>
      <c r="Q11" s="11">
        <f>IFERROR(INDEX([1]REPORT_DATA_BY_COMP!$A:$AH,$F11,MATCH(Q$8,[1]REPORT_DATA_BY_COMP!$A$1:$AH$1,0)), "")</f>
        <v>11</v>
      </c>
      <c r="R11" s="11">
        <f>IFERROR(INDEX([1]REPORT_DATA_BY_COMP!$A:$AH,$F11,MATCH(R$8,[1]REPORT_DATA_BY_COMP!$A$1:$AH$1,0)), "")</f>
        <v>6</v>
      </c>
      <c r="S11" s="11">
        <f>IFERROR(INDEX([1]REPORT_DATA_BY_COMP!$A:$AH,$F11,MATCH(S$8,[1]REPORT_DATA_BY_COMP!$A$1:$AH$1,0)), "")</f>
        <v>2</v>
      </c>
      <c r="T11" s="11">
        <f>IFERROR(INDEX([1]REPORT_DATA_BY_COMP!$A:$AH,$F11,MATCH(T$8,[1]REPORT_DATA_BY_COMP!$A$1:$AH$1,0)), "")</f>
        <v>5</v>
      </c>
      <c r="U11" s="11">
        <f>IFERROR(INDEX([1]REPORT_DATA_BY_COMP!$A:$AH,$F11,MATCH(U$8,[1]REPORT_DATA_BY_COMP!$A$1:$AH$1,0)), "")</f>
        <v>5</v>
      </c>
      <c r="V11" s="11">
        <f>IFERROR(INDEX([1]REPORT_DATA_BY_COMP!$A:$AH,$F11,MATCH(V$8,[1]REPORT_DATA_BY_COMP!$A$1:$AH$1,0)), "")</f>
        <v>0</v>
      </c>
    </row>
    <row r="12" spans="1:22">
      <c r="A12" s="22" t="s">
        <v>880</v>
      </c>
      <c r="B12" s="23" t="s">
        <v>881</v>
      </c>
      <c r="C12" s="4" t="s">
        <v>902</v>
      </c>
      <c r="D12" s="4" t="s">
        <v>903</v>
      </c>
      <c r="E12" s="4" t="str">
        <f t="shared" si="0"/>
        <v>2016:2:2:7:WANDA_A_S</v>
      </c>
      <c r="F12" s="4">
        <f>MATCH($E12,[1]REPORT_DATA_BY_COMP!$A:$A,0)</f>
        <v>452</v>
      </c>
      <c r="G12" s="11">
        <f>IFERROR(INDEX([1]REPORT_DATA_BY_COMP!$A:$AH,$F12,MATCH(G$8,[1]REPORT_DATA_BY_COMP!$A$1:$AH$1,0)), "")</f>
        <v>0</v>
      </c>
      <c r="H12" s="11">
        <f>IFERROR(INDEX([1]REPORT_DATA_BY_COMP!$A:$AH,$F12,MATCH(H$8,[1]REPORT_DATA_BY_COMP!$A$1:$AH$1,0)), "")</f>
        <v>0</v>
      </c>
      <c r="I12" s="11">
        <f>IFERROR(INDEX([1]REPORT_DATA_BY_COMP!$A:$AH,$F12,MATCH(I$8,[1]REPORT_DATA_BY_COMP!$A$1:$AH$1,0)), "")</f>
        <v>0</v>
      </c>
      <c r="J12" s="11">
        <f>IFERROR(INDEX([1]REPORT_DATA_BY_COMP!$A:$AH,$F12,MATCH(J$8,[1]REPORT_DATA_BY_COMP!$A$1:$AH$1,0)), "")</f>
        <v>4</v>
      </c>
      <c r="K12" s="11">
        <f>IFERROR(INDEX([1]REPORT_DATA_BY_COMP!$A:$AH,$F12,MATCH(K$8,[1]REPORT_DATA_BY_COMP!$A$1:$AH$1,0)), "")</f>
        <v>0</v>
      </c>
      <c r="L12" s="11">
        <f>IFERROR(INDEX([1]REPORT_DATA_BY_COMP!$A:$AH,$F12,MATCH(L$8,[1]REPORT_DATA_BY_COMP!$A$1:$AH$1,0)), "")</f>
        <v>0</v>
      </c>
      <c r="M12" s="11">
        <f>IFERROR(INDEX([1]REPORT_DATA_BY_COMP!$A:$AH,$F12,MATCH(M$8,[1]REPORT_DATA_BY_COMP!$A$1:$AH$1,0)), "")</f>
        <v>0</v>
      </c>
      <c r="N12" s="11">
        <f>IFERROR(INDEX([1]REPORT_DATA_BY_COMP!$A:$AH,$F12,MATCH(N$8,[1]REPORT_DATA_BY_COMP!$A$1:$AH$1,0)), "")</f>
        <v>5</v>
      </c>
      <c r="O12" s="11">
        <f>IFERROR(INDEX([1]REPORT_DATA_BY_COMP!$A:$AH,$F12,MATCH(O$8,[1]REPORT_DATA_BY_COMP!$A$1:$AH$1,0)), "")</f>
        <v>1</v>
      </c>
      <c r="P12" s="11">
        <f>IFERROR(INDEX([1]REPORT_DATA_BY_COMP!$A:$AH,$F12,MATCH(P$8,[1]REPORT_DATA_BY_COMP!$A$1:$AH$1,0)), "")</f>
        <v>6</v>
      </c>
      <c r="Q12" s="11">
        <f>IFERROR(INDEX([1]REPORT_DATA_BY_COMP!$A:$AH,$F12,MATCH(Q$8,[1]REPORT_DATA_BY_COMP!$A$1:$AH$1,0)), "")</f>
        <v>12</v>
      </c>
      <c r="R12" s="11">
        <f>IFERROR(INDEX([1]REPORT_DATA_BY_COMP!$A:$AH,$F12,MATCH(R$8,[1]REPORT_DATA_BY_COMP!$A$1:$AH$1,0)), "")</f>
        <v>3</v>
      </c>
      <c r="S12" s="11">
        <f>IFERROR(INDEX([1]REPORT_DATA_BY_COMP!$A:$AH,$F12,MATCH(S$8,[1]REPORT_DATA_BY_COMP!$A$1:$AH$1,0)), "")</f>
        <v>1</v>
      </c>
      <c r="T12" s="11">
        <f>IFERROR(INDEX([1]REPORT_DATA_BY_COMP!$A:$AH,$F12,MATCH(T$8,[1]REPORT_DATA_BY_COMP!$A$1:$AH$1,0)), "")</f>
        <v>1</v>
      </c>
      <c r="U12" s="11">
        <f>IFERROR(INDEX([1]REPORT_DATA_BY_COMP!$A:$AH,$F12,MATCH(U$8,[1]REPORT_DATA_BY_COMP!$A$1:$AH$1,0)), "")</f>
        <v>0</v>
      </c>
      <c r="V12" s="11">
        <f>IFERROR(INDEX([1]REPORT_DATA_BY_COMP!$A:$AH,$F12,MATCH(V$8,[1]REPORT_DATA_BY_COMP!$A$1:$AH$1,0)), "")</f>
        <v>0</v>
      </c>
    </row>
    <row r="13" spans="1:22">
      <c r="A13" s="22" t="s">
        <v>882</v>
      </c>
      <c r="B13" s="23" t="s">
        <v>883</v>
      </c>
      <c r="C13" s="4" t="s">
        <v>904</v>
      </c>
      <c r="D13" s="4" t="s">
        <v>905</v>
      </c>
      <c r="E13" s="4" t="str">
        <f t="shared" si="0"/>
        <v>2016:2:2:7:WANDA_B_S</v>
      </c>
      <c r="F13" s="4">
        <f>MATCH($E13,[1]REPORT_DATA_BY_COMP!$A:$A,0)</f>
        <v>453</v>
      </c>
      <c r="G13" s="11">
        <f>IFERROR(INDEX([1]REPORT_DATA_BY_COMP!$A:$AH,$F13,MATCH(G$8,[1]REPORT_DATA_BY_COMP!$A$1:$AH$1,0)), "")</f>
        <v>0</v>
      </c>
      <c r="H13" s="11">
        <f>IFERROR(INDEX([1]REPORT_DATA_BY_COMP!$A:$AH,$F13,MATCH(H$8,[1]REPORT_DATA_BY_COMP!$A$1:$AH$1,0)), "")</f>
        <v>0</v>
      </c>
      <c r="I13" s="11">
        <f>IFERROR(INDEX([1]REPORT_DATA_BY_COMP!$A:$AH,$F13,MATCH(I$8,[1]REPORT_DATA_BY_COMP!$A$1:$AH$1,0)), "")</f>
        <v>1</v>
      </c>
      <c r="J13" s="11">
        <f>IFERROR(INDEX([1]REPORT_DATA_BY_COMP!$A:$AH,$F13,MATCH(J$8,[1]REPORT_DATA_BY_COMP!$A$1:$AH$1,0)), "")</f>
        <v>0</v>
      </c>
      <c r="K13" s="11">
        <f>IFERROR(INDEX([1]REPORT_DATA_BY_COMP!$A:$AH,$F13,MATCH(K$8,[1]REPORT_DATA_BY_COMP!$A$1:$AH$1,0)), "")</f>
        <v>0</v>
      </c>
      <c r="L13" s="11">
        <f>IFERROR(INDEX([1]REPORT_DATA_BY_COMP!$A:$AH,$F13,MATCH(L$8,[1]REPORT_DATA_BY_COMP!$A$1:$AH$1,0)), "")</f>
        <v>0</v>
      </c>
      <c r="M13" s="11">
        <f>IFERROR(INDEX([1]REPORT_DATA_BY_COMP!$A:$AH,$F13,MATCH(M$8,[1]REPORT_DATA_BY_COMP!$A$1:$AH$1,0)), "")</f>
        <v>0</v>
      </c>
      <c r="N13" s="11">
        <f>IFERROR(INDEX([1]REPORT_DATA_BY_COMP!$A:$AH,$F13,MATCH(N$8,[1]REPORT_DATA_BY_COMP!$A$1:$AH$1,0)), "")</f>
        <v>1</v>
      </c>
      <c r="O13" s="11">
        <f>IFERROR(INDEX([1]REPORT_DATA_BY_COMP!$A:$AH,$F13,MATCH(O$8,[1]REPORT_DATA_BY_COMP!$A$1:$AH$1,0)), "")</f>
        <v>0</v>
      </c>
      <c r="P13" s="11">
        <f>IFERROR(INDEX([1]REPORT_DATA_BY_COMP!$A:$AH,$F13,MATCH(P$8,[1]REPORT_DATA_BY_COMP!$A$1:$AH$1,0)), "")</f>
        <v>6</v>
      </c>
      <c r="Q13" s="11">
        <f>IFERROR(INDEX([1]REPORT_DATA_BY_COMP!$A:$AH,$F13,MATCH(Q$8,[1]REPORT_DATA_BY_COMP!$A$1:$AH$1,0)), "")</f>
        <v>5</v>
      </c>
      <c r="R13" s="11">
        <f>IFERROR(INDEX([1]REPORT_DATA_BY_COMP!$A:$AH,$F13,MATCH(R$8,[1]REPORT_DATA_BY_COMP!$A$1:$AH$1,0)), "")</f>
        <v>2</v>
      </c>
      <c r="S13" s="11">
        <f>IFERROR(INDEX([1]REPORT_DATA_BY_COMP!$A:$AH,$F13,MATCH(S$8,[1]REPORT_DATA_BY_COMP!$A$1:$AH$1,0)), "")</f>
        <v>0</v>
      </c>
      <c r="T13" s="11">
        <f>IFERROR(INDEX([1]REPORT_DATA_BY_COMP!$A:$AH,$F13,MATCH(T$8,[1]REPORT_DATA_BY_COMP!$A$1:$AH$1,0)), "")</f>
        <v>0</v>
      </c>
      <c r="U13" s="11">
        <f>IFERROR(INDEX([1]REPORT_DATA_BY_COMP!$A:$AH,$F13,MATCH(U$8,[1]REPORT_DATA_BY_COMP!$A$1:$AH$1,0)), "")</f>
        <v>0</v>
      </c>
      <c r="V13" s="11">
        <f>IFERROR(INDEX([1]REPORT_DATA_BY_COMP!$A:$AH,$F13,MATCH(V$8,[1]REPORT_DATA_BY_COMP!$A$1:$AH$1,0)), "")</f>
        <v>0</v>
      </c>
    </row>
    <row r="14" spans="1:22">
      <c r="A14" s="22" t="s">
        <v>884</v>
      </c>
      <c r="B14" s="23" t="s">
        <v>885</v>
      </c>
      <c r="C14" s="4" t="s">
        <v>906</v>
      </c>
      <c r="D14" s="4" t="s">
        <v>907</v>
      </c>
      <c r="E14" s="4" t="str">
        <f t="shared" si="0"/>
        <v>2016:2:2:7:XINAN_S</v>
      </c>
      <c r="F14" s="4">
        <f>MATCH($E14,[1]REPORT_DATA_BY_COMP!$A:$A,0)</f>
        <v>457</v>
      </c>
      <c r="G14" s="11">
        <f>IFERROR(INDEX([1]REPORT_DATA_BY_COMP!$A:$AH,$F14,MATCH(G$8,[1]REPORT_DATA_BY_COMP!$A$1:$AH$1,0)), "")</f>
        <v>0</v>
      </c>
      <c r="H14" s="11">
        <f>IFERROR(INDEX([1]REPORT_DATA_BY_COMP!$A:$AH,$F14,MATCH(H$8,[1]REPORT_DATA_BY_COMP!$A$1:$AH$1,0)), "")</f>
        <v>0</v>
      </c>
      <c r="I14" s="11">
        <f>IFERROR(INDEX([1]REPORT_DATA_BY_COMP!$A:$AH,$F14,MATCH(I$8,[1]REPORT_DATA_BY_COMP!$A$1:$AH$1,0)), "")</f>
        <v>3</v>
      </c>
      <c r="J14" s="11">
        <f>IFERROR(INDEX([1]REPORT_DATA_BY_COMP!$A:$AH,$F14,MATCH(J$8,[1]REPORT_DATA_BY_COMP!$A$1:$AH$1,0)), "")</f>
        <v>1</v>
      </c>
      <c r="K14" s="11">
        <f>IFERROR(INDEX([1]REPORT_DATA_BY_COMP!$A:$AH,$F14,MATCH(K$8,[1]REPORT_DATA_BY_COMP!$A$1:$AH$1,0)), "")</f>
        <v>0</v>
      </c>
      <c r="L14" s="11">
        <f>IFERROR(INDEX([1]REPORT_DATA_BY_COMP!$A:$AH,$F14,MATCH(L$8,[1]REPORT_DATA_BY_COMP!$A$1:$AH$1,0)), "")</f>
        <v>0</v>
      </c>
      <c r="M14" s="11">
        <f>IFERROR(INDEX([1]REPORT_DATA_BY_COMP!$A:$AH,$F14,MATCH(M$8,[1]REPORT_DATA_BY_COMP!$A$1:$AH$1,0)), "")</f>
        <v>0</v>
      </c>
      <c r="N14" s="11">
        <f>IFERROR(INDEX([1]REPORT_DATA_BY_COMP!$A:$AH,$F14,MATCH(N$8,[1]REPORT_DATA_BY_COMP!$A$1:$AH$1,0)), "")</f>
        <v>9</v>
      </c>
      <c r="O14" s="11">
        <f>IFERROR(INDEX([1]REPORT_DATA_BY_COMP!$A:$AH,$F14,MATCH(O$8,[1]REPORT_DATA_BY_COMP!$A$1:$AH$1,0)), "")</f>
        <v>3</v>
      </c>
      <c r="P14" s="11">
        <f>IFERROR(INDEX([1]REPORT_DATA_BY_COMP!$A:$AH,$F14,MATCH(P$8,[1]REPORT_DATA_BY_COMP!$A$1:$AH$1,0)), "")</f>
        <v>7</v>
      </c>
      <c r="Q14" s="11">
        <f>IFERROR(INDEX([1]REPORT_DATA_BY_COMP!$A:$AH,$F14,MATCH(Q$8,[1]REPORT_DATA_BY_COMP!$A$1:$AH$1,0)), "")</f>
        <v>10</v>
      </c>
      <c r="R14" s="11">
        <f>IFERROR(INDEX([1]REPORT_DATA_BY_COMP!$A:$AH,$F14,MATCH(R$8,[1]REPORT_DATA_BY_COMP!$A$1:$AH$1,0)), "")</f>
        <v>8</v>
      </c>
      <c r="S14" s="11">
        <f>IFERROR(INDEX([1]REPORT_DATA_BY_COMP!$A:$AH,$F14,MATCH(S$8,[1]REPORT_DATA_BY_COMP!$A$1:$AH$1,0)), "")</f>
        <v>0</v>
      </c>
      <c r="T14" s="11">
        <f>IFERROR(INDEX([1]REPORT_DATA_BY_COMP!$A:$AH,$F14,MATCH(T$8,[1]REPORT_DATA_BY_COMP!$A$1:$AH$1,0)), "")</f>
        <v>6</v>
      </c>
      <c r="U14" s="11">
        <f>IFERROR(INDEX([1]REPORT_DATA_BY_COMP!$A:$AH,$F14,MATCH(U$8,[1]REPORT_DATA_BY_COMP!$A$1:$AH$1,0)), "")</f>
        <v>0</v>
      </c>
      <c r="V14" s="11">
        <f>IFERROR(INDEX([1]REPORT_DATA_BY_COMP!$A:$AH,$F14,MATCH(V$8,[1]REPORT_DATA_BY_COMP!$A$1:$AH$1,0)), "")</f>
        <v>0</v>
      </c>
    </row>
    <row r="15" spans="1:22">
      <c r="A15" s="22" t="s">
        <v>886</v>
      </c>
      <c r="B15" s="23" t="s">
        <v>887</v>
      </c>
      <c r="C15" s="4" t="s">
        <v>908</v>
      </c>
      <c r="D15" s="4" t="s">
        <v>909</v>
      </c>
      <c r="E15" s="4" t="str">
        <f t="shared" si="0"/>
        <v>2016:2:2:7:TOUR_S</v>
      </c>
      <c r="F15" s="4">
        <f>MATCH($E15,[1]REPORT_DATA_BY_COMP!$A:$A,0)</f>
        <v>448</v>
      </c>
      <c r="G15" s="11">
        <f>IFERROR(INDEX([1]REPORT_DATA_BY_COMP!$A:$AH,$F15,MATCH(G$8,[1]REPORT_DATA_BY_COMP!$A$1:$AH$1,0)), "")</f>
        <v>0</v>
      </c>
      <c r="H15" s="11">
        <f>IFERROR(INDEX([1]REPORT_DATA_BY_COMP!$A:$AH,$F15,MATCH(H$8,[1]REPORT_DATA_BY_COMP!$A$1:$AH$1,0)), "")</f>
        <v>0</v>
      </c>
      <c r="I15" s="11">
        <f>IFERROR(INDEX([1]REPORT_DATA_BY_COMP!$A:$AH,$F15,MATCH(I$8,[1]REPORT_DATA_BY_COMP!$A$1:$AH$1,0)), "")</f>
        <v>3</v>
      </c>
      <c r="J15" s="11">
        <f>IFERROR(INDEX([1]REPORT_DATA_BY_COMP!$A:$AH,$F15,MATCH(J$8,[1]REPORT_DATA_BY_COMP!$A$1:$AH$1,0)), "")</f>
        <v>0</v>
      </c>
      <c r="K15" s="11">
        <f>IFERROR(INDEX([1]REPORT_DATA_BY_COMP!$A:$AH,$F15,MATCH(K$8,[1]REPORT_DATA_BY_COMP!$A$1:$AH$1,0)), "")</f>
        <v>1</v>
      </c>
      <c r="L15" s="11">
        <f>IFERROR(INDEX([1]REPORT_DATA_BY_COMP!$A:$AH,$F15,MATCH(L$8,[1]REPORT_DATA_BY_COMP!$A$1:$AH$1,0)), "")</f>
        <v>0</v>
      </c>
      <c r="M15" s="11">
        <f>IFERROR(INDEX([1]REPORT_DATA_BY_COMP!$A:$AH,$F15,MATCH(M$8,[1]REPORT_DATA_BY_COMP!$A$1:$AH$1,0)), "")</f>
        <v>0</v>
      </c>
      <c r="N15" s="11">
        <f>IFERROR(INDEX([1]REPORT_DATA_BY_COMP!$A:$AH,$F15,MATCH(N$8,[1]REPORT_DATA_BY_COMP!$A$1:$AH$1,0)), "")</f>
        <v>3</v>
      </c>
      <c r="O15" s="11">
        <f>IFERROR(INDEX([1]REPORT_DATA_BY_COMP!$A:$AH,$F15,MATCH(O$8,[1]REPORT_DATA_BY_COMP!$A$1:$AH$1,0)), "")</f>
        <v>3</v>
      </c>
      <c r="P15" s="11">
        <f>IFERROR(INDEX([1]REPORT_DATA_BY_COMP!$A:$AH,$F15,MATCH(P$8,[1]REPORT_DATA_BY_COMP!$A$1:$AH$1,0)), "")</f>
        <v>11</v>
      </c>
      <c r="Q15" s="11">
        <f>IFERROR(INDEX([1]REPORT_DATA_BY_COMP!$A:$AH,$F15,MATCH(Q$8,[1]REPORT_DATA_BY_COMP!$A$1:$AH$1,0)), "")</f>
        <v>18</v>
      </c>
      <c r="R15" s="11">
        <f>IFERROR(INDEX([1]REPORT_DATA_BY_COMP!$A:$AH,$F15,MATCH(R$8,[1]REPORT_DATA_BY_COMP!$A$1:$AH$1,0)), "")</f>
        <v>8</v>
      </c>
      <c r="S15" s="11">
        <f>IFERROR(INDEX([1]REPORT_DATA_BY_COMP!$A:$AH,$F15,MATCH(S$8,[1]REPORT_DATA_BY_COMP!$A$1:$AH$1,0)), "")</f>
        <v>1</v>
      </c>
      <c r="T15" s="11">
        <f>IFERROR(INDEX([1]REPORT_DATA_BY_COMP!$A:$AH,$F15,MATCH(T$8,[1]REPORT_DATA_BY_COMP!$A$1:$AH$1,0)), "")</f>
        <v>2</v>
      </c>
      <c r="U15" s="11">
        <f>IFERROR(INDEX([1]REPORT_DATA_BY_COMP!$A:$AH,$F15,MATCH(U$8,[1]REPORT_DATA_BY_COMP!$A$1:$AH$1,0)), "")</f>
        <v>0</v>
      </c>
      <c r="V15" s="11">
        <f>IFERROR(INDEX([1]REPORT_DATA_BY_COMP!$A:$AH,$F15,MATCH(V$8,[1]REPORT_DATA_BY_COMP!$A$1:$AH$1,0)), "")</f>
        <v>0</v>
      </c>
    </row>
    <row r="16" spans="1:22">
      <c r="B16" s="9" t="s">
        <v>1409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1441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2" t="s">
        <v>888</v>
      </c>
      <c r="B18" s="23" t="s">
        <v>889</v>
      </c>
      <c r="C18" s="4" t="s">
        <v>910</v>
      </c>
      <c r="D18" s="4" t="s">
        <v>911</v>
      </c>
      <c r="E18" s="4" t="str">
        <f>CONCATENATE(YEAR,":",MONTH,":",WEEK,":",DAY,":",$A18)</f>
        <v>2016:2:2:7:SANCHONG_E</v>
      </c>
      <c r="F18" s="4">
        <f>MATCH($E18,[1]REPORT_DATA_BY_COMP!$A:$A,0)</f>
        <v>424</v>
      </c>
      <c r="G18" s="11">
        <f>IFERROR(INDEX([1]REPORT_DATA_BY_COMP!$A:$AH,$F18,MATCH(G$8,[1]REPORT_DATA_BY_COMP!$A$1:$AH$1,0)), "")</f>
        <v>0</v>
      </c>
      <c r="H18" s="11">
        <f>IFERROR(INDEX([1]REPORT_DATA_BY_COMP!$A:$AH,$F18,MATCH(H$8,[1]REPORT_DATA_BY_COMP!$A$1:$AH$1,0)), "")</f>
        <v>1</v>
      </c>
      <c r="I18" s="11">
        <f>IFERROR(INDEX([1]REPORT_DATA_BY_COMP!$A:$AH,$F18,MATCH(I$8,[1]REPORT_DATA_BY_COMP!$A$1:$AH$1,0)), "")</f>
        <v>2</v>
      </c>
      <c r="J18" s="11">
        <f>IFERROR(INDEX([1]REPORT_DATA_BY_COMP!$A:$AH,$F18,MATCH(J$8,[1]REPORT_DATA_BY_COMP!$A$1:$AH$1,0)), "")</f>
        <v>1</v>
      </c>
      <c r="K18" s="11">
        <f>IFERROR(INDEX([1]REPORT_DATA_BY_COMP!$A:$AH,$F18,MATCH(K$8,[1]REPORT_DATA_BY_COMP!$A$1:$AH$1,0)), "")</f>
        <v>0</v>
      </c>
      <c r="L18" s="11">
        <f>IFERROR(INDEX([1]REPORT_DATA_BY_COMP!$A:$AH,$F18,MATCH(L$8,[1]REPORT_DATA_BY_COMP!$A$1:$AH$1,0)), "")</f>
        <v>0</v>
      </c>
      <c r="M18" s="11">
        <f>IFERROR(INDEX([1]REPORT_DATA_BY_COMP!$A:$AH,$F18,MATCH(M$8,[1]REPORT_DATA_BY_COMP!$A$1:$AH$1,0)), "")</f>
        <v>0</v>
      </c>
      <c r="N18" s="11">
        <f>IFERROR(INDEX([1]REPORT_DATA_BY_COMP!$A:$AH,$F18,MATCH(N$8,[1]REPORT_DATA_BY_COMP!$A$1:$AH$1,0)), "")</f>
        <v>4</v>
      </c>
      <c r="O18" s="11">
        <f>IFERROR(INDEX([1]REPORT_DATA_BY_COMP!$A:$AH,$F18,MATCH(O$8,[1]REPORT_DATA_BY_COMP!$A$1:$AH$1,0)), "")</f>
        <v>4</v>
      </c>
      <c r="P18" s="11">
        <f>IFERROR(INDEX([1]REPORT_DATA_BY_COMP!$A:$AH,$F18,MATCH(P$8,[1]REPORT_DATA_BY_COMP!$A$1:$AH$1,0)), "")</f>
        <v>11</v>
      </c>
      <c r="Q18" s="11">
        <f>IFERROR(INDEX([1]REPORT_DATA_BY_COMP!$A:$AH,$F18,MATCH(Q$8,[1]REPORT_DATA_BY_COMP!$A$1:$AH$1,0)), "")</f>
        <v>5</v>
      </c>
      <c r="R18" s="11">
        <f>IFERROR(INDEX([1]REPORT_DATA_BY_COMP!$A:$AH,$F18,MATCH(R$8,[1]REPORT_DATA_BY_COMP!$A$1:$AH$1,0)), "")</f>
        <v>4</v>
      </c>
      <c r="S18" s="11">
        <f>IFERROR(INDEX([1]REPORT_DATA_BY_COMP!$A:$AH,$F18,MATCH(S$8,[1]REPORT_DATA_BY_COMP!$A$1:$AH$1,0)), "")</f>
        <v>0</v>
      </c>
      <c r="T18" s="11">
        <f>IFERROR(INDEX([1]REPORT_DATA_BY_COMP!$A:$AH,$F18,MATCH(T$8,[1]REPORT_DATA_BY_COMP!$A$1:$AH$1,0)), "")</f>
        <v>4</v>
      </c>
      <c r="U18" s="11">
        <f>IFERROR(INDEX([1]REPORT_DATA_BY_COMP!$A:$AH,$F18,MATCH(U$8,[1]REPORT_DATA_BY_COMP!$A$1:$AH$1,0)), "")</f>
        <v>0</v>
      </c>
      <c r="V18" s="11">
        <f>IFERROR(INDEX([1]REPORT_DATA_BY_COMP!$A:$AH,$F18,MATCH(V$8,[1]REPORT_DATA_BY_COMP!$A$1:$AH$1,0)), "")</f>
        <v>0</v>
      </c>
    </row>
    <row r="19" spans="1:22">
      <c r="A19" s="22" t="s">
        <v>890</v>
      </c>
      <c r="B19" s="23" t="s">
        <v>891</v>
      </c>
      <c r="C19" s="4" t="s">
        <v>912</v>
      </c>
      <c r="D19" s="4" t="s">
        <v>913</v>
      </c>
      <c r="E19" s="4" t="str">
        <f>CONCATENATE(YEAR,":",MONTH,":",WEEK,":",DAY,":",$A19)</f>
        <v>2016:2:2:7:LUZHOU_A_E</v>
      </c>
      <c r="F19" s="4">
        <f>MATCH($E19,[1]REPORT_DATA_BY_COMP!$A:$A,0)</f>
        <v>414</v>
      </c>
      <c r="G19" s="11">
        <f>IFERROR(INDEX([1]REPORT_DATA_BY_COMP!$A:$AH,$F19,MATCH(G$8,[1]REPORT_DATA_BY_COMP!$A$1:$AH$1,0)), "")</f>
        <v>0</v>
      </c>
      <c r="H19" s="11">
        <f>IFERROR(INDEX([1]REPORT_DATA_BY_COMP!$A:$AH,$F19,MATCH(H$8,[1]REPORT_DATA_BY_COMP!$A$1:$AH$1,0)), "")</f>
        <v>0</v>
      </c>
      <c r="I19" s="11">
        <f>IFERROR(INDEX([1]REPORT_DATA_BY_COMP!$A:$AH,$F19,MATCH(I$8,[1]REPORT_DATA_BY_COMP!$A$1:$AH$1,0)), "")</f>
        <v>1</v>
      </c>
      <c r="J19" s="11">
        <f>IFERROR(INDEX([1]REPORT_DATA_BY_COMP!$A:$AH,$F19,MATCH(J$8,[1]REPORT_DATA_BY_COMP!$A$1:$AH$1,0)), "")</f>
        <v>3</v>
      </c>
      <c r="K19" s="11">
        <f>IFERROR(INDEX([1]REPORT_DATA_BY_COMP!$A:$AH,$F19,MATCH(K$8,[1]REPORT_DATA_BY_COMP!$A$1:$AH$1,0)), "")</f>
        <v>0</v>
      </c>
      <c r="L19" s="11">
        <f>IFERROR(INDEX([1]REPORT_DATA_BY_COMP!$A:$AH,$F19,MATCH(L$8,[1]REPORT_DATA_BY_COMP!$A$1:$AH$1,0)), "")</f>
        <v>0</v>
      </c>
      <c r="M19" s="11">
        <f>IFERROR(INDEX([1]REPORT_DATA_BY_COMP!$A:$AH,$F19,MATCH(M$8,[1]REPORT_DATA_BY_COMP!$A$1:$AH$1,0)), "")</f>
        <v>0</v>
      </c>
      <c r="N19" s="11">
        <f>IFERROR(INDEX([1]REPORT_DATA_BY_COMP!$A:$AH,$F19,MATCH(N$8,[1]REPORT_DATA_BY_COMP!$A$1:$AH$1,0)), "")</f>
        <v>4</v>
      </c>
      <c r="O19" s="11">
        <f>IFERROR(INDEX([1]REPORT_DATA_BY_COMP!$A:$AH,$F19,MATCH(O$8,[1]REPORT_DATA_BY_COMP!$A$1:$AH$1,0)), "")</f>
        <v>1</v>
      </c>
      <c r="P19" s="11">
        <f>IFERROR(INDEX([1]REPORT_DATA_BY_COMP!$A:$AH,$F19,MATCH(P$8,[1]REPORT_DATA_BY_COMP!$A$1:$AH$1,0)), "")</f>
        <v>4</v>
      </c>
      <c r="Q19" s="11">
        <f>IFERROR(INDEX([1]REPORT_DATA_BY_COMP!$A:$AH,$F19,MATCH(Q$8,[1]REPORT_DATA_BY_COMP!$A$1:$AH$1,0)), "")</f>
        <v>10</v>
      </c>
      <c r="R19" s="11">
        <f>IFERROR(INDEX([1]REPORT_DATA_BY_COMP!$A:$AH,$F19,MATCH(R$8,[1]REPORT_DATA_BY_COMP!$A$1:$AH$1,0)), "")</f>
        <v>4</v>
      </c>
      <c r="S19" s="11">
        <f>IFERROR(INDEX([1]REPORT_DATA_BY_COMP!$A:$AH,$F19,MATCH(S$8,[1]REPORT_DATA_BY_COMP!$A$1:$AH$1,0)), "")</f>
        <v>1</v>
      </c>
      <c r="T19" s="11">
        <f>IFERROR(INDEX([1]REPORT_DATA_BY_COMP!$A:$AH,$F19,MATCH(T$8,[1]REPORT_DATA_BY_COMP!$A$1:$AH$1,0)), "")</f>
        <v>1</v>
      </c>
      <c r="U19" s="11">
        <f>IFERROR(INDEX([1]REPORT_DATA_BY_COMP!$A:$AH,$F19,MATCH(U$8,[1]REPORT_DATA_BY_COMP!$A$1:$AH$1,0)), "")</f>
        <v>1</v>
      </c>
      <c r="V19" s="11">
        <f>IFERROR(INDEX([1]REPORT_DATA_BY_COMP!$A:$AH,$F19,MATCH(V$8,[1]REPORT_DATA_BY_COMP!$A$1:$AH$1,0)), "")</f>
        <v>1</v>
      </c>
    </row>
    <row r="20" spans="1:22">
      <c r="A20" s="22" t="s">
        <v>892</v>
      </c>
      <c r="B20" s="23" t="s">
        <v>893</v>
      </c>
      <c r="C20" s="4" t="s">
        <v>914</v>
      </c>
      <c r="D20" s="4" t="s">
        <v>915</v>
      </c>
      <c r="E20" s="4" t="str">
        <f>CONCATENATE(YEAR,":",MONTH,":",WEEK,":",DAY,":",$A20)</f>
        <v>2016:2:2:7:LUZHOU_B_E</v>
      </c>
      <c r="F20" s="4">
        <f>MATCH($E20,[1]REPORT_DATA_BY_COMP!$A:$A,0)</f>
        <v>415</v>
      </c>
      <c r="G20" s="11">
        <f>IFERROR(INDEX([1]REPORT_DATA_BY_COMP!$A:$AH,$F20,MATCH(G$8,[1]REPORT_DATA_BY_COMP!$A$1:$AH$1,0)), "")</f>
        <v>0</v>
      </c>
      <c r="H20" s="11">
        <f>IFERROR(INDEX([1]REPORT_DATA_BY_COMP!$A:$AH,$F20,MATCH(H$8,[1]REPORT_DATA_BY_COMP!$A$1:$AH$1,0)), "")</f>
        <v>0</v>
      </c>
      <c r="I20" s="11">
        <f>IFERROR(INDEX([1]REPORT_DATA_BY_COMP!$A:$AH,$F20,MATCH(I$8,[1]REPORT_DATA_BY_COMP!$A$1:$AH$1,0)), "")</f>
        <v>1</v>
      </c>
      <c r="J20" s="11">
        <f>IFERROR(INDEX([1]REPORT_DATA_BY_COMP!$A:$AH,$F20,MATCH(J$8,[1]REPORT_DATA_BY_COMP!$A$1:$AH$1,0)), "")</f>
        <v>3</v>
      </c>
      <c r="K20" s="11">
        <f>IFERROR(INDEX([1]REPORT_DATA_BY_COMP!$A:$AH,$F20,MATCH(K$8,[1]REPORT_DATA_BY_COMP!$A$1:$AH$1,0)), "")</f>
        <v>0</v>
      </c>
      <c r="L20" s="11">
        <f>IFERROR(INDEX([1]REPORT_DATA_BY_COMP!$A:$AH,$F20,MATCH(L$8,[1]REPORT_DATA_BY_COMP!$A$1:$AH$1,0)), "")</f>
        <v>0</v>
      </c>
      <c r="M20" s="11">
        <f>IFERROR(INDEX([1]REPORT_DATA_BY_COMP!$A:$AH,$F20,MATCH(M$8,[1]REPORT_DATA_BY_COMP!$A$1:$AH$1,0)), "")</f>
        <v>0</v>
      </c>
      <c r="N20" s="11">
        <f>IFERROR(INDEX([1]REPORT_DATA_BY_COMP!$A:$AH,$F20,MATCH(N$8,[1]REPORT_DATA_BY_COMP!$A$1:$AH$1,0)), "")</f>
        <v>7</v>
      </c>
      <c r="O20" s="11">
        <f>IFERROR(INDEX([1]REPORT_DATA_BY_COMP!$A:$AH,$F20,MATCH(O$8,[1]REPORT_DATA_BY_COMP!$A$1:$AH$1,0)), "")</f>
        <v>0</v>
      </c>
      <c r="P20" s="11">
        <f>IFERROR(INDEX([1]REPORT_DATA_BY_COMP!$A:$AH,$F20,MATCH(P$8,[1]REPORT_DATA_BY_COMP!$A$1:$AH$1,0)), "")</f>
        <v>2</v>
      </c>
      <c r="Q20" s="11">
        <f>IFERROR(INDEX([1]REPORT_DATA_BY_COMP!$A:$AH,$F20,MATCH(Q$8,[1]REPORT_DATA_BY_COMP!$A$1:$AH$1,0)), "")</f>
        <v>16</v>
      </c>
      <c r="R20" s="11">
        <f>IFERROR(INDEX([1]REPORT_DATA_BY_COMP!$A:$AH,$F20,MATCH(R$8,[1]REPORT_DATA_BY_COMP!$A$1:$AH$1,0)), "")</f>
        <v>7</v>
      </c>
      <c r="S20" s="11">
        <f>IFERROR(INDEX([1]REPORT_DATA_BY_COMP!$A:$AH,$F20,MATCH(S$8,[1]REPORT_DATA_BY_COMP!$A$1:$AH$1,0)), "")</f>
        <v>0</v>
      </c>
      <c r="T20" s="11">
        <f>IFERROR(INDEX([1]REPORT_DATA_BY_COMP!$A:$AH,$F20,MATCH(T$8,[1]REPORT_DATA_BY_COMP!$A$1:$AH$1,0)), "")</f>
        <v>1</v>
      </c>
      <c r="U20" s="11">
        <f>IFERROR(INDEX([1]REPORT_DATA_BY_COMP!$A:$AH,$F20,MATCH(U$8,[1]REPORT_DATA_BY_COMP!$A$1:$AH$1,0)), "")</f>
        <v>1</v>
      </c>
      <c r="V20" s="11">
        <f>IFERROR(INDEX([1]REPORT_DATA_BY_COMP!$A:$AH,$F20,MATCH(V$8,[1]REPORT_DATA_BY_COMP!$A$1:$AH$1,0)), "")</f>
        <v>0</v>
      </c>
    </row>
    <row r="21" spans="1:22">
      <c r="A21" s="22" t="s">
        <v>894</v>
      </c>
      <c r="B21" s="23" t="s">
        <v>895</v>
      </c>
      <c r="C21" s="4" t="s">
        <v>916</v>
      </c>
      <c r="D21" s="4" t="s">
        <v>917</v>
      </c>
      <c r="E21" s="4" t="str">
        <f>CONCATENATE(YEAR,":",MONTH,":",WEEK,":",DAY,":",$A21)</f>
        <v>2016:2:2:7:SANCHONG_S</v>
      </c>
      <c r="F21" s="4">
        <f>MATCH($E21,[1]REPORT_DATA_BY_COMP!$A:$A,0)</f>
        <v>425</v>
      </c>
      <c r="G21" s="11">
        <f>IFERROR(INDEX([1]REPORT_DATA_BY_COMP!$A:$AH,$F21,MATCH(G$8,[1]REPORT_DATA_BY_COMP!$A$1:$AH$1,0)), "")</f>
        <v>0</v>
      </c>
      <c r="H21" s="11">
        <f>IFERROR(INDEX([1]REPORT_DATA_BY_COMP!$A:$AH,$F21,MATCH(H$8,[1]REPORT_DATA_BY_COMP!$A$1:$AH$1,0)), "")</f>
        <v>0</v>
      </c>
      <c r="I21" s="11">
        <f>IFERROR(INDEX([1]REPORT_DATA_BY_COMP!$A:$AH,$F21,MATCH(I$8,[1]REPORT_DATA_BY_COMP!$A$1:$AH$1,0)), "")</f>
        <v>0</v>
      </c>
      <c r="J21" s="11">
        <f>IFERROR(INDEX([1]REPORT_DATA_BY_COMP!$A:$AH,$F21,MATCH(J$8,[1]REPORT_DATA_BY_COMP!$A$1:$AH$1,0)), "")</f>
        <v>0</v>
      </c>
      <c r="K21" s="11">
        <f>IFERROR(INDEX([1]REPORT_DATA_BY_COMP!$A:$AH,$F21,MATCH(K$8,[1]REPORT_DATA_BY_COMP!$A$1:$AH$1,0)), "")</f>
        <v>0</v>
      </c>
      <c r="L21" s="11">
        <f>IFERROR(INDEX([1]REPORT_DATA_BY_COMP!$A:$AH,$F21,MATCH(L$8,[1]REPORT_DATA_BY_COMP!$A$1:$AH$1,0)), "")</f>
        <v>0</v>
      </c>
      <c r="M21" s="11">
        <f>IFERROR(INDEX([1]REPORT_DATA_BY_COMP!$A:$AH,$F21,MATCH(M$8,[1]REPORT_DATA_BY_COMP!$A$1:$AH$1,0)), "")</f>
        <v>0</v>
      </c>
      <c r="N21" s="11">
        <f>IFERROR(INDEX([1]REPORT_DATA_BY_COMP!$A:$AH,$F21,MATCH(N$8,[1]REPORT_DATA_BY_COMP!$A$1:$AH$1,0)), "")</f>
        <v>4</v>
      </c>
      <c r="O21" s="11">
        <f>IFERROR(INDEX([1]REPORT_DATA_BY_COMP!$A:$AH,$F21,MATCH(O$8,[1]REPORT_DATA_BY_COMP!$A$1:$AH$1,0)), "")</f>
        <v>1</v>
      </c>
      <c r="P21" s="11">
        <f>IFERROR(INDEX([1]REPORT_DATA_BY_COMP!$A:$AH,$F21,MATCH(P$8,[1]REPORT_DATA_BY_COMP!$A$1:$AH$1,0)), "")</f>
        <v>9</v>
      </c>
      <c r="Q21" s="11">
        <f>IFERROR(INDEX([1]REPORT_DATA_BY_COMP!$A:$AH,$F21,MATCH(Q$8,[1]REPORT_DATA_BY_COMP!$A$1:$AH$1,0)), "")</f>
        <v>5</v>
      </c>
      <c r="R21" s="11">
        <f>IFERROR(INDEX([1]REPORT_DATA_BY_COMP!$A:$AH,$F21,MATCH(R$8,[1]REPORT_DATA_BY_COMP!$A$1:$AH$1,0)), "")</f>
        <v>4</v>
      </c>
      <c r="S21" s="11">
        <f>IFERROR(INDEX([1]REPORT_DATA_BY_COMP!$A:$AH,$F21,MATCH(S$8,[1]REPORT_DATA_BY_COMP!$A$1:$AH$1,0)), "")</f>
        <v>0</v>
      </c>
      <c r="T21" s="11">
        <f>IFERROR(INDEX([1]REPORT_DATA_BY_COMP!$A:$AH,$F21,MATCH(T$8,[1]REPORT_DATA_BY_COMP!$A$1:$AH$1,0)), "")</f>
        <v>6</v>
      </c>
      <c r="U21" s="11">
        <f>IFERROR(INDEX([1]REPORT_DATA_BY_COMP!$A:$AH,$F21,MATCH(U$8,[1]REPORT_DATA_BY_COMP!$A$1:$AH$1,0)), "")</f>
        <v>0</v>
      </c>
      <c r="V21" s="11">
        <f>IFERROR(INDEX([1]REPORT_DATA_BY_COMP!$A:$AH,$F21,MATCH(V$8,[1]REPORT_DATA_BY_COMP!$A$1:$AH$1,0)), "")</f>
        <v>0</v>
      </c>
    </row>
    <row r="22" spans="1:22">
      <c r="B22" s="9" t="s">
        <v>1409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55"/>
      <c r="B23" s="3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2"/>
    </row>
    <row r="24" spans="1:22">
      <c r="B24" s="13" t="s">
        <v>1407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4" t="s">
        <v>1381</v>
      </c>
      <c r="C25" s="14"/>
      <c r="D25" s="14"/>
      <c r="E25" s="14" t="str">
        <f>CONCATENATE(YEAR,":",MONTH,":1:",WEEKLY_REPORT_DAY,":", $A$1)</f>
        <v>2016:2:1:7:CENTRAL</v>
      </c>
      <c r="F25" s="14">
        <f>MATCH($E25,[1]REPORT_DATA_BY_ZONE!$A:$A, 0)</f>
        <v>35</v>
      </c>
      <c r="G25" s="11">
        <f>IFERROR(INDEX([1]REPORT_DATA_BY_ZONE!$A:$AH,$F25,MATCH(G$8,[1]REPORT_DATA_BY_ZONE!$A$1:$AH$1,0)), "")</f>
        <v>0</v>
      </c>
      <c r="H25" s="11">
        <f>IFERROR(INDEX([1]REPORT_DATA_BY_ZONE!$A:$AH,$F25,MATCH(H$8,[1]REPORT_DATA_BY_ZONE!$A$1:$AH$1,0)), "")</f>
        <v>1</v>
      </c>
      <c r="I25" s="11">
        <f>IFERROR(INDEX([1]REPORT_DATA_BY_ZONE!$A:$AH,$F25,MATCH(I$8,[1]REPORT_DATA_BY_ZONE!$A$1:$AH$1,0)), "")</f>
        <v>13</v>
      </c>
      <c r="J25" s="11">
        <f>IFERROR(INDEX([1]REPORT_DATA_BY_ZONE!$A:$AH,$F25,MATCH(J$8,[1]REPORT_DATA_BY_ZONE!$A$1:$AH$1,0)), "")</f>
        <v>25</v>
      </c>
      <c r="K25" s="11">
        <f>IFERROR(INDEX([1]REPORT_DATA_BY_ZONE!$A:$AH,$F25,MATCH(K$8,[1]REPORT_DATA_BY_ZONE!$A$1:$AH$1,0)), "")</f>
        <v>0</v>
      </c>
      <c r="L25" s="11">
        <f>IFERROR(INDEX([1]REPORT_DATA_BY_ZONE!$A:$AH,$F25,MATCH(L$8,[1]REPORT_DATA_BY_ZONE!$A$1:$AH$1,0)), "")</f>
        <v>0</v>
      </c>
      <c r="M25" s="11">
        <f>IFERROR(INDEX([1]REPORT_DATA_BY_ZONE!$A:$AH,$F25,MATCH(M$8,[1]REPORT_DATA_BY_ZONE!$A$1:$AH$1,0)), "")</f>
        <v>0</v>
      </c>
      <c r="N25" s="11">
        <f>IFERROR(INDEX([1]REPORT_DATA_BY_ZONE!$A:$AH,$F25,MATCH(N$8,[1]REPORT_DATA_BY_ZONE!$A$1:$AH$1,0)), "")</f>
        <v>51</v>
      </c>
      <c r="O25" s="11">
        <f>IFERROR(INDEX([1]REPORT_DATA_BY_ZONE!$A:$AH,$F25,MATCH(O$8,[1]REPORT_DATA_BY_ZONE!$A$1:$AH$1,0)), "")</f>
        <v>14</v>
      </c>
      <c r="P25" s="11">
        <f>IFERROR(INDEX([1]REPORT_DATA_BY_ZONE!$A:$AH,$F25,MATCH(P$8,[1]REPORT_DATA_BY_ZONE!$A$1:$AH$1,0)), "")</f>
        <v>79</v>
      </c>
      <c r="Q25" s="11">
        <f>IFERROR(INDEX([1]REPORT_DATA_BY_ZONE!$A:$AH,$F25,MATCH(Q$8,[1]REPORT_DATA_BY_ZONE!$A$1:$AH$1,0)), "")</f>
        <v>139</v>
      </c>
      <c r="R25" s="11">
        <f>IFERROR(INDEX([1]REPORT_DATA_BY_ZONE!$A:$AH,$F25,MATCH(R$8,[1]REPORT_DATA_BY_ZONE!$A$1:$AH$1,0)), "")</f>
        <v>64</v>
      </c>
      <c r="S25" s="11">
        <f>IFERROR(INDEX([1]REPORT_DATA_BY_ZONE!$A:$AH,$F25,MATCH(S$8,[1]REPORT_DATA_BY_ZONE!$A$1:$AH$1,0)), "")</f>
        <v>2</v>
      </c>
      <c r="T25" s="11">
        <f>IFERROR(INDEX([1]REPORT_DATA_BY_ZONE!$A:$AH,$F25,MATCH(T$8,[1]REPORT_DATA_BY_ZONE!$A$1:$AH$1,0)), "")</f>
        <v>36</v>
      </c>
      <c r="U25" s="11">
        <f>IFERROR(INDEX([1]REPORT_DATA_BY_ZONE!$A:$AH,$F25,MATCH(U$8,[1]REPORT_DATA_BY_ZONE!$A$1:$AH$1,0)), "")</f>
        <v>3</v>
      </c>
      <c r="V25" s="11">
        <f>IFERROR(INDEX([1]REPORT_DATA_BY_ZONE!$A:$AH,$F25,MATCH(V$8,[1]REPORT_DATA_BY_ZONE!$A$1:$AH$1,0)), "")</f>
        <v>5</v>
      </c>
    </row>
    <row r="26" spans="1:22">
      <c r="B26" s="24" t="s">
        <v>1380</v>
      </c>
      <c r="C26" s="14"/>
      <c r="D26" s="14"/>
      <c r="E26" s="14" t="str">
        <f>CONCATENATE(YEAR,":",MONTH,":2:",WEEKLY_REPORT_DAY,":", $A$1)</f>
        <v>2016:2:2:7:CENTRAL</v>
      </c>
      <c r="F26" s="14">
        <f>MATCH($E26,[1]REPORT_DATA_BY_ZONE!$A:$A, 0)</f>
        <v>46</v>
      </c>
      <c r="G26" s="11">
        <f>IFERROR(INDEX([1]REPORT_DATA_BY_ZONE!$A:$AH,$F26,MATCH(G$8,[1]REPORT_DATA_BY_ZONE!$A$1:$AH$1,0)), "")</f>
        <v>0</v>
      </c>
      <c r="H26" s="11">
        <f>IFERROR(INDEX([1]REPORT_DATA_BY_ZONE!$A:$AH,$F26,MATCH(H$8,[1]REPORT_DATA_BY_ZONE!$A$1:$AH$1,0)), "")</f>
        <v>2</v>
      </c>
      <c r="I26" s="11">
        <f>IFERROR(INDEX([1]REPORT_DATA_BY_ZONE!$A:$AH,$F26,MATCH(I$8,[1]REPORT_DATA_BY_ZONE!$A$1:$AH$1,0)), "")</f>
        <v>16</v>
      </c>
      <c r="J26" s="11">
        <f>IFERROR(INDEX([1]REPORT_DATA_BY_ZONE!$A:$AH,$F26,MATCH(J$8,[1]REPORT_DATA_BY_ZONE!$A$1:$AH$1,0)), "")</f>
        <v>20</v>
      </c>
      <c r="K26" s="11">
        <f>IFERROR(INDEX([1]REPORT_DATA_BY_ZONE!$A:$AH,$F26,MATCH(K$8,[1]REPORT_DATA_BY_ZONE!$A$1:$AH$1,0)), "")</f>
        <v>1</v>
      </c>
      <c r="L26" s="11">
        <f>IFERROR(INDEX([1]REPORT_DATA_BY_ZONE!$A:$AH,$F26,MATCH(L$8,[1]REPORT_DATA_BY_ZONE!$A$1:$AH$1,0)), "")</f>
        <v>0</v>
      </c>
      <c r="M26" s="11">
        <f>IFERROR(INDEX([1]REPORT_DATA_BY_ZONE!$A:$AH,$F26,MATCH(M$8,[1]REPORT_DATA_BY_ZONE!$A$1:$AH$1,0)), "")</f>
        <v>0</v>
      </c>
      <c r="N26" s="11">
        <f>IFERROR(INDEX([1]REPORT_DATA_BY_ZONE!$A:$AH,$F26,MATCH(N$8,[1]REPORT_DATA_BY_ZONE!$A$1:$AH$1,0)), "")</f>
        <v>61</v>
      </c>
      <c r="O26" s="11">
        <f>IFERROR(INDEX([1]REPORT_DATA_BY_ZONE!$A:$AH,$F26,MATCH(O$8,[1]REPORT_DATA_BY_ZONE!$A$1:$AH$1,0)), "")</f>
        <v>16</v>
      </c>
      <c r="P26" s="11">
        <f>IFERROR(INDEX([1]REPORT_DATA_BY_ZONE!$A:$AH,$F26,MATCH(P$8,[1]REPORT_DATA_BY_ZONE!$A$1:$AH$1,0)), "")</f>
        <v>70</v>
      </c>
      <c r="Q26" s="11">
        <f>IFERROR(INDEX([1]REPORT_DATA_BY_ZONE!$A:$AH,$F26,MATCH(Q$8,[1]REPORT_DATA_BY_ZONE!$A$1:$AH$1,0)), "")</f>
        <v>112</v>
      </c>
      <c r="R26" s="11">
        <f>IFERROR(INDEX([1]REPORT_DATA_BY_ZONE!$A:$AH,$F26,MATCH(R$8,[1]REPORT_DATA_BY_ZONE!$A$1:$AH$1,0)), "")</f>
        <v>56</v>
      </c>
      <c r="S26" s="11">
        <f>IFERROR(INDEX([1]REPORT_DATA_BY_ZONE!$A:$AH,$F26,MATCH(S$8,[1]REPORT_DATA_BY_ZONE!$A$1:$AH$1,0)), "")</f>
        <v>5</v>
      </c>
      <c r="T26" s="11">
        <f>IFERROR(INDEX([1]REPORT_DATA_BY_ZONE!$A:$AH,$F26,MATCH(T$8,[1]REPORT_DATA_BY_ZONE!$A$1:$AH$1,0)), "")</f>
        <v>31</v>
      </c>
      <c r="U26" s="11">
        <f>IFERROR(INDEX([1]REPORT_DATA_BY_ZONE!$A:$AH,$F26,MATCH(U$8,[1]REPORT_DATA_BY_ZONE!$A$1:$AH$1,0)), "")</f>
        <v>7</v>
      </c>
      <c r="V26" s="11">
        <f>IFERROR(INDEX([1]REPORT_DATA_BY_ZONE!$A:$AH,$F26,MATCH(V$8,[1]REPORT_DATA_BY_ZONE!$A$1:$AH$1,0)), "")</f>
        <v>1</v>
      </c>
    </row>
    <row r="27" spans="1:22">
      <c r="B27" s="24" t="s">
        <v>1382</v>
      </c>
      <c r="C27" s="14"/>
      <c r="D27" s="14"/>
      <c r="E27" s="14" t="str">
        <f>CONCATENATE(YEAR,":",MONTH,":3:",WEEKLY_REPORT_DAY,":", $A$1)</f>
        <v>2016:2:3:7:CENTRAL</v>
      </c>
      <c r="F27" s="14" t="e">
        <f>MATCH($E27,[1]REPORT_DATA_BY_ZONE!$A:$A, 0)</f>
        <v>#N/A</v>
      </c>
      <c r="G27" s="11" t="str">
        <f>IFERROR(INDEX([1]REPORT_DATA_BY_ZONE!$A:$AH,$F27,MATCH(G$8,[1]REPORT_DATA_BY_ZONE!$A$1:$AH$1,0)), "")</f>
        <v/>
      </c>
      <c r="H27" s="11" t="str">
        <f>IFERROR(INDEX([1]REPORT_DATA_BY_ZONE!$A:$AH,$F27,MATCH(H$8,[1]REPORT_DATA_BY_ZONE!$A$1:$AH$1,0)), "")</f>
        <v/>
      </c>
      <c r="I27" s="11" t="str">
        <f>IFERROR(INDEX([1]REPORT_DATA_BY_ZONE!$A:$AH,$F27,MATCH(I$8,[1]REPORT_DATA_BY_ZONE!$A$1:$AH$1,0)), "")</f>
        <v/>
      </c>
      <c r="J27" s="11" t="str">
        <f>IFERROR(INDEX([1]REPORT_DATA_BY_ZONE!$A:$AH,$F27,MATCH(J$8,[1]REPORT_DATA_BY_ZONE!$A$1:$AH$1,0)), "")</f>
        <v/>
      </c>
      <c r="K27" s="11" t="str">
        <f>IFERROR(INDEX([1]REPORT_DATA_BY_ZONE!$A:$AH,$F27,MATCH(K$8,[1]REPORT_DATA_BY_ZONE!$A$1:$AH$1,0)), "")</f>
        <v/>
      </c>
      <c r="L27" s="11" t="str">
        <f>IFERROR(INDEX([1]REPORT_DATA_BY_ZONE!$A:$AH,$F27,MATCH(L$8,[1]REPORT_DATA_BY_ZONE!$A$1:$AH$1,0)), "")</f>
        <v/>
      </c>
      <c r="M27" s="11" t="str">
        <f>IFERROR(INDEX([1]REPORT_DATA_BY_ZONE!$A:$AH,$F27,MATCH(M$8,[1]REPORT_DATA_BY_ZONE!$A$1:$AH$1,0)), "")</f>
        <v/>
      </c>
      <c r="N27" s="11" t="str">
        <f>IFERROR(INDEX([1]REPORT_DATA_BY_ZONE!$A:$AH,$F27,MATCH(N$8,[1]REPORT_DATA_BY_ZONE!$A$1:$AH$1,0)), "")</f>
        <v/>
      </c>
      <c r="O27" s="11" t="str">
        <f>IFERROR(INDEX([1]REPORT_DATA_BY_ZONE!$A:$AH,$F27,MATCH(O$8,[1]REPORT_DATA_BY_ZONE!$A$1:$AH$1,0)), "")</f>
        <v/>
      </c>
      <c r="P27" s="11" t="str">
        <f>IFERROR(INDEX([1]REPORT_DATA_BY_ZONE!$A:$AH,$F27,MATCH(P$8,[1]REPORT_DATA_BY_ZONE!$A$1:$AH$1,0)), "")</f>
        <v/>
      </c>
      <c r="Q27" s="11" t="str">
        <f>IFERROR(INDEX([1]REPORT_DATA_BY_ZONE!$A:$AH,$F27,MATCH(Q$8,[1]REPORT_DATA_BY_ZONE!$A$1:$AH$1,0)), "")</f>
        <v/>
      </c>
      <c r="R27" s="11" t="str">
        <f>IFERROR(INDEX([1]REPORT_DATA_BY_ZONE!$A:$AH,$F27,MATCH(R$8,[1]REPORT_DATA_BY_ZONE!$A$1:$AH$1,0)), "")</f>
        <v/>
      </c>
      <c r="S27" s="11" t="str">
        <f>IFERROR(INDEX([1]REPORT_DATA_BY_ZONE!$A:$AH,$F27,MATCH(S$8,[1]REPORT_DATA_BY_ZONE!$A$1:$AH$1,0)), "")</f>
        <v/>
      </c>
      <c r="T27" s="11" t="str">
        <f>IFERROR(INDEX([1]REPORT_DATA_BY_ZONE!$A:$AH,$F27,MATCH(T$8,[1]REPORT_DATA_BY_ZONE!$A$1:$AH$1,0)), "")</f>
        <v/>
      </c>
      <c r="U27" s="11" t="str">
        <f>IFERROR(INDEX([1]REPORT_DATA_BY_ZONE!$A:$AH,$F27,MATCH(U$8,[1]REPORT_DATA_BY_ZONE!$A$1:$AH$1,0)), "")</f>
        <v/>
      </c>
      <c r="V27" s="11" t="str">
        <f>IFERROR(INDEX([1]REPORT_DATA_BY_ZONE!$A:$AH,$F27,MATCH(V$8,[1]REPORT_DATA_BY_ZONE!$A$1:$AH$1,0)), "")</f>
        <v/>
      </c>
    </row>
    <row r="28" spans="1:22">
      <c r="B28" s="24" t="s">
        <v>1383</v>
      </c>
      <c r="C28" s="14"/>
      <c r="D28" s="14"/>
      <c r="E28" s="14" t="str">
        <f>CONCATENATE(YEAR,":",MONTH,":4:",WEEKLY_REPORT_DAY,":", $A$1)</f>
        <v>2016:2:4:7:CENTRAL</v>
      </c>
      <c r="F28" s="14" t="e">
        <f>MATCH($E28,[1]REPORT_DATA_BY_ZONE!$A:$A, 0)</f>
        <v>#N/A</v>
      </c>
      <c r="G28" s="11" t="str">
        <f>IFERROR(INDEX([1]REPORT_DATA_BY_ZONE!$A:$AH,$F28,MATCH(G$8,[1]REPORT_DATA_BY_ZONE!$A$1:$AH$1,0)), "")</f>
        <v/>
      </c>
      <c r="H28" s="11" t="str">
        <f>IFERROR(INDEX([1]REPORT_DATA_BY_ZONE!$A:$AH,$F28,MATCH(H$8,[1]REPORT_DATA_BY_ZONE!$A$1:$AH$1,0)), "")</f>
        <v/>
      </c>
      <c r="I28" s="11" t="str">
        <f>IFERROR(INDEX([1]REPORT_DATA_BY_ZONE!$A:$AH,$F28,MATCH(I$8,[1]REPORT_DATA_BY_ZONE!$A$1:$AH$1,0)), "")</f>
        <v/>
      </c>
      <c r="J28" s="11" t="str">
        <f>IFERROR(INDEX([1]REPORT_DATA_BY_ZONE!$A:$AH,$F28,MATCH(J$8,[1]REPORT_DATA_BY_ZONE!$A$1:$AH$1,0)), "")</f>
        <v/>
      </c>
      <c r="K28" s="11" t="str">
        <f>IFERROR(INDEX([1]REPORT_DATA_BY_ZONE!$A:$AH,$F28,MATCH(K$8,[1]REPORT_DATA_BY_ZONE!$A$1:$AH$1,0)), "")</f>
        <v/>
      </c>
      <c r="L28" s="11" t="str">
        <f>IFERROR(INDEX([1]REPORT_DATA_BY_ZONE!$A:$AH,$F28,MATCH(L$8,[1]REPORT_DATA_BY_ZONE!$A$1:$AH$1,0)), "")</f>
        <v/>
      </c>
      <c r="M28" s="11" t="str">
        <f>IFERROR(INDEX([1]REPORT_DATA_BY_ZONE!$A:$AH,$F28,MATCH(M$8,[1]REPORT_DATA_BY_ZONE!$A$1:$AH$1,0)), "")</f>
        <v/>
      </c>
      <c r="N28" s="11" t="str">
        <f>IFERROR(INDEX([1]REPORT_DATA_BY_ZONE!$A:$AH,$F28,MATCH(N$8,[1]REPORT_DATA_BY_ZONE!$A$1:$AH$1,0)), "")</f>
        <v/>
      </c>
      <c r="O28" s="11" t="str">
        <f>IFERROR(INDEX([1]REPORT_DATA_BY_ZONE!$A:$AH,$F28,MATCH(O$8,[1]REPORT_DATA_BY_ZONE!$A$1:$AH$1,0)), "")</f>
        <v/>
      </c>
      <c r="P28" s="11" t="str">
        <f>IFERROR(INDEX([1]REPORT_DATA_BY_ZONE!$A:$AH,$F28,MATCH(P$8,[1]REPORT_DATA_BY_ZONE!$A$1:$AH$1,0)), "")</f>
        <v/>
      </c>
      <c r="Q28" s="11" t="str">
        <f>IFERROR(INDEX([1]REPORT_DATA_BY_ZONE!$A:$AH,$F28,MATCH(Q$8,[1]REPORT_DATA_BY_ZONE!$A$1:$AH$1,0)), "")</f>
        <v/>
      </c>
      <c r="R28" s="11" t="str">
        <f>IFERROR(INDEX([1]REPORT_DATA_BY_ZONE!$A:$AH,$F28,MATCH(R$8,[1]REPORT_DATA_BY_ZONE!$A$1:$AH$1,0)), "")</f>
        <v/>
      </c>
      <c r="S28" s="11" t="str">
        <f>IFERROR(INDEX([1]REPORT_DATA_BY_ZONE!$A:$AH,$F28,MATCH(S$8,[1]REPORT_DATA_BY_ZONE!$A$1:$AH$1,0)), "")</f>
        <v/>
      </c>
      <c r="T28" s="11" t="str">
        <f>IFERROR(INDEX([1]REPORT_DATA_BY_ZONE!$A:$AH,$F28,MATCH(T$8,[1]REPORT_DATA_BY_ZONE!$A$1:$AH$1,0)), "")</f>
        <v/>
      </c>
      <c r="U28" s="11" t="str">
        <f>IFERROR(INDEX([1]REPORT_DATA_BY_ZONE!$A:$AH,$F28,MATCH(U$8,[1]REPORT_DATA_BY_ZONE!$A$1:$AH$1,0)), "")</f>
        <v/>
      </c>
      <c r="V28" s="11" t="str">
        <f>IFERROR(INDEX([1]REPORT_DATA_BY_ZONE!$A:$AH,$F28,MATCH(V$8,[1]REPORT_DATA_BY_ZONE!$A$1:$AH$1,0)), "")</f>
        <v/>
      </c>
    </row>
    <row r="29" spans="1:22">
      <c r="B29" s="24" t="s">
        <v>1384</v>
      </c>
      <c r="C29" s="14"/>
      <c r="D29" s="14"/>
      <c r="E29" s="14" t="str">
        <f>CONCATENATE(YEAR,":",MONTH,":5:",WEEKLY_REPORT_DAY,":", $A$1)</f>
        <v>2016:2:5:7:CENTRAL</v>
      </c>
      <c r="F29" s="14" t="e">
        <f>MATCH($E29,[1]REPORT_DATA_BY_ZONE!$A:$A, 0)</f>
        <v>#N/A</v>
      </c>
      <c r="G29" s="11" t="str">
        <f>IFERROR(INDEX([1]REPORT_DATA_BY_ZONE!$A:$AH,$F29,MATCH(G$8,[1]REPORT_DATA_BY_ZONE!$A$1:$AH$1,0)), "")</f>
        <v/>
      </c>
      <c r="H29" s="11" t="str">
        <f>IFERROR(INDEX([1]REPORT_DATA_BY_ZONE!$A:$AH,$F29,MATCH(H$8,[1]REPORT_DATA_BY_ZONE!$A$1:$AH$1,0)), "")</f>
        <v/>
      </c>
      <c r="I29" s="11" t="str">
        <f>IFERROR(INDEX([1]REPORT_DATA_BY_ZONE!$A:$AH,$F29,MATCH(I$8,[1]REPORT_DATA_BY_ZONE!$A$1:$AH$1,0)), "")</f>
        <v/>
      </c>
      <c r="J29" s="11" t="str">
        <f>IFERROR(INDEX([1]REPORT_DATA_BY_ZONE!$A:$AH,$F29,MATCH(J$8,[1]REPORT_DATA_BY_ZONE!$A$1:$AH$1,0)), "")</f>
        <v/>
      </c>
      <c r="K29" s="11" t="str">
        <f>IFERROR(INDEX([1]REPORT_DATA_BY_ZONE!$A:$AH,$F29,MATCH(K$8,[1]REPORT_DATA_BY_ZONE!$A$1:$AH$1,0)), "")</f>
        <v/>
      </c>
      <c r="L29" s="11" t="str">
        <f>IFERROR(INDEX([1]REPORT_DATA_BY_ZONE!$A:$AH,$F29,MATCH(L$8,[1]REPORT_DATA_BY_ZONE!$A$1:$AH$1,0)), "")</f>
        <v/>
      </c>
      <c r="M29" s="11" t="str">
        <f>IFERROR(INDEX([1]REPORT_DATA_BY_ZONE!$A:$AH,$F29,MATCH(M$8,[1]REPORT_DATA_BY_ZONE!$A$1:$AH$1,0)), "")</f>
        <v/>
      </c>
      <c r="N29" s="11" t="str">
        <f>IFERROR(INDEX([1]REPORT_DATA_BY_ZONE!$A:$AH,$F29,MATCH(N$8,[1]REPORT_DATA_BY_ZONE!$A$1:$AH$1,0)), "")</f>
        <v/>
      </c>
      <c r="O29" s="11" t="str">
        <f>IFERROR(INDEX([1]REPORT_DATA_BY_ZONE!$A:$AH,$F29,MATCH(O$8,[1]REPORT_DATA_BY_ZONE!$A$1:$AH$1,0)), "")</f>
        <v/>
      </c>
      <c r="P29" s="11" t="str">
        <f>IFERROR(INDEX([1]REPORT_DATA_BY_ZONE!$A:$AH,$F29,MATCH(P$8,[1]REPORT_DATA_BY_ZONE!$A$1:$AH$1,0)), "")</f>
        <v/>
      </c>
      <c r="Q29" s="11" t="str">
        <f>IFERROR(INDEX([1]REPORT_DATA_BY_ZONE!$A:$AH,$F29,MATCH(Q$8,[1]REPORT_DATA_BY_ZONE!$A$1:$AH$1,0)), "")</f>
        <v/>
      </c>
      <c r="R29" s="11" t="str">
        <f>IFERROR(INDEX([1]REPORT_DATA_BY_ZONE!$A:$AH,$F29,MATCH(R$8,[1]REPORT_DATA_BY_ZONE!$A$1:$AH$1,0)), "")</f>
        <v/>
      </c>
      <c r="S29" s="11" t="str">
        <f>IFERROR(INDEX([1]REPORT_DATA_BY_ZONE!$A:$AH,$F29,MATCH(S$8,[1]REPORT_DATA_BY_ZONE!$A$1:$AH$1,0)), "")</f>
        <v/>
      </c>
      <c r="T29" s="11" t="str">
        <f>IFERROR(INDEX([1]REPORT_DATA_BY_ZONE!$A:$AH,$F29,MATCH(T$8,[1]REPORT_DATA_BY_ZONE!$A$1:$AH$1,0)), "")</f>
        <v/>
      </c>
      <c r="U29" s="11" t="str">
        <f>IFERROR(INDEX([1]REPORT_DATA_BY_ZONE!$A:$AH,$F29,MATCH(U$8,[1]REPORT_DATA_BY_ZONE!$A$1:$AH$1,0)), "")</f>
        <v/>
      </c>
      <c r="V29" s="11" t="str">
        <f>IFERROR(INDEX([1]REPORT_DATA_BY_ZONE!$A:$AH,$F29,MATCH(V$8,[1]REPORT_DATA_BY_ZONE!$A$1:$AH$1,0)), "")</f>
        <v/>
      </c>
    </row>
    <row r="30" spans="1:22">
      <c r="B30" s="18" t="s">
        <v>1409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1023" priority="79" operator="lessThan">
      <formula>0.5</formula>
    </cfRule>
    <cfRule type="cellIs" dxfId="1022" priority="80" operator="greaterThan">
      <formula>0.5</formula>
    </cfRule>
  </conditionalFormatting>
  <conditionalFormatting sqref="N10:N11">
    <cfRule type="cellIs" dxfId="1021" priority="77" operator="lessThan">
      <formula>4.5</formula>
    </cfRule>
    <cfRule type="cellIs" dxfId="1020" priority="78" operator="greaterThan">
      <formula>5.5</formula>
    </cfRule>
  </conditionalFormatting>
  <conditionalFormatting sqref="O10:O11">
    <cfRule type="cellIs" dxfId="1019" priority="75" operator="lessThan">
      <formula>1.5</formula>
    </cfRule>
    <cfRule type="cellIs" dxfId="1018" priority="76" operator="greaterThan">
      <formula>2.5</formula>
    </cfRule>
  </conditionalFormatting>
  <conditionalFormatting sqref="P10:P11">
    <cfRule type="cellIs" dxfId="1017" priority="73" operator="lessThan">
      <formula>4.5</formula>
    </cfRule>
    <cfRule type="cellIs" dxfId="1016" priority="74" operator="greaterThan">
      <formula>7.5</formula>
    </cfRule>
  </conditionalFormatting>
  <conditionalFormatting sqref="R10:S11">
    <cfRule type="cellIs" dxfId="1015" priority="71" operator="lessThan">
      <formula>2.5</formula>
    </cfRule>
    <cfRule type="cellIs" dxfId="1014" priority="72" operator="greaterThan">
      <formula>4.5</formula>
    </cfRule>
  </conditionalFormatting>
  <conditionalFormatting sqref="T10:T11">
    <cfRule type="cellIs" dxfId="1013" priority="69" operator="lessThan">
      <formula>2.5</formula>
    </cfRule>
    <cfRule type="cellIs" dxfId="1012" priority="70" operator="greaterThan">
      <formula>4.5</formula>
    </cfRule>
  </conditionalFormatting>
  <conditionalFormatting sqref="U10:U11">
    <cfRule type="cellIs" dxfId="1011" priority="68" operator="greaterThan">
      <formula>1.5</formula>
    </cfRule>
  </conditionalFormatting>
  <conditionalFormatting sqref="L10:V11">
    <cfRule type="expression" dxfId="1010" priority="65">
      <formula>L10=""</formula>
    </cfRule>
  </conditionalFormatting>
  <conditionalFormatting sqref="S10:S11">
    <cfRule type="cellIs" dxfId="1009" priority="66" operator="greaterThan">
      <formula>0.5</formula>
    </cfRule>
    <cfRule type="cellIs" dxfId="1008" priority="67" operator="lessThan">
      <formula>0.5</formula>
    </cfRule>
  </conditionalFormatting>
  <conditionalFormatting sqref="L18:M19">
    <cfRule type="cellIs" dxfId="1007" priority="63" operator="lessThan">
      <formula>0.5</formula>
    </cfRule>
    <cfRule type="cellIs" dxfId="1006" priority="64" operator="greaterThan">
      <formula>0.5</formula>
    </cfRule>
  </conditionalFormatting>
  <conditionalFormatting sqref="N18:N19">
    <cfRule type="cellIs" dxfId="1005" priority="61" operator="lessThan">
      <formula>4.5</formula>
    </cfRule>
    <cfRule type="cellIs" dxfId="1004" priority="62" operator="greaterThan">
      <formula>5.5</formula>
    </cfRule>
  </conditionalFormatting>
  <conditionalFormatting sqref="O18:O19">
    <cfRule type="cellIs" dxfId="1003" priority="59" operator="lessThan">
      <formula>1.5</formula>
    </cfRule>
    <cfRule type="cellIs" dxfId="1002" priority="60" operator="greaterThan">
      <formula>2.5</formula>
    </cfRule>
  </conditionalFormatting>
  <conditionalFormatting sqref="P18:P19">
    <cfRule type="cellIs" dxfId="1001" priority="57" operator="lessThan">
      <formula>4.5</formula>
    </cfRule>
    <cfRule type="cellIs" dxfId="1000" priority="58" operator="greaterThan">
      <formula>7.5</formula>
    </cfRule>
  </conditionalFormatting>
  <conditionalFormatting sqref="R18:S19">
    <cfRule type="cellIs" dxfId="999" priority="55" operator="lessThan">
      <formula>2.5</formula>
    </cfRule>
    <cfRule type="cellIs" dxfId="998" priority="56" operator="greaterThan">
      <formula>4.5</formula>
    </cfRule>
  </conditionalFormatting>
  <conditionalFormatting sqref="T18:T19">
    <cfRule type="cellIs" dxfId="997" priority="53" operator="lessThan">
      <formula>2.5</formula>
    </cfRule>
    <cfRule type="cellIs" dxfId="996" priority="54" operator="greaterThan">
      <formula>4.5</formula>
    </cfRule>
  </conditionalFormatting>
  <conditionalFormatting sqref="U18:U19">
    <cfRule type="cellIs" dxfId="995" priority="52" operator="greaterThan">
      <formula>1.5</formula>
    </cfRule>
  </conditionalFormatting>
  <conditionalFormatting sqref="L18:V19">
    <cfRule type="expression" dxfId="994" priority="49">
      <formula>L18=""</formula>
    </cfRule>
  </conditionalFormatting>
  <conditionalFormatting sqref="S18:S19">
    <cfRule type="cellIs" dxfId="993" priority="50" operator="greaterThan">
      <formula>0.5</formula>
    </cfRule>
    <cfRule type="cellIs" dxfId="992" priority="51" operator="lessThan">
      <formula>0.5</formula>
    </cfRule>
  </conditionalFormatting>
  <conditionalFormatting sqref="L12:M13">
    <cfRule type="cellIs" dxfId="991" priority="47" operator="lessThan">
      <formula>0.5</formula>
    </cfRule>
    <cfRule type="cellIs" dxfId="990" priority="48" operator="greaterThan">
      <formula>0.5</formula>
    </cfRule>
  </conditionalFormatting>
  <conditionalFormatting sqref="N12:N13">
    <cfRule type="cellIs" dxfId="989" priority="45" operator="lessThan">
      <formula>4.5</formula>
    </cfRule>
    <cfRule type="cellIs" dxfId="988" priority="46" operator="greaterThan">
      <formula>5.5</formula>
    </cfRule>
  </conditionalFormatting>
  <conditionalFormatting sqref="O12:O13">
    <cfRule type="cellIs" dxfId="987" priority="43" operator="lessThan">
      <formula>1.5</formula>
    </cfRule>
    <cfRule type="cellIs" dxfId="986" priority="44" operator="greaterThan">
      <formula>2.5</formula>
    </cfRule>
  </conditionalFormatting>
  <conditionalFormatting sqref="P12:P13">
    <cfRule type="cellIs" dxfId="985" priority="41" operator="lessThan">
      <formula>4.5</formula>
    </cfRule>
    <cfRule type="cellIs" dxfId="984" priority="42" operator="greaterThan">
      <formula>7.5</formula>
    </cfRule>
  </conditionalFormatting>
  <conditionalFormatting sqref="R12:S13">
    <cfRule type="cellIs" dxfId="983" priority="39" operator="lessThan">
      <formula>2.5</formula>
    </cfRule>
    <cfRule type="cellIs" dxfId="982" priority="40" operator="greaterThan">
      <formula>4.5</formula>
    </cfRule>
  </conditionalFormatting>
  <conditionalFormatting sqref="T12:T13">
    <cfRule type="cellIs" dxfId="981" priority="37" operator="lessThan">
      <formula>2.5</formula>
    </cfRule>
    <cfRule type="cellIs" dxfId="980" priority="38" operator="greaterThan">
      <formula>4.5</formula>
    </cfRule>
  </conditionalFormatting>
  <conditionalFormatting sqref="U12:U13">
    <cfRule type="cellIs" dxfId="979" priority="36" operator="greaterThan">
      <formula>1.5</formula>
    </cfRule>
  </conditionalFormatting>
  <conditionalFormatting sqref="L12:V13">
    <cfRule type="expression" dxfId="978" priority="33">
      <formula>L12=""</formula>
    </cfRule>
  </conditionalFormatting>
  <conditionalFormatting sqref="S12:S13">
    <cfRule type="cellIs" dxfId="977" priority="34" operator="greaterThan">
      <formula>0.5</formula>
    </cfRule>
    <cfRule type="cellIs" dxfId="976" priority="35" operator="lessThan">
      <formula>0.5</formula>
    </cfRule>
  </conditionalFormatting>
  <conditionalFormatting sqref="L20:M21">
    <cfRule type="cellIs" dxfId="975" priority="31" operator="lessThan">
      <formula>0.5</formula>
    </cfRule>
    <cfRule type="cellIs" dxfId="974" priority="32" operator="greaterThan">
      <formula>0.5</formula>
    </cfRule>
  </conditionalFormatting>
  <conditionalFormatting sqref="N20:N21">
    <cfRule type="cellIs" dxfId="973" priority="29" operator="lessThan">
      <formula>4.5</formula>
    </cfRule>
    <cfRule type="cellIs" dxfId="972" priority="30" operator="greaterThan">
      <formula>5.5</formula>
    </cfRule>
  </conditionalFormatting>
  <conditionalFormatting sqref="O20:O21">
    <cfRule type="cellIs" dxfId="971" priority="27" operator="lessThan">
      <formula>1.5</formula>
    </cfRule>
    <cfRule type="cellIs" dxfId="970" priority="28" operator="greaterThan">
      <formula>2.5</formula>
    </cfRule>
  </conditionalFormatting>
  <conditionalFormatting sqref="P20:P21">
    <cfRule type="cellIs" dxfId="969" priority="25" operator="lessThan">
      <formula>4.5</formula>
    </cfRule>
    <cfRule type="cellIs" dxfId="968" priority="26" operator="greaterThan">
      <formula>7.5</formula>
    </cfRule>
  </conditionalFormatting>
  <conditionalFormatting sqref="R20:S21">
    <cfRule type="cellIs" dxfId="967" priority="23" operator="lessThan">
      <formula>2.5</formula>
    </cfRule>
    <cfRule type="cellIs" dxfId="966" priority="24" operator="greaterThan">
      <formula>4.5</formula>
    </cfRule>
  </conditionalFormatting>
  <conditionalFormatting sqref="T20:T21">
    <cfRule type="cellIs" dxfId="965" priority="21" operator="lessThan">
      <formula>2.5</formula>
    </cfRule>
    <cfRule type="cellIs" dxfId="964" priority="22" operator="greaterThan">
      <formula>4.5</formula>
    </cfRule>
  </conditionalFormatting>
  <conditionalFormatting sqref="U20:U21">
    <cfRule type="cellIs" dxfId="963" priority="20" operator="greaterThan">
      <formula>1.5</formula>
    </cfRule>
  </conditionalFormatting>
  <conditionalFormatting sqref="L20:V21">
    <cfRule type="expression" dxfId="962" priority="17">
      <formula>L20=""</formula>
    </cfRule>
  </conditionalFormatting>
  <conditionalFormatting sqref="S20:S21">
    <cfRule type="cellIs" dxfId="961" priority="18" operator="greaterThan">
      <formula>0.5</formula>
    </cfRule>
    <cfRule type="cellIs" dxfId="960" priority="19" operator="lessThan">
      <formula>0.5</formula>
    </cfRule>
  </conditionalFormatting>
  <conditionalFormatting sqref="L14:M15">
    <cfRule type="cellIs" dxfId="959" priority="15" operator="lessThan">
      <formula>0.5</formula>
    </cfRule>
    <cfRule type="cellIs" dxfId="958" priority="16" operator="greaterThan">
      <formula>0.5</formula>
    </cfRule>
  </conditionalFormatting>
  <conditionalFormatting sqref="N14:N15">
    <cfRule type="cellIs" dxfId="957" priority="13" operator="lessThan">
      <formula>4.5</formula>
    </cfRule>
    <cfRule type="cellIs" dxfId="956" priority="14" operator="greaterThan">
      <formula>5.5</formula>
    </cfRule>
  </conditionalFormatting>
  <conditionalFormatting sqref="O14:O15">
    <cfRule type="cellIs" dxfId="955" priority="11" operator="lessThan">
      <formula>1.5</formula>
    </cfRule>
    <cfRule type="cellIs" dxfId="954" priority="12" operator="greaterThan">
      <formula>2.5</formula>
    </cfRule>
  </conditionalFormatting>
  <conditionalFormatting sqref="P14:P15">
    <cfRule type="cellIs" dxfId="953" priority="9" operator="lessThan">
      <formula>4.5</formula>
    </cfRule>
    <cfRule type="cellIs" dxfId="952" priority="10" operator="greaterThan">
      <formula>7.5</formula>
    </cfRule>
  </conditionalFormatting>
  <conditionalFormatting sqref="R14:S15">
    <cfRule type="cellIs" dxfId="951" priority="7" operator="lessThan">
      <formula>2.5</formula>
    </cfRule>
    <cfRule type="cellIs" dxfId="950" priority="8" operator="greaterThan">
      <formula>4.5</formula>
    </cfRule>
  </conditionalFormatting>
  <conditionalFormatting sqref="T14:T15">
    <cfRule type="cellIs" dxfId="949" priority="5" operator="lessThan">
      <formula>2.5</formula>
    </cfRule>
    <cfRule type="cellIs" dxfId="948" priority="6" operator="greaterThan">
      <formula>4.5</formula>
    </cfRule>
  </conditionalFormatting>
  <conditionalFormatting sqref="U14:U15">
    <cfRule type="cellIs" dxfId="947" priority="4" operator="greaterThan">
      <formula>1.5</formula>
    </cfRule>
  </conditionalFormatting>
  <conditionalFormatting sqref="L14:V15">
    <cfRule type="expression" dxfId="946" priority="1">
      <formula>L14=""</formula>
    </cfRule>
  </conditionalFormatting>
  <conditionalFormatting sqref="S14:S15">
    <cfRule type="cellIs" dxfId="945" priority="2" operator="greaterThan">
      <formula>0.5</formula>
    </cfRule>
    <cfRule type="cellIs" dxfId="944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6" workbookViewId="0">
      <selection activeCell="B47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2014:1:0:0:CENTRAL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2014:2:0:0:CENTRAL</v>
      </c>
      <c r="F4" s="33">
        <f t="shared" ref="F4:F38" ca="1" si="5">MATCH($E4,INDIRECT(CONCATENATE($B$41,"$A:$A")),0)</f>
        <v>29</v>
      </c>
      <c r="G4" s="26">
        <f t="shared" ref="G4:G38" ca="1" si="6">INDEX(INDIRECT(CONCATENATE($B$41,"$A:$AG")),$F4,MATCH(G$2,INDIRECT(CONCATENATE($B$41,"$A$1:$AG$1")),0))</f>
        <v>2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2014:3:0:0:CENTRAL</v>
      </c>
      <c r="F5" s="33">
        <f t="shared" ca="1" si="5"/>
        <v>37</v>
      </c>
      <c r="G5" s="26">
        <f t="shared" ca="1" si="6"/>
        <v>11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2014:4:0:0:CENTRAL</v>
      </c>
      <c r="F6" s="33">
        <f t="shared" ca="1" si="5"/>
        <v>45</v>
      </c>
      <c r="G6" s="26">
        <f t="shared" ca="1" si="6"/>
        <v>8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2014:5:0:0:CENTRAL</v>
      </c>
      <c r="F7" s="33">
        <f t="shared" ca="1" si="5"/>
        <v>53</v>
      </c>
      <c r="G7" s="26">
        <f t="shared" ca="1" si="6"/>
        <v>10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2014:6:0:0:CENTRAL</v>
      </c>
      <c r="F8" s="33">
        <f t="shared" ca="1" si="5"/>
        <v>61</v>
      </c>
      <c r="G8" s="26">
        <f t="shared" ca="1" si="6"/>
        <v>8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2014:7:0:0:CENTRAL</v>
      </c>
      <c r="F9" s="33">
        <f t="shared" ca="1" si="5"/>
        <v>69</v>
      </c>
      <c r="G9" s="26">
        <f t="shared" ca="1" si="6"/>
        <v>7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2014:8:0:0:CENTRAL</v>
      </c>
      <c r="F10" s="33">
        <f t="shared" ca="1" si="5"/>
        <v>77</v>
      </c>
      <c r="G10" s="26">
        <f t="shared" ca="1" si="6"/>
        <v>4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2014:9:0:0:CENTRAL</v>
      </c>
      <c r="F11" s="33">
        <f t="shared" ca="1" si="5"/>
        <v>85</v>
      </c>
      <c r="G11" s="26">
        <f t="shared" ca="1" si="6"/>
        <v>3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2014:10:0:0:CENTRAL</v>
      </c>
      <c r="F12" s="33">
        <f t="shared" ca="1" si="5"/>
        <v>2</v>
      </c>
      <c r="G12" s="26">
        <f t="shared" ca="1" si="6"/>
        <v>5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2014:11:0:0:CENTRAL</v>
      </c>
      <c r="F13" s="33">
        <f t="shared" ca="1" si="5"/>
        <v>11</v>
      </c>
      <c r="G13" s="26">
        <f t="shared" ca="1" si="6"/>
        <v>3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2014:12:0:0:CENTRAL</v>
      </c>
      <c r="F14" s="33">
        <f t="shared" ca="1" si="5"/>
        <v>20</v>
      </c>
      <c r="G14" s="26">
        <f t="shared" ca="1" si="6"/>
        <v>7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2015:1:0:0:CENTRAL</v>
      </c>
      <c r="F15" s="33">
        <f t="shared" ca="1" si="5"/>
        <v>124</v>
      </c>
      <c r="G15" s="26">
        <f t="shared" ca="1" si="6"/>
        <v>4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2015:2:0:0:CENTRAL</v>
      </c>
      <c r="F16" s="33">
        <f t="shared" ca="1" si="5"/>
        <v>133</v>
      </c>
      <c r="G16" s="26">
        <f t="shared" ca="1" si="6"/>
        <v>10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2015:3:0:0:CENTRAL</v>
      </c>
      <c r="F17" s="33">
        <f t="shared" ca="1" si="5"/>
        <v>143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2015:4:0:0:CENTRAL</v>
      </c>
      <c r="F18" s="33">
        <f t="shared" ca="1" si="5"/>
        <v>153</v>
      </c>
      <c r="G18" s="26">
        <f t="shared" ca="1" si="6"/>
        <v>10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2015:5:0:0:CENTRAL</v>
      </c>
      <c r="F19" s="33">
        <f t="shared" ca="1" si="5"/>
        <v>163</v>
      </c>
      <c r="G19" s="26">
        <f t="shared" ca="1" si="6"/>
        <v>10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2015:6:0:0:CENTRAL</v>
      </c>
      <c r="F20" s="33">
        <f t="shared" ca="1" si="5"/>
        <v>173</v>
      </c>
      <c r="G20" s="26">
        <f t="shared" ca="1" si="6"/>
        <v>5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2015:7:0:0:CENTRAL</v>
      </c>
      <c r="F21" s="33">
        <f t="shared" ca="1" si="5"/>
        <v>183</v>
      </c>
      <c r="G21" s="26">
        <f t="shared" ca="1" si="6"/>
        <v>4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2015:8:0:0:CENTRAL</v>
      </c>
      <c r="F22" s="33">
        <f t="shared" ca="1" si="5"/>
        <v>193</v>
      </c>
      <c r="G22" s="26">
        <f t="shared" ca="1" si="6"/>
        <v>6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2015:9:0:0:CENTRAL</v>
      </c>
      <c r="F23" s="33">
        <f t="shared" ca="1" si="5"/>
        <v>203</v>
      </c>
      <c r="G23" s="26">
        <f t="shared" ca="1" si="6"/>
        <v>8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2015:10:0:0:CENTRAL</v>
      </c>
      <c r="F24" s="33">
        <f t="shared" ca="1" si="5"/>
        <v>93</v>
      </c>
      <c r="G24" s="26">
        <f t="shared" ca="1" si="6"/>
        <v>4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2015:11:0:0:CENTRAL</v>
      </c>
      <c r="F25" s="33">
        <f t="shared" ca="1" si="5"/>
        <v>103</v>
      </c>
      <c r="G25" s="26">
        <f t="shared" ca="1" si="6"/>
        <v>6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2015:12:0:0:CENTRAL</v>
      </c>
      <c r="F26" s="33">
        <f t="shared" ca="1" si="5"/>
        <v>113</v>
      </c>
      <c r="G26" s="26">
        <f t="shared" ca="1" si="6"/>
        <v>10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2016:1:0:0:CENTRAL</v>
      </c>
      <c r="F27" s="33">
        <f t="shared" ca="1" si="5"/>
        <v>213</v>
      </c>
      <c r="G27" s="26">
        <f t="shared" ca="1" si="6"/>
        <v>4</v>
      </c>
      <c r="H27" s="26">
        <f t="shared" si="3"/>
        <v>8</v>
      </c>
      <c r="I27" s="33">
        <f t="shared" ca="1" si="7"/>
        <v>2</v>
      </c>
      <c r="J27" s="11">
        <f t="shared" ca="1" si="8"/>
        <v>8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2015:11:5:7:CENTRAL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3</v>
      </c>
      <c r="AA27" s="26">
        <f t="shared" ref="AA27:AA38" ca="1" si="13">6*$B$45</f>
        <v>60</v>
      </c>
      <c r="AB27" s="26">
        <f t="shared" ref="AB27:AB38" ca="1" si="14">3*$B$45</f>
        <v>30</v>
      </c>
      <c r="AC27" s="26">
        <f t="shared" ref="AC27:AC38" ca="1" si="15">5*$B$45</f>
        <v>50</v>
      </c>
      <c r="AD27" s="26">
        <f t="shared" ref="AD27:AD38" ca="1" si="16">1*$B$45</f>
        <v>10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2016:2:0:0:CENTRAL</v>
      </c>
      <c r="F28" s="33">
        <f t="shared" ca="1" si="5"/>
        <v>224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2015:12:1:7:CENTRAL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3</v>
      </c>
      <c r="AA28" s="26">
        <f t="shared" ca="1" si="13"/>
        <v>60</v>
      </c>
      <c r="AB28" s="26">
        <f t="shared" ca="1" si="14"/>
        <v>30</v>
      </c>
      <c r="AC28" s="26">
        <f t="shared" ca="1" si="15"/>
        <v>50</v>
      </c>
      <c r="AD28" s="26">
        <f t="shared" ca="1" si="16"/>
        <v>10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2016:3:0:0:CENTRAL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2015:12:2:7:CENTRAL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3</v>
      </c>
      <c r="AA29" s="26">
        <f t="shared" ca="1" si="13"/>
        <v>60</v>
      </c>
      <c r="AB29" s="26">
        <f t="shared" ca="1" si="14"/>
        <v>30</v>
      </c>
      <c r="AC29" s="26">
        <f t="shared" ca="1" si="15"/>
        <v>50</v>
      </c>
      <c r="AD29" s="26">
        <f t="shared" ca="1" si="16"/>
        <v>10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2016:4:0:0:CENTRAL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2015:12:3:7:CENTRAL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3</v>
      </c>
      <c r="AA30" s="26">
        <f t="shared" ca="1" si="13"/>
        <v>60</v>
      </c>
      <c r="AB30" s="26">
        <f t="shared" ca="1" si="14"/>
        <v>30</v>
      </c>
      <c r="AC30" s="26">
        <f t="shared" ca="1" si="15"/>
        <v>50</v>
      </c>
      <c r="AD30" s="26">
        <f t="shared" ca="1" si="16"/>
        <v>10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2016:5:0:0:CENTRAL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2015:12:4:7:CENTRAL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3</v>
      </c>
      <c r="AA31" s="26">
        <f t="shared" ca="1" si="13"/>
        <v>60</v>
      </c>
      <c r="AB31" s="26">
        <f t="shared" ca="1" si="14"/>
        <v>30</v>
      </c>
      <c r="AC31" s="26">
        <f t="shared" ca="1" si="15"/>
        <v>50</v>
      </c>
      <c r="AD31" s="26">
        <f t="shared" ca="1" si="16"/>
        <v>10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2016:6:0:0:CENTRAL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2016:1:1:7:CENTRAL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3</v>
      </c>
      <c r="AA32" s="26">
        <f t="shared" ca="1" si="13"/>
        <v>60</v>
      </c>
      <c r="AB32" s="26">
        <f t="shared" ca="1" si="14"/>
        <v>30</v>
      </c>
      <c r="AC32" s="26">
        <f t="shared" ca="1" si="15"/>
        <v>50</v>
      </c>
      <c r="AD32" s="26">
        <f t="shared" ca="1" si="16"/>
        <v>10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2016:7:0:0:CENTRAL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2016:1:2:7:CENTRAL</v>
      </c>
      <c r="T33" s="33">
        <f t="shared" ca="1" si="17"/>
        <v>2</v>
      </c>
      <c r="U33" s="26">
        <f t="shared" ca="1" si="18"/>
        <v>0</v>
      </c>
      <c r="V33" s="26">
        <f t="shared" ca="1" si="11"/>
        <v>50</v>
      </c>
      <c r="W33" s="26">
        <f t="shared" ca="1" si="11"/>
        <v>0</v>
      </c>
      <c r="X33" s="26">
        <f t="shared" ca="1" si="11"/>
        <v>21</v>
      </c>
      <c r="Y33" s="26">
        <f t="shared" ca="1" si="11"/>
        <v>0</v>
      </c>
      <c r="Z33" s="26">
        <f t="shared" ca="1" si="12"/>
        <v>3</v>
      </c>
      <c r="AA33" s="26">
        <f t="shared" ca="1" si="13"/>
        <v>60</v>
      </c>
      <c r="AB33" s="26">
        <f t="shared" ca="1" si="14"/>
        <v>30</v>
      </c>
      <c r="AC33" s="26">
        <f t="shared" ca="1" si="15"/>
        <v>50</v>
      </c>
      <c r="AD33" s="26">
        <f t="shared" ca="1" si="16"/>
        <v>10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2016:8:0:0:CENTRAL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2016:1:3:7:CENTRAL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3</v>
      </c>
      <c r="AA34" s="26">
        <f t="shared" ca="1" si="13"/>
        <v>60</v>
      </c>
      <c r="AB34" s="26">
        <f t="shared" ca="1" si="14"/>
        <v>30</v>
      </c>
      <c r="AC34" s="26">
        <f t="shared" ca="1" si="15"/>
        <v>50</v>
      </c>
      <c r="AD34" s="26">
        <f t="shared" ca="1" si="16"/>
        <v>10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2016:9:0:0:CENTRAL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2016:1:4:7:CENTRAL</v>
      </c>
      <c r="T35" s="33">
        <f t="shared" ca="1" si="17"/>
        <v>13</v>
      </c>
      <c r="U35" s="26">
        <f t="shared" ca="1" si="18"/>
        <v>0</v>
      </c>
      <c r="V35" s="26">
        <f t="shared" ca="1" si="11"/>
        <v>47</v>
      </c>
      <c r="W35" s="26">
        <f t="shared" ca="1" si="11"/>
        <v>8</v>
      </c>
      <c r="X35" s="26">
        <f t="shared" ca="1" si="11"/>
        <v>40</v>
      </c>
      <c r="Y35" s="26">
        <f t="shared" ca="1" si="11"/>
        <v>0</v>
      </c>
      <c r="Z35" s="26">
        <f t="shared" ca="1" si="12"/>
        <v>3</v>
      </c>
      <c r="AA35" s="26">
        <f t="shared" ca="1" si="13"/>
        <v>60</v>
      </c>
      <c r="AB35" s="26">
        <f t="shared" ca="1" si="14"/>
        <v>30</v>
      </c>
      <c r="AC35" s="26">
        <f t="shared" ca="1" si="15"/>
        <v>50</v>
      </c>
      <c r="AD35" s="26">
        <f t="shared" ca="1" si="16"/>
        <v>10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2016:10:0:0:CENTRAL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2016:1:5:7:CENTRAL</v>
      </c>
      <c r="T36" s="33">
        <f t="shared" ca="1" si="17"/>
        <v>24</v>
      </c>
      <c r="U36" s="26">
        <f t="shared" ca="1" si="18"/>
        <v>4</v>
      </c>
      <c r="V36" s="26">
        <f t="shared" ca="1" si="11"/>
        <v>42</v>
      </c>
      <c r="W36" s="26">
        <f t="shared" ca="1" si="11"/>
        <v>9</v>
      </c>
      <c r="X36" s="26">
        <f t="shared" ca="1" si="11"/>
        <v>38</v>
      </c>
      <c r="Y36" s="26">
        <f t="shared" ca="1" si="11"/>
        <v>0</v>
      </c>
      <c r="Z36" s="26">
        <f t="shared" ca="1" si="12"/>
        <v>3</v>
      </c>
      <c r="AA36" s="26">
        <f t="shared" ca="1" si="13"/>
        <v>60</v>
      </c>
      <c r="AB36" s="26">
        <f t="shared" ca="1" si="14"/>
        <v>30</v>
      </c>
      <c r="AC36" s="26">
        <f t="shared" ca="1" si="15"/>
        <v>50</v>
      </c>
      <c r="AD36" s="26">
        <f t="shared" ca="1" si="16"/>
        <v>10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2016:11:0:0:CENTRAL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2016:2:1:7:CENTRAL</v>
      </c>
      <c r="T37" s="33">
        <f t="shared" ca="1" si="17"/>
        <v>35</v>
      </c>
      <c r="U37" s="26">
        <f t="shared" ca="1" si="18"/>
        <v>0</v>
      </c>
      <c r="V37" s="26">
        <f t="shared" ca="1" si="11"/>
        <v>51</v>
      </c>
      <c r="W37" s="26">
        <f t="shared" ca="1" si="11"/>
        <v>14</v>
      </c>
      <c r="X37" s="26">
        <f t="shared" ca="1" si="11"/>
        <v>64</v>
      </c>
      <c r="Y37" s="26">
        <f t="shared" ca="1" si="11"/>
        <v>2</v>
      </c>
      <c r="Z37" s="26">
        <f t="shared" ca="1" si="12"/>
        <v>3</v>
      </c>
      <c r="AA37" s="26">
        <f t="shared" ca="1" si="13"/>
        <v>60</v>
      </c>
      <c r="AB37" s="26">
        <f t="shared" ca="1" si="14"/>
        <v>30</v>
      </c>
      <c r="AC37" s="26">
        <f t="shared" ca="1" si="15"/>
        <v>50</v>
      </c>
      <c r="AD37" s="26">
        <f t="shared" ca="1" si="16"/>
        <v>10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2016:12:0:0:CENTRAL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2016:2:2:7:CENTRAL</v>
      </c>
      <c r="T38" s="33">
        <f t="shared" ca="1" si="17"/>
        <v>46</v>
      </c>
      <c r="U38" s="26">
        <f t="shared" ca="1" si="18"/>
        <v>0</v>
      </c>
      <c r="V38" s="26">
        <f t="shared" ca="1" si="11"/>
        <v>61</v>
      </c>
      <c r="W38" s="26">
        <f t="shared" ca="1" si="11"/>
        <v>16</v>
      </c>
      <c r="X38" s="26">
        <f t="shared" ca="1" si="11"/>
        <v>56</v>
      </c>
      <c r="Y38" s="26">
        <f t="shared" ca="1" si="11"/>
        <v>5</v>
      </c>
      <c r="Z38" s="26">
        <f t="shared" ca="1" si="12"/>
        <v>3</v>
      </c>
      <c r="AA38" s="26">
        <f t="shared" ca="1" si="13"/>
        <v>60</v>
      </c>
      <c r="AB38" s="26">
        <f t="shared" ca="1" si="14"/>
        <v>30</v>
      </c>
      <c r="AC38" s="26">
        <f t="shared" ca="1" si="15"/>
        <v>50</v>
      </c>
      <c r="AD38" s="26">
        <f t="shared" ca="1" si="16"/>
        <v>10</v>
      </c>
    </row>
    <row r="39" spans="1:30">
      <c r="A39" s="8" t="s">
        <v>1465</v>
      </c>
      <c r="B39" s="2" t="s">
        <v>1462</v>
      </c>
      <c r="C39" s="33"/>
      <c r="D39" s="33"/>
      <c r="G39" s="8">
        <f ca="1">SUMIFS(G3:G38, $B3:$B38,YEAR,G3:G38,"&lt;&gt;#N/A")</f>
        <v>4</v>
      </c>
      <c r="H39" s="33"/>
      <c r="J39" s="8">
        <f ca="1">SUM(J3:J38)</f>
        <v>8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8</v>
      </c>
      <c r="N39" s="8">
        <f t="shared" ca="1" si="19"/>
        <v>0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10</v>
      </c>
    </row>
    <row r="46" spans="1:30">
      <c r="A46" s="8" t="s">
        <v>626</v>
      </c>
      <c r="B46" s="8">
        <f ca="1">SUM($M$39:$O$39)</f>
        <v>8</v>
      </c>
    </row>
    <row r="47" spans="1:30">
      <c r="A47" s="8" t="s">
        <v>627</v>
      </c>
      <c r="B47" s="8">
        <f ca="1">SUM($J$39:$L$39)</f>
        <v>8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50%</v>
      </c>
      <c r="C48" s="36">
        <f ca="1">IFERROR(B47/SUM(B46:B47),"0")</f>
        <v>0.5</v>
      </c>
      <c r="D48" s="8" t="str">
        <f ca="1">TEXT(C48,"00%")</f>
        <v>50%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89
Stake Actual YTD 年度實際:    4</v>
      </c>
      <c r="C49" s="8">
        <f ca="1">INDIRECT(CONCATENATE($B$39,"$D$2"))</f>
        <v>89</v>
      </c>
      <c r="D49" s="8">
        <f ca="1">$G$39</f>
        <v>4</v>
      </c>
    </row>
    <row r="50" spans="1:4" ht="23.25">
      <c r="A50" s="8" t="s">
        <v>1410</v>
      </c>
      <c r="B50" s="59" t="str">
        <f ca="1">INDIRECT(CONCATENATE($B$39, "$B$1"))</f>
        <v>Central Zone</v>
      </c>
    </row>
    <row r="51" spans="1:4">
      <c r="B51" s="57" t="str">
        <f ca="1">INDIRECT(CONCATENATE($B$39, "$B$2"))</f>
        <v>臺北中地帶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2014   68</v>
      </c>
    </row>
    <row r="57" spans="1:4">
      <c r="A57" s="8" t="str">
        <f ca="1">CONCATENATE("2015   ",SUMIF($G$15:$G$26,"&lt;&gt;#N/A",$G$15:$G$26))</f>
        <v>2015   80</v>
      </c>
    </row>
    <row r="58" spans="1:4">
      <c r="A58" s="8" t="str">
        <f ca="1">CONCATENATE("2016   ",SUMIF($G$27:$G$38,"&lt;&gt;#N/A",$G$27:$G$38))</f>
        <v>2016   4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Normal="100" zoomScaleSheetLayoutView="115" workbookViewId="0">
      <selection activeCell="O21" sqref="O21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1702</v>
      </c>
      <c r="B1" s="46" t="s">
        <v>1701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1419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$L$24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876</v>
      </c>
      <c r="B10" s="23" t="s">
        <v>877</v>
      </c>
      <c r="C10" s="4" t="s">
        <v>898</v>
      </c>
      <c r="D10" s="4" t="s">
        <v>899</v>
      </c>
      <c r="E10" s="4" t="str">
        <f>CONCATENATE(YEAR,":",MONTH,":",WEEK,":",WEEKDAY,":",$A10)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878</v>
      </c>
      <c r="B11" s="23" t="s">
        <v>879</v>
      </c>
      <c r="C11" s="4" t="s">
        <v>900</v>
      </c>
      <c r="D11" s="4" t="s">
        <v>901</v>
      </c>
      <c r="E11" s="4" t="str">
        <f>CONCATENATE(YEAR,":",MONTH,":",WEEK,":",WEEKDAY,":",$A11)</f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2" t="s">
        <v>880</v>
      </c>
      <c r="B12" s="23" t="s">
        <v>881</v>
      </c>
      <c r="C12" s="4" t="s">
        <v>902</v>
      </c>
      <c r="D12" s="4" t="s">
        <v>903</v>
      </c>
      <c r="E12" s="4" t="str">
        <f>CONCATENATE(YEAR,":",MONTH,":",WEEK,":",WEEKDAY,":",$A12)</f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882</v>
      </c>
      <c r="B13" s="23" t="s">
        <v>883</v>
      </c>
      <c r="C13" s="4" t="s">
        <v>904</v>
      </c>
      <c r="D13" s="4" t="s">
        <v>905</v>
      </c>
      <c r="E13" s="4" t="str">
        <f>CONCATENATE(YEAR,":",MONTH,":",WEEK,":",WEEKDAY,":",$A13)</f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2" t="s">
        <v>884</v>
      </c>
      <c r="B14" s="23" t="s">
        <v>885</v>
      </c>
      <c r="C14" s="4" t="s">
        <v>906</v>
      </c>
      <c r="D14" s="4" t="s">
        <v>907</v>
      </c>
      <c r="E14" s="4" t="str">
        <f>CONCATENATE(YEAR,":",MONTH,":",WEEK,":",WEEKDAY,":",$A14)</f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2" t="s">
        <v>886</v>
      </c>
      <c r="B15" s="23" t="s">
        <v>887</v>
      </c>
      <c r="C15" s="4" t="s">
        <v>908</v>
      </c>
      <c r="D15" s="4" t="s">
        <v>909</v>
      </c>
      <c r="E15" s="4" t="str">
        <f>CONCATENATE(YEAR,":",MONTH,":",WEEK,":",WEEKDAY,":",$A15)</f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1409</v>
      </c>
      <c r="C16" s="10"/>
      <c r="D16" s="10"/>
      <c r="E16" s="10"/>
      <c r="F16" s="10"/>
      <c r="G16" s="12">
        <f>SUM(G10:G15)</f>
        <v>0</v>
      </c>
      <c r="H16" s="12">
        <f t="shared" ref="H16:V16" si="0">SUM(H10:H15)</f>
        <v>1</v>
      </c>
      <c r="I16" s="12">
        <f t="shared" si="0"/>
        <v>12</v>
      </c>
      <c r="J16" s="12">
        <f t="shared" si="0"/>
        <v>13</v>
      </c>
      <c r="K16" s="12">
        <f t="shared" si="0"/>
        <v>1</v>
      </c>
      <c r="L16" s="12">
        <f t="shared" si="0"/>
        <v>0</v>
      </c>
      <c r="M16" s="12">
        <f t="shared" si="0"/>
        <v>0</v>
      </c>
      <c r="N16" s="12">
        <f t="shared" si="0"/>
        <v>42</v>
      </c>
      <c r="O16" s="12">
        <f t="shared" si="0"/>
        <v>10</v>
      </c>
      <c r="P16" s="12">
        <f t="shared" si="0"/>
        <v>44</v>
      </c>
      <c r="Q16" s="12">
        <f t="shared" si="0"/>
        <v>76</v>
      </c>
      <c r="R16" s="12">
        <f t="shared" si="0"/>
        <v>37</v>
      </c>
      <c r="S16" s="12">
        <f t="shared" si="0"/>
        <v>4</v>
      </c>
      <c r="T16" s="12">
        <f t="shared" si="0"/>
        <v>19</v>
      </c>
      <c r="U16" s="12">
        <f t="shared" si="0"/>
        <v>5</v>
      </c>
      <c r="V16" s="12">
        <f t="shared" si="0"/>
        <v>0</v>
      </c>
    </row>
    <row r="17" spans="1:22">
      <c r="A17" s="55"/>
      <c r="B17" s="3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32"/>
    </row>
    <row r="18" spans="1:22">
      <c r="B18" s="13" t="s">
        <v>1487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</row>
    <row r="19" spans="1:22">
      <c r="B19" s="24" t="s">
        <v>1381</v>
      </c>
      <c r="C19" s="14"/>
      <c r="D19" s="14"/>
      <c r="E19" s="14" t="str">
        <f>CONCATENATE(YEAR,":",MONTH,":1:",WEEKLY_REPORT_DAY,":", $A$1)</f>
        <v>2016:2:1:7:WANDA</v>
      </c>
      <c r="F19" s="14">
        <f>MATCH($E19,REPORT_DATA_BY_DISTRICT!$A:$A, 0)</f>
        <v>111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9</v>
      </c>
      <c r="J19" s="11">
        <f>IFERROR(INDEX(REPORT_DATA_BY_DISTRICT!$A:$AH,$F19,MATCH(J$8,REPORT_DATA_BY_DISTRICT!$A$1:$AH$1,0)), "")</f>
        <v>16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35</v>
      </c>
      <c r="O19" s="11">
        <f>IFERROR(INDEX(REPORT_DATA_BY_DISTRICT!$A:$AH,$F19,MATCH(O$8,REPORT_DATA_BY_DISTRICT!$A$1:$AH$1,0)), "")</f>
        <v>7</v>
      </c>
      <c r="P19" s="11">
        <f>IFERROR(INDEX(REPORT_DATA_BY_DISTRICT!$A:$AH,$F19,MATCH(P$8,REPORT_DATA_BY_DISTRICT!$A$1:$AH$1,0)), "")</f>
        <v>43</v>
      </c>
      <c r="Q19" s="11">
        <f>IFERROR(INDEX(REPORT_DATA_BY_DISTRICT!$A:$AH,$F19,MATCH(Q$8,REPORT_DATA_BY_DISTRICT!$A$1:$AH$1,0)), "")</f>
        <v>96</v>
      </c>
      <c r="R19" s="11">
        <f>IFERROR(INDEX(REPORT_DATA_BY_DISTRICT!$A:$AH,$F19,MATCH(R$8,REPORT_DATA_BY_DISTRICT!$A$1:$AH$1,0)), "")</f>
        <v>38</v>
      </c>
      <c r="S19" s="11">
        <f>IFERROR(INDEX(REPORT_DATA_BY_DISTRICT!$A:$AH,$F19,MATCH(S$8,REPORT_DATA_BY_DISTRICT!$A$1:$AH$1,0)), "")</f>
        <v>2</v>
      </c>
      <c r="T19" s="11">
        <f>IFERROR(INDEX(REPORT_DATA_BY_DISTRICT!$A:$AH,$F19,MATCH(T$8,REPORT_DATA_BY_DISTRICT!$A$1:$AH$1,0)), "")</f>
        <v>23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3</v>
      </c>
    </row>
    <row r="20" spans="1:22">
      <c r="B20" s="24" t="s">
        <v>1380</v>
      </c>
      <c r="C20" s="14"/>
      <c r="D20" s="14"/>
      <c r="E20" s="14" t="str">
        <f>CONCATENATE(YEAR,":",MONTH,":2:",WEEKLY_REPORT_DAY,":", $A$1)</f>
        <v>2016:2:2:7:WANDA</v>
      </c>
      <c r="F20" s="14">
        <f>MATCH($E20,REPORT_DATA_BY_DISTRICT!$A:$A, 0)</f>
        <v>141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12</v>
      </c>
      <c r="J20" s="11">
        <f>IFERROR(INDEX(REPORT_DATA_BY_DISTRICT!$A:$AH,$F20,MATCH(J$8,REPORT_DATA_BY_DISTRICT!$A$1:$AH$1,0)), "")</f>
        <v>13</v>
      </c>
      <c r="K20" s="11">
        <f>IFERROR(INDEX(REPORT_DATA_BY_DISTRICT!$A:$AH,$F20,MATCH(K$8,REPORT_DATA_BY_DISTRICT!$A$1:$AH$1,0)), "")</f>
        <v>1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42</v>
      </c>
      <c r="O20" s="11">
        <f>IFERROR(INDEX(REPORT_DATA_BY_DISTRICT!$A:$AH,$F20,MATCH(O$8,REPORT_DATA_BY_DISTRICT!$A$1:$AH$1,0)), "")</f>
        <v>10</v>
      </c>
      <c r="P20" s="11">
        <f>IFERROR(INDEX(REPORT_DATA_BY_DISTRICT!$A:$AH,$F20,MATCH(P$8,REPORT_DATA_BY_DISTRICT!$A$1:$AH$1,0)), "")</f>
        <v>44</v>
      </c>
      <c r="Q20" s="11">
        <f>IFERROR(INDEX(REPORT_DATA_BY_DISTRICT!$A:$AH,$F20,MATCH(Q$8,REPORT_DATA_BY_DISTRICT!$A$1:$AH$1,0)), "")</f>
        <v>76</v>
      </c>
      <c r="R20" s="11">
        <f>IFERROR(INDEX(REPORT_DATA_BY_DISTRICT!$A:$AH,$F20,MATCH(R$8,REPORT_DATA_BY_DISTRICT!$A$1:$AH$1,0)), "")</f>
        <v>37</v>
      </c>
      <c r="S20" s="11">
        <f>IFERROR(INDEX(REPORT_DATA_BY_DISTRICT!$A:$AH,$F20,MATCH(S$8,REPORT_DATA_BY_DISTRICT!$A$1:$AH$1,0)), "")</f>
        <v>4</v>
      </c>
      <c r="T20" s="11">
        <f>IFERROR(INDEX(REPORT_DATA_BY_DISTRICT!$A:$AH,$F20,MATCH(T$8,REPORT_DATA_BY_DISTRICT!$A$1:$AH$1,0)), "")</f>
        <v>19</v>
      </c>
      <c r="U20" s="11">
        <f>IFERROR(INDEX(REPORT_DATA_BY_DISTRICT!$A:$AH,$F20,MATCH(U$8,REPORT_DATA_BY_DISTRICT!$A$1:$AH$1,0)), "")</f>
        <v>5</v>
      </c>
      <c r="V20" s="11">
        <f>IFERROR(INDEX(REPORT_DATA_BY_DISTRICT!$A:$AH,$F20,MATCH(V$8,REPORT_DATA_BY_DISTRICT!$A$1:$AH$1,0)), "")</f>
        <v>0</v>
      </c>
    </row>
    <row r="21" spans="1:22">
      <c r="B21" s="24" t="s">
        <v>1382</v>
      </c>
      <c r="C21" s="14"/>
      <c r="D21" s="14"/>
      <c r="E21" s="14" t="str">
        <f>CONCATENATE(YEAR,":",MONTH,":3:",WEEKLY_REPORT_DAY,":", $A$1)</f>
        <v>2016:2:3:7:WANDA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1:22">
      <c r="B22" s="24" t="s">
        <v>1383</v>
      </c>
      <c r="C22" s="14"/>
      <c r="D22" s="14"/>
      <c r="E22" s="14" t="str">
        <f>CONCATENATE(YEAR,":",MONTH,":4:",WEEKLY_REPORT_DAY,":", $A$1)</f>
        <v>2016:2:4:7:WANDA</v>
      </c>
      <c r="F22" s="14" t="e">
        <f>MATCH($E22,REPORT_DATA_BY_DISTRICT!$A:$A, 0)</f>
        <v>#N/A</v>
      </c>
      <c r="G22" s="11" t="str">
        <f>IFERROR(INDEX(REPORT_DATA_BY_DISTRICT!$A:$AH,$F22,MATCH(G$8,REPORT_DATA_BY_DISTRICT!$A$1:$AH$1,0)), "")</f>
        <v/>
      </c>
      <c r="H22" s="11" t="str">
        <f>IFERROR(INDEX(REPORT_DATA_BY_DISTRICT!$A:$AH,$F22,MATCH(H$8,REPORT_DATA_BY_DISTRICT!$A$1:$AH$1,0)), "")</f>
        <v/>
      </c>
      <c r="I22" s="11" t="str">
        <f>IFERROR(INDEX(REPORT_DATA_BY_DISTRICT!$A:$AH,$F22,MATCH(I$8,REPORT_DATA_BY_DISTRICT!$A$1:$AH$1,0)), "")</f>
        <v/>
      </c>
      <c r="J22" s="11" t="str">
        <f>IFERROR(INDEX(REPORT_DATA_BY_DISTRICT!$A:$AH,$F22,MATCH(J$8,REPORT_DATA_BY_DISTRICT!$A$1:$AH$1,0)), "")</f>
        <v/>
      </c>
      <c r="K22" s="11" t="str">
        <f>IFERROR(INDEX(REPORT_DATA_BY_DISTRICT!$A:$AH,$F22,MATCH(K$8,REPORT_DATA_BY_DISTRICT!$A$1:$AH$1,0)), "")</f>
        <v/>
      </c>
      <c r="L22" s="11" t="str">
        <f>IFERROR(INDEX(REPORT_DATA_BY_DISTRICT!$A:$AH,$F22,MATCH(L$8,REPORT_DATA_BY_DISTRICT!$A$1:$AH$1,0)), "")</f>
        <v/>
      </c>
      <c r="M22" s="11" t="str">
        <f>IFERROR(INDEX(REPORT_DATA_BY_DISTRICT!$A:$AH,$F22,MATCH(M$8,REPORT_DATA_BY_DISTRICT!$A$1:$AH$1,0)), "")</f>
        <v/>
      </c>
      <c r="N22" s="11" t="str">
        <f>IFERROR(INDEX(REPORT_DATA_BY_DISTRICT!$A:$AH,$F22,MATCH(N$8,REPORT_DATA_BY_DISTRICT!$A$1:$AH$1,0)), "")</f>
        <v/>
      </c>
      <c r="O22" s="11" t="str">
        <f>IFERROR(INDEX(REPORT_DATA_BY_DISTRICT!$A:$AH,$F22,MATCH(O$8,REPORT_DATA_BY_DISTRICT!$A$1:$AH$1,0)), "")</f>
        <v/>
      </c>
      <c r="P22" s="11" t="str">
        <f>IFERROR(INDEX(REPORT_DATA_BY_DISTRICT!$A:$AH,$F22,MATCH(P$8,REPORT_DATA_BY_DISTRICT!$A$1:$AH$1,0)), "")</f>
        <v/>
      </c>
      <c r="Q22" s="11" t="str">
        <f>IFERROR(INDEX(REPORT_DATA_BY_DISTRICT!$A:$AH,$F22,MATCH(Q$8,REPORT_DATA_BY_DISTRICT!$A$1:$AH$1,0)), "")</f>
        <v/>
      </c>
      <c r="R22" s="11" t="str">
        <f>IFERROR(INDEX(REPORT_DATA_BY_DISTRICT!$A:$AH,$F22,MATCH(R$8,REPORT_DATA_BY_DISTRICT!$A$1:$AH$1,0)), "")</f>
        <v/>
      </c>
      <c r="S22" s="11" t="str">
        <f>IFERROR(INDEX(REPORT_DATA_BY_DISTRICT!$A:$AH,$F22,MATCH(S$8,REPORT_DATA_BY_DISTRICT!$A$1:$AH$1,0)), "")</f>
        <v/>
      </c>
      <c r="T22" s="11" t="str">
        <f>IFERROR(INDEX(REPORT_DATA_BY_DISTRICT!$A:$AH,$F22,MATCH(T$8,REPORT_DATA_BY_DISTRICT!$A$1:$AH$1,0)), "")</f>
        <v/>
      </c>
      <c r="U22" s="11" t="str">
        <f>IFERROR(INDEX(REPORT_DATA_BY_DISTRICT!$A:$AH,$F22,MATCH(U$8,REPORT_DATA_BY_DISTRICT!$A$1:$AH$1,0)), "")</f>
        <v/>
      </c>
      <c r="V22" s="11" t="str">
        <f>IFERROR(INDEX(REPORT_DATA_BY_DISTRICT!$A:$AH,$F22,MATCH(V$8,REPORT_DATA_BY_DISTRICT!$A$1:$AH$1,0)), "")</f>
        <v/>
      </c>
    </row>
    <row r="23" spans="1:22">
      <c r="B23" s="24" t="s">
        <v>1384</v>
      </c>
      <c r="C23" s="14"/>
      <c r="D23" s="14"/>
      <c r="E23" s="14" t="str">
        <f>CONCATENATE(YEAR,":",MONTH,":5:",WEEKLY_REPORT_DAY,":", $A$1)</f>
        <v>2016:2:5:7:WANDA</v>
      </c>
      <c r="F23" s="14" t="e">
        <f>MATCH($E23,REPORT_DATA_BY_DISTRICT!$A:$A, 0)</f>
        <v>#N/A</v>
      </c>
      <c r="G23" s="11" t="str">
        <f>IFERROR(INDEX(REPORT_DATA_BY_DISTRICT!$A:$AH,$F23,MATCH(G$8,REPORT_DATA_BY_DISTRICT!$A$1:$AH$1,0)), "")</f>
        <v/>
      </c>
      <c r="H23" s="11" t="str">
        <f>IFERROR(INDEX(REPORT_DATA_BY_DISTRICT!$A:$AH,$F23,MATCH(H$8,REPORT_DATA_BY_DISTRICT!$A$1:$AH$1,0)), "")</f>
        <v/>
      </c>
      <c r="I23" s="11" t="str">
        <f>IFERROR(INDEX(REPORT_DATA_BY_DISTRICT!$A:$AH,$F23,MATCH(I$8,REPORT_DATA_BY_DISTRICT!$A$1:$AH$1,0)), "")</f>
        <v/>
      </c>
      <c r="J23" s="11" t="str">
        <f>IFERROR(INDEX(REPORT_DATA_BY_DISTRICT!$A:$AH,$F23,MATCH(J$8,REPORT_DATA_BY_DISTRICT!$A$1:$AH$1,0)), "")</f>
        <v/>
      </c>
      <c r="K23" s="11" t="str">
        <f>IFERROR(INDEX(REPORT_DATA_BY_DISTRICT!$A:$AH,$F23,MATCH(K$8,REPORT_DATA_BY_DISTRICT!$A$1:$AH$1,0)), "")</f>
        <v/>
      </c>
      <c r="L23" s="11" t="str">
        <f>IFERROR(INDEX(REPORT_DATA_BY_DISTRICT!$A:$AH,$F23,MATCH(L$8,REPORT_DATA_BY_DISTRICT!$A$1:$AH$1,0)), "")</f>
        <v/>
      </c>
      <c r="M23" s="11" t="str">
        <f>IFERROR(INDEX(REPORT_DATA_BY_DISTRICT!$A:$AH,$F23,MATCH(M$8,REPORT_DATA_BY_DISTRICT!$A$1:$AH$1,0)), "")</f>
        <v/>
      </c>
      <c r="N23" s="11" t="str">
        <f>IFERROR(INDEX(REPORT_DATA_BY_DISTRICT!$A:$AH,$F23,MATCH(N$8,REPORT_DATA_BY_DISTRICT!$A$1:$AH$1,0)), "")</f>
        <v/>
      </c>
      <c r="O23" s="11" t="str">
        <f>IFERROR(INDEX(REPORT_DATA_BY_DISTRICT!$A:$AH,$F23,MATCH(O$8,REPORT_DATA_BY_DISTRICT!$A$1:$AH$1,0)), "")</f>
        <v/>
      </c>
      <c r="P23" s="11" t="str">
        <f>IFERROR(INDEX(REPORT_DATA_BY_DISTRICT!$A:$AH,$F23,MATCH(P$8,REPORT_DATA_BY_DISTRICT!$A$1:$AH$1,0)), "")</f>
        <v/>
      </c>
      <c r="Q23" s="11" t="str">
        <f>IFERROR(INDEX(REPORT_DATA_BY_DISTRICT!$A:$AH,$F23,MATCH(Q$8,REPORT_DATA_BY_DISTRICT!$A$1:$AH$1,0)), "")</f>
        <v/>
      </c>
      <c r="R23" s="11" t="str">
        <f>IFERROR(INDEX(REPORT_DATA_BY_DISTRICT!$A:$AH,$F23,MATCH(R$8,REPORT_DATA_BY_DISTRICT!$A$1:$AH$1,0)), "")</f>
        <v/>
      </c>
      <c r="S23" s="11" t="str">
        <f>IFERROR(INDEX(REPORT_DATA_BY_DISTRICT!$A:$AH,$F23,MATCH(S$8,REPORT_DATA_BY_DISTRICT!$A$1:$AH$1,0)), "")</f>
        <v/>
      </c>
      <c r="T23" s="11" t="str">
        <f>IFERROR(INDEX(REPORT_DATA_BY_DISTRICT!$A:$AH,$F23,MATCH(T$8,REPORT_DATA_BY_DISTRICT!$A$1:$AH$1,0)), "")</f>
        <v/>
      </c>
      <c r="U23" s="11" t="str">
        <f>IFERROR(INDEX(REPORT_DATA_BY_DISTRICT!$A:$AH,$F23,MATCH(U$8,REPORT_DATA_BY_DISTRICT!$A$1:$AH$1,0)), "")</f>
        <v/>
      </c>
      <c r="V23" s="11" t="str">
        <f>IFERROR(INDEX(REPORT_DATA_BY_DISTRICT!$A:$AH,$F23,MATCH(V$8,REPORT_DATA_BY_DISTRICT!$A$1:$AH$1,0)), "")</f>
        <v/>
      </c>
    </row>
    <row r="24" spans="1:22">
      <c r="B24" s="18" t="s">
        <v>1409</v>
      </c>
      <c r="C24" s="15"/>
      <c r="D24" s="15"/>
      <c r="E24" s="15"/>
      <c r="F24" s="15"/>
      <c r="G24" s="19">
        <f>SUM(G19:G23)</f>
        <v>0</v>
      </c>
      <c r="H24" s="19">
        <f t="shared" ref="H24:V24" si="1">SUM(H19:H23)</f>
        <v>2</v>
      </c>
      <c r="I24" s="19">
        <f t="shared" si="1"/>
        <v>21</v>
      </c>
      <c r="J24" s="19">
        <f>SUM(J19:J23)</f>
        <v>29</v>
      </c>
      <c r="K24" s="19">
        <f t="shared" si="1"/>
        <v>1</v>
      </c>
      <c r="L24" s="19">
        <f t="shared" si="1"/>
        <v>0</v>
      </c>
      <c r="M24" s="19">
        <f t="shared" si="1"/>
        <v>0</v>
      </c>
      <c r="N24" s="19">
        <f t="shared" si="1"/>
        <v>77</v>
      </c>
      <c r="O24" s="19">
        <f t="shared" si="1"/>
        <v>17</v>
      </c>
      <c r="P24" s="19">
        <f t="shared" si="1"/>
        <v>87</v>
      </c>
      <c r="Q24" s="19">
        <f t="shared" si="1"/>
        <v>172</v>
      </c>
      <c r="R24" s="19">
        <f t="shared" si="1"/>
        <v>75</v>
      </c>
      <c r="S24" s="19">
        <f t="shared" si="1"/>
        <v>6</v>
      </c>
      <c r="T24" s="19">
        <f t="shared" si="1"/>
        <v>42</v>
      </c>
      <c r="U24" s="19">
        <f t="shared" si="1"/>
        <v>7</v>
      </c>
      <c r="V24" s="19">
        <f t="shared" si="1"/>
        <v>3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4:M14">
    <cfRule type="cellIs" dxfId="943" priority="95" operator="lessThan">
      <formula>0.5</formula>
    </cfRule>
    <cfRule type="cellIs" dxfId="942" priority="96" operator="greaterThan">
      <formula>0.5</formula>
    </cfRule>
  </conditionalFormatting>
  <conditionalFormatting sqref="N14">
    <cfRule type="cellIs" dxfId="941" priority="93" operator="lessThan">
      <formula>4.5</formula>
    </cfRule>
    <cfRule type="cellIs" dxfId="940" priority="94" operator="greaterThan">
      <formula>5.5</formula>
    </cfRule>
  </conditionalFormatting>
  <conditionalFormatting sqref="O14">
    <cfRule type="cellIs" dxfId="939" priority="91" operator="lessThan">
      <formula>1.5</formula>
    </cfRule>
    <cfRule type="cellIs" dxfId="938" priority="92" operator="greaterThan">
      <formula>2.5</formula>
    </cfRule>
  </conditionalFormatting>
  <conditionalFormatting sqref="P14">
    <cfRule type="cellIs" dxfId="937" priority="89" operator="lessThan">
      <formula>4.5</formula>
    </cfRule>
    <cfRule type="cellIs" dxfId="936" priority="90" operator="greaterThan">
      <formula>7.5</formula>
    </cfRule>
  </conditionalFormatting>
  <conditionalFormatting sqref="R14:S14">
    <cfRule type="cellIs" dxfId="935" priority="87" operator="lessThan">
      <formula>2.5</formula>
    </cfRule>
    <cfRule type="cellIs" dxfId="934" priority="88" operator="greaterThan">
      <formula>4.5</formula>
    </cfRule>
  </conditionalFormatting>
  <conditionalFormatting sqref="T14">
    <cfRule type="cellIs" dxfId="933" priority="85" operator="lessThan">
      <formula>2.5</formula>
    </cfRule>
    <cfRule type="cellIs" dxfId="932" priority="86" operator="greaterThan">
      <formula>4.5</formula>
    </cfRule>
  </conditionalFormatting>
  <conditionalFormatting sqref="U14">
    <cfRule type="cellIs" dxfId="931" priority="84" operator="greaterThan">
      <formula>1.5</formula>
    </cfRule>
  </conditionalFormatting>
  <conditionalFormatting sqref="L14:V14">
    <cfRule type="expression" dxfId="930" priority="81">
      <formula>L14=""</formula>
    </cfRule>
  </conditionalFormatting>
  <conditionalFormatting sqref="S14">
    <cfRule type="cellIs" dxfId="929" priority="82" operator="greaterThan">
      <formula>0.5</formula>
    </cfRule>
    <cfRule type="cellIs" dxfId="928" priority="83" operator="lessThan">
      <formula>0.5</formula>
    </cfRule>
  </conditionalFormatting>
  <conditionalFormatting sqref="L15:M15">
    <cfRule type="cellIs" dxfId="927" priority="79" operator="lessThan">
      <formula>0.5</formula>
    </cfRule>
    <cfRule type="cellIs" dxfId="926" priority="80" operator="greaterThan">
      <formula>0.5</formula>
    </cfRule>
  </conditionalFormatting>
  <conditionalFormatting sqref="N15">
    <cfRule type="cellIs" dxfId="925" priority="77" operator="lessThan">
      <formula>4.5</formula>
    </cfRule>
    <cfRule type="cellIs" dxfId="924" priority="78" operator="greaterThan">
      <formula>5.5</formula>
    </cfRule>
  </conditionalFormatting>
  <conditionalFormatting sqref="O15">
    <cfRule type="cellIs" dxfId="923" priority="75" operator="lessThan">
      <formula>1.5</formula>
    </cfRule>
    <cfRule type="cellIs" dxfId="922" priority="76" operator="greaterThan">
      <formula>2.5</formula>
    </cfRule>
  </conditionalFormatting>
  <conditionalFormatting sqref="P15">
    <cfRule type="cellIs" dxfId="921" priority="73" operator="lessThan">
      <formula>4.5</formula>
    </cfRule>
    <cfRule type="cellIs" dxfId="920" priority="74" operator="greaterThan">
      <formula>7.5</formula>
    </cfRule>
  </conditionalFormatting>
  <conditionalFormatting sqref="R15:S15">
    <cfRule type="cellIs" dxfId="919" priority="71" operator="lessThan">
      <formula>2.5</formula>
    </cfRule>
    <cfRule type="cellIs" dxfId="918" priority="72" operator="greaterThan">
      <formula>4.5</formula>
    </cfRule>
  </conditionalFormatting>
  <conditionalFormatting sqref="T15">
    <cfRule type="cellIs" dxfId="917" priority="69" operator="lessThan">
      <formula>2.5</formula>
    </cfRule>
    <cfRule type="cellIs" dxfId="916" priority="70" operator="greaterThan">
      <formula>4.5</formula>
    </cfRule>
  </conditionalFormatting>
  <conditionalFormatting sqref="U15">
    <cfRule type="cellIs" dxfId="915" priority="68" operator="greaterThan">
      <formula>1.5</formula>
    </cfRule>
  </conditionalFormatting>
  <conditionalFormatting sqref="L15:V15">
    <cfRule type="expression" dxfId="914" priority="65">
      <formula>L15=""</formula>
    </cfRule>
  </conditionalFormatting>
  <conditionalFormatting sqref="S15">
    <cfRule type="cellIs" dxfId="913" priority="66" operator="greaterThan">
      <formula>0.5</formula>
    </cfRule>
    <cfRule type="cellIs" dxfId="912" priority="67" operator="lessThan">
      <formula>0.5</formula>
    </cfRule>
  </conditionalFormatting>
  <conditionalFormatting sqref="L10:M10">
    <cfRule type="cellIs" dxfId="911" priority="63" operator="lessThan">
      <formula>0.5</formula>
    </cfRule>
    <cfRule type="cellIs" dxfId="910" priority="64" operator="greaterThan">
      <formula>0.5</formula>
    </cfRule>
  </conditionalFormatting>
  <conditionalFormatting sqref="N10">
    <cfRule type="cellIs" dxfId="909" priority="61" operator="lessThan">
      <formula>4.5</formula>
    </cfRule>
    <cfRule type="cellIs" dxfId="908" priority="62" operator="greaterThan">
      <formula>5.5</formula>
    </cfRule>
  </conditionalFormatting>
  <conditionalFormatting sqref="O10">
    <cfRule type="cellIs" dxfId="907" priority="59" operator="lessThan">
      <formula>1.5</formula>
    </cfRule>
    <cfRule type="cellIs" dxfId="906" priority="60" operator="greaterThan">
      <formula>2.5</formula>
    </cfRule>
  </conditionalFormatting>
  <conditionalFormatting sqref="P10">
    <cfRule type="cellIs" dxfId="905" priority="57" operator="lessThan">
      <formula>4.5</formula>
    </cfRule>
    <cfRule type="cellIs" dxfId="904" priority="58" operator="greaterThan">
      <formula>7.5</formula>
    </cfRule>
  </conditionalFormatting>
  <conditionalFormatting sqref="R10:S10">
    <cfRule type="cellIs" dxfId="903" priority="55" operator="lessThan">
      <formula>2.5</formula>
    </cfRule>
    <cfRule type="cellIs" dxfId="902" priority="56" operator="greaterThan">
      <formula>4.5</formula>
    </cfRule>
  </conditionalFormatting>
  <conditionalFormatting sqref="T10">
    <cfRule type="cellIs" dxfId="901" priority="53" operator="lessThan">
      <formula>2.5</formula>
    </cfRule>
    <cfRule type="cellIs" dxfId="900" priority="54" operator="greaterThan">
      <formula>4.5</formula>
    </cfRule>
  </conditionalFormatting>
  <conditionalFormatting sqref="U10">
    <cfRule type="cellIs" dxfId="899" priority="52" operator="greaterThan">
      <formula>1.5</formula>
    </cfRule>
  </conditionalFormatting>
  <conditionalFormatting sqref="L10:V10">
    <cfRule type="expression" dxfId="898" priority="49">
      <formula>L10=""</formula>
    </cfRule>
  </conditionalFormatting>
  <conditionalFormatting sqref="S10">
    <cfRule type="cellIs" dxfId="897" priority="50" operator="greaterThan">
      <formula>0.5</formula>
    </cfRule>
    <cfRule type="cellIs" dxfId="896" priority="51" operator="lessThan">
      <formula>0.5</formula>
    </cfRule>
  </conditionalFormatting>
  <conditionalFormatting sqref="L11:M11">
    <cfRule type="cellIs" dxfId="895" priority="47" operator="lessThan">
      <formula>0.5</formula>
    </cfRule>
    <cfRule type="cellIs" dxfId="894" priority="48" operator="greaterThan">
      <formula>0.5</formula>
    </cfRule>
  </conditionalFormatting>
  <conditionalFormatting sqref="N11">
    <cfRule type="cellIs" dxfId="893" priority="45" operator="lessThan">
      <formula>4.5</formula>
    </cfRule>
    <cfRule type="cellIs" dxfId="892" priority="46" operator="greaterThan">
      <formula>5.5</formula>
    </cfRule>
  </conditionalFormatting>
  <conditionalFormatting sqref="O11">
    <cfRule type="cellIs" dxfId="891" priority="43" operator="lessThan">
      <formula>1.5</formula>
    </cfRule>
    <cfRule type="cellIs" dxfId="890" priority="44" operator="greaterThan">
      <formula>2.5</formula>
    </cfRule>
  </conditionalFormatting>
  <conditionalFormatting sqref="P11">
    <cfRule type="cellIs" dxfId="889" priority="41" operator="lessThan">
      <formula>4.5</formula>
    </cfRule>
    <cfRule type="cellIs" dxfId="888" priority="42" operator="greaterThan">
      <formula>7.5</formula>
    </cfRule>
  </conditionalFormatting>
  <conditionalFormatting sqref="R11:S11">
    <cfRule type="cellIs" dxfId="887" priority="39" operator="lessThan">
      <formula>2.5</formula>
    </cfRule>
    <cfRule type="cellIs" dxfId="886" priority="40" operator="greaterThan">
      <formula>4.5</formula>
    </cfRule>
  </conditionalFormatting>
  <conditionalFormatting sqref="T11">
    <cfRule type="cellIs" dxfId="885" priority="37" operator="lessThan">
      <formula>2.5</formula>
    </cfRule>
    <cfRule type="cellIs" dxfId="884" priority="38" operator="greaterThan">
      <formula>4.5</formula>
    </cfRule>
  </conditionalFormatting>
  <conditionalFormatting sqref="U11">
    <cfRule type="cellIs" dxfId="883" priority="36" operator="greaterThan">
      <formula>1.5</formula>
    </cfRule>
  </conditionalFormatting>
  <conditionalFormatting sqref="L11:V11">
    <cfRule type="expression" dxfId="882" priority="33">
      <formula>L11=""</formula>
    </cfRule>
  </conditionalFormatting>
  <conditionalFormatting sqref="S11">
    <cfRule type="cellIs" dxfId="881" priority="34" operator="greaterThan">
      <formula>0.5</formula>
    </cfRule>
    <cfRule type="cellIs" dxfId="880" priority="35" operator="lessThan">
      <formula>0.5</formula>
    </cfRule>
  </conditionalFormatting>
  <conditionalFormatting sqref="L12:M12">
    <cfRule type="cellIs" dxfId="879" priority="31" operator="lessThan">
      <formula>0.5</formula>
    </cfRule>
    <cfRule type="cellIs" dxfId="878" priority="32" operator="greaterThan">
      <formula>0.5</formula>
    </cfRule>
  </conditionalFormatting>
  <conditionalFormatting sqref="N12">
    <cfRule type="cellIs" dxfId="877" priority="29" operator="lessThan">
      <formula>4.5</formula>
    </cfRule>
    <cfRule type="cellIs" dxfId="876" priority="30" operator="greaterThan">
      <formula>5.5</formula>
    </cfRule>
  </conditionalFormatting>
  <conditionalFormatting sqref="O12">
    <cfRule type="cellIs" dxfId="875" priority="27" operator="lessThan">
      <formula>1.5</formula>
    </cfRule>
    <cfRule type="cellIs" dxfId="874" priority="28" operator="greaterThan">
      <formula>2.5</formula>
    </cfRule>
  </conditionalFormatting>
  <conditionalFormatting sqref="P12">
    <cfRule type="cellIs" dxfId="873" priority="25" operator="lessThan">
      <formula>4.5</formula>
    </cfRule>
    <cfRule type="cellIs" dxfId="872" priority="26" operator="greaterThan">
      <formula>7.5</formula>
    </cfRule>
  </conditionalFormatting>
  <conditionalFormatting sqref="R12:S12">
    <cfRule type="cellIs" dxfId="871" priority="23" operator="lessThan">
      <formula>2.5</formula>
    </cfRule>
    <cfRule type="cellIs" dxfId="870" priority="24" operator="greaterThan">
      <formula>4.5</formula>
    </cfRule>
  </conditionalFormatting>
  <conditionalFormatting sqref="T12">
    <cfRule type="cellIs" dxfId="869" priority="21" operator="lessThan">
      <formula>2.5</formula>
    </cfRule>
    <cfRule type="cellIs" dxfId="868" priority="22" operator="greaterThan">
      <formula>4.5</formula>
    </cfRule>
  </conditionalFormatting>
  <conditionalFormatting sqref="U12">
    <cfRule type="cellIs" dxfId="867" priority="20" operator="greaterThan">
      <formula>1.5</formula>
    </cfRule>
  </conditionalFormatting>
  <conditionalFormatting sqref="L12:V12">
    <cfRule type="expression" dxfId="866" priority="17">
      <formula>L12=""</formula>
    </cfRule>
  </conditionalFormatting>
  <conditionalFormatting sqref="S12">
    <cfRule type="cellIs" dxfId="865" priority="18" operator="greaterThan">
      <formula>0.5</formula>
    </cfRule>
    <cfRule type="cellIs" dxfId="864" priority="19" operator="lessThan">
      <formula>0.5</formula>
    </cfRule>
  </conditionalFormatting>
  <conditionalFormatting sqref="L13:M13">
    <cfRule type="cellIs" dxfId="863" priority="15" operator="lessThan">
      <formula>0.5</formula>
    </cfRule>
    <cfRule type="cellIs" dxfId="862" priority="16" operator="greaterThan">
      <formula>0.5</formula>
    </cfRule>
  </conditionalFormatting>
  <conditionalFormatting sqref="N13">
    <cfRule type="cellIs" dxfId="861" priority="13" operator="lessThan">
      <formula>4.5</formula>
    </cfRule>
    <cfRule type="cellIs" dxfId="860" priority="14" operator="greaterThan">
      <formula>5.5</formula>
    </cfRule>
  </conditionalFormatting>
  <conditionalFormatting sqref="O13">
    <cfRule type="cellIs" dxfId="859" priority="11" operator="lessThan">
      <formula>1.5</formula>
    </cfRule>
    <cfRule type="cellIs" dxfId="858" priority="12" operator="greaterThan">
      <formula>2.5</formula>
    </cfRule>
  </conditionalFormatting>
  <conditionalFormatting sqref="P13">
    <cfRule type="cellIs" dxfId="857" priority="9" operator="lessThan">
      <formula>4.5</formula>
    </cfRule>
    <cfRule type="cellIs" dxfId="856" priority="10" operator="greaterThan">
      <formula>7.5</formula>
    </cfRule>
  </conditionalFormatting>
  <conditionalFormatting sqref="R13:S13">
    <cfRule type="cellIs" dxfId="855" priority="7" operator="lessThan">
      <formula>2.5</formula>
    </cfRule>
    <cfRule type="cellIs" dxfId="854" priority="8" operator="greaterThan">
      <formula>4.5</formula>
    </cfRule>
  </conditionalFormatting>
  <conditionalFormatting sqref="T13">
    <cfRule type="cellIs" dxfId="853" priority="5" operator="lessThan">
      <formula>2.5</formula>
    </cfRule>
    <cfRule type="cellIs" dxfId="852" priority="6" operator="greaterThan">
      <formula>4.5</formula>
    </cfRule>
  </conditionalFormatting>
  <conditionalFormatting sqref="U13">
    <cfRule type="cellIs" dxfId="851" priority="4" operator="greaterThan">
      <formula>1.5</formula>
    </cfRule>
  </conditionalFormatting>
  <conditionalFormatting sqref="L13:V13">
    <cfRule type="expression" dxfId="850" priority="1">
      <formula>L13=""</formula>
    </cfRule>
  </conditionalFormatting>
  <conditionalFormatting sqref="S13">
    <cfRule type="cellIs" dxfId="849" priority="2" operator="greaterThan">
      <formula>0.5</formula>
    </cfRule>
    <cfRule type="cellIs" dxfId="84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O14" sqref="O1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1704</v>
      </c>
      <c r="B1" s="46" t="s">
        <v>1703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1419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888</v>
      </c>
      <c r="B10" s="23" t="s">
        <v>889</v>
      </c>
      <c r="C10" s="4" t="s">
        <v>910</v>
      </c>
      <c r="D10" s="4" t="s">
        <v>911</v>
      </c>
      <c r="E10" s="4" t="str">
        <f>CONCATENATE(YEAR,":",MONTH,":",WEEK,":",WEEKDAY,":",$A10)</f>
        <v>2016:2:2:7:SANCHONG_E</v>
      </c>
      <c r="F10" s="4">
        <f>MATCH($E10,REPORT_DATA_BY_COMP!$A:$A,0)</f>
        <v>424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890</v>
      </c>
      <c r="B11" s="23" t="s">
        <v>891</v>
      </c>
      <c r="C11" s="4" t="s">
        <v>912</v>
      </c>
      <c r="D11" s="4" t="s">
        <v>913</v>
      </c>
      <c r="E11" s="4" t="str">
        <f>CONCATENATE(YEAR,":",MONTH,":",WEEK,":",WEEKDAY,":",$A11)</f>
        <v>2016:2:2:7:LUZHOU_A_E</v>
      </c>
      <c r="F11" s="4">
        <f>MATCH($E11,REPORT_DATA_BY_COMP!$A:$A,0)</f>
        <v>414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1</v>
      </c>
    </row>
    <row r="12" spans="1:22">
      <c r="A12" s="22" t="s">
        <v>892</v>
      </c>
      <c r="B12" s="23" t="s">
        <v>893</v>
      </c>
      <c r="C12" s="4" t="s">
        <v>914</v>
      </c>
      <c r="D12" s="4" t="s">
        <v>915</v>
      </c>
      <c r="E12" s="4" t="str">
        <f>CONCATENATE(YEAR,":",MONTH,":",WEEK,":",WEEKDAY,":",$A12)</f>
        <v>2016:2:2:7:LUZHOU_B_E</v>
      </c>
      <c r="F12" s="4">
        <f>MATCH($E12,REPORT_DATA_BY_COMP!$A:$A,0)</f>
        <v>415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16</v>
      </c>
      <c r="R12" s="11">
        <f>IFERROR(INDEX(REPORT_DATA_BY_COMP!$A:$AH,$F12,MATCH(R$8,REPORT_DATA_BY_COMP!$A$1:$AH$1,0)), "")</f>
        <v>7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894</v>
      </c>
      <c r="B13" s="23" t="s">
        <v>895</v>
      </c>
      <c r="C13" s="4" t="s">
        <v>916</v>
      </c>
      <c r="D13" s="4" t="s">
        <v>917</v>
      </c>
      <c r="E13" s="4" t="str">
        <f>CONCATENATE(YEAR,":",MONTH,":",WEEK,":",WEEKDAY,":",$A13)</f>
        <v>2016:2:2:7:SANCHONG_S</v>
      </c>
      <c r="F13" s="4">
        <f>MATCH($E13,REPORT_DATA_BY_COMP!$A:$A,0)</f>
        <v>425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9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4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6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>SUM(H10:H13)</f>
        <v>1</v>
      </c>
      <c r="I14" s="12">
        <f>SUM(I10:I13)</f>
        <v>4</v>
      </c>
      <c r="J14" s="12">
        <f>SUM(J10:J13)</f>
        <v>7</v>
      </c>
      <c r="K14" s="12">
        <f>SUM(K10:K13)</f>
        <v>0</v>
      </c>
      <c r="L14" s="12">
        <f>SUM(L10:L13)</f>
        <v>0</v>
      </c>
      <c r="M14" s="12">
        <f>SUM(M10:M13)</f>
        <v>0</v>
      </c>
      <c r="N14" s="12">
        <f>SUM(N10:N13)</f>
        <v>19</v>
      </c>
      <c r="O14" s="12">
        <f>SUM(O10:O13)</f>
        <v>6</v>
      </c>
      <c r="P14" s="12">
        <f>SUM(P10:P13)</f>
        <v>26</v>
      </c>
      <c r="Q14" s="12">
        <f>SUM(Q10:Q13)</f>
        <v>36</v>
      </c>
      <c r="R14" s="12">
        <f>SUM(R10:R13)</f>
        <v>19</v>
      </c>
      <c r="S14" s="12">
        <f>SUM(S10:S13)</f>
        <v>1</v>
      </c>
      <c r="T14" s="12">
        <f>SUM(T10:T13)</f>
        <v>12</v>
      </c>
      <c r="U14" s="12">
        <f>SUM(U10:U13)</f>
        <v>2</v>
      </c>
      <c r="V14" s="12">
        <f>SUM(V10:V13)</f>
        <v>1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2016:2:1:7:SANCHONG</v>
      </c>
      <c r="F17" s="14">
        <f>MATCH($E17,REPORT_DATA_BY_DISTRICT!$A:$A, 0)</f>
        <v>100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16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36</v>
      </c>
      <c r="Q17" s="11">
        <f>IFERROR(INDEX(REPORT_DATA_BY_DISTRICT!$A:$AH,$F17,MATCH(Q$8,REPORT_DATA_BY_DISTRICT!$A$1:$AH$1,0)), "")</f>
        <v>43</v>
      </c>
      <c r="R17" s="11">
        <f>IFERROR(INDEX(REPORT_DATA_BY_DISTRICT!$A:$AH,$F17,MATCH(R$8,REPORT_DATA_BY_DISTRICT!$A$1:$AH$1,0)), "")</f>
        <v>26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13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2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2016:2:2:7:SANCHONG</v>
      </c>
      <c r="F18" s="14">
        <f>MATCH($E18,REPORT_DATA_BY_DISTRICT!$A:$A, 0)</f>
        <v>130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4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19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26</v>
      </c>
      <c r="Q18" s="11">
        <f>IFERROR(INDEX(REPORT_DATA_BY_DISTRICT!$A:$AH,$F18,MATCH(Q$8,REPORT_DATA_BY_DISTRICT!$A$1:$AH$1,0)), "")</f>
        <v>36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2</v>
      </c>
      <c r="V18" s="11">
        <f>IFERROR(INDEX(REPORT_DATA_BY_DISTRICT!$A:$AH,$F18,MATCH(V$8,REPORT_DATA_BY_DISTRICT!$A$1:$AH$1,0)), "")</f>
        <v>1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2016:2:3:7:SANCHONG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2016:2:4:7:SANCHONG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2016:2:5:7:SANCHONG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0">SUM(H17:H21)</f>
        <v>1</v>
      </c>
      <c r="I22" s="19">
        <f t="shared" si="0"/>
        <v>8</v>
      </c>
      <c r="J22" s="19">
        <f>SUM(J17:J21)</f>
        <v>16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35</v>
      </c>
      <c r="O22" s="19">
        <f t="shared" si="0"/>
        <v>13</v>
      </c>
      <c r="P22" s="19">
        <f t="shared" si="0"/>
        <v>62</v>
      </c>
      <c r="Q22" s="19">
        <f t="shared" si="0"/>
        <v>79</v>
      </c>
      <c r="R22" s="19">
        <f t="shared" si="0"/>
        <v>45</v>
      </c>
      <c r="S22" s="19">
        <f t="shared" si="0"/>
        <v>1</v>
      </c>
      <c r="T22" s="19">
        <f t="shared" si="0"/>
        <v>25</v>
      </c>
      <c r="U22" s="19">
        <f t="shared" si="0"/>
        <v>3</v>
      </c>
      <c r="V22" s="19">
        <f t="shared" si="0"/>
        <v>3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847" priority="63" operator="lessThan">
      <formula>0.5</formula>
    </cfRule>
    <cfRule type="cellIs" dxfId="846" priority="64" operator="greaterThan">
      <formula>0.5</formula>
    </cfRule>
  </conditionalFormatting>
  <conditionalFormatting sqref="N10">
    <cfRule type="cellIs" dxfId="845" priority="61" operator="lessThan">
      <formula>4.5</formula>
    </cfRule>
    <cfRule type="cellIs" dxfId="844" priority="62" operator="greaterThan">
      <formula>5.5</formula>
    </cfRule>
  </conditionalFormatting>
  <conditionalFormatting sqref="O10">
    <cfRule type="cellIs" dxfId="843" priority="59" operator="lessThan">
      <formula>1.5</formula>
    </cfRule>
    <cfRule type="cellIs" dxfId="842" priority="60" operator="greaterThan">
      <formula>2.5</formula>
    </cfRule>
  </conditionalFormatting>
  <conditionalFormatting sqref="P10">
    <cfRule type="cellIs" dxfId="841" priority="57" operator="lessThan">
      <formula>4.5</formula>
    </cfRule>
    <cfRule type="cellIs" dxfId="840" priority="58" operator="greaterThan">
      <formula>7.5</formula>
    </cfRule>
  </conditionalFormatting>
  <conditionalFormatting sqref="R10:S10">
    <cfRule type="cellIs" dxfId="839" priority="55" operator="lessThan">
      <formula>2.5</formula>
    </cfRule>
    <cfRule type="cellIs" dxfId="838" priority="56" operator="greaterThan">
      <formula>4.5</formula>
    </cfRule>
  </conditionalFormatting>
  <conditionalFormatting sqref="T10">
    <cfRule type="cellIs" dxfId="837" priority="53" operator="lessThan">
      <formula>2.5</formula>
    </cfRule>
    <cfRule type="cellIs" dxfId="836" priority="54" operator="greaterThan">
      <formula>4.5</formula>
    </cfRule>
  </conditionalFormatting>
  <conditionalFormatting sqref="U10">
    <cfRule type="cellIs" dxfId="835" priority="52" operator="greaterThan">
      <formula>1.5</formula>
    </cfRule>
  </conditionalFormatting>
  <conditionalFormatting sqref="L10:V10">
    <cfRule type="expression" dxfId="834" priority="49">
      <formula>L10=""</formula>
    </cfRule>
  </conditionalFormatting>
  <conditionalFormatting sqref="S10">
    <cfRule type="cellIs" dxfId="833" priority="50" operator="greaterThan">
      <formula>0.5</formula>
    </cfRule>
    <cfRule type="cellIs" dxfId="832" priority="51" operator="lessThan">
      <formula>0.5</formula>
    </cfRule>
  </conditionalFormatting>
  <conditionalFormatting sqref="L11:M11">
    <cfRule type="cellIs" dxfId="831" priority="47" operator="lessThan">
      <formula>0.5</formula>
    </cfRule>
    <cfRule type="cellIs" dxfId="830" priority="48" operator="greaterThan">
      <formula>0.5</formula>
    </cfRule>
  </conditionalFormatting>
  <conditionalFormatting sqref="N11">
    <cfRule type="cellIs" dxfId="829" priority="45" operator="lessThan">
      <formula>4.5</formula>
    </cfRule>
    <cfRule type="cellIs" dxfId="828" priority="46" operator="greaterThan">
      <formula>5.5</formula>
    </cfRule>
  </conditionalFormatting>
  <conditionalFormatting sqref="O11">
    <cfRule type="cellIs" dxfId="827" priority="43" operator="lessThan">
      <formula>1.5</formula>
    </cfRule>
    <cfRule type="cellIs" dxfId="826" priority="44" operator="greaterThan">
      <formula>2.5</formula>
    </cfRule>
  </conditionalFormatting>
  <conditionalFormatting sqref="P11">
    <cfRule type="cellIs" dxfId="825" priority="41" operator="lessThan">
      <formula>4.5</formula>
    </cfRule>
    <cfRule type="cellIs" dxfId="824" priority="42" operator="greaterThan">
      <formula>7.5</formula>
    </cfRule>
  </conditionalFormatting>
  <conditionalFormatting sqref="R11:S11">
    <cfRule type="cellIs" dxfId="823" priority="39" operator="lessThan">
      <formula>2.5</formula>
    </cfRule>
    <cfRule type="cellIs" dxfId="822" priority="40" operator="greaterThan">
      <formula>4.5</formula>
    </cfRule>
  </conditionalFormatting>
  <conditionalFormatting sqref="T11">
    <cfRule type="cellIs" dxfId="821" priority="37" operator="lessThan">
      <formula>2.5</formula>
    </cfRule>
    <cfRule type="cellIs" dxfId="820" priority="38" operator="greaterThan">
      <formula>4.5</formula>
    </cfRule>
  </conditionalFormatting>
  <conditionalFormatting sqref="U11">
    <cfRule type="cellIs" dxfId="819" priority="36" operator="greaterThan">
      <formula>1.5</formula>
    </cfRule>
  </conditionalFormatting>
  <conditionalFormatting sqref="L11:V11">
    <cfRule type="expression" dxfId="818" priority="33">
      <formula>L11=""</formula>
    </cfRule>
  </conditionalFormatting>
  <conditionalFormatting sqref="S11">
    <cfRule type="cellIs" dxfId="817" priority="34" operator="greaterThan">
      <formula>0.5</formula>
    </cfRule>
    <cfRule type="cellIs" dxfId="816" priority="35" operator="lessThan">
      <formula>0.5</formula>
    </cfRule>
  </conditionalFormatting>
  <conditionalFormatting sqref="L12:M12">
    <cfRule type="cellIs" dxfId="815" priority="31" operator="lessThan">
      <formula>0.5</formula>
    </cfRule>
    <cfRule type="cellIs" dxfId="814" priority="32" operator="greaterThan">
      <formula>0.5</formula>
    </cfRule>
  </conditionalFormatting>
  <conditionalFormatting sqref="N12">
    <cfRule type="cellIs" dxfId="813" priority="29" operator="lessThan">
      <formula>4.5</formula>
    </cfRule>
    <cfRule type="cellIs" dxfId="812" priority="30" operator="greaterThan">
      <formula>5.5</formula>
    </cfRule>
  </conditionalFormatting>
  <conditionalFormatting sqref="O12">
    <cfRule type="cellIs" dxfId="811" priority="27" operator="lessThan">
      <formula>1.5</formula>
    </cfRule>
    <cfRule type="cellIs" dxfId="810" priority="28" operator="greaterThan">
      <formula>2.5</formula>
    </cfRule>
  </conditionalFormatting>
  <conditionalFormatting sqref="P12">
    <cfRule type="cellIs" dxfId="809" priority="25" operator="lessThan">
      <formula>4.5</formula>
    </cfRule>
    <cfRule type="cellIs" dxfId="808" priority="26" operator="greaterThan">
      <formula>7.5</formula>
    </cfRule>
  </conditionalFormatting>
  <conditionalFormatting sqref="R12:S12">
    <cfRule type="cellIs" dxfId="807" priority="23" operator="lessThan">
      <formula>2.5</formula>
    </cfRule>
    <cfRule type="cellIs" dxfId="806" priority="24" operator="greaterThan">
      <formula>4.5</formula>
    </cfRule>
  </conditionalFormatting>
  <conditionalFormatting sqref="T12">
    <cfRule type="cellIs" dxfId="805" priority="21" operator="lessThan">
      <formula>2.5</formula>
    </cfRule>
    <cfRule type="cellIs" dxfId="804" priority="22" operator="greaterThan">
      <formula>4.5</formula>
    </cfRule>
  </conditionalFormatting>
  <conditionalFormatting sqref="U12">
    <cfRule type="cellIs" dxfId="803" priority="20" operator="greaterThan">
      <formula>1.5</formula>
    </cfRule>
  </conditionalFormatting>
  <conditionalFormatting sqref="L12:V12">
    <cfRule type="expression" dxfId="802" priority="17">
      <formula>L12=""</formula>
    </cfRule>
  </conditionalFormatting>
  <conditionalFormatting sqref="S12">
    <cfRule type="cellIs" dxfId="801" priority="18" operator="greaterThan">
      <formula>0.5</formula>
    </cfRule>
    <cfRule type="cellIs" dxfId="800" priority="19" operator="lessThan">
      <formula>0.5</formula>
    </cfRule>
  </conditionalFormatting>
  <conditionalFormatting sqref="L13:M13">
    <cfRule type="cellIs" dxfId="799" priority="15" operator="lessThan">
      <formula>0.5</formula>
    </cfRule>
    <cfRule type="cellIs" dxfId="798" priority="16" operator="greaterThan">
      <formula>0.5</formula>
    </cfRule>
  </conditionalFormatting>
  <conditionalFormatting sqref="N13">
    <cfRule type="cellIs" dxfId="797" priority="13" operator="lessThan">
      <formula>4.5</formula>
    </cfRule>
    <cfRule type="cellIs" dxfId="796" priority="14" operator="greaterThan">
      <formula>5.5</formula>
    </cfRule>
  </conditionalFormatting>
  <conditionalFormatting sqref="O13">
    <cfRule type="cellIs" dxfId="795" priority="11" operator="lessThan">
      <formula>1.5</formula>
    </cfRule>
    <cfRule type="cellIs" dxfId="794" priority="12" operator="greaterThan">
      <formula>2.5</formula>
    </cfRule>
  </conditionalFormatting>
  <conditionalFormatting sqref="P13">
    <cfRule type="cellIs" dxfId="793" priority="9" operator="lessThan">
      <formula>4.5</formula>
    </cfRule>
    <cfRule type="cellIs" dxfId="792" priority="10" operator="greaterThan">
      <formula>7.5</formula>
    </cfRule>
  </conditionalFormatting>
  <conditionalFormatting sqref="R13:S13">
    <cfRule type="cellIs" dxfId="791" priority="7" operator="lessThan">
      <formula>2.5</formula>
    </cfRule>
    <cfRule type="cellIs" dxfId="790" priority="8" operator="greaterThan">
      <formula>4.5</formula>
    </cfRule>
  </conditionalFormatting>
  <conditionalFormatting sqref="T13">
    <cfRule type="cellIs" dxfId="789" priority="5" operator="lessThan">
      <formula>2.5</formula>
    </cfRule>
    <cfRule type="cellIs" dxfId="788" priority="6" operator="greaterThan">
      <formula>4.5</formula>
    </cfRule>
  </conditionalFormatting>
  <conditionalFormatting sqref="U13">
    <cfRule type="cellIs" dxfId="787" priority="4" operator="greaterThan">
      <formula>1.5</formula>
    </cfRule>
  </conditionalFormatting>
  <conditionalFormatting sqref="L13:V13">
    <cfRule type="expression" dxfId="786" priority="1">
      <formula>L13=""</formula>
    </cfRule>
  </conditionalFormatting>
  <conditionalFormatting sqref="S13">
    <cfRule type="cellIs" dxfId="785" priority="2" operator="greaterThan">
      <formula>0.5</formula>
    </cfRule>
    <cfRule type="cellIs" dxfId="78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N25" sqref="N2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44</v>
      </c>
      <c r="B1" s="46" t="s">
        <v>1018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1420</v>
      </c>
      <c r="C2" s="31" t="s">
        <v>1392</v>
      </c>
      <c r="D2" s="72">
        <v>60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10</v>
      </c>
      <c r="H4" s="65"/>
      <c r="I4" s="65"/>
      <c r="J4" s="66"/>
      <c r="K4" s="47">
        <f>ROUND($D$2/12,0)</f>
        <v>5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$L$27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1016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1017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918</v>
      </c>
      <c r="B10" s="23" t="s">
        <v>923</v>
      </c>
      <c r="C10" s="4" t="s">
        <v>930</v>
      </c>
      <c r="D10" s="4" t="s">
        <v>931</v>
      </c>
      <c r="E10" s="4" t="str">
        <f>CONCATENATE(YEAR,":",MONTH,":",WEEK,":",DAY,":",$A10)</f>
        <v>2016:2:2:7:SHILIN_E</v>
      </c>
      <c r="F10" s="4">
        <f>MATCH($E10,[1]REPORT_DATA_BY_COMP!$A:$A,0)</f>
        <v>428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0</v>
      </c>
      <c r="I10" s="11">
        <f>IFERROR(INDEX([1]REPORT_DATA_BY_COMP!$A:$AH,$F10,MATCH(I$8,[1]REPORT_DATA_BY_COMP!$A$1:$AH$1,0)), "")</f>
        <v>0</v>
      </c>
      <c r="J10" s="11">
        <f>IFERROR(INDEX([1]REPORT_DATA_BY_COMP!$A:$AH,$F10,MATCH(J$8,[1]REPORT_DATA_BY_COMP!$A$1:$AH$1,0)), "")</f>
        <v>0</v>
      </c>
      <c r="K10" s="11">
        <f>IFERROR(INDEX([1]REPORT_DATA_BY_COMP!$A:$AH,$F10,MATCH(K$8,[1]REPORT_DATA_BY_COMP!$A$1:$AH$1,0)), "")</f>
        <v>0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4</v>
      </c>
      <c r="O10" s="11">
        <f>IFERROR(INDEX([1]REPORT_DATA_BY_COMP!$A:$AH,$F10,MATCH(O$8,[1]REPORT_DATA_BY_COMP!$A$1:$AH$1,0)), "")</f>
        <v>1</v>
      </c>
      <c r="P10" s="11">
        <f>IFERROR(INDEX([1]REPORT_DATA_BY_COMP!$A:$AH,$F10,MATCH(P$8,[1]REPORT_DATA_BY_COMP!$A$1:$AH$1,0)), "")</f>
        <v>6</v>
      </c>
      <c r="Q10" s="11">
        <f>IFERROR(INDEX([1]REPORT_DATA_BY_COMP!$A:$AH,$F10,MATCH(Q$8,[1]REPORT_DATA_BY_COMP!$A$1:$AH$1,0)), "")</f>
        <v>14</v>
      </c>
      <c r="R10" s="11">
        <f>IFERROR(INDEX([1]REPORT_DATA_BY_COMP!$A:$AH,$F10,MATCH(R$8,[1]REPORT_DATA_BY_COMP!$A$1:$AH$1,0)), "")</f>
        <v>5</v>
      </c>
      <c r="S10" s="11">
        <f>IFERROR(INDEX([1]REPORT_DATA_BY_COMP!$A:$AH,$F10,MATCH(S$8,[1]REPORT_DATA_BY_COMP!$A$1:$AH$1,0)), "")</f>
        <v>0</v>
      </c>
      <c r="T10" s="11">
        <f>IFERROR(INDEX([1]REPORT_DATA_BY_COMP!$A:$AH,$F10,MATCH(T$8,[1]REPORT_DATA_BY_COMP!$A$1:$AH$1,0)), "")</f>
        <v>3</v>
      </c>
      <c r="U10" s="11">
        <f>IFERROR(INDEX([1]REPORT_DATA_BY_COMP!$A:$AH,$F10,MATCH(U$8,[1]REPORT_DATA_BY_COMP!$A$1:$AH$1,0)), "")</f>
        <v>2</v>
      </c>
      <c r="V10" s="11">
        <f>IFERROR(INDEX([1]REPORT_DATA_BY_COMP!$A:$AH,$F10,MATCH(V$8,[1]REPORT_DATA_BY_COMP!$A$1:$AH$1,0)), "")</f>
        <v>0</v>
      </c>
    </row>
    <row r="11" spans="1:22">
      <c r="A11" s="22" t="s">
        <v>919</v>
      </c>
      <c r="B11" s="23" t="s">
        <v>924</v>
      </c>
      <c r="C11" s="4" t="s">
        <v>932</v>
      </c>
      <c r="D11" s="4" t="s">
        <v>933</v>
      </c>
      <c r="E11" s="4" t="str">
        <f>CONCATENATE(YEAR,":",MONTH,":",WEEK,":",DAY,":",$A11)</f>
        <v>2016:2:2:7:TIANMU_E</v>
      </c>
      <c r="F11" s="4">
        <f>MATCH($E11,[1]REPORT_DATA_BY_COMP!$A:$A,0)</f>
        <v>446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0</v>
      </c>
      <c r="J11" s="11">
        <f>IFERROR(INDEX([1]REPORT_DATA_BY_COMP!$A:$AH,$F11,MATCH(J$8,[1]REPORT_DATA_BY_COMP!$A$1:$AH$1,0)), "")</f>
        <v>0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0</v>
      </c>
      <c r="O11" s="11">
        <f>IFERROR(INDEX([1]REPORT_DATA_BY_COMP!$A:$AH,$F11,MATCH(O$8,[1]REPORT_DATA_BY_COMP!$A$1:$AH$1,0)), "")</f>
        <v>2</v>
      </c>
      <c r="P11" s="11">
        <f>IFERROR(INDEX([1]REPORT_DATA_BY_COMP!$A:$AH,$F11,MATCH(P$8,[1]REPORT_DATA_BY_COMP!$A$1:$AH$1,0)), "")</f>
        <v>1</v>
      </c>
      <c r="Q11" s="11">
        <f>IFERROR(INDEX([1]REPORT_DATA_BY_COMP!$A:$AH,$F11,MATCH(Q$8,[1]REPORT_DATA_BY_COMP!$A$1:$AH$1,0)), "")</f>
        <v>11</v>
      </c>
      <c r="R11" s="11">
        <f>IFERROR(INDEX([1]REPORT_DATA_BY_COMP!$A:$AH,$F11,MATCH(R$8,[1]REPORT_DATA_BY_COMP!$A$1:$AH$1,0)), "")</f>
        <v>5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1</v>
      </c>
      <c r="U11" s="11">
        <f>IFERROR(INDEX([1]REPORT_DATA_BY_COMP!$A:$AH,$F11,MATCH(U$8,[1]REPORT_DATA_BY_COMP!$A$1:$AH$1,0)), "")</f>
        <v>0</v>
      </c>
      <c r="V11" s="11">
        <f>IFERROR(INDEX([1]REPORT_DATA_BY_COMP!$A:$AH,$F11,MATCH(V$8,[1]REPORT_DATA_BY_COMP!$A$1:$AH$1,0)), "")</f>
        <v>0</v>
      </c>
    </row>
    <row r="12" spans="1:22">
      <c r="A12" s="22" t="s">
        <v>920</v>
      </c>
      <c r="B12" s="23" t="s">
        <v>925</v>
      </c>
      <c r="C12" s="4" t="s">
        <v>934</v>
      </c>
      <c r="D12" s="4" t="s">
        <v>935</v>
      </c>
      <c r="E12" s="4" t="str">
        <f>CONCATENATE(YEAR,":",MONTH,":",WEEK,":",DAY,":",$A12)</f>
        <v>2016:2:2:7:SHILIN_S</v>
      </c>
      <c r="F12" s="4">
        <f>MATCH($E12,[1]REPORT_DATA_BY_COMP!$A:$A,0)</f>
        <v>429</v>
      </c>
      <c r="G12" s="11">
        <f>IFERROR(INDEX([1]REPORT_DATA_BY_COMP!$A:$AH,$F12,MATCH(G$8,[1]REPORT_DATA_BY_COMP!$A$1:$AH$1,0)), "")</f>
        <v>0</v>
      </c>
      <c r="H12" s="11">
        <f>IFERROR(INDEX([1]REPORT_DATA_BY_COMP!$A:$AH,$F12,MATCH(H$8,[1]REPORT_DATA_BY_COMP!$A$1:$AH$1,0)), "")</f>
        <v>0</v>
      </c>
      <c r="I12" s="11">
        <f>IFERROR(INDEX([1]REPORT_DATA_BY_COMP!$A:$AH,$F12,MATCH(I$8,[1]REPORT_DATA_BY_COMP!$A$1:$AH$1,0)), "")</f>
        <v>0</v>
      </c>
      <c r="J12" s="11">
        <f>IFERROR(INDEX([1]REPORT_DATA_BY_COMP!$A:$AH,$F12,MATCH(J$8,[1]REPORT_DATA_BY_COMP!$A$1:$AH$1,0)), "")</f>
        <v>2</v>
      </c>
      <c r="K12" s="11">
        <f>IFERROR(INDEX([1]REPORT_DATA_BY_COMP!$A:$AH,$F12,MATCH(K$8,[1]REPORT_DATA_BY_COMP!$A$1:$AH$1,0)), "")</f>
        <v>0</v>
      </c>
      <c r="L12" s="11">
        <f>IFERROR(INDEX([1]REPORT_DATA_BY_COMP!$A:$AH,$F12,MATCH(L$8,[1]REPORT_DATA_BY_COMP!$A$1:$AH$1,0)), "")</f>
        <v>0</v>
      </c>
      <c r="M12" s="11">
        <f>IFERROR(INDEX([1]REPORT_DATA_BY_COMP!$A:$AH,$F12,MATCH(M$8,[1]REPORT_DATA_BY_COMP!$A$1:$AH$1,0)), "")</f>
        <v>0</v>
      </c>
      <c r="N12" s="11">
        <f>IFERROR(INDEX([1]REPORT_DATA_BY_COMP!$A:$AH,$F12,MATCH(N$8,[1]REPORT_DATA_BY_COMP!$A$1:$AH$1,0)), "")</f>
        <v>2</v>
      </c>
      <c r="O12" s="11">
        <f>IFERROR(INDEX([1]REPORT_DATA_BY_COMP!$A:$AH,$F12,MATCH(O$8,[1]REPORT_DATA_BY_COMP!$A$1:$AH$1,0)), "")</f>
        <v>1</v>
      </c>
      <c r="P12" s="11">
        <f>IFERROR(INDEX([1]REPORT_DATA_BY_COMP!$A:$AH,$F12,MATCH(P$8,[1]REPORT_DATA_BY_COMP!$A$1:$AH$1,0)), "")</f>
        <v>4</v>
      </c>
      <c r="Q12" s="11">
        <f>IFERROR(INDEX([1]REPORT_DATA_BY_COMP!$A:$AH,$F12,MATCH(Q$8,[1]REPORT_DATA_BY_COMP!$A$1:$AH$1,0)), "")</f>
        <v>9</v>
      </c>
      <c r="R12" s="11">
        <f>IFERROR(INDEX([1]REPORT_DATA_BY_COMP!$A:$AH,$F12,MATCH(R$8,[1]REPORT_DATA_BY_COMP!$A$1:$AH$1,0)), "")</f>
        <v>5</v>
      </c>
      <c r="S12" s="11">
        <f>IFERROR(INDEX([1]REPORT_DATA_BY_COMP!$A:$AH,$F12,MATCH(S$8,[1]REPORT_DATA_BY_COMP!$A$1:$AH$1,0)), "")</f>
        <v>1</v>
      </c>
      <c r="T12" s="11">
        <f>IFERROR(INDEX([1]REPORT_DATA_BY_COMP!$A:$AH,$F12,MATCH(T$8,[1]REPORT_DATA_BY_COMP!$A$1:$AH$1,0)), "")</f>
        <v>1</v>
      </c>
      <c r="U12" s="11">
        <f>IFERROR(INDEX([1]REPORT_DATA_BY_COMP!$A:$AH,$F12,MATCH(U$8,[1]REPORT_DATA_BY_COMP!$A$1:$AH$1,0)), "")</f>
        <v>0</v>
      </c>
      <c r="V12" s="11">
        <f>IFERROR(INDEX([1]REPORT_DATA_BY_COMP!$A:$AH,$F12,MATCH(V$8,[1]REPORT_DATA_BY_COMP!$A$1:$AH$1,0)),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1443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2" t="s">
        <v>921</v>
      </c>
      <c r="B15" s="23" t="s">
        <v>926</v>
      </c>
      <c r="C15" s="4" t="s">
        <v>936</v>
      </c>
      <c r="D15" s="4" t="s">
        <v>937</v>
      </c>
      <c r="E15" s="4" t="str">
        <f>CONCATENATE(YEAR,":",MONTH,":",WEEK,":",DAY,":",$A15)</f>
        <v>2016:2:2:7:BEITOU_E</v>
      </c>
      <c r="F15" s="4">
        <f>MATCH($E15,[1]REPORT_DATA_BY_COMP!$A:$A,0)</f>
        <v>395</v>
      </c>
      <c r="G15" s="11">
        <f>IFERROR(INDEX([1]REPORT_DATA_BY_COMP!$A:$AH,$F15,MATCH(G$8,[1]REPORT_DATA_BY_COMP!$A$1:$AH$1,0)), "")</f>
        <v>0</v>
      </c>
      <c r="H15" s="11">
        <f>IFERROR(INDEX([1]REPORT_DATA_BY_COMP!$A:$AH,$F15,MATCH(H$8,[1]REPORT_DATA_BY_COMP!$A$1:$AH$1,0)), "")</f>
        <v>0</v>
      </c>
      <c r="I15" s="11">
        <f>IFERROR(INDEX([1]REPORT_DATA_BY_COMP!$A:$AH,$F15,MATCH(I$8,[1]REPORT_DATA_BY_COMP!$A$1:$AH$1,0)), "")</f>
        <v>2</v>
      </c>
      <c r="J15" s="11">
        <f>IFERROR(INDEX([1]REPORT_DATA_BY_COMP!$A:$AH,$F15,MATCH(J$8,[1]REPORT_DATA_BY_COMP!$A$1:$AH$1,0)), "")</f>
        <v>3</v>
      </c>
      <c r="K15" s="11">
        <f>IFERROR(INDEX([1]REPORT_DATA_BY_COMP!$A:$AH,$F15,MATCH(K$8,[1]REPORT_DATA_BY_COMP!$A$1:$AH$1,0)), "")</f>
        <v>0</v>
      </c>
      <c r="L15" s="11">
        <f>IFERROR(INDEX([1]REPORT_DATA_BY_COMP!$A:$AH,$F15,MATCH(L$8,[1]REPORT_DATA_BY_COMP!$A$1:$AH$1,0)), "")</f>
        <v>0</v>
      </c>
      <c r="M15" s="11">
        <f>IFERROR(INDEX([1]REPORT_DATA_BY_COMP!$A:$AH,$F15,MATCH(M$8,[1]REPORT_DATA_BY_COMP!$A$1:$AH$1,0)), "")</f>
        <v>0</v>
      </c>
      <c r="N15" s="11">
        <f>IFERROR(INDEX([1]REPORT_DATA_BY_COMP!$A:$AH,$F15,MATCH(N$8,[1]REPORT_DATA_BY_COMP!$A$1:$AH$1,0)), "")</f>
        <v>5</v>
      </c>
      <c r="O15" s="11">
        <f>IFERROR(INDEX([1]REPORT_DATA_BY_COMP!$A:$AH,$F15,MATCH(O$8,[1]REPORT_DATA_BY_COMP!$A$1:$AH$1,0)), "")</f>
        <v>1</v>
      </c>
      <c r="P15" s="11">
        <f>IFERROR(INDEX([1]REPORT_DATA_BY_COMP!$A:$AH,$F15,MATCH(P$8,[1]REPORT_DATA_BY_COMP!$A$1:$AH$1,0)), "")</f>
        <v>4</v>
      </c>
      <c r="Q15" s="11">
        <f>IFERROR(INDEX([1]REPORT_DATA_BY_COMP!$A:$AH,$F15,MATCH(Q$8,[1]REPORT_DATA_BY_COMP!$A$1:$AH$1,0)), "")</f>
        <v>12</v>
      </c>
      <c r="R15" s="11">
        <f>IFERROR(INDEX([1]REPORT_DATA_BY_COMP!$A:$AH,$F15,MATCH(R$8,[1]REPORT_DATA_BY_COMP!$A$1:$AH$1,0)), "")</f>
        <v>4</v>
      </c>
      <c r="S15" s="11">
        <f>IFERROR(INDEX([1]REPORT_DATA_BY_COMP!$A:$AH,$F15,MATCH(S$8,[1]REPORT_DATA_BY_COMP!$A$1:$AH$1,0)), "")</f>
        <v>0</v>
      </c>
      <c r="T15" s="11">
        <f>IFERROR(INDEX([1]REPORT_DATA_BY_COMP!$A:$AH,$F15,MATCH(T$8,[1]REPORT_DATA_BY_COMP!$A$1:$AH$1,0)), "")</f>
        <v>2</v>
      </c>
      <c r="U15" s="11">
        <f>IFERROR(INDEX([1]REPORT_DATA_BY_COMP!$A:$AH,$F15,MATCH(U$8,[1]REPORT_DATA_BY_COMP!$A$1:$AH$1,0)), "")</f>
        <v>0</v>
      </c>
      <c r="V15" s="11">
        <f>IFERROR(INDEX([1]REPORT_DATA_BY_COMP!$A:$AH,$F15,MATCH(V$8,[1]REPORT_DATA_BY_COMP!$A$1:$AH$1,0)), "")</f>
        <v>0</v>
      </c>
    </row>
    <row r="16" spans="1:22">
      <c r="A16" s="22" t="s">
        <v>1019</v>
      </c>
      <c r="B16" s="23" t="s">
        <v>927</v>
      </c>
      <c r="C16" s="4" t="s">
        <v>938</v>
      </c>
      <c r="D16" s="4" t="s">
        <v>939</v>
      </c>
      <c r="E16" s="4" t="str">
        <f>CONCATENATE(YEAR,":",MONTH,":",WEEK,":",DAY,":",$A16)</f>
        <v>2016:2:2:7:DANSHUI_B_E</v>
      </c>
      <c r="F16" s="4">
        <f>MATCH($E16,[1]REPORT_DATA_BY_COMP!$A:$A,0)</f>
        <v>399</v>
      </c>
      <c r="G16" s="11">
        <f>IFERROR(INDEX([1]REPORT_DATA_BY_COMP!$A:$AH,$F16,MATCH(G$8,[1]REPORT_DATA_BY_COMP!$A$1:$AH$1,0)), "")</f>
        <v>1</v>
      </c>
      <c r="H16" s="11">
        <f>IFERROR(INDEX([1]REPORT_DATA_BY_COMP!$A:$AH,$F16,MATCH(H$8,[1]REPORT_DATA_BY_COMP!$A$1:$AH$1,0)), "")</f>
        <v>1</v>
      </c>
      <c r="I16" s="11">
        <f>IFERROR(INDEX([1]REPORT_DATA_BY_COMP!$A:$AH,$F16,MATCH(I$8,[1]REPORT_DATA_BY_COMP!$A$1:$AH$1,0)), "")</f>
        <v>2</v>
      </c>
      <c r="J16" s="11">
        <f>IFERROR(INDEX([1]REPORT_DATA_BY_COMP!$A:$AH,$F16,MATCH(J$8,[1]REPORT_DATA_BY_COMP!$A$1:$AH$1,0)), "")</f>
        <v>1</v>
      </c>
      <c r="K16" s="11">
        <f>IFERROR(INDEX([1]REPORT_DATA_BY_COMP!$A:$AH,$F16,MATCH(K$8,[1]REPORT_DATA_BY_COMP!$A$1:$AH$1,0)), "")</f>
        <v>0</v>
      </c>
      <c r="L16" s="11">
        <f>IFERROR(INDEX([1]REPORT_DATA_BY_COMP!$A:$AH,$F16,MATCH(L$8,[1]REPORT_DATA_BY_COMP!$A$1:$AH$1,0)), "")</f>
        <v>0</v>
      </c>
      <c r="M16" s="11">
        <f>IFERROR(INDEX([1]REPORT_DATA_BY_COMP!$A:$AH,$F16,MATCH(M$8,[1]REPORT_DATA_BY_COMP!$A$1:$AH$1,0)), "")</f>
        <v>0</v>
      </c>
      <c r="N16" s="11">
        <f>IFERROR(INDEX([1]REPORT_DATA_BY_COMP!$A:$AH,$F16,MATCH(N$8,[1]REPORT_DATA_BY_COMP!$A$1:$AH$1,0)), "")</f>
        <v>8</v>
      </c>
      <c r="O16" s="11">
        <f>IFERROR(INDEX([1]REPORT_DATA_BY_COMP!$A:$AH,$F16,MATCH(O$8,[1]REPORT_DATA_BY_COMP!$A$1:$AH$1,0)), "")</f>
        <v>2</v>
      </c>
      <c r="P16" s="11">
        <f>IFERROR(INDEX([1]REPORT_DATA_BY_COMP!$A:$AH,$F16,MATCH(P$8,[1]REPORT_DATA_BY_COMP!$A$1:$AH$1,0)), "")</f>
        <v>9</v>
      </c>
      <c r="Q16" s="11">
        <f>IFERROR(INDEX([1]REPORT_DATA_BY_COMP!$A:$AH,$F16,MATCH(Q$8,[1]REPORT_DATA_BY_COMP!$A$1:$AH$1,0)), "")</f>
        <v>6</v>
      </c>
      <c r="R16" s="11">
        <f>IFERROR(INDEX([1]REPORT_DATA_BY_COMP!$A:$AH,$F16,MATCH(R$8,[1]REPORT_DATA_BY_COMP!$A$1:$AH$1,0)), "")</f>
        <v>4</v>
      </c>
      <c r="S16" s="11">
        <f>IFERROR(INDEX([1]REPORT_DATA_BY_COMP!$A:$AH,$F16,MATCH(S$8,[1]REPORT_DATA_BY_COMP!$A$1:$AH$1,0)), "")</f>
        <v>3</v>
      </c>
      <c r="T16" s="11">
        <f>IFERROR(INDEX([1]REPORT_DATA_BY_COMP!$A:$AH,$F16,MATCH(T$8,[1]REPORT_DATA_BY_COMP!$A$1:$AH$1,0)), "")</f>
        <v>4</v>
      </c>
      <c r="U16" s="11">
        <f>IFERROR(INDEX([1]REPORT_DATA_BY_COMP!$A:$AH,$F16,MATCH(U$8,[1]REPORT_DATA_BY_COMP!$A$1:$AH$1,0)), "")</f>
        <v>2</v>
      </c>
      <c r="V16" s="11">
        <f>IFERROR(INDEX([1]REPORT_DATA_BY_COMP!$A:$AH,$F16,MATCH(V$8,[1]REPORT_DATA_BY_COMP!$A$1:$AH$1,0)), "")</f>
        <v>0</v>
      </c>
    </row>
    <row r="17" spans="1:22">
      <c r="A17" s="22" t="s">
        <v>1020</v>
      </c>
      <c r="B17" s="23" t="s">
        <v>928</v>
      </c>
      <c r="C17" s="4" t="s">
        <v>940</v>
      </c>
      <c r="D17" s="4" t="s">
        <v>941</v>
      </c>
      <c r="E17" s="4" t="str">
        <f>CONCATENATE(YEAR,":",MONTH,":",WEEK,":",DAY,":",$A17)</f>
        <v>2016:2:2:7:DANSHUI_A_E</v>
      </c>
      <c r="F17" s="4">
        <f>MATCH($E17,[1]REPORT_DATA_BY_COMP!$A:$A,0)</f>
        <v>398</v>
      </c>
      <c r="G17" s="11">
        <f>IFERROR(INDEX([1]REPORT_DATA_BY_COMP!$A:$AH,$F17,MATCH(G$8,[1]REPORT_DATA_BY_COMP!$A$1:$AH$1,0)), "")</f>
        <v>1</v>
      </c>
      <c r="H17" s="11">
        <f>IFERROR(INDEX([1]REPORT_DATA_BY_COMP!$A:$AH,$F17,MATCH(H$8,[1]REPORT_DATA_BY_COMP!$A$1:$AH$1,0)), "")</f>
        <v>2</v>
      </c>
      <c r="I17" s="11">
        <f>IFERROR(INDEX([1]REPORT_DATA_BY_COMP!$A:$AH,$F17,MATCH(I$8,[1]REPORT_DATA_BY_COMP!$A$1:$AH$1,0)), "")</f>
        <v>0</v>
      </c>
      <c r="J17" s="11">
        <f>IFERROR(INDEX([1]REPORT_DATA_BY_COMP!$A:$AH,$F17,MATCH(J$8,[1]REPORT_DATA_BY_COMP!$A$1:$AH$1,0)), "")</f>
        <v>2</v>
      </c>
      <c r="K17" s="11">
        <f>IFERROR(INDEX([1]REPORT_DATA_BY_COMP!$A:$AH,$F17,MATCH(K$8,[1]REPORT_DATA_BY_COMP!$A$1:$AH$1,0)), "")</f>
        <v>0</v>
      </c>
      <c r="L17" s="11">
        <f>IFERROR(INDEX([1]REPORT_DATA_BY_COMP!$A:$AH,$F17,MATCH(L$8,[1]REPORT_DATA_BY_COMP!$A$1:$AH$1,0)), "")</f>
        <v>0</v>
      </c>
      <c r="M17" s="11">
        <f>IFERROR(INDEX([1]REPORT_DATA_BY_COMP!$A:$AH,$F17,MATCH(M$8,[1]REPORT_DATA_BY_COMP!$A$1:$AH$1,0)), "")</f>
        <v>0</v>
      </c>
      <c r="N17" s="11">
        <f>IFERROR(INDEX([1]REPORT_DATA_BY_COMP!$A:$AH,$F17,MATCH(N$8,[1]REPORT_DATA_BY_COMP!$A$1:$AH$1,0)), "")</f>
        <v>5</v>
      </c>
      <c r="O17" s="11">
        <f>IFERROR(INDEX([1]REPORT_DATA_BY_COMP!$A:$AH,$F17,MATCH(O$8,[1]REPORT_DATA_BY_COMP!$A$1:$AH$1,0)), "")</f>
        <v>4</v>
      </c>
      <c r="P17" s="11">
        <f>IFERROR(INDEX([1]REPORT_DATA_BY_COMP!$A:$AH,$F17,MATCH(P$8,[1]REPORT_DATA_BY_COMP!$A$1:$AH$1,0)), "")</f>
        <v>7</v>
      </c>
      <c r="Q17" s="11">
        <f>IFERROR(INDEX([1]REPORT_DATA_BY_COMP!$A:$AH,$F17,MATCH(Q$8,[1]REPORT_DATA_BY_COMP!$A$1:$AH$1,0)), "")</f>
        <v>1</v>
      </c>
      <c r="R17" s="11">
        <f>IFERROR(INDEX([1]REPORT_DATA_BY_COMP!$A:$AH,$F17,MATCH(R$8,[1]REPORT_DATA_BY_COMP!$A$1:$AH$1,0)), "")</f>
        <v>0</v>
      </c>
      <c r="S17" s="11">
        <f>IFERROR(INDEX([1]REPORT_DATA_BY_COMP!$A:$AH,$F17,MATCH(S$8,[1]REPORT_DATA_BY_COMP!$A$1:$AH$1,0)), "")</f>
        <v>1</v>
      </c>
      <c r="T17" s="11">
        <f>IFERROR(INDEX([1]REPORT_DATA_BY_COMP!$A:$AH,$F17,MATCH(T$8,[1]REPORT_DATA_BY_COMP!$A$1:$AH$1,0)), "")</f>
        <v>5</v>
      </c>
      <c r="U17" s="11">
        <f>IFERROR(INDEX([1]REPORT_DATA_BY_COMP!$A:$AH,$F17,MATCH(U$8,[1]REPORT_DATA_BY_COMP!$A$1:$AH$1,0)), "")</f>
        <v>3</v>
      </c>
      <c r="V17" s="11">
        <f>IFERROR(INDEX([1]REPORT_DATA_BY_COMP!$A:$AH,$F17,MATCH(V$8,[1]REPORT_DATA_BY_COMP!$A$1:$AH$1,0)), "")</f>
        <v>0</v>
      </c>
    </row>
    <row r="18" spans="1:22">
      <c r="A18" s="22" t="s">
        <v>922</v>
      </c>
      <c r="B18" s="23" t="s">
        <v>929</v>
      </c>
      <c r="C18" s="4" t="s">
        <v>942</v>
      </c>
      <c r="D18" s="4" t="s">
        <v>943</v>
      </c>
      <c r="E18" s="4" t="str">
        <f>CONCATENATE(YEAR,":",MONTH,":",WEEK,":",DAY,":",$A18)</f>
        <v>2016:2:2:7:BEITOU_S</v>
      </c>
      <c r="F18" s="4">
        <f>MATCH($E18,[1]REPORT_DATA_BY_COMP!$A:$A,0)</f>
        <v>396</v>
      </c>
      <c r="G18" s="11">
        <f>IFERROR(INDEX([1]REPORT_DATA_BY_COMP!$A:$AH,$F18,MATCH(G$8,[1]REPORT_DATA_BY_COMP!$A$1:$AH$1,0)), "")</f>
        <v>0</v>
      </c>
      <c r="H18" s="11">
        <f>IFERROR(INDEX([1]REPORT_DATA_BY_COMP!$A:$AH,$F18,MATCH(H$8,[1]REPORT_DATA_BY_COMP!$A$1:$AH$1,0)), "")</f>
        <v>1</v>
      </c>
      <c r="I18" s="11">
        <f>IFERROR(INDEX([1]REPORT_DATA_BY_COMP!$A:$AH,$F18,MATCH(I$8,[1]REPORT_DATA_BY_COMP!$A$1:$AH$1,0)), "")</f>
        <v>0</v>
      </c>
      <c r="J18" s="11">
        <f>IFERROR(INDEX([1]REPORT_DATA_BY_COMP!$A:$AH,$F18,MATCH(J$8,[1]REPORT_DATA_BY_COMP!$A$1:$AH$1,0)), "")</f>
        <v>1</v>
      </c>
      <c r="K18" s="11">
        <f>IFERROR(INDEX([1]REPORT_DATA_BY_COMP!$A:$AH,$F18,MATCH(K$8,[1]REPORT_DATA_BY_COMP!$A$1:$AH$1,0)), "")</f>
        <v>0</v>
      </c>
      <c r="L18" s="11">
        <f>IFERROR(INDEX([1]REPORT_DATA_BY_COMP!$A:$AH,$F18,MATCH(L$8,[1]REPORT_DATA_BY_COMP!$A$1:$AH$1,0)), "")</f>
        <v>0</v>
      </c>
      <c r="M18" s="11">
        <f>IFERROR(INDEX([1]REPORT_DATA_BY_COMP!$A:$AH,$F18,MATCH(M$8,[1]REPORT_DATA_BY_COMP!$A$1:$AH$1,0)), "")</f>
        <v>0</v>
      </c>
      <c r="N18" s="11">
        <f>IFERROR(INDEX([1]REPORT_DATA_BY_COMP!$A:$AH,$F18,MATCH(N$8,[1]REPORT_DATA_BY_COMP!$A$1:$AH$1,0)), "")</f>
        <v>4</v>
      </c>
      <c r="O18" s="11">
        <f>IFERROR(INDEX([1]REPORT_DATA_BY_COMP!$A:$AH,$F18,MATCH(O$8,[1]REPORT_DATA_BY_COMP!$A$1:$AH$1,0)), "")</f>
        <v>2</v>
      </c>
      <c r="P18" s="11">
        <f>IFERROR(INDEX([1]REPORT_DATA_BY_COMP!$A:$AH,$F18,MATCH(P$8,[1]REPORT_DATA_BY_COMP!$A$1:$AH$1,0)), "")</f>
        <v>5</v>
      </c>
      <c r="Q18" s="11">
        <f>IFERROR(INDEX([1]REPORT_DATA_BY_COMP!$A:$AH,$F18,MATCH(Q$8,[1]REPORT_DATA_BY_COMP!$A$1:$AH$1,0)), "")</f>
        <v>11</v>
      </c>
      <c r="R18" s="11">
        <f>IFERROR(INDEX([1]REPORT_DATA_BY_COMP!$A:$AH,$F18,MATCH(R$8,[1]REPORT_DATA_BY_COMP!$A$1:$AH$1,0)), "")</f>
        <v>7</v>
      </c>
      <c r="S18" s="11">
        <f>IFERROR(INDEX([1]REPORT_DATA_BY_COMP!$A:$AH,$F18,MATCH(S$8,[1]REPORT_DATA_BY_COMP!$A$1:$AH$1,0)), "")</f>
        <v>0</v>
      </c>
      <c r="T18" s="11">
        <f>IFERROR(INDEX([1]REPORT_DATA_BY_COMP!$A:$AH,$F18,MATCH(T$8,[1]REPORT_DATA_BY_COMP!$A$1:$AH$1,0)), "")</f>
        <v>4</v>
      </c>
      <c r="U18" s="11">
        <f>IFERROR(INDEX([1]REPORT_DATA_BY_COMP!$A:$AH,$F18,MATCH(U$8,[1]REPORT_DATA_BY_COMP!$A$1:$AH$1,0)), "")</f>
        <v>2</v>
      </c>
      <c r="V18" s="11">
        <f>IFERROR(INDEX([1]REPORT_DATA_BY_COMP!$A:$AH,$F18,MATCH(V$8,[1]REPORT_DATA_BY_COMP!$A$1:$AH$1,0)), "")</f>
        <v>0</v>
      </c>
    </row>
    <row r="19" spans="1:22">
      <c r="B19" s="9" t="s">
        <v>1409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55"/>
      <c r="B20" s="3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2"/>
    </row>
    <row r="21" spans="1:22">
      <c r="B21" s="13" t="s">
        <v>1407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4" t="s">
        <v>1381</v>
      </c>
      <c r="C22" s="14"/>
      <c r="D22" s="14"/>
      <c r="E22" s="14" t="str">
        <f>CONCATENATE(YEAR,":",MONTH,":1:",WEEKLY_REPORT_DAY,":", $A$1)</f>
        <v>2016:2:1:7:NORTH</v>
      </c>
      <c r="F22" s="14">
        <f>MATCH($E22,[1]REPORT_DATA_BY_ZONE!$A:$A, 0)</f>
        <v>38</v>
      </c>
      <c r="G22" s="11">
        <f>IFERROR(INDEX([1]REPORT_DATA_BY_ZONE!$A:$AH,$F22,MATCH(G$8,[1]REPORT_DATA_BY_ZONE!$A$1:$AH$1,0)), "")</f>
        <v>2</v>
      </c>
      <c r="H22" s="11">
        <f>IFERROR(INDEX([1]REPORT_DATA_BY_ZONE!$A:$AH,$F22,MATCH(H$8,[1]REPORT_DATA_BY_ZONE!$A$1:$AH$1,0)), "")</f>
        <v>3</v>
      </c>
      <c r="I22" s="11">
        <f>IFERROR(INDEX([1]REPORT_DATA_BY_ZONE!$A:$AH,$F22,MATCH(I$8,[1]REPORT_DATA_BY_ZONE!$A$1:$AH$1,0)), "")</f>
        <v>4</v>
      </c>
      <c r="J22" s="11">
        <f>IFERROR(INDEX([1]REPORT_DATA_BY_ZONE!$A:$AH,$F22,MATCH(J$8,[1]REPORT_DATA_BY_ZONE!$A$1:$AH$1,0)), "")</f>
        <v>10</v>
      </c>
      <c r="K22" s="11">
        <f>IFERROR(INDEX([1]REPORT_DATA_BY_ZONE!$A:$AH,$F22,MATCH(K$8,[1]REPORT_DATA_BY_ZONE!$A$1:$AH$1,0)), "")</f>
        <v>0</v>
      </c>
      <c r="L22" s="11">
        <f>IFERROR(INDEX([1]REPORT_DATA_BY_ZONE!$A:$AH,$F22,MATCH(L$8,[1]REPORT_DATA_BY_ZONE!$A$1:$AH$1,0)), "")</f>
        <v>0</v>
      </c>
      <c r="M22" s="11">
        <f>IFERROR(INDEX([1]REPORT_DATA_BY_ZONE!$A:$AH,$F22,MATCH(M$8,[1]REPORT_DATA_BY_ZONE!$A$1:$AH$1,0)), "")</f>
        <v>0</v>
      </c>
      <c r="N22" s="11">
        <f>IFERROR(INDEX([1]REPORT_DATA_BY_ZONE!$A:$AH,$F22,MATCH(N$8,[1]REPORT_DATA_BY_ZONE!$A$1:$AH$1,0)), "")</f>
        <v>31</v>
      </c>
      <c r="O22" s="11">
        <f>IFERROR(INDEX([1]REPORT_DATA_BY_ZONE!$A:$AH,$F22,MATCH(O$8,[1]REPORT_DATA_BY_ZONE!$A$1:$AH$1,0)), "")</f>
        <v>5</v>
      </c>
      <c r="P22" s="11">
        <f>IFERROR(INDEX([1]REPORT_DATA_BY_ZONE!$A:$AH,$F22,MATCH(P$8,[1]REPORT_DATA_BY_ZONE!$A$1:$AH$1,0)), "")</f>
        <v>46</v>
      </c>
      <c r="Q22" s="11">
        <f>IFERROR(INDEX([1]REPORT_DATA_BY_ZONE!$A:$AH,$F22,MATCH(Q$8,[1]REPORT_DATA_BY_ZONE!$A$1:$AH$1,0)), "")</f>
        <v>55</v>
      </c>
      <c r="R22" s="11">
        <f>IFERROR(INDEX([1]REPORT_DATA_BY_ZONE!$A:$AH,$F22,MATCH(R$8,[1]REPORT_DATA_BY_ZONE!$A$1:$AH$1,0)), "")</f>
        <v>21</v>
      </c>
      <c r="S22" s="11">
        <f>IFERROR(INDEX([1]REPORT_DATA_BY_ZONE!$A:$AH,$F22,MATCH(S$8,[1]REPORT_DATA_BY_ZONE!$A$1:$AH$1,0)), "")</f>
        <v>2</v>
      </c>
      <c r="T22" s="11">
        <f>IFERROR(INDEX([1]REPORT_DATA_BY_ZONE!$A:$AH,$F22,MATCH(T$8,[1]REPORT_DATA_BY_ZONE!$A$1:$AH$1,0)), "")</f>
        <v>24</v>
      </c>
      <c r="U22" s="11">
        <f>IFERROR(INDEX([1]REPORT_DATA_BY_ZONE!$A:$AH,$F22,MATCH(U$8,[1]REPORT_DATA_BY_ZONE!$A$1:$AH$1,0)), "")</f>
        <v>6</v>
      </c>
      <c r="V22" s="11">
        <f>IFERROR(INDEX([1]REPORT_DATA_BY_ZONE!$A:$AH,$F22,MATCH(V$8,[1]REPORT_DATA_BY_ZONE!$A$1:$AH$1,0)), "")</f>
        <v>0</v>
      </c>
    </row>
    <row r="23" spans="1:22">
      <c r="B23" s="24" t="s">
        <v>1380</v>
      </c>
      <c r="C23" s="14"/>
      <c r="D23" s="14"/>
      <c r="E23" s="14" t="str">
        <f>CONCATENATE(YEAR,":",MONTH,":2:",WEEKLY_REPORT_DAY,":", $A$1)</f>
        <v>2016:2:2:7:NORTH</v>
      </c>
      <c r="F23" s="14">
        <f>MATCH($E23,[1]REPORT_DATA_BY_ZONE!$A:$A, 0)</f>
        <v>49</v>
      </c>
      <c r="G23" s="11">
        <f>IFERROR(INDEX([1]REPORT_DATA_BY_ZONE!$A:$AH,$F23,MATCH(G$8,[1]REPORT_DATA_BY_ZONE!$A$1:$AH$1,0)), "")</f>
        <v>2</v>
      </c>
      <c r="H23" s="11">
        <f>IFERROR(INDEX([1]REPORT_DATA_BY_ZONE!$A:$AH,$F23,MATCH(H$8,[1]REPORT_DATA_BY_ZONE!$A$1:$AH$1,0)), "")</f>
        <v>4</v>
      </c>
      <c r="I23" s="11">
        <f>IFERROR(INDEX([1]REPORT_DATA_BY_ZONE!$A:$AH,$F23,MATCH(I$8,[1]REPORT_DATA_BY_ZONE!$A$1:$AH$1,0)), "")</f>
        <v>4</v>
      </c>
      <c r="J23" s="11">
        <f>IFERROR(INDEX([1]REPORT_DATA_BY_ZONE!$A:$AH,$F23,MATCH(J$8,[1]REPORT_DATA_BY_ZONE!$A$1:$AH$1,0)), "")</f>
        <v>9</v>
      </c>
      <c r="K23" s="11">
        <f>IFERROR(INDEX([1]REPORT_DATA_BY_ZONE!$A:$AH,$F23,MATCH(K$8,[1]REPORT_DATA_BY_ZONE!$A$1:$AH$1,0)), "")</f>
        <v>0</v>
      </c>
      <c r="L23" s="11">
        <f>IFERROR(INDEX([1]REPORT_DATA_BY_ZONE!$A:$AH,$F23,MATCH(L$8,[1]REPORT_DATA_BY_ZONE!$A$1:$AH$1,0)), "")</f>
        <v>0</v>
      </c>
      <c r="M23" s="11">
        <f>IFERROR(INDEX([1]REPORT_DATA_BY_ZONE!$A:$AH,$F23,MATCH(M$8,[1]REPORT_DATA_BY_ZONE!$A$1:$AH$1,0)), "")</f>
        <v>0</v>
      </c>
      <c r="N23" s="11">
        <f>IFERROR(INDEX([1]REPORT_DATA_BY_ZONE!$A:$AH,$F23,MATCH(N$8,[1]REPORT_DATA_BY_ZONE!$A$1:$AH$1,0)), "")</f>
        <v>28</v>
      </c>
      <c r="O23" s="11">
        <f>IFERROR(INDEX([1]REPORT_DATA_BY_ZONE!$A:$AH,$F23,MATCH(O$8,[1]REPORT_DATA_BY_ZONE!$A$1:$AH$1,0)), "")</f>
        <v>13</v>
      </c>
      <c r="P23" s="11">
        <f>IFERROR(INDEX([1]REPORT_DATA_BY_ZONE!$A:$AH,$F23,MATCH(P$8,[1]REPORT_DATA_BY_ZONE!$A$1:$AH$1,0)), "")</f>
        <v>36</v>
      </c>
      <c r="Q23" s="11">
        <f>IFERROR(INDEX([1]REPORT_DATA_BY_ZONE!$A:$AH,$F23,MATCH(Q$8,[1]REPORT_DATA_BY_ZONE!$A$1:$AH$1,0)), "")</f>
        <v>64</v>
      </c>
      <c r="R23" s="11">
        <f>IFERROR(INDEX([1]REPORT_DATA_BY_ZONE!$A:$AH,$F23,MATCH(R$8,[1]REPORT_DATA_BY_ZONE!$A$1:$AH$1,0)), "")</f>
        <v>30</v>
      </c>
      <c r="S23" s="11">
        <f>IFERROR(INDEX([1]REPORT_DATA_BY_ZONE!$A:$AH,$F23,MATCH(S$8,[1]REPORT_DATA_BY_ZONE!$A$1:$AH$1,0)), "")</f>
        <v>5</v>
      </c>
      <c r="T23" s="11">
        <f>IFERROR(INDEX([1]REPORT_DATA_BY_ZONE!$A:$AH,$F23,MATCH(T$8,[1]REPORT_DATA_BY_ZONE!$A$1:$AH$1,0)), "")</f>
        <v>20</v>
      </c>
      <c r="U23" s="11">
        <f>IFERROR(INDEX([1]REPORT_DATA_BY_ZONE!$A:$AH,$F23,MATCH(U$8,[1]REPORT_DATA_BY_ZONE!$A$1:$AH$1,0)), "")</f>
        <v>9</v>
      </c>
      <c r="V23" s="11">
        <f>IFERROR(INDEX([1]REPORT_DATA_BY_ZONE!$A:$AH,$F23,MATCH(V$8,[1]REPORT_DATA_BY_ZONE!$A$1:$AH$1,0)), "")</f>
        <v>0</v>
      </c>
    </row>
    <row r="24" spans="1:22">
      <c r="B24" s="24" t="s">
        <v>1382</v>
      </c>
      <c r="C24" s="14"/>
      <c r="D24" s="14"/>
      <c r="E24" s="14" t="str">
        <f>CONCATENATE(YEAR,":",MONTH,":3:",WEEKLY_REPORT_DAY,":", $A$1)</f>
        <v>2016:2:3:7:NORTH</v>
      </c>
      <c r="F24" s="14" t="e">
        <f>MATCH($E24,[1]REPORT_DATA_BY_ZONE!$A:$A, 0)</f>
        <v>#N/A</v>
      </c>
      <c r="G24" s="11" t="str">
        <f>IFERROR(INDEX([1]REPORT_DATA_BY_ZONE!$A:$AH,$F24,MATCH(G$8,[1]REPORT_DATA_BY_ZONE!$A$1:$AH$1,0)), "")</f>
        <v/>
      </c>
      <c r="H24" s="11" t="str">
        <f>IFERROR(INDEX([1]REPORT_DATA_BY_ZONE!$A:$AH,$F24,MATCH(H$8,[1]REPORT_DATA_BY_ZONE!$A$1:$AH$1,0)), "")</f>
        <v/>
      </c>
      <c r="I24" s="11" t="str">
        <f>IFERROR(INDEX([1]REPORT_DATA_BY_ZONE!$A:$AH,$F24,MATCH(I$8,[1]REPORT_DATA_BY_ZONE!$A$1:$AH$1,0)), "")</f>
        <v/>
      </c>
      <c r="J24" s="11" t="str">
        <f>IFERROR(INDEX([1]REPORT_DATA_BY_ZONE!$A:$AH,$F24,MATCH(J$8,[1]REPORT_DATA_BY_ZONE!$A$1:$AH$1,0)), "")</f>
        <v/>
      </c>
      <c r="K24" s="11" t="str">
        <f>IFERROR(INDEX([1]REPORT_DATA_BY_ZONE!$A:$AH,$F24,MATCH(K$8,[1]REPORT_DATA_BY_ZONE!$A$1:$AH$1,0)), "")</f>
        <v/>
      </c>
      <c r="L24" s="11" t="str">
        <f>IFERROR(INDEX([1]REPORT_DATA_BY_ZONE!$A:$AH,$F24,MATCH(L$8,[1]REPORT_DATA_BY_ZONE!$A$1:$AH$1,0)), "")</f>
        <v/>
      </c>
      <c r="M24" s="11" t="str">
        <f>IFERROR(INDEX([1]REPORT_DATA_BY_ZONE!$A:$AH,$F24,MATCH(M$8,[1]REPORT_DATA_BY_ZONE!$A$1:$AH$1,0)), "")</f>
        <v/>
      </c>
      <c r="N24" s="11" t="str">
        <f>IFERROR(INDEX([1]REPORT_DATA_BY_ZONE!$A:$AH,$F24,MATCH(N$8,[1]REPORT_DATA_BY_ZONE!$A$1:$AH$1,0)), "")</f>
        <v/>
      </c>
      <c r="O24" s="11" t="str">
        <f>IFERROR(INDEX([1]REPORT_DATA_BY_ZONE!$A:$AH,$F24,MATCH(O$8,[1]REPORT_DATA_BY_ZONE!$A$1:$AH$1,0)), "")</f>
        <v/>
      </c>
      <c r="P24" s="11" t="str">
        <f>IFERROR(INDEX([1]REPORT_DATA_BY_ZONE!$A:$AH,$F24,MATCH(P$8,[1]REPORT_DATA_BY_ZONE!$A$1:$AH$1,0)), "")</f>
        <v/>
      </c>
      <c r="Q24" s="11" t="str">
        <f>IFERROR(INDEX([1]REPORT_DATA_BY_ZONE!$A:$AH,$F24,MATCH(Q$8,[1]REPORT_DATA_BY_ZONE!$A$1:$AH$1,0)), "")</f>
        <v/>
      </c>
      <c r="R24" s="11" t="str">
        <f>IFERROR(INDEX([1]REPORT_DATA_BY_ZONE!$A:$AH,$F24,MATCH(R$8,[1]REPORT_DATA_BY_ZONE!$A$1:$AH$1,0)), "")</f>
        <v/>
      </c>
      <c r="S24" s="11" t="str">
        <f>IFERROR(INDEX([1]REPORT_DATA_BY_ZONE!$A:$AH,$F24,MATCH(S$8,[1]REPORT_DATA_BY_ZONE!$A$1:$AH$1,0)), "")</f>
        <v/>
      </c>
      <c r="T24" s="11" t="str">
        <f>IFERROR(INDEX([1]REPORT_DATA_BY_ZONE!$A:$AH,$F24,MATCH(T$8,[1]REPORT_DATA_BY_ZONE!$A$1:$AH$1,0)), "")</f>
        <v/>
      </c>
      <c r="U24" s="11" t="str">
        <f>IFERROR(INDEX([1]REPORT_DATA_BY_ZONE!$A:$AH,$F24,MATCH(U$8,[1]REPORT_DATA_BY_ZONE!$A$1:$AH$1,0)), "")</f>
        <v/>
      </c>
      <c r="V24" s="11" t="str">
        <f>IFERROR(INDEX([1]REPORT_DATA_BY_ZONE!$A:$AH,$F24,MATCH(V$8,[1]REPORT_DATA_BY_ZONE!$A$1:$AH$1,0)), "")</f>
        <v/>
      </c>
    </row>
    <row r="25" spans="1:22">
      <c r="B25" s="24" t="s">
        <v>1383</v>
      </c>
      <c r="C25" s="14"/>
      <c r="D25" s="14"/>
      <c r="E25" s="14" t="str">
        <f>CONCATENATE(YEAR,":",MONTH,":4:",WEEKLY_REPORT_DAY,":", $A$1)</f>
        <v>2016:2:4:7:NORTH</v>
      </c>
      <c r="F25" s="14" t="e">
        <f>MATCH($E25,[1]REPORT_DATA_BY_ZONE!$A:$A, 0)</f>
        <v>#N/A</v>
      </c>
      <c r="G25" s="11" t="str">
        <f>IFERROR(INDEX([1]REPORT_DATA_BY_ZONE!$A:$AH,$F25,MATCH(G$8,[1]REPORT_DATA_BY_ZONE!$A$1:$AH$1,0)), "")</f>
        <v/>
      </c>
      <c r="H25" s="11" t="str">
        <f>IFERROR(INDEX([1]REPORT_DATA_BY_ZONE!$A:$AH,$F25,MATCH(H$8,[1]REPORT_DATA_BY_ZONE!$A$1:$AH$1,0)), "")</f>
        <v/>
      </c>
      <c r="I25" s="11" t="str">
        <f>IFERROR(INDEX([1]REPORT_DATA_BY_ZONE!$A:$AH,$F25,MATCH(I$8,[1]REPORT_DATA_BY_ZONE!$A$1:$AH$1,0)), "")</f>
        <v/>
      </c>
      <c r="J25" s="11" t="str">
        <f>IFERROR(INDEX([1]REPORT_DATA_BY_ZONE!$A:$AH,$F25,MATCH(J$8,[1]REPORT_DATA_BY_ZONE!$A$1:$AH$1,0)), "")</f>
        <v/>
      </c>
      <c r="K25" s="11" t="str">
        <f>IFERROR(INDEX([1]REPORT_DATA_BY_ZONE!$A:$AH,$F25,MATCH(K$8,[1]REPORT_DATA_BY_ZONE!$A$1:$AH$1,0)), "")</f>
        <v/>
      </c>
      <c r="L25" s="11" t="str">
        <f>IFERROR(INDEX([1]REPORT_DATA_BY_ZONE!$A:$AH,$F25,MATCH(L$8,[1]REPORT_DATA_BY_ZONE!$A$1:$AH$1,0)), "")</f>
        <v/>
      </c>
      <c r="M25" s="11" t="str">
        <f>IFERROR(INDEX([1]REPORT_DATA_BY_ZONE!$A:$AH,$F25,MATCH(M$8,[1]REPORT_DATA_BY_ZONE!$A$1:$AH$1,0)), "")</f>
        <v/>
      </c>
      <c r="N25" s="11" t="str">
        <f>IFERROR(INDEX([1]REPORT_DATA_BY_ZONE!$A:$AH,$F25,MATCH(N$8,[1]REPORT_DATA_BY_ZONE!$A$1:$AH$1,0)), "")</f>
        <v/>
      </c>
      <c r="O25" s="11" t="str">
        <f>IFERROR(INDEX([1]REPORT_DATA_BY_ZONE!$A:$AH,$F25,MATCH(O$8,[1]REPORT_DATA_BY_ZONE!$A$1:$AH$1,0)), "")</f>
        <v/>
      </c>
      <c r="P25" s="11" t="str">
        <f>IFERROR(INDEX([1]REPORT_DATA_BY_ZONE!$A:$AH,$F25,MATCH(P$8,[1]REPORT_DATA_BY_ZONE!$A$1:$AH$1,0)), "")</f>
        <v/>
      </c>
      <c r="Q25" s="11" t="str">
        <f>IFERROR(INDEX([1]REPORT_DATA_BY_ZONE!$A:$AH,$F25,MATCH(Q$8,[1]REPORT_DATA_BY_ZONE!$A$1:$AH$1,0)), "")</f>
        <v/>
      </c>
      <c r="R25" s="11" t="str">
        <f>IFERROR(INDEX([1]REPORT_DATA_BY_ZONE!$A:$AH,$F25,MATCH(R$8,[1]REPORT_DATA_BY_ZONE!$A$1:$AH$1,0)), "")</f>
        <v/>
      </c>
      <c r="S25" s="11" t="str">
        <f>IFERROR(INDEX([1]REPORT_DATA_BY_ZONE!$A:$AH,$F25,MATCH(S$8,[1]REPORT_DATA_BY_ZONE!$A$1:$AH$1,0)), "")</f>
        <v/>
      </c>
      <c r="T25" s="11" t="str">
        <f>IFERROR(INDEX([1]REPORT_DATA_BY_ZONE!$A:$AH,$F25,MATCH(T$8,[1]REPORT_DATA_BY_ZONE!$A$1:$AH$1,0)), "")</f>
        <v/>
      </c>
      <c r="U25" s="11" t="str">
        <f>IFERROR(INDEX([1]REPORT_DATA_BY_ZONE!$A:$AH,$F25,MATCH(U$8,[1]REPORT_DATA_BY_ZONE!$A$1:$AH$1,0)), "")</f>
        <v/>
      </c>
      <c r="V25" s="11" t="str">
        <f>IFERROR(INDEX([1]REPORT_DATA_BY_ZONE!$A:$AH,$F25,MATCH(V$8,[1]REPORT_DATA_BY_ZONE!$A$1:$AH$1,0)), "")</f>
        <v/>
      </c>
    </row>
    <row r="26" spans="1:22">
      <c r="B26" s="24" t="s">
        <v>1384</v>
      </c>
      <c r="C26" s="14"/>
      <c r="D26" s="14"/>
      <c r="E26" s="14" t="str">
        <f>CONCATENATE(YEAR,":",MONTH,":5:",WEEKLY_REPORT_DAY,":", $A$1)</f>
        <v>2016:2:5:7:NORTH</v>
      </c>
      <c r="F26" s="14" t="e">
        <f>MATCH($E26,[1]REPORT_DATA_BY_ZONE!$A:$A, 0)</f>
        <v>#N/A</v>
      </c>
      <c r="G26" s="11" t="str">
        <f>IFERROR(INDEX([1]REPORT_DATA_BY_ZONE!$A:$AH,$F26,MATCH(G$8,[1]REPORT_DATA_BY_ZONE!$A$1:$AH$1,0)), "")</f>
        <v/>
      </c>
      <c r="H26" s="11" t="str">
        <f>IFERROR(INDEX([1]REPORT_DATA_BY_ZONE!$A:$AH,$F26,MATCH(H$8,[1]REPORT_DATA_BY_ZONE!$A$1:$AH$1,0)), "")</f>
        <v/>
      </c>
      <c r="I26" s="11" t="str">
        <f>IFERROR(INDEX([1]REPORT_DATA_BY_ZONE!$A:$AH,$F26,MATCH(I$8,[1]REPORT_DATA_BY_ZONE!$A$1:$AH$1,0)), "")</f>
        <v/>
      </c>
      <c r="J26" s="11" t="str">
        <f>IFERROR(INDEX([1]REPORT_DATA_BY_ZONE!$A:$AH,$F26,MATCH(J$8,[1]REPORT_DATA_BY_ZONE!$A$1:$AH$1,0)), "")</f>
        <v/>
      </c>
      <c r="K26" s="11" t="str">
        <f>IFERROR(INDEX([1]REPORT_DATA_BY_ZONE!$A:$AH,$F26,MATCH(K$8,[1]REPORT_DATA_BY_ZONE!$A$1:$AH$1,0)), "")</f>
        <v/>
      </c>
      <c r="L26" s="11" t="str">
        <f>IFERROR(INDEX([1]REPORT_DATA_BY_ZONE!$A:$AH,$F26,MATCH(L$8,[1]REPORT_DATA_BY_ZONE!$A$1:$AH$1,0)), "")</f>
        <v/>
      </c>
      <c r="M26" s="11" t="str">
        <f>IFERROR(INDEX([1]REPORT_DATA_BY_ZONE!$A:$AH,$F26,MATCH(M$8,[1]REPORT_DATA_BY_ZONE!$A$1:$AH$1,0)), "")</f>
        <v/>
      </c>
      <c r="N26" s="11" t="str">
        <f>IFERROR(INDEX([1]REPORT_DATA_BY_ZONE!$A:$AH,$F26,MATCH(N$8,[1]REPORT_DATA_BY_ZONE!$A$1:$AH$1,0)), "")</f>
        <v/>
      </c>
      <c r="O26" s="11" t="str">
        <f>IFERROR(INDEX([1]REPORT_DATA_BY_ZONE!$A:$AH,$F26,MATCH(O$8,[1]REPORT_DATA_BY_ZONE!$A$1:$AH$1,0)), "")</f>
        <v/>
      </c>
      <c r="P26" s="11" t="str">
        <f>IFERROR(INDEX([1]REPORT_DATA_BY_ZONE!$A:$AH,$F26,MATCH(P$8,[1]REPORT_DATA_BY_ZONE!$A$1:$AH$1,0)), "")</f>
        <v/>
      </c>
      <c r="Q26" s="11" t="str">
        <f>IFERROR(INDEX([1]REPORT_DATA_BY_ZONE!$A:$AH,$F26,MATCH(Q$8,[1]REPORT_DATA_BY_ZONE!$A$1:$AH$1,0)), "")</f>
        <v/>
      </c>
      <c r="R26" s="11" t="str">
        <f>IFERROR(INDEX([1]REPORT_DATA_BY_ZONE!$A:$AH,$F26,MATCH(R$8,[1]REPORT_DATA_BY_ZONE!$A$1:$AH$1,0)), "")</f>
        <v/>
      </c>
      <c r="S26" s="11" t="str">
        <f>IFERROR(INDEX([1]REPORT_DATA_BY_ZONE!$A:$AH,$F26,MATCH(S$8,[1]REPORT_DATA_BY_ZONE!$A$1:$AH$1,0)), "")</f>
        <v/>
      </c>
      <c r="T26" s="11" t="str">
        <f>IFERROR(INDEX([1]REPORT_DATA_BY_ZONE!$A:$AH,$F26,MATCH(T$8,[1]REPORT_DATA_BY_ZONE!$A$1:$AH$1,0)), "")</f>
        <v/>
      </c>
      <c r="U26" s="11" t="str">
        <f>IFERROR(INDEX([1]REPORT_DATA_BY_ZONE!$A:$AH,$F26,MATCH(U$8,[1]REPORT_DATA_BY_ZONE!$A$1:$AH$1,0)), "")</f>
        <v/>
      </c>
      <c r="V26" s="11" t="str">
        <f>IFERROR(INDEX([1]REPORT_DATA_BY_ZONE!$A:$AH,$F26,MATCH(V$8,[1]REPORT_DATA_BY_ZONE!$A$1:$AH$1,0)), "")</f>
        <v/>
      </c>
    </row>
    <row r="27" spans="1:22">
      <c r="B27" s="18" t="s">
        <v>1409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783" priority="63" operator="lessThan">
      <formula>0.5</formula>
    </cfRule>
    <cfRule type="cellIs" dxfId="782" priority="64" operator="greaterThan">
      <formula>0.5</formula>
    </cfRule>
  </conditionalFormatting>
  <conditionalFormatting sqref="N10:N11">
    <cfRule type="cellIs" dxfId="781" priority="61" operator="lessThan">
      <formula>4.5</formula>
    </cfRule>
    <cfRule type="cellIs" dxfId="780" priority="62" operator="greaterThan">
      <formula>5.5</formula>
    </cfRule>
  </conditionalFormatting>
  <conditionalFormatting sqref="O10:O11">
    <cfRule type="cellIs" dxfId="779" priority="59" operator="lessThan">
      <formula>1.5</formula>
    </cfRule>
    <cfRule type="cellIs" dxfId="778" priority="60" operator="greaterThan">
      <formula>2.5</formula>
    </cfRule>
  </conditionalFormatting>
  <conditionalFormatting sqref="P10:P11">
    <cfRule type="cellIs" dxfId="777" priority="57" operator="lessThan">
      <formula>4.5</formula>
    </cfRule>
    <cfRule type="cellIs" dxfId="776" priority="58" operator="greaterThan">
      <formula>7.5</formula>
    </cfRule>
  </conditionalFormatting>
  <conditionalFormatting sqref="R10:S11">
    <cfRule type="cellIs" dxfId="775" priority="55" operator="lessThan">
      <formula>2.5</formula>
    </cfRule>
    <cfRule type="cellIs" dxfId="774" priority="56" operator="greaterThan">
      <formula>4.5</formula>
    </cfRule>
  </conditionalFormatting>
  <conditionalFormatting sqref="T10:T11">
    <cfRule type="cellIs" dxfId="773" priority="53" operator="lessThan">
      <formula>2.5</formula>
    </cfRule>
    <cfRule type="cellIs" dxfId="772" priority="54" operator="greaterThan">
      <formula>4.5</formula>
    </cfRule>
  </conditionalFormatting>
  <conditionalFormatting sqref="U10:U11">
    <cfRule type="cellIs" dxfId="771" priority="52" operator="greaterThan">
      <formula>1.5</formula>
    </cfRule>
  </conditionalFormatting>
  <conditionalFormatting sqref="L10:V11">
    <cfRule type="expression" dxfId="770" priority="49">
      <formula>L10=""</formula>
    </cfRule>
  </conditionalFormatting>
  <conditionalFormatting sqref="S10:S11">
    <cfRule type="cellIs" dxfId="769" priority="50" operator="greaterThan">
      <formula>0.5</formula>
    </cfRule>
    <cfRule type="cellIs" dxfId="768" priority="51" operator="lessThan">
      <formula>0.5</formula>
    </cfRule>
  </conditionalFormatting>
  <conditionalFormatting sqref="L15:M16">
    <cfRule type="cellIs" dxfId="767" priority="47" operator="lessThan">
      <formula>0.5</formula>
    </cfRule>
    <cfRule type="cellIs" dxfId="766" priority="48" operator="greaterThan">
      <formula>0.5</formula>
    </cfRule>
  </conditionalFormatting>
  <conditionalFormatting sqref="N15:N16">
    <cfRule type="cellIs" dxfId="765" priority="45" operator="lessThan">
      <formula>4.5</formula>
    </cfRule>
    <cfRule type="cellIs" dxfId="764" priority="46" operator="greaterThan">
      <formula>5.5</formula>
    </cfRule>
  </conditionalFormatting>
  <conditionalFormatting sqref="O15:O16">
    <cfRule type="cellIs" dxfId="763" priority="43" operator="lessThan">
      <formula>1.5</formula>
    </cfRule>
    <cfRule type="cellIs" dxfId="762" priority="44" operator="greaterThan">
      <formula>2.5</formula>
    </cfRule>
  </conditionalFormatting>
  <conditionalFormatting sqref="P15:P16">
    <cfRule type="cellIs" dxfId="761" priority="41" operator="lessThan">
      <formula>4.5</formula>
    </cfRule>
    <cfRule type="cellIs" dxfId="760" priority="42" operator="greaterThan">
      <formula>7.5</formula>
    </cfRule>
  </conditionalFormatting>
  <conditionalFormatting sqref="R15:S16">
    <cfRule type="cellIs" dxfId="759" priority="39" operator="lessThan">
      <formula>2.5</formula>
    </cfRule>
    <cfRule type="cellIs" dxfId="758" priority="40" operator="greaterThan">
      <formula>4.5</formula>
    </cfRule>
  </conditionalFormatting>
  <conditionalFormatting sqref="T15:T16">
    <cfRule type="cellIs" dxfId="757" priority="37" operator="lessThan">
      <formula>2.5</formula>
    </cfRule>
    <cfRule type="cellIs" dxfId="756" priority="38" operator="greaterThan">
      <formula>4.5</formula>
    </cfRule>
  </conditionalFormatting>
  <conditionalFormatting sqref="U15:U16">
    <cfRule type="cellIs" dxfId="755" priority="36" operator="greaterThan">
      <formula>1.5</formula>
    </cfRule>
  </conditionalFormatting>
  <conditionalFormatting sqref="L15:V16">
    <cfRule type="expression" dxfId="754" priority="33">
      <formula>L15=""</formula>
    </cfRule>
  </conditionalFormatting>
  <conditionalFormatting sqref="S15:S16">
    <cfRule type="cellIs" dxfId="753" priority="34" operator="greaterThan">
      <formula>0.5</formula>
    </cfRule>
    <cfRule type="cellIs" dxfId="752" priority="35" operator="lessThan">
      <formula>0.5</formula>
    </cfRule>
  </conditionalFormatting>
  <conditionalFormatting sqref="L12:M12">
    <cfRule type="cellIs" dxfId="751" priority="31" operator="lessThan">
      <formula>0.5</formula>
    </cfRule>
    <cfRule type="cellIs" dxfId="750" priority="32" operator="greaterThan">
      <formula>0.5</formula>
    </cfRule>
  </conditionalFormatting>
  <conditionalFormatting sqref="N12">
    <cfRule type="cellIs" dxfId="749" priority="29" operator="lessThan">
      <formula>4.5</formula>
    </cfRule>
    <cfRule type="cellIs" dxfId="748" priority="30" operator="greaterThan">
      <formula>5.5</formula>
    </cfRule>
  </conditionalFormatting>
  <conditionalFormatting sqref="O12">
    <cfRule type="cellIs" dxfId="747" priority="27" operator="lessThan">
      <formula>1.5</formula>
    </cfRule>
    <cfRule type="cellIs" dxfId="746" priority="28" operator="greaterThan">
      <formula>2.5</formula>
    </cfRule>
  </conditionalFormatting>
  <conditionalFormatting sqref="P12">
    <cfRule type="cellIs" dxfId="745" priority="25" operator="lessThan">
      <formula>4.5</formula>
    </cfRule>
    <cfRule type="cellIs" dxfId="744" priority="26" operator="greaterThan">
      <formula>7.5</formula>
    </cfRule>
  </conditionalFormatting>
  <conditionalFormatting sqref="R12:S12">
    <cfRule type="cellIs" dxfId="743" priority="23" operator="lessThan">
      <formula>2.5</formula>
    </cfRule>
    <cfRule type="cellIs" dxfId="742" priority="24" operator="greaterThan">
      <formula>4.5</formula>
    </cfRule>
  </conditionalFormatting>
  <conditionalFormatting sqref="T12">
    <cfRule type="cellIs" dxfId="741" priority="21" operator="lessThan">
      <formula>2.5</formula>
    </cfRule>
    <cfRule type="cellIs" dxfId="740" priority="22" operator="greaterThan">
      <formula>4.5</formula>
    </cfRule>
  </conditionalFormatting>
  <conditionalFormatting sqref="U12">
    <cfRule type="cellIs" dxfId="739" priority="20" operator="greaterThan">
      <formula>1.5</formula>
    </cfRule>
  </conditionalFormatting>
  <conditionalFormatting sqref="L12:V12">
    <cfRule type="expression" dxfId="738" priority="17">
      <formula>L12=""</formula>
    </cfRule>
  </conditionalFormatting>
  <conditionalFormatting sqref="S12">
    <cfRule type="cellIs" dxfId="737" priority="18" operator="greaterThan">
      <formula>0.5</formula>
    </cfRule>
    <cfRule type="cellIs" dxfId="736" priority="19" operator="lessThan">
      <formula>0.5</formula>
    </cfRule>
  </conditionalFormatting>
  <conditionalFormatting sqref="L17:M18">
    <cfRule type="cellIs" dxfId="735" priority="15" operator="lessThan">
      <formula>0.5</formula>
    </cfRule>
    <cfRule type="cellIs" dxfId="734" priority="16" operator="greaterThan">
      <formula>0.5</formula>
    </cfRule>
  </conditionalFormatting>
  <conditionalFormatting sqref="N17:N18">
    <cfRule type="cellIs" dxfId="733" priority="13" operator="lessThan">
      <formula>4.5</formula>
    </cfRule>
    <cfRule type="cellIs" dxfId="732" priority="14" operator="greaterThan">
      <formula>5.5</formula>
    </cfRule>
  </conditionalFormatting>
  <conditionalFormatting sqref="O17:O18">
    <cfRule type="cellIs" dxfId="731" priority="11" operator="lessThan">
      <formula>1.5</formula>
    </cfRule>
    <cfRule type="cellIs" dxfId="730" priority="12" operator="greaterThan">
      <formula>2.5</formula>
    </cfRule>
  </conditionalFormatting>
  <conditionalFormatting sqref="P17:P18">
    <cfRule type="cellIs" dxfId="729" priority="9" operator="lessThan">
      <formula>4.5</formula>
    </cfRule>
    <cfRule type="cellIs" dxfId="728" priority="10" operator="greaterThan">
      <formula>7.5</formula>
    </cfRule>
  </conditionalFormatting>
  <conditionalFormatting sqref="R17:S18">
    <cfRule type="cellIs" dxfId="727" priority="7" operator="lessThan">
      <formula>2.5</formula>
    </cfRule>
    <cfRule type="cellIs" dxfId="726" priority="8" operator="greaterThan">
      <formula>4.5</formula>
    </cfRule>
  </conditionalFormatting>
  <conditionalFormatting sqref="T17:T18">
    <cfRule type="cellIs" dxfId="725" priority="5" operator="lessThan">
      <formula>2.5</formula>
    </cfRule>
    <cfRule type="cellIs" dxfId="724" priority="6" operator="greaterThan">
      <formula>4.5</formula>
    </cfRule>
  </conditionalFormatting>
  <conditionalFormatting sqref="U17:U18">
    <cfRule type="cellIs" dxfId="723" priority="4" operator="greaterThan">
      <formula>1.5</formula>
    </cfRule>
  </conditionalFormatting>
  <conditionalFormatting sqref="L17:V18">
    <cfRule type="expression" dxfId="722" priority="1">
      <formula>L17=""</formula>
    </cfRule>
  </conditionalFormatting>
  <conditionalFormatting sqref="S17:S18">
    <cfRule type="cellIs" dxfId="721" priority="2" operator="greaterThan">
      <formula>0.5</formula>
    </cfRule>
    <cfRule type="cellIs" dxfId="72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C31" zoomScaleNormal="100" workbookViewId="0">
      <selection activeCell="B46" sqref="B46:B4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30" workbookViewId="0">
      <selection activeCell="B46" sqref="B46:B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2014:1:0:0:NORTH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2014:2:0:0:NORTH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2014:3:0:0:NORTH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2014:4:0:0:NORTH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2014:5:0:0:NORTH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2014:6:0:0:NORTH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2014:7:0:0:NORTH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2014:8:0:0:NORTH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2014:9:0:0:NORTH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2014:10:0:0:NORTH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2014:11:0:0:NORTH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2014:12:0:0:NORTH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2015:1:0:0:NORTH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2015:2:0:0:NORTH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2015:3:0:0:NORTH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2015:4:0:0:NORTH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2015:5:0:0:NORTH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2015:6:0:0:NORTH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2015:7:0:0:NORTH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2015:8:0:0:NORTH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2015:9:0:0:NORTH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2015:10:0:0:NORTH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2015:11:0:0:NORTH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2015:12:0:0:NORTH</v>
      </c>
      <c r="F26" s="33">
        <f t="shared" ca="1" si="5"/>
        <v>116</v>
      </c>
      <c r="G26" s="26">
        <f t="shared" ca="1" si="6"/>
        <v>2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2016:1:0:0:NORTH</v>
      </c>
      <c r="F27" s="33">
        <f t="shared" ca="1" si="5"/>
        <v>216</v>
      </c>
      <c r="G27" s="26">
        <f t="shared" ca="1" si="6"/>
        <v>2</v>
      </c>
      <c r="H27" s="26">
        <f t="shared" si="3"/>
        <v>8</v>
      </c>
      <c r="I27" s="33">
        <f t="shared" ca="1" si="7"/>
        <v>5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3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2015:11:5:7:NORTH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2</v>
      </c>
      <c r="AA27" s="26">
        <f t="shared" ref="AA27:AA38" ca="1" si="13">6*$B$45</f>
        <v>42</v>
      </c>
      <c r="AB27" s="26">
        <f t="shared" ref="AB27:AB38" ca="1" si="14">3*$B$45</f>
        <v>21</v>
      </c>
      <c r="AC27" s="26">
        <f t="shared" ref="AC27:AC38" ca="1" si="15">5*$B$45</f>
        <v>35</v>
      </c>
      <c r="AD27" s="26">
        <f t="shared" ref="AD27:AD38" ca="1" si="16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2016:2:0:0:NORTH</v>
      </c>
      <c r="F28" s="33">
        <f t="shared" ca="1" si="5"/>
        <v>227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2015:12:1:7:NORTH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2</v>
      </c>
      <c r="AA28" s="26">
        <f t="shared" ca="1" si="13"/>
        <v>42</v>
      </c>
      <c r="AB28" s="26">
        <f t="shared" ca="1" si="14"/>
        <v>21</v>
      </c>
      <c r="AC28" s="26">
        <f t="shared" ca="1" si="15"/>
        <v>35</v>
      </c>
      <c r="AD28" s="26">
        <f t="shared" ca="1" si="16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2016:3:0:0:NORTH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2015:12:2:7:NORTH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2</v>
      </c>
      <c r="AA29" s="26">
        <f t="shared" ca="1" si="13"/>
        <v>42</v>
      </c>
      <c r="AB29" s="26">
        <f t="shared" ca="1" si="14"/>
        <v>21</v>
      </c>
      <c r="AC29" s="26">
        <f t="shared" ca="1" si="15"/>
        <v>35</v>
      </c>
      <c r="AD29" s="26">
        <f t="shared" ca="1" si="16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2016:4:0:0:NORTH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2015:12:3:7:NORTH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2</v>
      </c>
      <c r="AA30" s="26">
        <f t="shared" ca="1" si="13"/>
        <v>42</v>
      </c>
      <c r="AB30" s="26">
        <f t="shared" ca="1" si="14"/>
        <v>21</v>
      </c>
      <c r="AC30" s="26">
        <f t="shared" ca="1" si="15"/>
        <v>35</v>
      </c>
      <c r="AD30" s="26">
        <f t="shared" ca="1" si="16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2016:5:0:0:NORTH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2015:12:4:7:NORTH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2</v>
      </c>
      <c r="AA31" s="26">
        <f t="shared" ca="1" si="13"/>
        <v>42</v>
      </c>
      <c r="AB31" s="26">
        <f t="shared" ca="1" si="14"/>
        <v>21</v>
      </c>
      <c r="AC31" s="26">
        <f t="shared" ca="1" si="15"/>
        <v>35</v>
      </c>
      <c r="AD31" s="26">
        <f t="shared" ca="1" si="16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2016:6:0:0:NORTH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2016:1:1:7:NORTH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2</v>
      </c>
      <c r="AA32" s="26">
        <f t="shared" ca="1" si="13"/>
        <v>42</v>
      </c>
      <c r="AB32" s="26">
        <f t="shared" ca="1" si="14"/>
        <v>21</v>
      </c>
      <c r="AC32" s="26">
        <f t="shared" ca="1" si="15"/>
        <v>35</v>
      </c>
      <c r="AD32" s="26">
        <f t="shared" ca="1" si="16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2016:7:0:0:NORTH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2016:1:2:7:NORTH</v>
      </c>
      <c r="T33" s="33">
        <f t="shared" ca="1" si="17"/>
        <v>5</v>
      </c>
      <c r="U33" s="26">
        <f t="shared" ca="1" si="18"/>
        <v>0</v>
      </c>
      <c r="V33" s="26">
        <f t="shared" ca="1" si="11"/>
        <v>32</v>
      </c>
      <c r="W33" s="26">
        <f t="shared" ca="1" si="11"/>
        <v>0</v>
      </c>
      <c r="X33" s="26">
        <f t="shared" ca="1" si="11"/>
        <v>18</v>
      </c>
      <c r="Y33" s="26">
        <f t="shared" ca="1" si="11"/>
        <v>0</v>
      </c>
      <c r="Z33" s="26">
        <f t="shared" ca="1" si="12"/>
        <v>2</v>
      </c>
      <c r="AA33" s="26">
        <f t="shared" ca="1" si="13"/>
        <v>42</v>
      </c>
      <c r="AB33" s="26">
        <f t="shared" ca="1" si="14"/>
        <v>21</v>
      </c>
      <c r="AC33" s="26">
        <f t="shared" ca="1" si="15"/>
        <v>35</v>
      </c>
      <c r="AD33" s="26">
        <f t="shared" ca="1" si="16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2016:8:0:0:NORTH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2016:1:3:7:NORTH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2</v>
      </c>
      <c r="AA34" s="26">
        <f t="shared" ca="1" si="13"/>
        <v>42</v>
      </c>
      <c r="AB34" s="26">
        <f t="shared" ca="1" si="14"/>
        <v>21</v>
      </c>
      <c r="AC34" s="26">
        <f t="shared" ca="1" si="15"/>
        <v>35</v>
      </c>
      <c r="AD34" s="26">
        <f t="shared" ca="1" si="16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2016:9:0:0:NORTH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2016:1:4:7:NORTH</v>
      </c>
      <c r="T35" s="33">
        <f t="shared" ca="1" si="17"/>
        <v>16</v>
      </c>
      <c r="U35" s="26">
        <f t="shared" ca="1" si="18"/>
        <v>1</v>
      </c>
      <c r="V35" s="26">
        <f t="shared" ca="1" si="11"/>
        <v>31</v>
      </c>
      <c r="W35" s="26">
        <f t="shared" ca="1" si="11"/>
        <v>9</v>
      </c>
      <c r="X35" s="26">
        <f t="shared" ca="1" si="11"/>
        <v>34</v>
      </c>
      <c r="Y35" s="26">
        <f t="shared" ca="1" si="11"/>
        <v>0</v>
      </c>
      <c r="Z35" s="26">
        <f t="shared" ca="1" si="12"/>
        <v>2</v>
      </c>
      <c r="AA35" s="26">
        <f t="shared" ca="1" si="13"/>
        <v>42</v>
      </c>
      <c r="AB35" s="26">
        <f t="shared" ca="1" si="14"/>
        <v>21</v>
      </c>
      <c r="AC35" s="26">
        <f t="shared" ca="1" si="15"/>
        <v>35</v>
      </c>
      <c r="AD35" s="26">
        <f t="shared" ca="1" si="16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2016:10:0:0:NORTH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2016:1:5:7:NORTH</v>
      </c>
      <c r="T36" s="33">
        <f t="shared" ca="1" si="17"/>
        <v>27</v>
      </c>
      <c r="U36" s="26">
        <f t="shared" ca="1" si="18"/>
        <v>0</v>
      </c>
      <c r="V36" s="26">
        <f t="shared" ca="1" si="11"/>
        <v>25</v>
      </c>
      <c r="W36" s="26">
        <f t="shared" ca="1" si="11"/>
        <v>5</v>
      </c>
      <c r="X36" s="26">
        <f t="shared" ca="1" si="11"/>
        <v>27</v>
      </c>
      <c r="Y36" s="26">
        <f t="shared" ca="1" si="11"/>
        <v>0</v>
      </c>
      <c r="Z36" s="26">
        <f t="shared" ca="1" si="12"/>
        <v>2</v>
      </c>
      <c r="AA36" s="26">
        <f t="shared" ca="1" si="13"/>
        <v>42</v>
      </c>
      <c r="AB36" s="26">
        <f t="shared" ca="1" si="14"/>
        <v>21</v>
      </c>
      <c r="AC36" s="26">
        <f t="shared" ca="1" si="15"/>
        <v>35</v>
      </c>
      <c r="AD36" s="26">
        <f t="shared" ca="1" si="16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2016:11:0:0:NORTH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2016:2:1:7:NORTH</v>
      </c>
      <c r="T37" s="33">
        <f t="shared" ca="1" si="17"/>
        <v>38</v>
      </c>
      <c r="U37" s="26">
        <f t="shared" ca="1" si="18"/>
        <v>0</v>
      </c>
      <c r="V37" s="26">
        <f t="shared" ca="1" si="11"/>
        <v>31</v>
      </c>
      <c r="W37" s="26">
        <f t="shared" ca="1" si="11"/>
        <v>5</v>
      </c>
      <c r="X37" s="26">
        <f t="shared" ca="1" si="11"/>
        <v>21</v>
      </c>
      <c r="Y37" s="26">
        <f t="shared" ca="1" si="11"/>
        <v>2</v>
      </c>
      <c r="Z37" s="26">
        <f t="shared" ca="1" si="12"/>
        <v>2</v>
      </c>
      <c r="AA37" s="26">
        <f t="shared" ca="1" si="13"/>
        <v>42</v>
      </c>
      <c r="AB37" s="26">
        <f t="shared" ca="1" si="14"/>
        <v>21</v>
      </c>
      <c r="AC37" s="26">
        <f t="shared" ca="1" si="15"/>
        <v>35</v>
      </c>
      <c r="AD37" s="26">
        <f t="shared" ca="1" si="16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2016:12:0:0:NORTH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2016:2:2:7:NORTH</v>
      </c>
      <c r="T38" s="33">
        <f t="shared" ca="1" si="17"/>
        <v>49</v>
      </c>
      <c r="U38" s="26">
        <f t="shared" ca="1" si="18"/>
        <v>0</v>
      </c>
      <c r="V38" s="26">
        <f t="shared" ca="1" si="11"/>
        <v>28</v>
      </c>
      <c r="W38" s="26">
        <f t="shared" ca="1" si="11"/>
        <v>13</v>
      </c>
      <c r="X38" s="26">
        <f t="shared" ca="1" si="11"/>
        <v>30</v>
      </c>
      <c r="Y38" s="26">
        <f t="shared" ca="1" si="11"/>
        <v>5</v>
      </c>
      <c r="Z38" s="26">
        <f t="shared" ca="1" si="12"/>
        <v>2</v>
      </c>
      <c r="AA38" s="26">
        <f t="shared" ca="1" si="13"/>
        <v>42</v>
      </c>
      <c r="AB38" s="26">
        <f t="shared" ca="1" si="14"/>
        <v>21</v>
      </c>
      <c r="AC38" s="26">
        <f t="shared" ca="1" si="15"/>
        <v>35</v>
      </c>
      <c r="AD38" s="26">
        <f t="shared" ca="1" si="16"/>
        <v>7</v>
      </c>
    </row>
    <row r="39" spans="1:30">
      <c r="A39" s="8" t="s">
        <v>1465</v>
      </c>
      <c r="B39" s="2" t="s">
        <v>1463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3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3</v>
      </c>
      <c r="N39" s="8">
        <f t="shared" ca="1" si="19"/>
        <v>0</v>
      </c>
      <c r="O39" s="8">
        <f t="shared" ca="1" si="19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7</v>
      </c>
    </row>
    <row r="46" spans="1:30">
      <c r="A46" s="8" t="s">
        <v>626</v>
      </c>
      <c r="B46" s="8">
        <f ca="1">SUM($M$39:$O$39)</f>
        <v>3</v>
      </c>
    </row>
    <row r="47" spans="1:30">
      <c r="A47" s="8" t="s">
        <v>627</v>
      </c>
      <c r="B47" s="8">
        <f ca="1">SUM($J$39:$L$39)</f>
        <v>3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50%</v>
      </c>
      <c r="C48" s="36">
        <f ca="1">IFERROR(B47/SUM(B46:B47),"0")</f>
        <v>0.5</v>
      </c>
      <c r="D48" s="8" t="str">
        <f ca="1">TEXT(C48,"00%")</f>
        <v>50%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60
Stake Actual YTD 年度實際:    2</v>
      </c>
      <c r="C49" s="8">
        <f ca="1">INDIRECT(CONCATENATE($B$39,"$D$2"))</f>
        <v>60</v>
      </c>
      <c r="D49" s="8">
        <f ca="1">$G$39</f>
        <v>2</v>
      </c>
    </row>
    <row r="50" spans="1:4" ht="23.25">
      <c r="A50" s="8" t="s">
        <v>1410</v>
      </c>
      <c r="B50" s="59" t="str">
        <f ca="1">INDIRECT(CONCATENATE($B$39, "$B$1"))</f>
        <v>North Zone</v>
      </c>
    </row>
    <row r="51" spans="1:4">
      <c r="B51" s="57" t="str">
        <f ca="1">INDIRECT(CONCATENATE($B$39, "$B$2"))</f>
        <v>臺北北地帶</v>
      </c>
    </row>
    <row r="52" spans="1:4">
      <c r="B52" s="57" t="str">
        <f ca="1">INDIRECT(CONCATENATE($B$39, "$B$6"))</f>
        <v>North Stake</v>
      </c>
    </row>
    <row r="53" spans="1:4">
      <c r="B53" s="57" t="str">
        <f ca="1">INDIRECT(CONCATENATE($B$39, "$B$7"))</f>
        <v>臺北北支聯會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2015   2</v>
      </c>
    </row>
    <row r="58" spans="1:4">
      <c r="A58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K13" sqref="K13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1706</v>
      </c>
      <c r="B1" s="46" t="s">
        <v>1705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1420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1016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1017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918</v>
      </c>
      <c r="B10" s="23" t="s">
        <v>923</v>
      </c>
      <c r="C10" s="4" t="s">
        <v>930</v>
      </c>
      <c r="D10" s="4" t="s">
        <v>931</v>
      </c>
      <c r="E10" s="4" t="str">
        <f>CONCATENATE(YEAR,":",MONTH,":",WEEK,":",WEEKDAY,":",$A10)</f>
        <v>2016:2:2:7:SHILIN_E</v>
      </c>
      <c r="F10" s="4">
        <f>MATCH($E10,REPORT_DATA_BY_COMP!$A:$A,0)</f>
        <v>428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919</v>
      </c>
      <c r="B11" s="23" t="s">
        <v>924</v>
      </c>
      <c r="C11" s="4" t="s">
        <v>932</v>
      </c>
      <c r="D11" s="4" t="s">
        <v>933</v>
      </c>
      <c r="E11" s="4" t="str">
        <f>CONCATENATE(YEAR,":",MONTH,":",WEEK,":",WEEKDAY,":",$A11)</f>
        <v>2016:2:2:7:TIANMU_E</v>
      </c>
      <c r="F11" s="4">
        <f>MATCH($E11,REPORT_DATA_BY_COMP!$A:$A,0)</f>
        <v>446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920</v>
      </c>
      <c r="B12" s="23" t="s">
        <v>925</v>
      </c>
      <c r="C12" s="4" t="s">
        <v>934</v>
      </c>
      <c r="D12" s="4" t="s">
        <v>935</v>
      </c>
      <c r="E12" s="4" t="str">
        <f>CONCATENATE(YEAR,":",MONTH,":",WEEK,":",WEEKDAY,":",$A12)</f>
        <v>2016:2:2:7:SHILIN_S</v>
      </c>
      <c r="F12" s="4">
        <f>MATCH($E12,REPORT_DATA_BY_COMP!$A:$A,0)</f>
        <v>429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0</v>
      </c>
      <c r="H13" s="12">
        <f>SUM(H10:H12)</f>
        <v>0</v>
      </c>
      <c r="I13" s="12">
        <f>SUM(I10:I12)</f>
        <v>0</v>
      </c>
      <c r="J13" s="12">
        <f>SUM(J10:J12)</f>
        <v>2</v>
      </c>
      <c r="K13" s="12">
        <f>SUM(K10:K12)</f>
        <v>0</v>
      </c>
      <c r="L13" s="12">
        <f>SUM(L10:L12)</f>
        <v>0</v>
      </c>
      <c r="M13" s="12">
        <f>SUM(M10:M12)</f>
        <v>0</v>
      </c>
      <c r="N13" s="12">
        <f>SUM(N10:N12)</f>
        <v>6</v>
      </c>
      <c r="O13" s="12">
        <f>SUM(O10:O12)</f>
        <v>4</v>
      </c>
      <c r="P13" s="12">
        <f>SUM(P10:P12)</f>
        <v>11</v>
      </c>
      <c r="Q13" s="12">
        <f>SUM(Q10:Q12)</f>
        <v>34</v>
      </c>
      <c r="R13" s="12">
        <f>SUM(R10:R12)</f>
        <v>15</v>
      </c>
      <c r="S13" s="12">
        <f>SUM(S10:S12)</f>
        <v>1</v>
      </c>
      <c r="T13" s="12">
        <f>SUM(T10:T12)</f>
        <v>5</v>
      </c>
      <c r="U13" s="12">
        <f>SUM(U10:U12)</f>
        <v>2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2016:2:1:7:SHILIN</v>
      </c>
      <c r="F16" s="14">
        <f>MATCH($E16,REPORT_DATA_BY_DISTRICT!$A:$A, 0)</f>
        <v>101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1</v>
      </c>
      <c r="J16" s="11">
        <f>IFERROR(INDEX(REPORT_DATA_BY_DISTRICT!$A:$AH,$F16,MATCH(J$8,REPORT_DATA_BY_DISTRICT!$A$1:$AH$1,0)), "")</f>
        <v>1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6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11</v>
      </c>
      <c r="Q16" s="11">
        <f>IFERROR(INDEX(REPORT_DATA_BY_DISTRICT!$A:$AH,$F16,MATCH(Q$8,REPORT_DATA_BY_DISTRICT!$A$1:$AH$1,0)), "")</f>
        <v>25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7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2016:2:2:7:SHILIN</v>
      </c>
      <c r="F17" s="14">
        <f>MATCH($E17,REPORT_DATA_BY_DISTRICT!$A:$A, 0)</f>
        <v>131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0</v>
      </c>
      <c r="J17" s="11">
        <f>IFERROR(INDEX(REPORT_DATA_BY_DISTRICT!$A:$AH,$F17,MATCH(J$8,REPORT_DATA_BY_DISTRICT!$A$1:$AH$1,0)), "")</f>
        <v>2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6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11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15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2016:2:3:7:SHILIN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2016:2:4:7:SHILIN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2016:2:5:7:SHILIN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0">SUM(H16:H20)</f>
        <v>0</v>
      </c>
      <c r="I21" s="19">
        <f t="shared" si="0"/>
        <v>1</v>
      </c>
      <c r="J21" s="19">
        <f>SUM(J16:J20)</f>
        <v>3</v>
      </c>
      <c r="K21" s="19">
        <f t="shared" si="0"/>
        <v>0</v>
      </c>
      <c r="L21" s="19">
        <f t="shared" si="0"/>
        <v>0</v>
      </c>
      <c r="M21" s="19">
        <f t="shared" si="0"/>
        <v>0</v>
      </c>
      <c r="N21" s="19">
        <f t="shared" si="0"/>
        <v>12</v>
      </c>
      <c r="O21" s="19">
        <f t="shared" si="0"/>
        <v>5</v>
      </c>
      <c r="P21" s="19">
        <f t="shared" si="0"/>
        <v>22</v>
      </c>
      <c r="Q21" s="19">
        <f t="shared" si="0"/>
        <v>59</v>
      </c>
      <c r="R21" s="19">
        <f t="shared" si="0"/>
        <v>20</v>
      </c>
      <c r="S21" s="19">
        <f t="shared" si="0"/>
        <v>1</v>
      </c>
      <c r="T21" s="19">
        <f t="shared" si="0"/>
        <v>12</v>
      </c>
      <c r="U21" s="19">
        <f t="shared" si="0"/>
        <v>4</v>
      </c>
      <c r="V21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719" priority="63" operator="lessThan">
      <formula>0.5</formula>
    </cfRule>
    <cfRule type="cellIs" dxfId="718" priority="64" operator="greaterThan">
      <formula>0.5</formula>
    </cfRule>
  </conditionalFormatting>
  <conditionalFormatting sqref="N10">
    <cfRule type="cellIs" dxfId="717" priority="61" operator="lessThan">
      <formula>4.5</formula>
    </cfRule>
    <cfRule type="cellIs" dxfId="716" priority="62" operator="greaterThan">
      <formula>5.5</formula>
    </cfRule>
  </conditionalFormatting>
  <conditionalFormatting sqref="O10">
    <cfRule type="cellIs" dxfId="715" priority="59" operator="lessThan">
      <formula>1.5</formula>
    </cfRule>
    <cfRule type="cellIs" dxfId="714" priority="60" operator="greaterThan">
      <formula>2.5</formula>
    </cfRule>
  </conditionalFormatting>
  <conditionalFormatting sqref="P10">
    <cfRule type="cellIs" dxfId="713" priority="57" operator="lessThan">
      <formula>4.5</formula>
    </cfRule>
    <cfRule type="cellIs" dxfId="712" priority="58" operator="greaterThan">
      <formula>7.5</formula>
    </cfRule>
  </conditionalFormatting>
  <conditionalFormatting sqref="R10:S10">
    <cfRule type="cellIs" dxfId="711" priority="55" operator="lessThan">
      <formula>2.5</formula>
    </cfRule>
    <cfRule type="cellIs" dxfId="710" priority="56" operator="greaterThan">
      <formula>4.5</formula>
    </cfRule>
  </conditionalFormatting>
  <conditionalFormatting sqref="T10">
    <cfRule type="cellIs" dxfId="709" priority="53" operator="lessThan">
      <formula>2.5</formula>
    </cfRule>
    <cfRule type="cellIs" dxfId="708" priority="54" operator="greaterThan">
      <formula>4.5</formula>
    </cfRule>
  </conditionalFormatting>
  <conditionalFormatting sqref="U10">
    <cfRule type="cellIs" dxfId="707" priority="52" operator="greaterThan">
      <formula>1.5</formula>
    </cfRule>
  </conditionalFormatting>
  <conditionalFormatting sqref="L10:V10">
    <cfRule type="expression" dxfId="706" priority="49">
      <formula>L10=""</formula>
    </cfRule>
  </conditionalFormatting>
  <conditionalFormatting sqref="S10">
    <cfRule type="cellIs" dxfId="705" priority="50" operator="greaterThan">
      <formula>0.5</formula>
    </cfRule>
    <cfRule type="cellIs" dxfId="704" priority="51" operator="lessThan">
      <formula>0.5</formula>
    </cfRule>
  </conditionalFormatting>
  <conditionalFormatting sqref="L11:M11">
    <cfRule type="cellIs" dxfId="703" priority="47" operator="lessThan">
      <formula>0.5</formula>
    </cfRule>
    <cfRule type="cellIs" dxfId="702" priority="48" operator="greaterThan">
      <formula>0.5</formula>
    </cfRule>
  </conditionalFormatting>
  <conditionalFormatting sqref="N11">
    <cfRule type="cellIs" dxfId="701" priority="45" operator="lessThan">
      <formula>4.5</formula>
    </cfRule>
    <cfRule type="cellIs" dxfId="700" priority="46" operator="greaterThan">
      <formula>5.5</formula>
    </cfRule>
  </conditionalFormatting>
  <conditionalFormatting sqref="O11">
    <cfRule type="cellIs" dxfId="699" priority="43" operator="lessThan">
      <formula>1.5</formula>
    </cfRule>
    <cfRule type="cellIs" dxfId="698" priority="44" operator="greaterThan">
      <formula>2.5</formula>
    </cfRule>
  </conditionalFormatting>
  <conditionalFormatting sqref="P11">
    <cfRule type="cellIs" dxfId="697" priority="41" operator="lessThan">
      <formula>4.5</formula>
    </cfRule>
    <cfRule type="cellIs" dxfId="696" priority="42" operator="greaterThan">
      <formula>7.5</formula>
    </cfRule>
  </conditionalFormatting>
  <conditionalFormatting sqref="R11:S11">
    <cfRule type="cellIs" dxfId="695" priority="39" operator="lessThan">
      <formula>2.5</formula>
    </cfRule>
    <cfRule type="cellIs" dxfId="694" priority="40" operator="greaterThan">
      <formula>4.5</formula>
    </cfRule>
  </conditionalFormatting>
  <conditionalFormatting sqref="T11">
    <cfRule type="cellIs" dxfId="693" priority="37" operator="lessThan">
      <formula>2.5</formula>
    </cfRule>
    <cfRule type="cellIs" dxfId="692" priority="38" operator="greaterThan">
      <formula>4.5</formula>
    </cfRule>
  </conditionalFormatting>
  <conditionalFormatting sqref="U11">
    <cfRule type="cellIs" dxfId="691" priority="36" operator="greaterThan">
      <formula>1.5</formula>
    </cfRule>
  </conditionalFormatting>
  <conditionalFormatting sqref="L11:V11">
    <cfRule type="expression" dxfId="690" priority="33">
      <formula>L11=""</formula>
    </cfRule>
  </conditionalFormatting>
  <conditionalFormatting sqref="S11">
    <cfRule type="cellIs" dxfId="689" priority="34" operator="greaterThan">
      <formula>0.5</formula>
    </cfRule>
    <cfRule type="cellIs" dxfId="688" priority="35" operator="lessThan">
      <formula>0.5</formula>
    </cfRule>
  </conditionalFormatting>
  <conditionalFormatting sqref="L12:M12">
    <cfRule type="cellIs" dxfId="687" priority="31" operator="lessThan">
      <formula>0.5</formula>
    </cfRule>
    <cfRule type="cellIs" dxfId="686" priority="32" operator="greaterThan">
      <formula>0.5</formula>
    </cfRule>
  </conditionalFormatting>
  <conditionalFormatting sqref="N12">
    <cfRule type="cellIs" dxfId="685" priority="29" operator="lessThan">
      <formula>4.5</formula>
    </cfRule>
    <cfRule type="cellIs" dxfId="684" priority="30" operator="greaterThan">
      <formula>5.5</formula>
    </cfRule>
  </conditionalFormatting>
  <conditionalFormatting sqref="O12">
    <cfRule type="cellIs" dxfId="683" priority="27" operator="lessThan">
      <formula>1.5</formula>
    </cfRule>
    <cfRule type="cellIs" dxfId="682" priority="28" operator="greaterThan">
      <formula>2.5</formula>
    </cfRule>
  </conditionalFormatting>
  <conditionalFormatting sqref="P12">
    <cfRule type="cellIs" dxfId="681" priority="25" operator="lessThan">
      <formula>4.5</formula>
    </cfRule>
    <cfRule type="cellIs" dxfId="680" priority="26" operator="greaterThan">
      <formula>7.5</formula>
    </cfRule>
  </conditionalFormatting>
  <conditionalFormatting sqref="R12:S12">
    <cfRule type="cellIs" dxfId="679" priority="23" operator="lessThan">
      <formula>2.5</formula>
    </cfRule>
    <cfRule type="cellIs" dxfId="678" priority="24" operator="greaterThan">
      <formula>4.5</formula>
    </cfRule>
  </conditionalFormatting>
  <conditionalFormatting sqref="T12">
    <cfRule type="cellIs" dxfId="677" priority="21" operator="lessThan">
      <formula>2.5</formula>
    </cfRule>
    <cfRule type="cellIs" dxfId="676" priority="22" operator="greaterThan">
      <formula>4.5</formula>
    </cfRule>
  </conditionalFormatting>
  <conditionalFormatting sqref="U12">
    <cfRule type="cellIs" dxfId="675" priority="20" operator="greaterThan">
      <formula>1.5</formula>
    </cfRule>
  </conditionalFormatting>
  <conditionalFormatting sqref="L12:V12">
    <cfRule type="expression" dxfId="674" priority="17">
      <formula>L12=""</formula>
    </cfRule>
  </conditionalFormatting>
  <conditionalFormatting sqref="S12">
    <cfRule type="cellIs" dxfId="673" priority="18" operator="greaterThan">
      <formula>0.5</formula>
    </cfRule>
    <cfRule type="cellIs" dxfId="672" priority="19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K24" sqref="K2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1707</v>
      </c>
      <c r="B1" s="46" t="s">
        <v>1708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1420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1016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1017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921</v>
      </c>
      <c r="B10" s="23" t="s">
        <v>926</v>
      </c>
      <c r="C10" s="4" t="s">
        <v>936</v>
      </c>
      <c r="D10" s="4" t="s">
        <v>937</v>
      </c>
      <c r="E10" s="4" t="str">
        <f>CONCATENATE(YEAR,":",MONTH,":",WEEK,":",WEEKDAY,":",$A10)</f>
        <v>2016:2:2:7:BEITOU_E</v>
      </c>
      <c r="F10" s="4">
        <f>MATCH($E10,REPORT_DATA_BY_COMP!$A:$A,0)</f>
        <v>395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1019</v>
      </c>
      <c r="B11" s="23" t="s">
        <v>927</v>
      </c>
      <c r="C11" s="4" t="s">
        <v>938</v>
      </c>
      <c r="D11" s="4" t="s">
        <v>939</v>
      </c>
      <c r="E11" s="4" t="str">
        <f>CONCATENATE(YEAR,":",MONTH,":",WEEK,":",WEEKDAY,":",$A11)</f>
        <v>2016:2:2:7:DANSHUI_B_E</v>
      </c>
      <c r="F11" s="4">
        <f>MATCH($E11,REPORT_DATA_BY_COMP!$A:$A,0)</f>
        <v>399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3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1020</v>
      </c>
      <c r="B12" s="23" t="s">
        <v>928</v>
      </c>
      <c r="C12" s="4" t="s">
        <v>940</v>
      </c>
      <c r="D12" s="4" t="s">
        <v>941</v>
      </c>
      <c r="E12" s="4" t="str">
        <f>CONCATENATE(YEAR,":",MONTH,":",WEEK,":",WEEKDAY,":",$A12)</f>
        <v>2016:2:2:7:DANSHUI_A_E</v>
      </c>
      <c r="F12" s="4">
        <f>MATCH($E12,REPORT_DATA_BY_COMP!$A:$A,0)</f>
        <v>398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2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1</v>
      </c>
      <c r="R12" s="11">
        <f>IFERROR(INDEX(REPORT_DATA_BY_COMP!$A:$AH,$F12,MATCH(R$8,REPORT_DATA_BY_COMP!$A$1:$AH$1,0)), "")</f>
        <v>0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A13" s="22" t="s">
        <v>922</v>
      </c>
      <c r="B13" s="23" t="s">
        <v>929</v>
      </c>
      <c r="C13" s="4" t="s">
        <v>942</v>
      </c>
      <c r="D13" s="4" t="s">
        <v>943</v>
      </c>
      <c r="E13" s="4" t="str">
        <f>CONCATENATE(YEAR,":",MONTH,":",WEEK,":",WEEKDAY,":",$A13)</f>
        <v>2016:2:2:7:BEITOU_S</v>
      </c>
      <c r="F13" s="4">
        <f>MATCH($E13,REPORT_DATA_BY_COMP!$A:$A,0)</f>
        <v>396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2</v>
      </c>
      <c r="H14" s="12">
        <f>SUM(H10:H13)</f>
        <v>4</v>
      </c>
      <c r="I14" s="12">
        <f>SUM(I10:I13)</f>
        <v>4</v>
      </c>
      <c r="J14" s="12">
        <f>SUM(J10:J13)</f>
        <v>7</v>
      </c>
      <c r="K14" s="12">
        <f>SUM(K10:K13)</f>
        <v>0</v>
      </c>
      <c r="L14" s="12">
        <f>SUM(L10:L13)</f>
        <v>0</v>
      </c>
      <c r="M14" s="12">
        <f>SUM(M10:M13)</f>
        <v>0</v>
      </c>
      <c r="N14" s="12">
        <f>SUM(N10:N13)</f>
        <v>22</v>
      </c>
      <c r="O14" s="12">
        <f>SUM(O10:O13)</f>
        <v>9</v>
      </c>
      <c r="P14" s="12">
        <f>SUM(P10:P13)</f>
        <v>25</v>
      </c>
      <c r="Q14" s="12">
        <f>SUM(Q10:Q13)</f>
        <v>30</v>
      </c>
      <c r="R14" s="12">
        <f>SUM(R10:R13)</f>
        <v>15</v>
      </c>
      <c r="S14" s="12">
        <f>SUM(S10:S13)</f>
        <v>4</v>
      </c>
      <c r="T14" s="12">
        <f>SUM(T10:T13)</f>
        <v>15</v>
      </c>
      <c r="U14" s="12">
        <f>SUM(U10:U13)</f>
        <v>7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2016:2:1:7:BEITOU</v>
      </c>
      <c r="F17" s="14">
        <f>MATCH($E17,REPORT_DATA_BY_DISTRICT!$A:$A, 0)</f>
        <v>94</v>
      </c>
      <c r="G17" s="11">
        <f>IFERROR(INDEX(REPORT_DATA_BY_DISTRICT!$A:$AH,$F17,MATCH(G$8,REPORT_DATA_BY_DISTRICT!$A$1:$AH$1,0)), "")</f>
        <v>2</v>
      </c>
      <c r="H17" s="11">
        <f>IFERROR(INDEX(REPORT_DATA_BY_DISTRICT!$A:$AH,$F17,MATCH(H$8,REPORT_DATA_BY_DISTRICT!$A$1:$AH$1,0)), "")</f>
        <v>3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35</v>
      </c>
      <c r="Q17" s="11">
        <f>IFERROR(INDEX(REPORT_DATA_BY_DISTRICT!$A:$AH,$F17,MATCH(Q$8,REPORT_DATA_BY_DISTRICT!$A$1:$AH$1,0)), "")</f>
        <v>30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2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2016:2:2:7:BEITOU</v>
      </c>
      <c r="F18" s="14">
        <f>MATCH($E18,REPORT_DATA_BY_DISTRICT!$A:$A, 0)</f>
        <v>124</v>
      </c>
      <c r="G18" s="11">
        <f>IFERROR(INDEX(REPORT_DATA_BY_DISTRICT!$A:$AH,$F18,MATCH(G$8,REPORT_DATA_BY_DISTRICT!$A$1:$AH$1,0)), "")</f>
        <v>2</v>
      </c>
      <c r="H18" s="11">
        <f>IFERROR(INDEX(REPORT_DATA_BY_DISTRICT!$A:$AH,$F18,MATCH(H$8,REPORT_DATA_BY_DISTRICT!$A$1:$AH$1,0)), "")</f>
        <v>4</v>
      </c>
      <c r="I18" s="11">
        <f>IFERROR(INDEX(REPORT_DATA_BY_DISTRICT!$A:$AH,$F18,MATCH(I$8,REPORT_DATA_BY_DISTRICT!$A$1:$AH$1,0)), "")</f>
        <v>4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25</v>
      </c>
      <c r="Q18" s="11">
        <f>IFERROR(INDEX(REPORT_DATA_BY_DISTRICT!$A:$AH,$F18,MATCH(Q$8,REPORT_DATA_BY_DISTRICT!$A$1:$AH$1,0)), "")</f>
        <v>30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4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7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2016:2:3:7:BEITOU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2016:2:4:7:BEITOU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2016:2:5:7:BEITOU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4</v>
      </c>
      <c r="H22" s="19">
        <f t="shared" ref="H22:V22" si="0">SUM(H17:H21)</f>
        <v>7</v>
      </c>
      <c r="I22" s="19">
        <f t="shared" si="0"/>
        <v>7</v>
      </c>
      <c r="J22" s="19">
        <f>SUM(J17:J21)</f>
        <v>16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47</v>
      </c>
      <c r="O22" s="19">
        <f t="shared" si="0"/>
        <v>13</v>
      </c>
      <c r="P22" s="19">
        <f t="shared" si="0"/>
        <v>60</v>
      </c>
      <c r="Q22" s="19">
        <f t="shared" si="0"/>
        <v>60</v>
      </c>
      <c r="R22" s="19">
        <f t="shared" si="0"/>
        <v>31</v>
      </c>
      <c r="S22" s="19">
        <f t="shared" si="0"/>
        <v>6</v>
      </c>
      <c r="T22" s="19">
        <f t="shared" si="0"/>
        <v>32</v>
      </c>
      <c r="U22" s="19">
        <f t="shared" si="0"/>
        <v>11</v>
      </c>
      <c r="V22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671" priority="63" operator="lessThan">
      <formula>0.5</formula>
    </cfRule>
    <cfRule type="cellIs" dxfId="670" priority="64" operator="greaterThan">
      <formula>0.5</formula>
    </cfRule>
  </conditionalFormatting>
  <conditionalFormatting sqref="N10">
    <cfRule type="cellIs" dxfId="669" priority="61" operator="lessThan">
      <formula>4.5</formula>
    </cfRule>
    <cfRule type="cellIs" dxfId="668" priority="62" operator="greaterThan">
      <formula>5.5</formula>
    </cfRule>
  </conditionalFormatting>
  <conditionalFormatting sqref="O10">
    <cfRule type="cellIs" dxfId="667" priority="59" operator="lessThan">
      <formula>1.5</formula>
    </cfRule>
    <cfRule type="cellIs" dxfId="666" priority="60" operator="greaterThan">
      <formula>2.5</formula>
    </cfRule>
  </conditionalFormatting>
  <conditionalFormatting sqref="P10">
    <cfRule type="cellIs" dxfId="665" priority="57" operator="lessThan">
      <formula>4.5</formula>
    </cfRule>
    <cfRule type="cellIs" dxfId="664" priority="58" operator="greaterThan">
      <formula>7.5</formula>
    </cfRule>
  </conditionalFormatting>
  <conditionalFormatting sqref="R10:S10">
    <cfRule type="cellIs" dxfId="663" priority="55" operator="lessThan">
      <formula>2.5</formula>
    </cfRule>
    <cfRule type="cellIs" dxfId="662" priority="56" operator="greaterThan">
      <formula>4.5</formula>
    </cfRule>
  </conditionalFormatting>
  <conditionalFormatting sqref="T10">
    <cfRule type="cellIs" dxfId="661" priority="53" operator="lessThan">
      <formula>2.5</formula>
    </cfRule>
    <cfRule type="cellIs" dxfId="660" priority="54" operator="greaterThan">
      <formula>4.5</formula>
    </cfRule>
  </conditionalFormatting>
  <conditionalFormatting sqref="U10">
    <cfRule type="cellIs" dxfId="659" priority="52" operator="greaterThan">
      <formula>1.5</formula>
    </cfRule>
  </conditionalFormatting>
  <conditionalFormatting sqref="L10:V10">
    <cfRule type="expression" dxfId="658" priority="49">
      <formula>L10=""</formula>
    </cfRule>
  </conditionalFormatting>
  <conditionalFormatting sqref="S10">
    <cfRule type="cellIs" dxfId="657" priority="50" operator="greaterThan">
      <formula>0.5</formula>
    </cfRule>
    <cfRule type="cellIs" dxfId="656" priority="51" operator="lessThan">
      <formula>0.5</formula>
    </cfRule>
  </conditionalFormatting>
  <conditionalFormatting sqref="L11:M11">
    <cfRule type="cellIs" dxfId="655" priority="47" operator="lessThan">
      <formula>0.5</formula>
    </cfRule>
    <cfRule type="cellIs" dxfId="654" priority="48" operator="greaterThan">
      <formula>0.5</formula>
    </cfRule>
  </conditionalFormatting>
  <conditionalFormatting sqref="N11">
    <cfRule type="cellIs" dxfId="653" priority="45" operator="lessThan">
      <formula>4.5</formula>
    </cfRule>
    <cfRule type="cellIs" dxfId="652" priority="46" operator="greaterThan">
      <formula>5.5</formula>
    </cfRule>
  </conditionalFormatting>
  <conditionalFormatting sqref="O11">
    <cfRule type="cellIs" dxfId="651" priority="43" operator="lessThan">
      <formula>1.5</formula>
    </cfRule>
    <cfRule type="cellIs" dxfId="650" priority="44" operator="greaterThan">
      <formula>2.5</formula>
    </cfRule>
  </conditionalFormatting>
  <conditionalFormatting sqref="P11">
    <cfRule type="cellIs" dxfId="649" priority="41" operator="lessThan">
      <formula>4.5</formula>
    </cfRule>
    <cfRule type="cellIs" dxfId="648" priority="42" operator="greaterThan">
      <formula>7.5</formula>
    </cfRule>
  </conditionalFormatting>
  <conditionalFormatting sqref="R11:S11">
    <cfRule type="cellIs" dxfId="647" priority="39" operator="lessThan">
      <formula>2.5</formula>
    </cfRule>
    <cfRule type="cellIs" dxfId="646" priority="40" operator="greaterThan">
      <formula>4.5</formula>
    </cfRule>
  </conditionalFormatting>
  <conditionalFormatting sqref="T11">
    <cfRule type="cellIs" dxfId="645" priority="37" operator="lessThan">
      <formula>2.5</formula>
    </cfRule>
    <cfRule type="cellIs" dxfId="644" priority="38" operator="greaterThan">
      <formula>4.5</formula>
    </cfRule>
  </conditionalFormatting>
  <conditionalFormatting sqref="U11">
    <cfRule type="cellIs" dxfId="643" priority="36" operator="greaterThan">
      <formula>1.5</formula>
    </cfRule>
  </conditionalFormatting>
  <conditionalFormatting sqref="L11:V11">
    <cfRule type="expression" dxfId="642" priority="33">
      <formula>L11=""</formula>
    </cfRule>
  </conditionalFormatting>
  <conditionalFormatting sqref="S11">
    <cfRule type="cellIs" dxfId="641" priority="34" operator="greaterThan">
      <formula>0.5</formula>
    </cfRule>
    <cfRule type="cellIs" dxfId="640" priority="35" operator="lessThan">
      <formula>0.5</formula>
    </cfRule>
  </conditionalFormatting>
  <conditionalFormatting sqref="L13:M13">
    <cfRule type="cellIs" dxfId="639" priority="31" operator="lessThan">
      <formula>0.5</formula>
    </cfRule>
    <cfRule type="cellIs" dxfId="638" priority="32" operator="greaterThan">
      <formula>0.5</formula>
    </cfRule>
  </conditionalFormatting>
  <conditionalFormatting sqref="N13">
    <cfRule type="cellIs" dxfId="637" priority="29" operator="lessThan">
      <formula>4.5</formula>
    </cfRule>
    <cfRule type="cellIs" dxfId="636" priority="30" operator="greaterThan">
      <formula>5.5</formula>
    </cfRule>
  </conditionalFormatting>
  <conditionalFormatting sqref="O13">
    <cfRule type="cellIs" dxfId="635" priority="27" operator="lessThan">
      <formula>1.5</formula>
    </cfRule>
    <cfRule type="cellIs" dxfId="634" priority="28" operator="greaterThan">
      <formula>2.5</formula>
    </cfRule>
  </conditionalFormatting>
  <conditionalFormatting sqref="P13">
    <cfRule type="cellIs" dxfId="633" priority="25" operator="lessThan">
      <formula>4.5</formula>
    </cfRule>
    <cfRule type="cellIs" dxfId="632" priority="26" operator="greaterThan">
      <formula>7.5</formula>
    </cfRule>
  </conditionalFormatting>
  <conditionalFormatting sqref="R13:S13">
    <cfRule type="cellIs" dxfId="631" priority="23" operator="lessThan">
      <formula>2.5</formula>
    </cfRule>
    <cfRule type="cellIs" dxfId="630" priority="24" operator="greaterThan">
      <formula>4.5</formula>
    </cfRule>
  </conditionalFormatting>
  <conditionalFormatting sqref="T13">
    <cfRule type="cellIs" dxfId="629" priority="21" operator="lessThan">
      <formula>2.5</formula>
    </cfRule>
    <cfRule type="cellIs" dxfId="628" priority="22" operator="greaterThan">
      <formula>4.5</formula>
    </cfRule>
  </conditionalFormatting>
  <conditionalFormatting sqref="U13">
    <cfRule type="cellIs" dxfId="627" priority="20" operator="greaterThan">
      <formula>1.5</formula>
    </cfRule>
  </conditionalFormatting>
  <conditionalFormatting sqref="L13:V13">
    <cfRule type="expression" dxfId="626" priority="17">
      <formula>L13=""</formula>
    </cfRule>
  </conditionalFormatting>
  <conditionalFormatting sqref="S13">
    <cfRule type="cellIs" dxfId="625" priority="18" operator="greaterThan">
      <formula>0.5</formula>
    </cfRule>
    <cfRule type="cellIs" dxfId="624" priority="19" operator="lessThan">
      <formula>0.5</formula>
    </cfRule>
  </conditionalFormatting>
  <conditionalFormatting sqref="L12:M12">
    <cfRule type="cellIs" dxfId="623" priority="15" operator="lessThan">
      <formula>0.5</formula>
    </cfRule>
    <cfRule type="cellIs" dxfId="622" priority="16" operator="greaterThan">
      <formula>0.5</formula>
    </cfRule>
  </conditionalFormatting>
  <conditionalFormatting sqref="N12">
    <cfRule type="cellIs" dxfId="621" priority="13" operator="lessThan">
      <formula>4.5</formula>
    </cfRule>
    <cfRule type="cellIs" dxfId="620" priority="14" operator="greaterThan">
      <formula>5.5</formula>
    </cfRule>
  </conditionalFormatting>
  <conditionalFormatting sqref="O12">
    <cfRule type="cellIs" dxfId="619" priority="11" operator="lessThan">
      <formula>1.5</formula>
    </cfRule>
    <cfRule type="cellIs" dxfId="618" priority="12" operator="greaterThan">
      <formula>2.5</formula>
    </cfRule>
  </conditionalFormatting>
  <conditionalFormatting sqref="P12">
    <cfRule type="cellIs" dxfId="617" priority="9" operator="lessThan">
      <formula>4.5</formula>
    </cfRule>
    <cfRule type="cellIs" dxfId="616" priority="10" operator="greaterThan">
      <formula>7.5</formula>
    </cfRule>
  </conditionalFormatting>
  <conditionalFormatting sqref="R12:S12">
    <cfRule type="cellIs" dxfId="615" priority="7" operator="lessThan">
      <formula>2.5</formula>
    </cfRule>
    <cfRule type="cellIs" dxfId="614" priority="8" operator="greaterThan">
      <formula>4.5</formula>
    </cfRule>
  </conditionalFormatting>
  <conditionalFormatting sqref="T12">
    <cfRule type="cellIs" dxfId="613" priority="5" operator="lessThan">
      <formula>2.5</formula>
    </cfRule>
    <cfRule type="cellIs" dxfId="612" priority="6" operator="greaterThan">
      <formula>4.5</formula>
    </cfRule>
  </conditionalFormatting>
  <conditionalFormatting sqref="U12">
    <cfRule type="cellIs" dxfId="611" priority="4" operator="greaterThan">
      <formula>1.5</formula>
    </cfRule>
  </conditionalFormatting>
  <conditionalFormatting sqref="L12:V12">
    <cfRule type="expression" dxfId="610" priority="1">
      <formula>L12=""</formula>
    </cfRule>
  </conditionalFormatting>
  <conditionalFormatting sqref="S12">
    <cfRule type="cellIs" dxfId="609" priority="2" operator="greaterThan">
      <formula>0.5</formula>
    </cfRule>
    <cfRule type="cellIs" dxfId="60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0" workbookViewId="0">
      <selection activeCell="S23" sqref="S23"/>
    </sheetView>
  </sheetViews>
  <sheetFormatPr defaultRowHeight="1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560</v>
      </c>
      <c r="B2" s="3" t="s">
        <v>128</v>
      </c>
      <c r="C2">
        <v>3</v>
      </c>
      <c r="D2">
        <v>4</v>
      </c>
      <c r="E2">
        <v>11</v>
      </c>
      <c r="F2">
        <v>19</v>
      </c>
      <c r="G2">
        <v>1</v>
      </c>
      <c r="H2">
        <v>0</v>
      </c>
      <c r="I2">
        <v>0</v>
      </c>
      <c r="J2">
        <v>51</v>
      </c>
      <c r="K2">
        <v>0</v>
      </c>
      <c r="L2">
        <v>37</v>
      </c>
      <c r="M2">
        <v>90</v>
      </c>
      <c r="N2">
        <v>21</v>
      </c>
      <c r="O2">
        <v>0</v>
      </c>
      <c r="P2">
        <v>13</v>
      </c>
      <c r="Q2">
        <v>0</v>
      </c>
      <c r="R2">
        <v>1</v>
      </c>
    </row>
    <row r="3" spans="1:18">
      <c r="A3" t="s">
        <v>561</v>
      </c>
      <c r="B3" s="3" t="s">
        <v>114</v>
      </c>
      <c r="C3">
        <v>0</v>
      </c>
      <c r="D3">
        <v>2</v>
      </c>
      <c r="E3">
        <v>13</v>
      </c>
      <c r="F3">
        <v>28</v>
      </c>
      <c r="G3">
        <v>8</v>
      </c>
      <c r="H3">
        <v>1</v>
      </c>
      <c r="I3">
        <v>0</v>
      </c>
      <c r="J3">
        <v>59</v>
      </c>
      <c r="K3">
        <v>0</v>
      </c>
      <c r="L3">
        <v>53</v>
      </c>
      <c r="M3">
        <v>48</v>
      </c>
      <c r="N3">
        <v>18</v>
      </c>
      <c r="O3">
        <v>0</v>
      </c>
      <c r="P3">
        <v>28</v>
      </c>
      <c r="Q3">
        <v>0</v>
      </c>
      <c r="R3">
        <v>0</v>
      </c>
    </row>
    <row r="4" spans="1:18">
      <c r="A4" t="s">
        <v>1473</v>
      </c>
      <c r="B4" s="3" t="s">
        <v>130</v>
      </c>
      <c r="C4">
        <v>9</v>
      </c>
      <c r="D4">
        <v>4</v>
      </c>
      <c r="E4">
        <v>20</v>
      </c>
      <c r="F4">
        <v>35</v>
      </c>
      <c r="G4">
        <v>7</v>
      </c>
      <c r="H4">
        <v>0</v>
      </c>
      <c r="I4">
        <v>0</v>
      </c>
      <c r="J4">
        <v>85</v>
      </c>
      <c r="K4">
        <v>0</v>
      </c>
      <c r="L4">
        <v>73</v>
      </c>
      <c r="M4">
        <v>94</v>
      </c>
      <c r="N4">
        <v>49</v>
      </c>
      <c r="O4">
        <v>0</v>
      </c>
      <c r="P4">
        <v>35</v>
      </c>
      <c r="Q4">
        <v>0</v>
      </c>
      <c r="R4">
        <v>0</v>
      </c>
    </row>
    <row r="5" spans="1:18">
      <c r="A5" t="s">
        <v>1474</v>
      </c>
      <c r="B5" s="3" t="s">
        <v>106</v>
      </c>
      <c r="C5">
        <v>1</v>
      </c>
      <c r="D5">
        <v>1</v>
      </c>
      <c r="E5">
        <v>22</v>
      </c>
      <c r="F5">
        <v>38</v>
      </c>
      <c r="G5">
        <v>6</v>
      </c>
      <c r="H5">
        <v>0</v>
      </c>
      <c r="I5">
        <v>0</v>
      </c>
      <c r="J5">
        <v>73</v>
      </c>
      <c r="K5">
        <v>0</v>
      </c>
      <c r="L5">
        <v>43</v>
      </c>
      <c r="M5">
        <v>58</v>
      </c>
      <c r="N5">
        <v>27</v>
      </c>
      <c r="O5">
        <v>0</v>
      </c>
      <c r="P5">
        <v>20</v>
      </c>
      <c r="Q5">
        <v>0</v>
      </c>
      <c r="R5">
        <v>0</v>
      </c>
    </row>
    <row r="6" spans="1:18">
      <c r="A6" t="s">
        <v>563</v>
      </c>
      <c r="B6" s="3" t="s">
        <v>96</v>
      </c>
      <c r="C6">
        <v>2</v>
      </c>
      <c r="D6">
        <v>2</v>
      </c>
      <c r="E6">
        <v>6</v>
      </c>
      <c r="F6">
        <v>18</v>
      </c>
      <c r="G6">
        <v>2</v>
      </c>
      <c r="H6">
        <v>0</v>
      </c>
      <c r="I6">
        <v>0</v>
      </c>
      <c r="J6">
        <v>32</v>
      </c>
      <c r="K6">
        <v>0</v>
      </c>
      <c r="L6">
        <v>23</v>
      </c>
      <c r="M6">
        <v>42</v>
      </c>
      <c r="N6">
        <v>18</v>
      </c>
      <c r="O6">
        <v>0</v>
      </c>
      <c r="P6">
        <v>13</v>
      </c>
      <c r="Q6">
        <v>0</v>
      </c>
      <c r="R6">
        <v>0</v>
      </c>
    </row>
    <row r="7" spans="1:18">
      <c r="A7" t="s">
        <v>565</v>
      </c>
      <c r="B7" s="3" t="s">
        <v>86</v>
      </c>
      <c r="C7">
        <v>1</v>
      </c>
      <c r="D7">
        <v>1</v>
      </c>
      <c r="E7">
        <v>11</v>
      </c>
      <c r="F7">
        <v>33</v>
      </c>
      <c r="G7">
        <v>8</v>
      </c>
      <c r="H7">
        <v>8</v>
      </c>
      <c r="I7">
        <v>0</v>
      </c>
      <c r="J7">
        <v>55</v>
      </c>
      <c r="K7">
        <v>0</v>
      </c>
      <c r="L7">
        <v>45</v>
      </c>
      <c r="M7">
        <v>61</v>
      </c>
      <c r="N7">
        <v>28</v>
      </c>
      <c r="O7">
        <v>0</v>
      </c>
      <c r="P7">
        <v>13</v>
      </c>
      <c r="Q7">
        <v>0</v>
      </c>
      <c r="R7">
        <v>0</v>
      </c>
    </row>
    <row r="8" spans="1:18">
      <c r="A8" t="s">
        <v>567</v>
      </c>
      <c r="B8" s="3" t="s">
        <v>88</v>
      </c>
      <c r="C8">
        <v>2</v>
      </c>
      <c r="D8">
        <v>3</v>
      </c>
      <c r="E8">
        <v>15</v>
      </c>
      <c r="F8">
        <v>35</v>
      </c>
      <c r="G8">
        <v>6</v>
      </c>
      <c r="H8">
        <v>1</v>
      </c>
      <c r="I8">
        <v>0</v>
      </c>
      <c r="J8">
        <v>84</v>
      </c>
      <c r="K8">
        <v>0</v>
      </c>
      <c r="L8">
        <v>52</v>
      </c>
      <c r="M8">
        <v>68</v>
      </c>
      <c r="N8">
        <v>35</v>
      </c>
      <c r="O8">
        <v>0</v>
      </c>
      <c r="P8">
        <v>25</v>
      </c>
      <c r="Q8">
        <v>0</v>
      </c>
      <c r="R8">
        <v>0</v>
      </c>
    </row>
    <row r="9" spans="1:18">
      <c r="A9" t="s">
        <v>568</v>
      </c>
      <c r="B9" s="3" t="s">
        <v>94</v>
      </c>
      <c r="C9">
        <v>1</v>
      </c>
      <c r="D9">
        <v>5</v>
      </c>
      <c r="E9">
        <v>9</v>
      </c>
      <c r="F9">
        <v>19</v>
      </c>
      <c r="G9">
        <v>4</v>
      </c>
      <c r="H9">
        <v>0</v>
      </c>
      <c r="I9">
        <v>0</v>
      </c>
      <c r="J9">
        <v>40</v>
      </c>
      <c r="K9">
        <v>0</v>
      </c>
      <c r="L9">
        <v>47</v>
      </c>
      <c r="M9">
        <v>68</v>
      </c>
      <c r="N9">
        <v>18</v>
      </c>
      <c r="O9">
        <v>0</v>
      </c>
      <c r="P9">
        <v>21</v>
      </c>
      <c r="Q9">
        <v>0</v>
      </c>
      <c r="R9">
        <v>0</v>
      </c>
    </row>
    <row r="10" spans="1:18">
      <c r="A10" t="s">
        <v>571</v>
      </c>
      <c r="B10" s="3" t="s">
        <v>267</v>
      </c>
      <c r="C10">
        <v>4</v>
      </c>
      <c r="D10">
        <v>2</v>
      </c>
      <c r="E10">
        <v>18</v>
      </c>
      <c r="F10">
        <v>23</v>
      </c>
      <c r="G10">
        <v>6</v>
      </c>
      <c r="H10">
        <v>0</v>
      </c>
      <c r="I10">
        <v>0</v>
      </c>
      <c r="J10">
        <v>65</v>
      </c>
      <c r="K10">
        <v>13</v>
      </c>
      <c r="L10">
        <v>81</v>
      </c>
      <c r="M10">
        <v>159</v>
      </c>
      <c r="N10">
        <v>49</v>
      </c>
      <c r="O10">
        <v>0</v>
      </c>
      <c r="P10">
        <v>31</v>
      </c>
      <c r="Q10">
        <v>6</v>
      </c>
      <c r="R10">
        <v>1</v>
      </c>
    </row>
    <row r="11" spans="1:18">
      <c r="A11" t="s">
        <v>572</v>
      </c>
      <c r="B11" s="3" t="s">
        <v>114</v>
      </c>
      <c r="C11">
        <v>0</v>
      </c>
      <c r="D11">
        <v>2</v>
      </c>
      <c r="E11">
        <v>16</v>
      </c>
      <c r="F11">
        <v>33</v>
      </c>
      <c r="G11">
        <v>18</v>
      </c>
      <c r="H11">
        <v>1</v>
      </c>
      <c r="I11">
        <v>1</v>
      </c>
      <c r="J11">
        <v>66</v>
      </c>
      <c r="K11">
        <v>27</v>
      </c>
      <c r="L11">
        <v>97</v>
      </c>
      <c r="M11">
        <v>118</v>
      </c>
      <c r="N11">
        <v>57</v>
      </c>
      <c r="O11">
        <v>0</v>
      </c>
      <c r="P11">
        <v>56</v>
      </c>
      <c r="Q11">
        <v>7</v>
      </c>
      <c r="R11">
        <v>0</v>
      </c>
    </row>
    <row r="12" spans="1:18">
      <c r="A12" t="s">
        <v>1475</v>
      </c>
      <c r="B12" s="3" t="s">
        <v>130</v>
      </c>
      <c r="C12">
        <v>6</v>
      </c>
      <c r="D12">
        <v>2</v>
      </c>
      <c r="E12">
        <v>19</v>
      </c>
      <c r="F12">
        <v>31</v>
      </c>
      <c r="G12">
        <v>10</v>
      </c>
      <c r="H12">
        <v>6</v>
      </c>
      <c r="I12">
        <v>3</v>
      </c>
      <c r="J12">
        <v>76</v>
      </c>
      <c r="K12">
        <v>21</v>
      </c>
      <c r="L12">
        <v>107</v>
      </c>
      <c r="M12">
        <v>143</v>
      </c>
      <c r="N12">
        <v>65</v>
      </c>
      <c r="O12">
        <v>0</v>
      </c>
      <c r="P12">
        <v>65</v>
      </c>
      <c r="Q12">
        <v>19</v>
      </c>
      <c r="R12">
        <v>0</v>
      </c>
    </row>
    <row r="13" spans="1:18">
      <c r="A13" t="s">
        <v>1476</v>
      </c>
      <c r="B13" s="3" t="s">
        <v>106</v>
      </c>
      <c r="C13">
        <v>0</v>
      </c>
      <c r="D13">
        <v>3</v>
      </c>
      <c r="E13">
        <v>26</v>
      </c>
      <c r="F13">
        <v>41</v>
      </c>
      <c r="G13">
        <v>6</v>
      </c>
      <c r="H13">
        <v>1</v>
      </c>
      <c r="I13">
        <v>1</v>
      </c>
      <c r="J13">
        <v>87</v>
      </c>
      <c r="K13">
        <v>24</v>
      </c>
      <c r="L13">
        <v>91</v>
      </c>
      <c r="M13">
        <v>146</v>
      </c>
      <c r="N13">
        <v>64</v>
      </c>
      <c r="O13">
        <v>0</v>
      </c>
      <c r="P13">
        <v>53</v>
      </c>
      <c r="Q13">
        <v>17</v>
      </c>
      <c r="R13">
        <v>4</v>
      </c>
    </row>
    <row r="14" spans="1:18">
      <c r="A14" t="s">
        <v>574</v>
      </c>
      <c r="B14" s="3" t="s">
        <v>96</v>
      </c>
      <c r="C14">
        <v>2</v>
      </c>
      <c r="D14">
        <v>1</v>
      </c>
      <c r="E14">
        <v>6</v>
      </c>
      <c r="F14">
        <v>18</v>
      </c>
      <c r="G14">
        <v>2</v>
      </c>
      <c r="H14">
        <v>1</v>
      </c>
      <c r="I14">
        <v>1</v>
      </c>
      <c r="J14">
        <v>31</v>
      </c>
      <c r="K14">
        <v>9</v>
      </c>
      <c r="L14">
        <v>37</v>
      </c>
      <c r="M14">
        <v>84</v>
      </c>
      <c r="N14">
        <v>34</v>
      </c>
      <c r="O14">
        <v>0</v>
      </c>
      <c r="P14">
        <v>27</v>
      </c>
      <c r="Q14">
        <v>11</v>
      </c>
      <c r="R14">
        <v>0</v>
      </c>
    </row>
    <row r="15" spans="1:18">
      <c r="A15" t="s">
        <v>576</v>
      </c>
      <c r="B15" s="3" t="s">
        <v>86</v>
      </c>
      <c r="C15">
        <v>0</v>
      </c>
      <c r="D15">
        <v>2</v>
      </c>
      <c r="E15">
        <v>14</v>
      </c>
      <c r="F15">
        <v>39</v>
      </c>
      <c r="G15">
        <v>13</v>
      </c>
      <c r="H15">
        <v>1</v>
      </c>
      <c r="I15">
        <v>1</v>
      </c>
      <c r="J15">
        <v>77</v>
      </c>
      <c r="K15">
        <v>22</v>
      </c>
      <c r="L15">
        <v>91</v>
      </c>
      <c r="M15">
        <v>131</v>
      </c>
      <c r="N15">
        <v>65</v>
      </c>
      <c r="O15">
        <v>0</v>
      </c>
      <c r="P15">
        <v>36</v>
      </c>
      <c r="Q15">
        <v>9</v>
      </c>
      <c r="R15">
        <v>0</v>
      </c>
    </row>
    <row r="16" spans="1:18">
      <c r="A16" t="s">
        <v>578</v>
      </c>
      <c r="B16" s="3" t="s">
        <v>88</v>
      </c>
      <c r="C16">
        <v>2</v>
      </c>
      <c r="D16">
        <v>2</v>
      </c>
      <c r="E16">
        <v>19</v>
      </c>
      <c r="F16">
        <v>34</v>
      </c>
      <c r="G16">
        <v>4</v>
      </c>
      <c r="H16">
        <v>1</v>
      </c>
      <c r="I16">
        <v>1</v>
      </c>
      <c r="J16">
        <v>84</v>
      </c>
      <c r="K16">
        <v>18</v>
      </c>
      <c r="L16">
        <v>89</v>
      </c>
      <c r="M16">
        <v>154</v>
      </c>
      <c r="N16">
        <v>67</v>
      </c>
      <c r="O16">
        <v>0</v>
      </c>
      <c r="P16">
        <v>53</v>
      </c>
      <c r="Q16">
        <v>10</v>
      </c>
      <c r="R16">
        <v>0</v>
      </c>
    </row>
    <row r="17" spans="1:18">
      <c r="A17" t="s">
        <v>579</v>
      </c>
      <c r="B17" s="3" t="s">
        <v>94</v>
      </c>
      <c r="C17">
        <v>0</v>
      </c>
      <c r="D17">
        <v>5</v>
      </c>
      <c r="E17">
        <v>12</v>
      </c>
      <c r="F17">
        <v>24</v>
      </c>
      <c r="G17">
        <v>4</v>
      </c>
      <c r="H17">
        <v>2</v>
      </c>
      <c r="I17">
        <v>2</v>
      </c>
      <c r="J17">
        <v>52</v>
      </c>
      <c r="K17">
        <v>16</v>
      </c>
      <c r="L17">
        <v>75</v>
      </c>
      <c r="M17">
        <v>121</v>
      </c>
      <c r="N17">
        <v>46</v>
      </c>
      <c r="O17">
        <v>0</v>
      </c>
      <c r="P17">
        <v>46</v>
      </c>
      <c r="Q17">
        <v>20</v>
      </c>
      <c r="R17">
        <v>0</v>
      </c>
    </row>
    <row r="18" spans="1:18">
      <c r="A18" t="s">
        <v>582</v>
      </c>
      <c r="B18" s="3" t="s">
        <v>267</v>
      </c>
      <c r="C18">
        <v>0</v>
      </c>
      <c r="D18">
        <v>0</v>
      </c>
      <c r="E18">
        <v>20</v>
      </c>
      <c r="F18">
        <v>22</v>
      </c>
      <c r="G18">
        <v>0</v>
      </c>
      <c r="H18">
        <v>4</v>
      </c>
      <c r="I18">
        <v>4</v>
      </c>
      <c r="J18">
        <v>57</v>
      </c>
      <c r="K18">
        <v>12</v>
      </c>
      <c r="L18">
        <v>66</v>
      </c>
      <c r="M18">
        <v>179</v>
      </c>
      <c r="N18">
        <v>45</v>
      </c>
      <c r="O18">
        <v>0</v>
      </c>
      <c r="P18">
        <v>42</v>
      </c>
      <c r="Q18">
        <v>7</v>
      </c>
      <c r="R18">
        <v>1</v>
      </c>
    </row>
    <row r="19" spans="1:18">
      <c r="A19" t="s">
        <v>583</v>
      </c>
      <c r="B19" s="3" t="s">
        <v>114</v>
      </c>
      <c r="C19">
        <v>0</v>
      </c>
      <c r="D19">
        <v>3</v>
      </c>
      <c r="E19">
        <v>14</v>
      </c>
      <c r="F19">
        <v>32</v>
      </c>
      <c r="G19">
        <v>1</v>
      </c>
      <c r="H19">
        <v>3</v>
      </c>
      <c r="I19">
        <v>3</v>
      </c>
      <c r="J19">
        <v>60</v>
      </c>
      <c r="K19">
        <v>21</v>
      </c>
      <c r="L19">
        <v>110</v>
      </c>
      <c r="M19">
        <v>115</v>
      </c>
      <c r="N19">
        <v>59</v>
      </c>
      <c r="O19">
        <v>0</v>
      </c>
      <c r="P19">
        <v>53</v>
      </c>
      <c r="Q19">
        <v>24</v>
      </c>
      <c r="R19">
        <v>1</v>
      </c>
    </row>
    <row r="20" spans="1:18">
      <c r="A20" t="s">
        <v>1477</v>
      </c>
      <c r="B20" s="3" t="s">
        <v>130</v>
      </c>
      <c r="C20">
        <v>2</v>
      </c>
      <c r="D20">
        <v>2</v>
      </c>
      <c r="E20">
        <v>24</v>
      </c>
      <c r="F20">
        <v>40</v>
      </c>
      <c r="G20">
        <v>3</v>
      </c>
      <c r="H20">
        <v>4</v>
      </c>
      <c r="I20">
        <v>4</v>
      </c>
      <c r="J20">
        <v>81</v>
      </c>
      <c r="K20">
        <v>36</v>
      </c>
      <c r="L20">
        <v>110</v>
      </c>
      <c r="M20">
        <v>168</v>
      </c>
      <c r="N20">
        <v>59</v>
      </c>
      <c r="O20">
        <v>0</v>
      </c>
      <c r="P20">
        <v>62</v>
      </c>
      <c r="Q20">
        <v>22</v>
      </c>
      <c r="R20">
        <v>1</v>
      </c>
    </row>
    <row r="21" spans="1:18">
      <c r="A21" t="s">
        <v>1478</v>
      </c>
      <c r="B21" s="3" t="s">
        <v>106</v>
      </c>
      <c r="C21">
        <v>1</v>
      </c>
      <c r="D21">
        <v>2</v>
      </c>
      <c r="E21">
        <v>28</v>
      </c>
      <c r="F21">
        <v>30</v>
      </c>
      <c r="G21">
        <v>3</v>
      </c>
      <c r="H21">
        <v>0</v>
      </c>
      <c r="I21">
        <v>0</v>
      </c>
      <c r="J21">
        <v>82</v>
      </c>
      <c r="K21">
        <v>27</v>
      </c>
      <c r="L21">
        <v>87</v>
      </c>
      <c r="M21">
        <v>153</v>
      </c>
      <c r="N21">
        <v>53</v>
      </c>
      <c r="O21">
        <v>0</v>
      </c>
      <c r="P21">
        <v>46</v>
      </c>
      <c r="Q21">
        <v>12</v>
      </c>
      <c r="R21">
        <v>4</v>
      </c>
    </row>
    <row r="22" spans="1:18">
      <c r="A22" t="s">
        <v>585</v>
      </c>
      <c r="B22" s="3" t="s">
        <v>96</v>
      </c>
      <c r="C22">
        <v>1</v>
      </c>
      <c r="D22">
        <v>3</v>
      </c>
      <c r="E22">
        <v>2</v>
      </c>
      <c r="F22">
        <v>13</v>
      </c>
      <c r="G22">
        <v>1</v>
      </c>
      <c r="H22">
        <v>0</v>
      </c>
      <c r="I22">
        <v>0</v>
      </c>
      <c r="J22">
        <v>25</v>
      </c>
      <c r="K22">
        <v>5</v>
      </c>
      <c r="L22">
        <v>37</v>
      </c>
      <c r="M22">
        <v>73</v>
      </c>
      <c r="N22">
        <v>27</v>
      </c>
      <c r="O22">
        <v>0</v>
      </c>
      <c r="P22">
        <v>28</v>
      </c>
      <c r="Q22">
        <v>6</v>
      </c>
      <c r="R22">
        <v>0</v>
      </c>
    </row>
    <row r="23" spans="1:18">
      <c r="A23" t="s">
        <v>587</v>
      </c>
      <c r="B23" s="3" t="s">
        <v>86</v>
      </c>
      <c r="C23">
        <v>0</v>
      </c>
      <c r="D23">
        <v>0</v>
      </c>
      <c r="E23">
        <v>23</v>
      </c>
      <c r="F23">
        <v>29</v>
      </c>
      <c r="G23">
        <v>0</v>
      </c>
      <c r="H23">
        <v>1</v>
      </c>
      <c r="I23">
        <v>1</v>
      </c>
      <c r="J23">
        <v>72</v>
      </c>
      <c r="K23">
        <v>29</v>
      </c>
      <c r="L23">
        <v>85</v>
      </c>
      <c r="M23">
        <v>145</v>
      </c>
      <c r="N23">
        <v>77</v>
      </c>
      <c r="O23">
        <v>0</v>
      </c>
      <c r="P23">
        <v>43</v>
      </c>
      <c r="Q23">
        <v>17</v>
      </c>
      <c r="R23">
        <v>0</v>
      </c>
    </row>
    <row r="24" spans="1:18">
      <c r="A24" t="s">
        <v>589</v>
      </c>
      <c r="B24" s="3" t="s">
        <v>88</v>
      </c>
      <c r="C24">
        <v>3</v>
      </c>
      <c r="D24">
        <v>1</v>
      </c>
      <c r="E24">
        <v>19</v>
      </c>
      <c r="F24">
        <v>30</v>
      </c>
      <c r="G24">
        <v>2</v>
      </c>
      <c r="H24">
        <v>2</v>
      </c>
      <c r="I24">
        <v>2</v>
      </c>
      <c r="J24">
        <v>81</v>
      </c>
      <c r="K24">
        <v>18</v>
      </c>
      <c r="L24">
        <v>84</v>
      </c>
      <c r="M24">
        <v>147</v>
      </c>
      <c r="N24">
        <v>53</v>
      </c>
      <c r="O24">
        <v>0</v>
      </c>
      <c r="P24">
        <v>64</v>
      </c>
      <c r="Q24">
        <v>11</v>
      </c>
      <c r="R24">
        <v>1</v>
      </c>
    </row>
    <row r="25" spans="1:18">
      <c r="A25" t="s">
        <v>590</v>
      </c>
      <c r="B25" s="3" t="s">
        <v>94</v>
      </c>
      <c r="C25">
        <v>0</v>
      </c>
      <c r="D25">
        <v>3</v>
      </c>
      <c r="E25">
        <v>13</v>
      </c>
      <c r="F25">
        <v>31</v>
      </c>
      <c r="G25">
        <v>0</v>
      </c>
      <c r="H25">
        <v>3</v>
      </c>
      <c r="I25">
        <v>3</v>
      </c>
      <c r="J25">
        <v>58</v>
      </c>
      <c r="K25">
        <v>17</v>
      </c>
      <c r="L25">
        <v>62</v>
      </c>
      <c r="M25">
        <v>137</v>
      </c>
      <c r="N25">
        <v>50</v>
      </c>
      <c r="O25">
        <v>0</v>
      </c>
      <c r="P25">
        <v>35</v>
      </c>
      <c r="Q25">
        <v>10</v>
      </c>
      <c r="R25">
        <v>0</v>
      </c>
    </row>
    <row r="26" spans="1:18">
      <c r="A26" t="s">
        <v>593</v>
      </c>
      <c r="B26" s="3" t="s">
        <v>267</v>
      </c>
      <c r="C26">
        <v>0</v>
      </c>
      <c r="D26">
        <v>1</v>
      </c>
      <c r="E26">
        <v>20</v>
      </c>
      <c r="F26">
        <v>32</v>
      </c>
      <c r="G26">
        <v>0</v>
      </c>
      <c r="H26">
        <v>0</v>
      </c>
      <c r="I26">
        <v>0</v>
      </c>
      <c r="J26">
        <v>76</v>
      </c>
      <c r="K26">
        <v>15</v>
      </c>
      <c r="L26">
        <v>86</v>
      </c>
      <c r="M26">
        <v>156</v>
      </c>
      <c r="N26">
        <v>71</v>
      </c>
      <c r="O26">
        <v>4</v>
      </c>
      <c r="P26">
        <v>41</v>
      </c>
      <c r="Q26">
        <v>5</v>
      </c>
      <c r="R26">
        <v>5</v>
      </c>
    </row>
    <row r="27" spans="1:18">
      <c r="A27" t="s">
        <v>594</v>
      </c>
      <c r="B27" s="3" t="s">
        <v>114</v>
      </c>
      <c r="C27">
        <v>0</v>
      </c>
      <c r="D27">
        <v>2</v>
      </c>
      <c r="E27">
        <v>18</v>
      </c>
      <c r="F27">
        <v>40</v>
      </c>
      <c r="G27">
        <v>0</v>
      </c>
      <c r="H27">
        <v>1</v>
      </c>
      <c r="I27">
        <v>0</v>
      </c>
      <c r="J27">
        <v>70</v>
      </c>
      <c r="K27">
        <v>24</v>
      </c>
      <c r="L27">
        <v>92</v>
      </c>
      <c r="M27">
        <v>163</v>
      </c>
      <c r="N27">
        <v>68</v>
      </c>
      <c r="O27">
        <v>0</v>
      </c>
      <c r="P27">
        <v>49</v>
      </c>
      <c r="Q27">
        <v>11</v>
      </c>
      <c r="R27">
        <v>1</v>
      </c>
    </row>
    <row r="28" spans="1:18">
      <c r="A28" t="s">
        <v>1479</v>
      </c>
      <c r="B28" s="3" t="s">
        <v>130</v>
      </c>
      <c r="C28">
        <v>2</v>
      </c>
      <c r="D28">
        <v>4</v>
      </c>
      <c r="E28">
        <v>25</v>
      </c>
      <c r="F28">
        <v>30</v>
      </c>
      <c r="G28">
        <v>0</v>
      </c>
      <c r="H28">
        <v>0</v>
      </c>
      <c r="I28">
        <v>0</v>
      </c>
      <c r="J28">
        <v>73</v>
      </c>
      <c r="K28">
        <v>18</v>
      </c>
      <c r="L28">
        <v>100</v>
      </c>
      <c r="M28">
        <v>206</v>
      </c>
      <c r="N28">
        <v>74</v>
      </c>
      <c r="O28">
        <v>0</v>
      </c>
      <c r="P28">
        <v>70</v>
      </c>
      <c r="Q28">
        <v>19</v>
      </c>
      <c r="R28">
        <v>0</v>
      </c>
    </row>
    <row r="29" spans="1:18">
      <c r="A29" t="s">
        <v>1480</v>
      </c>
      <c r="B29" s="3" t="s">
        <v>106</v>
      </c>
      <c r="C29">
        <v>0</v>
      </c>
      <c r="D29">
        <v>3</v>
      </c>
      <c r="E29">
        <v>23</v>
      </c>
      <c r="F29">
        <v>34</v>
      </c>
      <c r="G29">
        <v>1</v>
      </c>
      <c r="H29">
        <v>1</v>
      </c>
      <c r="I29">
        <v>1</v>
      </c>
      <c r="J29">
        <v>74</v>
      </c>
      <c r="K29">
        <v>16</v>
      </c>
      <c r="L29">
        <v>68</v>
      </c>
      <c r="M29">
        <v>128</v>
      </c>
      <c r="N29">
        <v>47</v>
      </c>
      <c r="O29">
        <v>1</v>
      </c>
      <c r="P29">
        <v>38</v>
      </c>
      <c r="Q29">
        <v>7</v>
      </c>
      <c r="R29">
        <v>0</v>
      </c>
    </row>
    <row r="30" spans="1:18">
      <c r="A30" t="s">
        <v>596</v>
      </c>
      <c r="B30" s="3" t="s">
        <v>96</v>
      </c>
      <c r="C30">
        <v>2</v>
      </c>
      <c r="D30">
        <v>3</v>
      </c>
      <c r="E30">
        <v>4</v>
      </c>
      <c r="F30">
        <v>10</v>
      </c>
      <c r="G30">
        <v>0</v>
      </c>
      <c r="H30">
        <v>0</v>
      </c>
      <c r="I30">
        <v>0</v>
      </c>
      <c r="J30">
        <v>31</v>
      </c>
      <c r="K30">
        <v>5</v>
      </c>
      <c r="L30">
        <v>46</v>
      </c>
      <c r="M30">
        <v>55</v>
      </c>
      <c r="N30">
        <v>21</v>
      </c>
      <c r="O30">
        <v>2</v>
      </c>
      <c r="P30">
        <v>24</v>
      </c>
      <c r="Q30">
        <v>6</v>
      </c>
      <c r="R30">
        <v>0</v>
      </c>
    </row>
    <row r="31" spans="1:18">
      <c r="A31" t="s">
        <v>598</v>
      </c>
      <c r="B31" s="3" t="s">
        <v>86</v>
      </c>
      <c r="C31">
        <v>0</v>
      </c>
      <c r="D31">
        <v>1</v>
      </c>
      <c r="E31">
        <v>25</v>
      </c>
      <c r="F31">
        <v>34</v>
      </c>
      <c r="G31">
        <v>0</v>
      </c>
      <c r="H31">
        <v>0</v>
      </c>
      <c r="I31">
        <v>0</v>
      </c>
      <c r="J31">
        <v>81</v>
      </c>
      <c r="K31">
        <v>17</v>
      </c>
      <c r="L31">
        <v>87</v>
      </c>
      <c r="M31">
        <v>130</v>
      </c>
      <c r="N31">
        <v>71</v>
      </c>
      <c r="O31">
        <v>0</v>
      </c>
      <c r="P31">
        <v>43</v>
      </c>
      <c r="Q31">
        <v>13</v>
      </c>
      <c r="R31">
        <v>0</v>
      </c>
    </row>
    <row r="32" spans="1:18">
      <c r="A32" t="s">
        <v>600</v>
      </c>
      <c r="B32" s="3" t="s">
        <v>88</v>
      </c>
      <c r="C32">
        <v>3</v>
      </c>
      <c r="D32">
        <v>0</v>
      </c>
      <c r="E32">
        <v>15</v>
      </c>
      <c r="F32">
        <v>32</v>
      </c>
      <c r="G32">
        <v>0</v>
      </c>
      <c r="H32">
        <v>1</v>
      </c>
      <c r="I32">
        <v>1</v>
      </c>
      <c r="J32">
        <v>82</v>
      </c>
      <c r="K32">
        <v>15</v>
      </c>
      <c r="L32">
        <v>85</v>
      </c>
      <c r="M32">
        <v>171</v>
      </c>
      <c r="N32">
        <v>57</v>
      </c>
      <c r="O32">
        <v>0</v>
      </c>
      <c r="P32">
        <v>43</v>
      </c>
      <c r="Q32">
        <v>12</v>
      </c>
      <c r="R32">
        <v>0</v>
      </c>
    </row>
    <row r="33" spans="1:18">
      <c r="A33" t="s">
        <v>601</v>
      </c>
      <c r="B33" s="3" t="s">
        <v>94</v>
      </c>
      <c r="C33">
        <v>1</v>
      </c>
      <c r="D33">
        <v>3</v>
      </c>
      <c r="E33">
        <v>17</v>
      </c>
      <c r="F33">
        <v>26</v>
      </c>
      <c r="G33">
        <v>0</v>
      </c>
      <c r="H33">
        <v>0</v>
      </c>
      <c r="I33">
        <v>0</v>
      </c>
      <c r="J33">
        <v>58</v>
      </c>
      <c r="K33">
        <v>13</v>
      </c>
      <c r="L33">
        <v>71</v>
      </c>
      <c r="M33">
        <v>118</v>
      </c>
      <c r="N33">
        <v>43</v>
      </c>
      <c r="O33">
        <v>1</v>
      </c>
      <c r="P33">
        <v>52</v>
      </c>
      <c r="Q33">
        <v>16</v>
      </c>
      <c r="R33">
        <v>0</v>
      </c>
    </row>
    <row r="34" spans="1:18">
      <c r="A34" t="s">
        <v>1041</v>
      </c>
      <c r="B34" s="3" t="s">
        <v>1151</v>
      </c>
      <c r="C34">
        <v>0</v>
      </c>
      <c r="D34">
        <v>2</v>
      </c>
      <c r="E34">
        <v>22</v>
      </c>
      <c r="F34">
        <v>26</v>
      </c>
      <c r="G34">
        <v>1</v>
      </c>
      <c r="H34">
        <v>0</v>
      </c>
      <c r="I34">
        <v>0</v>
      </c>
      <c r="J34">
        <v>81</v>
      </c>
      <c r="K34">
        <v>22</v>
      </c>
      <c r="L34">
        <v>76</v>
      </c>
      <c r="M34">
        <v>120</v>
      </c>
      <c r="N34">
        <v>63</v>
      </c>
      <c r="O34">
        <v>8</v>
      </c>
      <c r="P34">
        <v>41</v>
      </c>
      <c r="Q34">
        <v>12</v>
      </c>
      <c r="R34">
        <v>1</v>
      </c>
    </row>
    <row r="35" spans="1:18">
      <c r="A35" t="s">
        <v>1123</v>
      </c>
      <c r="B35" s="3" t="s">
        <v>114</v>
      </c>
      <c r="C35">
        <v>0</v>
      </c>
      <c r="D35">
        <v>2</v>
      </c>
      <c r="E35">
        <v>14</v>
      </c>
      <c r="F35">
        <v>34</v>
      </c>
      <c r="G35">
        <v>2</v>
      </c>
      <c r="H35">
        <v>1</v>
      </c>
      <c r="I35">
        <v>2</v>
      </c>
      <c r="J35">
        <v>63</v>
      </c>
      <c r="K35">
        <v>21</v>
      </c>
      <c r="L35">
        <v>57</v>
      </c>
      <c r="M35">
        <v>135</v>
      </c>
      <c r="N35">
        <v>47</v>
      </c>
      <c r="O35">
        <v>2</v>
      </c>
      <c r="P35">
        <v>49</v>
      </c>
      <c r="Q35">
        <v>17</v>
      </c>
      <c r="R35">
        <v>0</v>
      </c>
    </row>
    <row r="36" spans="1:18">
      <c r="A36" t="s">
        <v>1481</v>
      </c>
      <c r="B36" s="3" t="s">
        <v>130</v>
      </c>
      <c r="C36">
        <v>2</v>
      </c>
      <c r="D36">
        <v>6</v>
      </c>
      <c r="E36">
        <v>17</v>
      </c>
      <c r="F36">
        <v>24</v>
      </c>
      <c r="G36">
        <v>4</v>
      </c>
      <c r="H36">
        <v>2</v>
      </c>
      <c r="I36">
        <v>2</v>
      </c>
      <c r="J36">
        <v>57</v>
      </c>
      <c r="K36">
        <v>27</v>
      </c>
      <c r="L36">
        <v>84</v>
      </c>
      <c r="M36">
        <v>155</v>
      </c>
      <c r="N36">
        <v>55</v>
      </c>
      <c r="O36">
        <v>8</v>
      </c>
      <c r="P36">
        <v>61</v>
      </c>
      <c r="Q36">
        <v>20</v>
      </c>
      <c r="R36">
        <v>1</v>
      </c>
    </row>
    <row r="37" spans="1:18">
      <c r="A37" t="s">
        <v>1482</v>
      </c>
      <c r="B37" s="3" t="s">
        <v>106</v>
      </c>
      <c r="C37">
        <v>3</v>
      </c>
      <c r="D37">
        <v>4</v>
      </c>
      <c r="E37">
        <v>26</v>
      </c>
      <c r="F37">
        <v>32</v>
      </c>
      <c r="G37">
        <v>4</v>
      </c>
      <c r="H37">
        <v>0</v>
      </c>
      <c r="I37">
        <v>0</v>
      </c>
      <c r="J37">
        <v>77</v>
      </c>
      <c r="K37">
        <v>21</v>
      </c>
      <c r="L37">
        <v>63</v>
      </c>
      <c r="M37">
        <v>117</v>
      </c>
      <c r="N37">
        <v>58</v>
      </c>
      <c r="O37">
        <v>8</v>
      </c>
      <c r="P37">
        <v>44</v>
      </c>
      <c r="Q37">
        <v>21</v>
      </c>
      <c r="R37">
        <v>0</v>
      </c>
    </row>
    <row r="38" spans="1:18">
      <c r="A38" t="s">
        <v>1121</v>
      </c>
      <c r="B38" s="3" t="s">
        <v>96</v>
      </c>
      <c r="C38">
        <v>2</v>
      </c>
      <c r="D38">
        <v>4</v>
      </c>
      <c r="E38">
        <v>4</v>
      </c>
      <c r="F38">
        <v>9</v>
      </c>
      <c r="G38">
        <v>0</v>
      </c>
      <c r="H38">
        <v>0</v>
      </c>
      <c r="I38">
        <v>0</v>
      </c>
      <c r="J38">
        <v>28</v>
      </c>
      <c r="K38">
        <v>13</v>
      </c>
      <c r="L38">
        <v>36</v>
      </c>
      <c r="M38">
        <v>64</v>
      </c>
      <c r="N38">
        <v>30</v>
      </c>
      <c r="O38">
        <v>5</v>
      </c>
      <c r="P38">
        <v>20</v>
      </c>
      <c r="Q38">
        <v>9</v>
      </c>
      <c r="R38">
        <v>0</v>
      </c>
    </row>
    <row r="39" spans="1:18">
      <c r="A39" t="s">
        <v>1125</v>
      </c>
      <c r="B39" s="3" t="s">
        <v>86</v>
      </c>
      <c r="C39">
        <v>0</v>
      </c>
      <c r="D39">
        <v>2</v>
      </c>
      <c r="E39">
        <v>29</v>
      </c>
      <c r="F39">
        <v>27</v>
      </c>
      <c r="G39">
        <v>2</v>
      </c>
      <c r="H39">
        <v>0</v>
      </c>
      <c r="I39">
        <v>0</v>
      </c>
      <c r="J39">
        <v>80</v>
      </c>
      <c r="K39">
        <v>34</v>
      </c>
      <c r="L39">
        <v>90</v>
      </c>
      <c r="M39">
        <v>125</v>
      </c>
      <c r="N39">
        <v>75</v>
      </c>
      <c r="O39">
        <v>2</v>
      </c>
      <c r="P39">
        <v>46</v>
      </c>
      <c r="Q39">
        <v>20</v>
      </c>
      <c r="R39">
        <v>0</v>
      </c>
    </row>
    <row r="40" spans="1:18">
      <c r="A40" t="s">
        <v>1042</v>
      </c>
      <c r="B40" s="3" t="s">
        <v>88</v>
      </c>
      <c r="C40">
        <v>2</v>
      </c>
      <c r="D40">
        <v>1</v>
      </c>
      <c r="E40">
        <v>9</v>
      </c>
      <c r="F40">
        <v>35</v>
      </c>
      <c r="G40">
        <v>1</v>
      </c>
      <c r="H40">
        <v>1</v>
      </c>
      <c r="I40">
        <v>1</v>
      </c>
      <c r="J40">
        <v>80</v>
      </c>
      <c r="K40">
        <v>28</v>
      </c>
      <c r="L40">
        <v>57</v>
      </c>
      <c r="M40">
        <v>145</v>
      </c>
      <c r="N40">
        <v>68</v>
      </c>
      <c r="O40">
        <v>5</v>
      </c>
      <c r="P40">
        <v>53</v>
      </c>
      <c r="Q40">
        <v>24</v>
      </c>
      <c r="R40">
        <v>0</v>
      </c>
    </row>
    <row r="41" spans="1:18">
      <c r="A41" t="s">
        <v>1043</v>
      </c>
      <c r="B41" s="3" t="s">
        <v>94</v>
      </c>
      <c r="C41">
        <v>1</v>
      </c>
      <c r="D41">
        <v>5</v>
      </c>
      <c r="E41">
        <v>15</v>
      </c>
      <c r="F41">
        <v>24</v>
      </c>
      <c r="G41">
        <v>1</v>
      </c>
      <c r="H41">
        <v>0</v>
      </c>
      <c r="I41">
        <v>0</v>
      </c>
      <c r="J41">
        <v>58</v>
      </c>
      <c r="K41">
        <v>24</v>
      </c>
      <c r="L41">
        <v>40</v>
      </c>
      <c r="M41">
        <v>66</v>
      </c>
      <c r="N41">
        <v>33</v>
      </c>
      <c r="O41">
        <v>3</v>
      </c>
      <c r="P41">
        <v>39</v>
      </c>
      <c r="Q41">
        <v>15</v>
      </c>
      <c r="R4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5" sqref="G2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47</v>
      </c>
      <c r="B1" s="46" t="s">
        <v>946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1421</v>
      </c>
      <c r="C2" s="31" t="s">
        <v>1392</v>
      </c>
      <c r="D2" s="72">
        <v>140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23</v>
      </c>
      <c r="H4" s="65"/>
      <c r="I4" s="65"/>
      <c r="J4" s="66"/>
      <c r="K4" s="47">
        <f>ROUND($D$2/12,0)</f>
        <v>12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$L$33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947</v>
      </c>
      <c r="B10" s="23" t="s">
        <v>948</v>
      </c>
      <c r="C10" s="4" t="s">
        <v>1127</v>
      </c>
      <c r="D10" s="4" t="s">
        <v>1138</v>
      </c>
      <c r="E10" s="4" t="str">
        <f>CONCATENATE(YEAR,":",MONTH,":",WEEK,":",DAY,":",$A10)</f>
        <v>2016:2:2:7:JINGXIN_E</v>
      </c>
      <c r="F10" s="4">
        <f>MATCH($E10,[1]REPORT_DATA_BY_COMP!$A:$A,0)</f>
        <v>409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0</v>
      </c>
      <c r="I10" s="11">
        <f>IFERROR(INDEX([1]REPORT_DATA_BY_COMP!$A:$AH,$F10,MATCH(I$8,[1]REPORT_DATA_BY_COMP!$A$1:$AH$1,0)), "")</f>
        <v>5</v>
      </c>
      <c r="J10" s="11">
        <f>IFERROR(INDEX([1]REPORT_DATA_BY_COMP!$A:$AH,$F10,MATCH(J$8,[1]REPORT_DATA_BY_COMP!$A$1:$AH$1,0)), "")</f>
        <v>1</v>
      </c>
      <c r="K10" s="11">
        <f>IFERROR(INDEX([1]REPORT_DATA_BY_COMP!$A:$AH,$F10,MATCH(K$8,[1]REPORT_DATA_BY_COMP!$A$1:$AH$1,0)), "")</f>
        <v>0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11</v>
      </c>
      <c r="O10" s="11">
        <f>IFERROR(INDEX([1]REPORT_DATA_BY_COMP!$A:$AH,$F10,MATCH(O$8,[1]REPORT_DATA_BY_COMP!$A$1:$AH$1,0)), "")</f>
        <v>4</v>
      </c>
      <c r="P10" s="11">
        <f>IFERROR(INDEX([1]REPORT_DATA_BY_COMP!$A:$AH,$F10,MATCH(P$8,[1]REPORT_DATA_BY_COMP!$A$1:$AH$1,0)), "")</f>
        <v>7</v>
      </c>
      <c r="Q10" s="11">
        <f>IFERROR(INDEX([1]REPORT_DATA_BY_COMP!$A:$AH,$F10,MATCH(Q$8,[1]REPORT_DATA_BY_COMP!$A$1:$AH$1,0)), "")</f>
        <v>7</v>
      </c>
      <c r="R10" s="11">
        <f>IFERROR(INDEX([1]REPORT_DATA_BY_COMP!$A:$AH,$F10,MATCH(R$8,[1]REPORT_DATA_BY_COMP!$A$1:$AH$1,0)), "")</f>
        <v>8</v>
      </c>
      <c r="S10" s="11">
        <f>IFERROR(INDEX([1]REPORT_DATA_BY_COMP!$A:$AH,$F10,MATCH(S$8,[1]REPORT_DATA_BY_COMP!$A$1:$AH$1,0)), "")</f>
        <v>0</v>
      </c>
      <c r="T10" s="11">
        <f>IFERROR(INDEX([1]REPORT_DATA_BY_COMP!$A:$AH,$F10,MATCH(T$8,[1]REPORT_DATA_BY_COMP!$A$1:$AH$1,0)), "")</f>
        <v>7</v>
      </c>
      <c r="U10" s="11">
        <f>IFERROR(INDEX([1]REPORT_DATA_BY_COMP!$A:$AH,$F10,MATCH(U$8,[1]REPORT_DATA_BY_COMP!$A$1:$AH$1,0)), "")</f>
        <v>3</v>
      </c>
      <c r="V10" s="11">
        <f>IFERROR(INDEX([1]REPORT_DATA_BY_COMP!$A:$AH,$F10,MATCH(V$8,[1]REPORT_DATA_BY_COMP!$A$1:$AH$1,0)), "")</f>
        <v>0</v>
      </c>
    </row>
    <row r="11" spans="1:22">
      <c r="A11" s="22" t="s">
        <v>949</v>
      </c>
      <c r="B11" s="23" t="s">
        <v>950</v>
      </c>
      <c r="C11" s="4" t="s">
        <v>1128</v>
      </c>
      <c r="D11" s="4" t="s">
        <v>1139</v>
      </c>
      <c r="E11" s="4" t="str">
        <f>CONCATENATE(YEAR,":",MONTH,":",WEEK,":",DAY,":",$A11)</f>
        <v>2016:2:2:7:MUZHA_E</v>
      </c>
      <c r="F11" s="4">
        <f>MATCH($E11,[1]REPORT_DATA_BY_COMP!$A:$A,0)</f>
        <v>418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2</v>
      </c>
      <c r="J11" s="11">
        <f>IFERROR(INDEX([1]REPORT_DATA_BY_COMP!$A:$AH,$F11,MATCH(J$8,[1]REPORT_DATA_BY_COMP!$A$1:$AH$1,0)), "")</f>
        <v>6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11</v>
      </c>
      <c r="O11" s="11">
        <f>IFERROR(INDEX([1]REPORT_DATA_BY_COMP!$A:$AH,$F11,MATCH(O$8,[1]REPORT_DATA_BY_COMP!$A$1:$AH$1,0)), "")</f>
        <v>3</v>
      </c>
      <c r="P11" s="11">
        <f>IFERROR(INDEX([1]REPORT_DATA_BY_COMP!$A:$AH,$F11,MATCH(P$8,[1]REPORT_DATA_BY_COMP!$A$1:$AH$1,0)), "")</f>
        <v>10</v>
      </c>
      <c r="Q11" s="11">
        <f>IFERROR(INDEX([1]REPORT_DATA_BY_COMP!$A:$AH,$F11,MATCH(Q$8,[1]REPORT_DATA_BY_COMP!$A$1:$AH$1,0)), "")</f>
        <v>9</v>
      </c>
      <c r="R11" s="11">
        <f>IFERROR(INDEX([1]REPORT_DATA_BY_COMP!$A:$AH,$F11,MATCH(R$8,[1]REPORT_DATA_BY_COMP!$A$1:$AH$1,0)), "")</f>
        <v>7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6</v>
      </c>
      <c r="U11" s="11">
        <f>IFERROR(INDEX([1]REPORT_DATA_BY_COMP!$A:$AH,$F11,MATCH(U$8,[1]REPORT_DATA_BY_COMP!$A$1:$AH$1,0)), "")</f>
        <v>1</v>
      </c>
      <c r="V11" s="11">
        <f>IFERROR(INDEX([1]REPORT_DATA_BY_COMP!$A:$AH,$F11,MATCH(V$8,[1]REPORT_DATA_BY_COMP!$A$1:$AH$1,0)), "")</f>
        <v>0</v>
      </c>
    </row>
    <row r="12" spans="1:22">
      <c r="A12" s="22" t="s">
        <v>951</v>
      </c>
      <c r="B12" s="23" t="s">
        <v>952</v>
      </c>
      <c r="C12" s="4" t="s">
        <v>1129</v>
      </c>
      <c r="D12" s="4" t="s">
        <v>1140</v>
      </c>
      <c r="E12" s="4" t="str">
        <f>CONCATENATE(YEAR,":",MONTH,":",WEEK,":",DAY,":",$A12)</f>
        <v>2016:2:2:7:JINGXIN_S</v>
      </c>
      <c r="F12" s="4">
        <f>MATCH($E12,[1]REPORT_DATA_BY_COMP!$A:$A,0)</f>
        <v>410</v>
      </c>
      <c r="G12" s="11">
        <f>IFERROR(INDEX([1]REPORT_DATA_BY_COMP!$A:$AH,$F12,MATCH(G$8,[1]REPORT_DATA_BY_COMP!$A$1:$AH$1,0)), "")</f>
        <v>0</v>
      </c>
      <c r="H12" s="11">
        <f>IFERROR(INDEX([1]REPORT_DATA_BY_COMP!$A:$AH,$F12,MATCH(H$8,[1]REPORT_DATA_BY_COMP!$A$1:$AH$1,0)), "")</f>
        <v>0</v>
      </c>
      <c r="I12" s="11">
        <f>IFERROR(INDEX([1]REPORT_DATA_BY_COMP!$A:$AH,$F12,MATCH(I$8,[1]REPORT_DATA_BY_COMP!$A$1:$AH$1,0)), "")</f>
        <v>1</v>
      </c>
      <c r="J12" s="11">
        <f>IFERROR(INDEX([1]REPORT_DATA_BY_COMP!$A:$AH,$F12,MATCH(J$8,[1]REPORT_DATA_BY_COMP!$A$1:$AH$1,0)), "")</f>
        <v>0</v>
      </c>
      <c r="K12" s="11">
        <f>IFERROR(INDEX([1]REPORT_DATA_BY_COMP!$A:$AH,$F12,MATCH(K$8,[1]REPORT_DATA_BY_COMP!$A$1:$AH$1,0)), "")</f>
        <v>0</v>
      </c>
      <c r="L12" s="11">
        <f>IFERROR(INDEX([1]REPORT_DATA_BY_COMP!$A:$AH,$F12,MATCH(L$8,[1]REPORT_DATA_BY_COMP!$A$1:$AH$1,0)), "")</f>
        <v>0</v>
      </c>
      <c r="M12" s="11">
        <f>IFERROR(INDEX([1]REPORT_DATA_BY_COMP!$A:$AH,$F12,MATCH(M$8,[1]REPORT_DATA_BY_COMP!$A$1:$AH$1,0)), "")</f>
        <v>0</v>
      </c>
      <c r="N12" s="11">
        <f>IFERROR(INDEX([1]REPORT_DATA_BY_COMP!$A:$AH,$F12,MATCH(N$8,[1]REPORT_DATA_BY_COMP!$A$1:$AH$1,0)), "")</f>
        <v>1</v>
      </c>
      <c r="O12" s="11">
        <f>IFERROR(INDEX([1]REPORT_DATA_BY_COMP!$A:$AH,$F12,MATCH(O$8,[1]REPORT_DATA_BY_COMP!$A$1:$AH$1,0)), "")</f>
        <v>1</v>
      </c>
      <c r="P12" s="11">
        <f>IFERROR(INDEX([1]REPORT_DATA_BY_COMP!$A:$AH,$F12,MATCH(P$8,[1]REPORT_DATA_BY_COMP!$A$1:$AH$1,0)), "")</f>
        <v>3</v>
      </c>
      <c r="Q12" s="11">
        <f>IFERROR(INDEX([1]REPORT_DATA_BY_COMP!$A:$AH,$F12,MATCH(Q$8,[1]REPORT_DATA_BY_COMP!$A$1:$AH$1,0)), "")</f>
        <v>9</v>
      </c>
      <c r="R12" s="11">
        <f>IFERROR(INDEX([1]REPORT_DATA_BY_COMP!$A:$AH,$F12,MATCH(R$8,[1]REPORT_DATA_BY_COMP!$A$1:$AH$1,0)), "")</f>
        <v>1</v>
      </c>
      <c r="S12" s="11">
        <f>IFERROR(INDEX([1]REPORT_DATA_BY_COMP!$A:$AH,$F12,MATCH(S$8,[1]REPORT_DATA_BY_COMP!$A$1:$AH$1,0)), "")</f>
        <v>0</v>
      </c>
      <c r="T12" s="11">
        <f>IFERROR(INDEX([1]REPORT_DATA_BY_COMP!$A:$AH,$F12,MATCH(T$8,[1]REPORT_DATA_BY_COMP!$A$1:$AH$1,0)), "")</f>
        <v>1</v>
      </c>
      <c r="U12" s="11">
        <f>IFERROR(INDEX([1]REPORT_DATA_BY_COMP!$A:$AH,$F12,MATCH(U$8,[1]REPORT_DATA_BY_COMP!$A$1:$AH$1,0)), "")</f>
        <v>0</v>
      </c>
      <c r="V12" s="11">
        <f>IFERROR(INDEX([1]REPORT_DATA_BY_COMP!$A:$AH,$F12,MATCH(V$8,[1]REPORT_DATA_BY_COMP!$A$1:$AH$1,0)), "")</f>
        <v>0</v>
      </c>
    </row>
    <row r="13" spans="1:22">
      <c r="A13" s="22" t="s">
        <v>953</v>
      </c>
      <c r="B13" s="23" t="s">
        <v>954</v>
      </c>
      <c r="C13" s="4" t="s">
        <v>1130</v>
      </c>
      <c r="D13" s="4" t="s">
        <v>1141</v>
      </c>
      <c r="E13" s="4" t="str">
        <f>CONCATENATE(YEAR,":",MONTH,":",WEEK,":",DAY,":",$A13)</f>
        <v>2016:2:2:7:MUZHA_S</v>
      </c>
      <c r="F13" s="4">
        <f>MATCH($E13,[1]REPORT_DATA_BY_COMP!$A:$A,0)</f>
        <v>419</v>
      </c>
      <c r="G13" s="11">
        <f>IFERROR(INDEX([1]REPORT_DATA_BY_COMP!$A:$AH,$F13,MATCH(G$8,[1]REPORT_DATA_BY_COMP!$A$1:$AH$1,0)), "")</f>
        <v>0</v>
      </c>
      <c r="H13" s="11">
        <f>IFERROR(INDEX([1]REPORT_DATA_BY_COMP!$A:$AH,$F13,MATCH(H$8,[1]REPORT_DATA_BY_COMP!$A$1:$AH$1,0)), "")</f>
        <v>1</v>
      </c>
      <c r="I13" s="11">
        <f>IFERROR(INDEX([1]REPORT_DATA_BY_COMP!$A:$AH,$F13,MATCH(I$8,[1]REPORT_DATA_BY_COMP!$A$1:$AH$1,0)), "")</f>
        <v>1</v>
      </c>
      <c r="J13" s="11">
        <f>IFERROR(INDEX([1]REPORT_DATA_BY_COMP!$A:$AH,$F13,MATCH(J$8,[1]REPORT_DATA_BY_COMP!$A$1:$AH$1,0)), "")</f>
        <v>3</v>
      </c>
      <c r="K13" s="11">
        <f>IFERROR(INDEX([1]REPORT_DATA_BY_COMP!$A:$AH,$F13,MATCH(K$8,[1]REPORT_DATA_BY_COMP!$A$1:$AH$1,0)), "")</f>
        <v>1</v>
      </c>
      <c r="L13" s="11">
        <f>IFERROR(INDEX([1]REPORT_DATA_BY_COMP!$A:$AH,$F13,MATCH(L$8,[1]REPORT_DATA_BY_COMP!$A$1:$AH$1,0)), "")</f>
        <v>0</v>
      </c>
      <c r="M13" s="11">
        <f>IFERROR(INDEX([1]REPORT_DATA_BY_COMP!$A:$AH,$F13,MATCH(M$8,[1]REPORT_DATA_BY_COMP!$A$1:$AH$1,0)), "")</f>
        <v>0</v>
      </c>
      <c r="N13" s="11">
        <f>IFERROR(INDEX([1]REPORT_DATA_BY_COMP!$A:$AH,$F13,MATCH(N$8,[1]REPORT_DATA_BY_COMP!$A$1:$AH$1,0)), "")</f>
        <v>5</v>
      </c>
      <c r="O13" s="11">
        <f>IFERROR(INDEX([1]REPORT_DATA_BY_COMP!$A:$AH,$F13,MATCH(O$8,[1]REPORT_DATA_BY_COMP!$A$1:$AH$1,0)), "")</f>
        <v>6</v>
      </c>
      <c r="P13" s="11">
        <f>IFERROR(INDEX([1]REPORT_DATA_BY_COMP!$A:$AH,$F13,MATCH(P$8,[1]REPORT_DATA_BY_COMP!$A$1:$AH$1,0)), "")</f>
        <v>10</v>
      </c>
      <c r="Q13" s="11">
        <f>IFERROR(INDEX([1]REPORT_DATA_BY_COMP!$A:$AH,$F13,MATCH(Q$8,[1]REPORT_DATA_BY_COMP!$A$1:$AH$1,0)), "")</f>
        <v>9</v>
      </c>
      <c r="R13" s="11">
        <f>IFERROR(INDEX([1]REPORT_DATA_BY_COMP!$A:$AH,$F13,MATCH(R$8,[1]REPORT_DATA_BY_COMP!$A$1:$AH$1,0)), "")</f>
        <v>6</v>
      </c>
      <c r="S13" s="11">
        <f>IFERROR(INDEX([1]REPORT_DATA_BY_COMP!$A:$AH,$F13,MATCH(S$8,[1]REPORT_DATA_BY_COMP!$A$1:$AH$1,0)), "")</f>
        <v>0</v>
      </c>
      <c r="T13" s="11">
        <f>IFERROR(INDEX([1]REPORT_DATA_BY_COMP!$A:$AH,$F13,MATCH(T$8,[1]REPORT_DATA_BY_COMP!$A$1:$AH$1,0)), "")</f>
        <v>2</v>
      </c>
      <c r="U13" s="11">
        <f>IFERROR(INDEX([1]REPORT_DATA_BY_COMP!$A:$AH,$F13,MATCH(U$8,[1]REPORT_DATA_BY_COMP!$A$1:$AH$1,0)), "")</f>
        <v>1</v>
      </c>
      <c r="V13" s="11">
        <f>IFERROR(INDEX([1]REPORT_DATA_BY_COMP!$A:$AH,$F13,MATCH(V$8,[1]REPORT_DATA_BY_COMP!$A$1:$AH$1,0)),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1445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955</v>
      </c>
      <c r="B16" s="23" t="s">
        <v>956</v>
      </c>
      <c r="C16" s="4" t="s">
        <v>1131</v>
      </c>
      <c r="D16" s="4" t="s">
        <v>1142</v>
      </c>
      <c r="E16" s="4" t="str">
        <f>CONCATENATE(YEAR,":",MONTH,":",WEEK,":",DAY,":",$A16)</f>
        <v>2016:2:2:7:XINDIAN_E</v>
      </c>
      <c r="F16" s="4">
        <f>MATCH($E16,[1]REPORT_DATA_BY_COMP!$A:$A,0)</f>
        <v>459</v>
      </c>
      <c r="G16" s="11">
        <f>IFERROR(INDEX([1]REPORT_DATA_BY_COMP!$A:$AH,$F16,MATCH(G$8,[1]REPORT_DATA_BY_COMP!$A$1:$AH$1,0)), "")</f>
        <v>0</v>
      </c>
      <c r="H16" s="11">
        <f>IFERROR(INDEX([1]REPORT_DATA_BY_COMP!$A:$AH,$F16,MATCH(H$8,[1]REPORT_DATA_BY_COMP!$A$1:$AH$1,0)), "")</f>
        <v>0</v>
      </c>
      <c r="I16" s="11">
        <f>IFERROR(INDEX([1]REPORT_DATA_BY_COMP!$A:$AH,$F16,MATCH(I$8,[1]REPORT_DATA_BY_COMP!$A$1:$AH$1,0)), "")</f>
        <v>2</v>
      </c>
      <c r="J16" s="11">
        <f>IFERROR(INDEX([1]REPORT_DATA_BY_COMP!$A:$AH,$F16,MATCH(J$8,[1]REPORT_DATA_BY_COMP!$A$1:$AH$1,0)), "")</f>
        <v>1</v>
      </c>
      <c r="K16" s="11">
        <f>IFERROR(INDEX([1]REPORT_DATA_BY_COMP!$A:$AH,$F16,MATCH(K$8,[1]REPORT_DATA_BY_COMP!$A$1:$AH$1,0)), "")</f>
        <v>0</v>
      </c>
      <c r="L16" s="11">
        <f>IFERROR(INDEX([1]REPORT_DATA_BY_COMP!$A:$AH,$F16,MATCH(L$8,[1]REPORT_DATA_BY_COMP!$A$1:$AH$1,0)), "")</f>
        <v>0</v>
      </c>
      <c r="M16" s="11">
        <f>IFERROR(INDEX([1]REPORT_DATA_BY_COMP!$A:$AH,$F16,MATCH(M$8,[1]REPORT_DATA_BY_COMP!$A$1:$AH$1,0)), "")</f>
        <v>0</v>
      </c>
      <c r="N16" s="11">
        <f>IFERROR(INDEX([1]REPORT_DATA_BY_COMP!$A:$AH,$F16,MATCH(N$8,[1]REPORT_DATA_BY_COMP!$A$1:$AH$1,0)), "")</f>
        <v>4</v>
      </c>
      <c r="O16" s="11">
        <f>IFERROR(INDEX([1]REPORT_DATA_BY_COMP!$A:$AH,$F16,MATCH(O$8,[1]REPORT_DATA_BY_COMP!$A$1:$AH$1,0)), "")</f>
        <v>2</v>
      </c>
      <c r="P16" s="11">
        <f>IFERROR(INDEX([1]REPORT_DATA_BY_COMP!$A:$AH,$F16,MATCH(P$8,[1]REPORT_DATA_BY_COMP!$A$1:$AH$1,0)), "")</f>
        <v>7</v>
      </c>
      <c r="Q16" s="11">
        <f>IFERROR(INDEX([1]REPORT_DATA_BY_COMP!$A:$AH,$F16,MATCH(Q$8,[1]REPORT_DATA_BY_COMP!$A$1:$AH$1,0)), "")</f>
        <v>13</v>
      </c>
      <c r="R16" s="11">
        <f>IFERROR(INDEX([1]REPORT_DATA_BY_COMP!$A:$AH,$F16,MATCH(R$8,[1]REPORT_DATA_BY_COMP!$A$1:$AH$1,0)), "")</f>
        <v>6</v>
      </c>
      <c r="S16" s="11">
        <f>IFERROR(INDEX([1]REPORT_DATA_BY_COMP!$A:$AH,$F16,MATCH(S$8,[1]REPORT_DATA_BY_COMP!$A$1:$AH$1,0)), "")</f>
        <v>1</v>
      </c>
      <c r="T16" s="11">
        <f>IFERROR(INDEX([1]REPORT_DATA_BY_COMP!$A:$AH,$F16,MATCH(T$8,[1]REPORT_DATA_BY_COMP!$A$1:$AH$1,0)), "")</f>
        <v>5</v>
      </c>
      <c r="U16" s="11">
        <f>IFERROR(INDEX([1]REPORT_DATA_BY_COMP!$A:$AH,$F16,MATCH(U$8,[1]REPORT_DATA_BY_COMP!$A$1:$AH$1,0)), "")</f>
        <v>2</v>
      </c>
      <c r="V16" s="11">
        <f>IFERROR(INDEX([1]REPORT_DATA_BY_COMP!$A:$AH,$F16,MATCH(V$8,[1]REPORT_DATA_BY_COMP!$A$1:$AH$1,0)), "")</f>
        <v>0</v>
      </c>
    </row>
    <row r="17" spans="1:22">
      <c r="A17" s="22" t="s">
        <v>957</v>
      </c>
      <c r="B17" s="23" t="s">
        <v>958</v>
      </c>
      <c r="C17" s="4" t="s">
        <v>1132</v>
      </c>
      <c r="D17" s="4" t="s">
        <v>1143</v>
      </c>
      <c r="E17" s="4" t="str">
        <f>CONCATENATE(YEAR,":",MONTH,":",WEEK,":",DAY,":",$A17)</f>
        <v>2016:2:2:7:ANKANG_E</v>
      </c>
      <c r="F17" s="4">
        <f>MATCH($E17,[1]REPORT_DATA_BY_COMP!$A:$A,0)</f>
        <v>389</v>
      </c>
      <c r="G17" s="11">
        <f>IFERROR(INDEX([1]REPORT_DATA_BY_COMP!$A:$AH,$F17,MATCH(G$8,[1]REPORT_DATA_BY_COMP!$A$1:$AH$1,0)), "")</f>
        <v>0</v>
      </c>
      <c r="H17" s="11">
        <f>IFERROR(INDEX([1]REPORT_DATA_BY_COMP!$A:$AH,$F17,MATCH(H$8,[1]REPORT_DATA_BY_COMP!$A$1:$AH$1,0)), "")</f>
        <v>0</v>
      </c>
      <c r="I17" s="11">
        <f>IFERROR(INDEX([1]REPORT_DATA_BY_COMP!$A:$AH,$F17,MATCH(I$8,[1]REPORT_DATA_BY_COMP!$A$1:$AH$1,0)), "")</f>
        <v>2</v>
      </c>
      <c r="J17" s="11">
        <f>IFERROR(INDEX([1]REPORT_DATA_BY_COMP!$A:$AH,$F17,MATCH(J$8,[1]REPORT_DATA_BY_COMP!$A$1:$AH$1,0)), "")</f>
        <v>4</v>
      </c>
      <c r="K17" s="11">
        <f>IFERROR(INDEX([1]REPORT_DATA_BY_COMP!$A:$AH,$F17,MATCH(K$8,[1]REPORT_DATA_BY_COMP!$A$1:$AH$1,0)), "")</f>
        <v>0</v>
      </c>
      <c r="L17" s="11">
        <f>IFERROR(INDEX([1]REPORT_DATA_BY_COMP!$A:$AH,$F17,MATCH(L$8,[1]REPORT_DATA_BY_COMP!$A$1:$AH$1,0)), "")</f>
        <v>0</v>
      </c>
      <c r="M17" s="11">
        <f>IFERROR(INDEX([1]REPORT_DATA_BY_COMP!$A:$AH,$F17,MATCH(M$8,[1]REPORT_DATA_BY_COMP!$A$1:$AH$1,0)), "")</f>
        <v>0</v>
      </c>
      <c r="N17" s="11">
        <f>IFERROR(INDEX([1]REPORT_DATA_BY_COMP!$A:$AH,$F17,MATCH(N$8,[1]REPORT_DATA_BY_COMP!$A$1:$AH$1,0)), "")</f>
        <v>7</v>
      </c>
      <c r="O17" s="11">
        <f>IFERROR(INDEX([1]REPORT_DATA_BY_COMP!$A:$AH,$F17,MATCH(O$8,[1]REPORT_DATA_BY_COMP!$A$1:$AH$1,0)), "")</f>
        <v>2</v>
      </c>
      <c r="P17" s="11">
        <f>IFERROR(INDEX([1]REPORT_DATA_BY_COMP!$A:$AH,$F17,MATCH(P$8,[1]REPORT_DATA_BY_COMP!$A$1:$AH$1,0)), "")</f>
        <v>10</v>
      </c>
      <c r="Q17" s="11">
        <f>IFERROR(INDEX([1]REPORT_DATA_BY_COMP!$A:$AH,$F17,MATCH(Q$8,[1]REPORT_DATA_BY_COMP!$A$1:$AH$1,0)), "")</f>
        <v>10</v>
      </c>
      <c r="R17" s="11">
        <f>IFERROR(INDEX([1]REPORT_DATA_BY_COMP!$A:$AH,$F17,MATCH(R$8,[1]REPORT_DATA_BY_COMP!$A$1:$AH$1,0)), "")</f>
        <v>9</v>
      </c>
      <c r="S17" s="11">
        <f>IFERROR(INDEX([1]REPORT_DATA_BY_COMP!$A:$AH,$F17,MATCH(S$8,[1]REPORT_DATA_BY_COMP!$A$1:$AH$1,0)), "")</f>
        <v>0</v>
      </c>
      <c r="T17" s="11">
        <f>IFERROR(INDEX([1]REPORT_DATA_BY_COMP!$A:$AH,$F17,MATCH(T$8,[1]REPORT_DATA_BY_COMP!$A$1:$AH$1,0)), "")</f>
        <v>2</v>
      </c>
      <c r="U17" s="11">
        <f>IFERROR(INDEX([1]REPORT_DATA_BY_COMP!$A:$AH,$F17,MATCH(U$8,[1]REPORT_DATA_BY_COMP!$A$1:$AH$1,0)), "")</f>
        <v>2</v>
      </c>
      <c r="V17" s="11">
        <f>IFERROR(INDEX([1]REPORT_DATA_BY_COMP!$A:$AH,$F17,MATCH(V$8,[1]REPORT_DATA_BY_COMP!$A$1:$AH$1,0)), "")</f>
        <v>0</v>
      </c>
    </row>
    <row r="18" spans="1:22">
      <c r="A18" s="22" t="s">
        <v>959</v>
      </c>
      <c r="B18" s="23" t="s">
        <v>960</v>
      </c>
      <c r="C18" s="4" t="s">
        <v>1133</v>
      </c>
      <c r="D18" s="4" t="s">
        <v>1144</v>
      </c>
      <c r="E18" s="4" t="str">
        <f>CONCATENATE(YEAR,":",MONTH,":",WEEK,":",DAY,":",$A18)</f>
        <v>2016:2:2:7:XINDIAN_S</v>
      </c>
      <c r="F18" s="4">
        <f>MATCH($E18,[1]REPORT_DATA_BY_COMP!$A:$A,0)</f>
        <v>460</v>
      </c>
      <c r="G18" s="11">
        <f>IFERROR(INDEX([1]REPORT_DATA_BY_COMP!$A:$AH,$F18,MATCH(G$8,[1]REPORT_DATA_BY_COMP!$A$1:$AH$1,0)), "")</f>
        <v>0</v>
      </c>
      <c r="H18" s="11">
        <f>IFERROR(INDEX([1]REPORT_DATA_BY_COMP!$A:$AH,$F18,MATCH(H$8,[1]REPORT_DATA_BY_COMP!$A$1:$AH$1,0)), "")</f>
        <v>1</v>
      </c>
      <c r="I18" s="11">
        <f>IFERROR(INDEX([1]REPORT_DATA_BY_COMP!$A:$AH,$F18,MATCH(I$8,[1]REPORT_DATA_BY_COMP!$A$1:$AH$1,0)), "")</f>
        <v>4</v>
      </c>
      <c r="J18" s="11">
        <f>IFERROR(INDEX([1]REPORT_DATA_BY_COMP!$A:$AH,$F18,MATCH(J$8,[1]REPORT_DATA_BY_COMP!$A$1:$AH$1,0)), "")</f>
        <v>4</v>
      </c>
      <c r="K18" s="11">
        <f>IFERROR(INDEX([1]REPORT_DATA_BY_COMP!$A:$AH,$F18,MATCH(K$8,[1]REPORT_DATA_BY_COMP!$A$1:$AH$1,0)), "")</f>
        <v>1</v>
      </c>
      <c r="L18" s="11">
        <f>IFERROR(INDEX([1]REPORT_DATA_BY_COMP!$A:$AH,$F18,MATCH(L$8,[1]REPORT_DATA_BY_COMP!$A$1:$AH$1,0)), "")</f>
        <v>0</v>
      </c>
      <c r="M18" s="11">
        <f>IFERROR(INDEX([1]REPORT_DATA_BY_COMP!$A:$AH,$F18,MATCH(M$8,[1]REPORT_DATA_BY_COMP!$A$1:$AH$1,0)), "")</f>
        <v>0</v>
      </c>
      <c r="N18" s="11">
        <f>IFERROR(INDEX([1]REPORT_DATA_BY_COMP!$A:$AH,$F18,MATCH(N$8,[1]REPORT_DATA_BY_COMP!$A$1:$AH$1,0)), "")</f>
        <v>9</v>
      </c>
      <c r="O18" s="11">
        <f>IFERROR(INDEX([1]REPORT_DATA_BY_COMP!$A:$AH,$F18,MATCH(O$8,[1]REPORT_DATA_BY_COMP!$A$1:$AH$1,0)), "")</f>
        <v>3</v>
      </c>
      <c r="P18" s="11">
        <f>IFERROR(INDEX([1]REPORT_DATA_BY_COMP!$A:$AH,$F18,MATCH(P$8,[1]REPORT_DATA_BY_COMP!$A$1:$AH$1,0)), "")</f>
        <v>12</v>
      </c>
      <c r="Q18" s="11">
        <f>IFERROR(INDEX([1]REPORT_DATA_BY_COMP!$A:$AH,$F18,MATCH(Q$8,[1]REPORT_DATA_BY_COMP!$A$1:$AH$1,0)), "")</f>
        <v>11</v>
      </c>
      <c r="R18" s="11">
        <f>IFERROR(INDEX([1]REPORT_DATA_BY_COMP!$A:$AH,$F18,MATCH(R$8,[1]REPORT_DATA_BY_COMP!$A$1:$AH$1,0)), "")</f>
        <v>8</v>
      </c>
      <c r="S18" s="11">
        <f>IFERROR(INDEX([1]REPORT_DATA_BY_COMP!$A:$AH,$F18,MATCH(S$8,[1]REPORT_DATA_BY_COMP!$A$1:$AH$1,0)), "")</f>
        <v>0</v>
      </c>
      <c r="T18" s="11">
        <f>IFERROR(INDEX([1]REPORT_DATA_BY_COMP!$A:$AH,$F18,MATCH(T$8,[1]REPORT_DATA_BY_COMP!$A$1:$AH$1,0)), "")</f>
        <v>2</v>
      </c>
      <c r="U18" s="11">
        <f>IFERROR(INDEX([1]REPORT_DATA_BY_COMP!$A:$AH,$F18,MATCH(U$8,[1]REPORT_DATA_BY_COMP!$A$1:$AH$1,0)), "")</f>
        <v>0</v>
      </c>
      <c r="V18" s="11">
        <f>IFERROR(INDEX([1]REPORT_DATA_BY_COMP!$A:$AH,$F18,MATCH(V$8,[1]REPORT_DATA_BY_COMP!$A$1:$AH$1,0)), "")</f>
        <v>0</v>
      </c>
    </row>
    <row r="19" spans="1:22">
      <c r="B19" s="9" t="s">
        <v>1409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1446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2" t="s">
        <v>961</v>
      </c>
      <c r="B21" s="23" t="s">
        <v>962</v>
      </c>
      <c r="C21" s="4" t="s">
        <v>1134</v>
      </c>
      <c r="D21" s="4" t="s">
        <v>1145</v>
      </c>
      <c r="E21" s="4" t="str">
        <f>CONCATENATE(YEAR,":",MONTH,":",WEEK,":",DAY,":",$A21)</f>
        <v>2016:2:2:7:ZHONGHE_1_E</v>
      </c>
      <c r="F21" s="4">
        <f>MATCH($E21,[1]REPORT_DATA_BY_COMP!$A:$A,0)</f>
        <v>475</v>
      </c>
      <c r="G21" s="11">
        <f>IFERROR(INDEX([1]REPORT_DATA_BY_COMP!$A:$AH,$F21,MATCH(G$8,[1]REPORT_DATA_BY_COMP!$A$1:$AH$1,0)), "")</f>
        <v>0</v>
      </c>
      <c r="H21" s="11">
        <f>IFERROR(INDEX([1]REPORT_DATA_BY_COMP!$A:$AH,$F21,MATCH(H$8,[1]REPORT_DATA_BY_COMP!$A$1:$AH$1,0)), "")</f>
        <v>0</v>
      </c>
      <c r="I21" s="11">
        <f>IFERROR(INDEX([1]REPORT_DATA_BY_COMP!$A:$AH,$F21,MATCH(I$8,[1]REPORT_DATA_BY_COMP!$A$1:$AH$1,0)), "")</f>
        <v>1</v>
      </c>
      <c r="J21" s="11">
        <f>IFERROR(INDEX([1]REPORT_DATA_BY_COMP!$A:$AH,$F21,MATCH(J$8,[1]REPORT_DATA_BY_COMP!$A$1:$AH$1,0)), "")</f>
        <v>1</v>
      </c>
      <c r="K21" s="11">
        <f>IFERROR(INDEX([1]REPORT_DATA_BY_COMP!$A:$AH,$F21,MATCH(K$8,[1]REPORT_DATA_BY_COMP!$A$1:$AH$1,0)), "")</f>
        <v>0</v>
      </c>
      <c r="L21" s="11">
        <f>IFERROR(INDEX([1]REPORT_DATA_BY_COMP!$A:$AH,$F21,MATCH(L$8,[1]REPORT_DATA_BY_COMP!$A$1:$AH$1,0)), "")</f>
        <v>0</v>
      </c>
      <c r="M21" s="11">
        <f>IFERROR(INDEX([1]REPORT_DATA_BY_COMP!$A:$AH,$F21,MATCH(M$8,[1]REPORT_DATA_BY_COMP!$A$1:$AH$1,0)), "")</f>
        <v>0</v>
      </c>
      <c r="N21" s="11">
        <f>IFERROR(INDEX([1]REPORT_DATA_BY_COMP!$A:$AH,$F21,MATCH(N$8,[1]REPORT_DATA_BY_COMP!$A$1:$AH$1,0)), "")</f>
        <v>6</v>
      </c>
      <c r="O21" s="11">
        <f>IFERROR(INDEX([1]REPORT_DATA_BY_COMP!$A:$AH,$F21,MATCH(O$8,[1]REPORT_DATA_BY_COMP!$A$1:$AH$1,0)), "")</f>
        <v>1</v>
      </c>
      <c r="P21" s="11">
        <f>IFERROR(INDEX([1]REPORT_DATA_BY_COMP!$A:$AH,$F21,MATCH(P$8,[1]REPORT_DATA_BY_COMP!$A$1:$AH$1,0)), "")</f>
        <v>7</v>
      </c>
      <c r="Q21" s="11">
        <f>IFERROR(INDEX([1]REPORT_DATA_BY_COMP!$A:$AH,$F21,MATCH(Q$8,[1]REPORT_DATA_BY_COMP!$A$1:$AH$1,0)), "")</f>
        <v>6</v>
      </c>
      <c r="R21" s="11">
        <f>IFERROR(INDEX([1]REPORT_DATA_BY_COMP!$A:$AH,$F21,MATCH(R$8,[1]REPORT_DATA_BY_COMP!$A$1:$AH$1,0)), "")</f>
        <v>6</v>
      </c>
      <c r="S21" s="11">
        <f>IFERROR(INDEX([1]REPORT_DATA_BY_COMP!$A:$AH,$F21,MATCH(S$8,[1]REPORT_DATA_BY_COMP!$A$1:$AH$1,0)), "")</f>
        <v>0</v>
      </c>
      <c r="T21" s="11">
        <f>IFERROR(INDEX([1]REPORT_DATA_BY_COMP!$A:$AH,$F21,MATCH(T$8,[1]REPORT_DATA_BY_COMP!$A$1:$AH$1,0)), "")</f>
        <v>5</v>
      </c>
      <c r="U21" s="11">
        <f>IFERROR(INDEX([1]REPORT_DATA_BY_COMP!$A:$AH,$F21,MATCH(U$8,[1]REPORT_DATA_BY_COMP!$A$1:$AH$1,0)), "")</f>
        <v>3</v>
      </c>
      <c r="V21" s="11">
        <f>IFERROR(INDEX([1]REPORT_DATA_BY_COMP!$A:$AH,$F21,MATCH(V$8,[1]REPORT_DATA_BY_COMP!$A$1:$AH$1,0)), "")</f>
        <v>0</v>
      </c>
    </row>
    <row r="22" spans="1:22">
      <c r="A22" s="22" t="s">
        <v>963</v>
      </c>
      <c r="B22" s="23" t="s">
        <v>964</v>
      </c>
      <c r="C22" s="4" t="s">
        <v>1135</v>
      </c>
      <c r="D22" s="4" t="s">
        <v>1146</v>
      </c>
      <c r="E22" s="4" t="str">
        <f>CONCATENATE(YEAR,":",MONTH,":",WEEK,":",DAY,":",$A22)</f>
        <v>2016:2:2:7:ZHONGHE_2_E</v>
      </c>
      <c r="F22" s="4">
        <f>MATCH($E22,[1]REPORT_DATA_BY_COMP!$A:$A,0)</f>
        <v>476</v>
      </c>
      <c r="G22" s="11">
        <f>IFERROR(INDEX([1]REPORT_DATA_BY_COMP!$A:$AH,$F22,MATCH(G$8,[1]REPORT_DATA_BY_COMP!$A$1:$AH$1,0)), "")</f>
        <v>0</v>
      </c>
      <c r="H22" s="11">
        <f>IFERROR(INDEX([1]REPORT_DATA_BY_COMP!$A:$AH,$F22,MATCH(H$8,[1]REPORT_DATA_BY_COMP!$A$1:$AH$1,0)), "")</f>
        <v>0</v>
      </c>
      <c r="I22" s="11">
        <f>IFERROR(INDEX([1]REPORT_DATA_BY_COMP!$A:$AH,$F22,MATCH(I$8,[1]REPORT_DATA_BY_COMP!$A$1:$AH$1,0)), "")</f>
        <v>4</v>
      </c>
      <c r="J22" s="11">
        <f>IFERROR(INDEX([1]REPORT_DATA_BY_COMP!$A:$AH,$F22,MATCH(J$8,[1]REPORT_DATA_BY_COMP!$A$1:$AH$1,0)), "")</f>
        <v>1</v>
      </c>
      <c r="K22" s="11">
        <f>IFERROR(INDEX([1]REPORT_DATA_BY_COMP!$A:$AH,$F22,MATCH(K$8,[1]REPORT_DATA_BY_COMP!$A$1:$AH$1,0)), "")</f>
        <v>0</v>
      </c>
      <c r="L22" s="11">
        <f>IFERROR(INDEX([1]REPORT_DATA_BY_COMP!$A:$AH,$F22,MATCH(L$8,[1]REPORT_DATA_BY_COMP!$A$1:$AH$1,0)), "")</f>
        <v>0</v>
      </c>
      <c r="M22" s="11">
        <f>IFERROR(INDEX([1]REPORT_DATA_BY_COMP!$A:$AH,$F22,MATCH(M$8,[1]REPORT_DATA_BY_COMP!$A$1:$AH$1,0)), "")</f>
        <v>0</v>
      </c>
      <c r="N22" s="11">
        <f>IFERROR(INDEX([1]REPORT_DATA_BY_COMP!$A:$AH,$F22,MATCH(N$8,[1]REPORT_DATA_BY_COMP!$A$1:$AH$1,0)), "")</f>
        <v>5</v>
      </c>
      <c r="O22" s="11">
        <f>IFERROR(INDEX([1]REPORT_DATA_BY_COMP!$A:$AH,$F22,MATCH(O$8,[1]REPORT_DATA_BY_COMP!$A$1:$AH$1,0)), "")</f>
        <v>3</v>
      </c>
      <c r="P22" s="11">
        <f>IFERROR(INDEX([1]REPORT_DATA_BY_COMP!$A:$AH,$F22,MATCH(P$8,[1]REPORT_DATA_BY_COMP!$A$1:$AH$1,0)), "")</f>
        <v>4</v>
      </c>
      <c r="Q22" s="11">
        <f>IFERROR(INDEX([1]REPORT_DATA_BY_COMP!$A:$AH,$F22,MATCH(Q$8,[1]REPORT_DATA_BY_COMP!$A$1:$AH$1,0)), "")</f>
        <v>13</v>
      </c>
      <c r="R22" s="11">
        <f>IFERROR(INDEX([1]REPORT_DATA_BY_COMP!$A:$AH,$F22,MATCH(R$8,[1]REPORT_DATA_BY_COMP!$A$1:$AH$1,0)), "")</f>
        <v>5</v>
      </c>
      <c r="S22" s="11">
        <f>IFERROR(INDEX([1]REPORT_DATA_BY_COMP!$A:$AH,$F22,MATCH(S$8,[1]REPORT_DATA_BY_COMP!$A$1:$AH$1,0)), "")</f>
        <v>1</v>
      </c>
      <c r="T22" s="11">
        <f>IFERROR(INDEX([1]REPORT_DATA_BY_COMP!$A:$AH,$F22,MATCH(T$8,[1]REPORT_DATA_BY_COMP!$A$1:$AH$1,0)), "")</f>
        <v>5</v>
      </c>
      <c r="U22" s="11">
        <f>IFERROR(INDEX([1]REPORT_DATA_BY_COMP!$A:$AH,$F22,MATCH(U$8,[1]REPORT_DATA_BY_COMP!$A$1:$AH$1,0)), "")</f>
        <v>1</v>
      </c>
      <c r="V22" s="11">
        <f>IFERROR(INDEX([1]REPORT_DATA_BY_COMP!$A:$AH,$F22,MATCH(V$8,[1]REPORT_DATA_BY_COMP!$A$1:$AH$1,0)), "")</f>
        <v>0</v>
      </c>
    </row>
    <row r="23" spans="1:22">
      <c r="A23" s="22" t="s">
        <v>965</v>
      </c>
      <c r="B23" s="23" t="s">
        <v>966</v>
      </c>
      <c r="C23" s="4" t="s">
        <v>1136</v>
      </c>
      <c r="D23" s="4" t="s">
        <v>1147</v>
      </c>
      <c r="E23" s="4" t="str">
        <f>CONCATENATE(YEAR,":",MONTH,":",WEEK,":",DAY,":",$A23)</f>
        <v>2016:2:2:7:ZHONGHE_2_S</v>
      </c>
      <c r="F23" s="4">
        <f>MATCH($E23,[1]REPORT_DATA_BY_COMP!$A:$A,0)</f>
        <v>477</v>
      </c>
      <c r="G23" s="11">
        <f>IFERROR(INDEX([1]REPORT_DATA_BY_COMP!$A:$AH,$F23,MATCH(G$8,[1]REPORT_DATA_BY_COMP!$A$1:$AH$1,0)), "")</f>
        <v>0</v>
      </c>
      <c r="H23" s="11">
        <f>IFERROR(INDEX([1]REPORT_DATA_BY_COMP!$A:$AH,$F23,MATCH(H$8,[1]REPORT_DATA_BY_COMP!$A$1:$AH$1,0)), "")</f>
        <v>0</v>
      </c>
      <c r="I23" s="11">
        <f>IFERROR(INDEX([1]REPORT_DATA_BY_COMP!$A:$AH,$F23,MATCH(I$8,[1]REPORT_DATA_BY_COMP!$A$1:$AH$1,0)), "")</f>
        <v>4</v>
      </c>
      <c r="J23" s="11">
        <f>IFERROR(INDEX([1]REPORT_DATA_BY_COMP!$A:$AH,$F23,MATCH(J$8,[1]REPORT_DATA_BY_COMP!$A$1:$AH$1,0)), "")</f>
        <v>4</v>
      </c>
      <c r="K23" s="11">
        <f>IFERROR(INDEX([1]REPORT_DATA_BY_COMP!$A:$AH,$F23,MATCH(K$8,[1]REPORT_DATA_BY_COMP!$A$1:$AH$1,0)), "")</f>
        <v>0</v>
      </c>
      <c r="L23" s="11">
        <f>IFERROR(INDEX([1]REPORT_DATA_BY_COMP!$A:$AH,$F23,MATCH(L$8,[1]REPORT_DATA_BY_COMP!$A$1:$AH$1,0)), "")</f>
        <v>0</v>
      </c>
      <c r="M23" s="11">
        <f>IFERROR(INDEX([1]REPORT_DATA_BY_COMP!$A:$AH,$F23,MATCH(M$8,[1]REPORT_DATA_BY_COMP!$A$1:$AH$1,0)), "")</f>
        <v>0</v>
      </c>
      <c r="N23" s="11">
        <f>IFERROR(INDEX([1]REPORT_DATA_BY_COMP!$A:$AH,$F23,MATCH(N$8,[1]REPORT_DATA_BY_COMP!$A$1:$AH$1,0)), "")</f>
        <v>13</v>
      </c>
      <c r="O23" s="11">
        <f>IFERROR(INDEX([1]REPORT_DATA_BY_COMP!$A:$AH,$F23,MATCH(O$8,[1]REPORT_DATA_BY_COMP!$A$1:$AH$1,0)), "")</f>
        <v>2</v>
      </c>
      <c r="P23" s="11">
        <f>IFERROR(INDEX([1]REPORT_DATA_BY_COMP!$A:$AH,$F23,MATCH(P$8,[1]REPORT_DATA_BY_COMP!$A$1:$AH$1,0)), "")</f>
        <v>10</v>
      </c>
      <c r="Q23" s="11">
        <f>IFERROR(INDEX([1]REPORT_DATA_BY_COMP!$A:$AH,$F23,MATCH(Q$8,[1]REPORT_DATA_BY_COMP!$A$1:$AH$1,0)), "")</f>
        <v>7</v>
      </c>
      <c r="R23" s="11">
        <f>IFERROR(INDEX([1]REPORT_DATA_BY_COMP!$A:$AH,$F23,MATCH(R$8,[1]REPORT_DATA_BY_COMP!$A$1:$AH$1,0)), "")</f>
        <v>6</v>
      </c>
      <c r="S23" s="11">
        <f>IFERROR(INDEX([1]REPORT_DATA_BY_COMP!$A:$AH,$F23,MATCH(S$8,[1]REPORT_DATA_BY_COMP!$A$1:$AH$1,0)), "")</f>
        <v>0</v>
      </c>
      <c r="T23" s="11">
        <f>IFERROR(INDEX([1]REPORT_DATA_BY_COMP!$A:$AH,$F23,MATCH(T$8,[1]REPORT_DATA_BY_COMP!$A$1:$AH$1,0)), "")</f>
        <v>4</v>
      </c>
      <c r="U23" s="11">
        <f>IFERROR(INDEX([1]REPORT_DATA_BY_COMP!$A:$AH,$F23,MATCH(U$8,[1]REPORT_DATA_BY_COMP!$A$1:$AH$1,0)), "")</f>
        <v>4</v>
      </c>
      <c r="V23" s="11">
        <f>IFERROR(INDEX([1]REPORT_DATA_BY_COMP!$A:$AH,$F23,MATCH(V$8,[1]REPORT_DATA_BY_COMP!$A$1:$AH$1,0)), "")</f>
        <v>0</v>
      </c>
    </row>
    <row r="24" spans="1:22">
      <c r="A24" s="22" t="s">
        <v>967</v>
      </c>
      <c r="B24" s="23" t="s">
        <v>968</v>
      </c>
      <c r="C24" s="4" t="s">
        <v>1137</v>
      </c>
      <c r="D24" s="4" t="s">
        <v>1148</v>
      </c>
      <c r="E24" s="4" t="str">
        <f>CONCATENATE(YEAR,":",MONTH,":",WEEK,":",DAY,":",$A24)</f>
        <v>2016:2:2:7:YONGHE_S</v>
      </c>
      <c r="F24" s="4">
        <f>MATCH($E24,[1]REPORT_DATA_BY_COMP!$A:$A,0)</f>
        <v>472</v>
      </c>
      <c r="G24" s="11">
        <f>IFERROR(INDEX([1]REPORT_DATA_BY_COMP!$A:$AH,$F24,MATCH(G$8,[1]REPORT_DATA_BY_COMP!$A$1:$AH$1,0)), "")</f>
        <v>0</v>
      </c>
      <c r="H24" s="11">
        <f>IFERROR(INDEX([1]REPORT_DATA_BY_COMP!$A:$AH,$F24,MATCH(H$8,[1]REPORT_DATA_BY_COMP!$A$1:$AH$1,0)), "")</f>
        <v>0</v>
      </c>
      <c r="I24" s="11">
        <f>IFERROR(INDEX([1]REPORT_DATA_BY_COMP!$A:$AH,$F24,MATCH(I$8,[1]REPORT_DATA_BY_COMP!$A$1:$AH$1,0)), "")</f>
        <v>3</v>
      </c>
      <c r="J24" s="11">
        <f>IFERROR(INDEX([1]REPORT_DATA_BY_COMP!$A:$AH,$F24,MATCH(J$8,[1]REPORT_DATA_BY_COMP!$A$1:$AH$1,0)), "")</f>
        <v>2</v>
      </c>
      <c r="K24" s="11">
        <f>IFERROR(INDEX([1]REPORT_DATA_BY_COMP!$A:$AH,$F24,MATCH(K$8,[1]REPORT_DATA_BY_COMP!$A$1:$AH$1,0)), "")</f>
        <v>0</v>
      </c>
      <c r="L24" s="11">
        <f>IFERROR(INDEX([1]REPORT_DATA_BY_COMP!$A:$AH,$F24,MATCH(L$8,[1]REPORT_DATA_BY_COMP!$A$1:$AH$1,0)), "")</f>
        <v>0</v>
      </c>
      <c r="M24" s="11">
        <f>IFERROR(INDEX([1]REPORT_DATA_BY_COMP!$A:$AH,$F24,MATCH(M$8,[1]REPORT_DATA_BY_COMP!$A$1:$AH$1,0)), "")</f>
        <v>0</v>
      </c>
      <c r="N24" s="11">
        <f>IFERROR(INDEX([1]REPORT_DATA_BY_COMP!$A:$AH,$F24,MATCH(N$8,[1]REPORT_DATA_BY_COMP!$A$1:$AH$1,0)), "")</f>
        <v>8</v>
      </c>
      <c r="O24" s="11">
        <f>IFERROR(INDEX([1]REPORT_DATA_BY_COMP!$A:$AH,$F24,MATCH(O$8,[1]REPORT_DATA_BY_COMP!$A$1:$AH$1,0)), "")</f>
        <v>7</v>
      </c>
      <c r="P24" s="11">
        <f>IFERROR(INDEX([1]REPORT_DATA_BY_COMP!$A:$AH,$F24,MATCH(P$8,[1]REPORT_DATA_BY_COMP!$A$1:$AH$1,0)), "")</f>
        <v>10</v>
      </c>
      <c r="Q24" s="11">
        <f>IFERROR(INDEX([1]REPORT_DATA_BY_COMP!$A:$AH,$F24,MATCH(Q$8,[1]REPORT_DATA_BY_COMP!$A$1:$AH$1,0)), "")</f>
        <v>31</v>
      </c>
      <c r="R24" s="11">
        <f>IFERROR(INDEX([1]REPORT_DATA_BY_COMP!$A:$AH,$F24,MATCH(R$8,[1]REPORT_DATA_BY_COMP!$A$1:$AH$1,0)), "")</f>
        <v>13</v>
      </c>
      <c r="S24" s="11">
        <f>IFERROR(INDEX([1]REPORT_DATA_BY_COMP!$A:$AH,$F24,MATCH(S$8,[1]REPORT_DATA_BY_COMP!$A$1:$AH$1,0)), "")</f>
        <v>0</v>
      </c>
      <c r="T24" s="11">
        <f>IFERROR(INDEX([1]REPORT_DATA_BY_COMP!$A:$AH,$F24,MATCH(T$8,[1]REPORT_DATA_BY_COMP!$A$1:$AH$1,0)), "")</f>
        <v>7</v>
      </c>
      <c r="U24" s="11">
        <f>IFERROR(INDEX([1]REPORT_DATA_BY_COMP!$A:$AH,$F24,MATCH(U$8,[1]REPORT_DATA_BY_COMP!$A$1:$AH$1,0)), "")</f>
        <v>3</v>
      </c>
      <c r="V24" s="11">
        <f>IFERROR(INDEX([1]REPORT_DATA_BY_COMP!$A:$AH,$F24,MATCH(V$8,[1]REPORT_DATA_BY_COMP!$A$1:$AH$1,0)), "")</f>
        <v>0</v>
      </c>
    </row>
    <row r="25" spans="1:22">
      <c r="B25" s="9" t="s">
        <v>1409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55"/>
      <c r="B26" s="3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2"/>
    </row>
    <row r="27" spans="1:22">
      <c r="B27" s="13" t="s">
        <v>1407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4" t="s">
        <v>1381</v>
      </c>
      <c r="C28" s="14"/>
      <c r="D28" s="14"/>
      <c r="E28" s="14" t="str">
        <f>CONCATENATE(YEAR,":",MONTH,":1:",WEEKLY_REPORT_DAY,":", $A$1)</f>
        <v>2016:2:1:7:SOUTH</v>
      </c>
      <c r="F28" s="14">
        <f>MATCH($E28,[1]REPORT_DATA_BY_ZONE!$A:$A, 0)</f>
        <v>40</v>
      </c>
      <c r="G28" s="11">
        <f>IFERROR(INDEX([1]REPORT_DATA_BY_ZONE!$A:$AH,$F28,MATCH(G$8,[1]REPORT_DATA_BY_ZONE!$A$1:$AH$1,0)), "")</f>
        <v>0</v>
      </c>
      <c r="H28" s="11">
        <f>IFERROR(INDEX([1]REPORT_DATA_BY_ZONE!$A:$AH,$F28,MATCH(H$8,[1]REPORT_DATA_BY_ZONE!$A$1:$AH$1,0)), "")</f>
        <v>1</v>
      </c>
      <c r="I28" s="11">
        <f>IFERROR(INDEX([1]REPORT_DATA_BY_ZONE!$A:$AH,$F28,MATCH(I$8,[1]REPORT_DATA_BY_ZONE!$A$1:$AH$1,0)), "")</f>
        <v>25</v>
      </c>
      <c r="J28" s="11">
        <f>IFERROR(INDEX([1]REPORT_DATA_BY_ZONE!$A:$AH,$F28,MATCH(J$8,[1]REPORT_DATA_BY_ZONE!$A$1:$AH$1,0)), "")</f>
        <v>34</v>
      </c>
      <c r="K28" s="11">
        <f>IFERROR(INDEX([1]REPORT_DATA_BY_ZONE!$A:$AH,$F28,MATCH(K$8,[1]REPORT_DATA_BY_ZONE!$A$1:$AH$1,0)), "")</f>
        <v>0</v>
      </c>
      <c r="L28" s="11">
        <f>IFERROR(INDEX([1]REPORT_DATA_BY_ZONE!$A:$AH,$F28,MATCH(L$8,[1]REPORT_DATA_BY_ZONE!$A$1:$AH$1,0)), "")</f>
        <v>0</v>
      </c>
      <c r="M28" s="11">
        <f>IFERROR(INDEX([1]REPORT_DATA_BY_ZONE!$A:$AH,$F28,MATCH(M$8,[1]REPORT_DATA_BY_ZONE!$A$1:$AH$1,0)), "")</f>
        <v>0</v>
      </c>
      <c r="N28" s="11">
        <f>IFERROR(INDEX([1]REPORT_DATA_BY_ZONE!$A:$AH,$F28,MATCH(N$8,[1]REPORT_DATA_BY_ZONE!$A$1:$AH$1,0)), "")</f>
        <v>81</v>
      </c>
      <c r="O28" s="11">
        <f>IFERROR(INDEX([1]REPORT_DATA_BY_ZONE!$A:$AH,$F28,MATCH(O$8,[1]REPORT_DATA_BY_ZONE!$A$1:$AH$1,0)), "")</f>
        <v>17</v>
      </c>
      <c r="P28" s="11">
        <f>IFERROR(INDEX([1]REPORT_DATA_BY_ZONE!$A:$AH,$F28,MATCH(P$8,[1]REPORT_DATA_BY_ZONE!$A$1:$AH$1,0)), "")</f>
        <v>87</v>
      </c>
      <c r="Q28" s="11">
        <f>IFERROR(INDEX([1]REPORT_DATA_BY_ZONE!$A:$AH,$F28,MATCH(Q$8,[1]REPORT_DATA_BY_ZONE!$A$1:$AH$1,0)), "")</f>
        <v>130</v>
      </c>
      <c r="R28" s="11">
        <f>IFERROR(INDEX([1]REPORT_DATA_BY_ZONE!$A:$AH,$F28,MATCH(R$8,[1]REPORT_DATA_BY_ZONE!$A$1:$AH$1,0)), "")</f>
        <v>71</v>
      </c>
      <c r="S28" s="11">
        <f>IFERROR(INDEX([1]REPORT_DATA_BY_ZONE!$A:$AH,$F28,MATCH(S$8,[1]REPORT_DATA_BY_ZONE!$A$1:$AH$1,0)), "")</f>
        <v>0</v>
      </c>
      <c r="T28" s="11">
        <f>IFERROR(INDEX([1]REPORT_DATA_BY_ZONE!$A:$AH,$F28,MATCH(T$8,[1]REPORT_DATA_BY_ZONE!$A$1:$AH$1,0)), "")</f>
        <v>43</v>
      </c>
      <c r="U28" s="11">
        <f>IFERROR(INDEX([1]REPORT_DATA_BY_ZONE!$A:$AH,$F28,MATCH(U$8,[1]REPORT_DATA_BY_ZONE!$A$1:$AH$1,0)), "")</f>
        <v>13</v>
      </c>
      <c r="V28" s="11">
        <f>IFERROR(INDEX([1]REPORT_DATA_BY_ZONE!$A:$AH,$F28,MATCH(V$8,[1]REPORT_DATA_BY_ZONE!$A$1:$AH$1,0)), "")</f>
        <v>0</v>
      </c>
    </row>
    <row r="29" spans="1:22">
      <c r="B29" s="24" t="s">
        <v>1380</v>
      </c>
      <c r="C29" s="14"/>
      <c r="D29" s="14"/>
      <c r="E29" s="14" t="str">
        <f>CONCATENATE(YEAR,":",MONTH,":2:",WEEKLY_REPORT_DAY,":", $A$1)</f>
        <v>2016:2:2:7:SOUTH</v>
      </c>
      <c r="F29" s="14">
        <f>MATCH($E29,[1]REPORT_DATA_BY_ZONE!$A:$A, 0)</f>
        <v>51</v>
      </c>
      <c r="G29" s="11">
        <f>IFERROR(INDEX([1]REPORT_DATA_BY_ZONE!$A:$AH,$F29,MATCH(G$8,[1]REPORT_DATA_BY_ZONE!$A$1:$AH$1,0)), "")</f>
        <v>0</v>
      </c>
      <c r="H29" s="11">
        <f>IFERROR(INDEX([1]REPORT_DATA_BY_ZONE!$A:$AH,$F29,MATCH(H$8,[1]REPORT_DATA_BY_ZONE!$A$1:$AH$1,0)), "")</f>
        <v>2</v>
      </c>
      <c r="I29" s="11">
        <f>IFERROR(INDEX([1]REPORT_DATA_BY_ZONE!$A:$AH,$F29,MATCH(I$8,[1]REPORT_DATA_BY_ZONE!$A$1:$AH$1,0)), "")</f>
        <v>29</v>
      </c>
      <c r="J29" s="11">
        <f>IFERROR(INDEX([1]REPORT_DATA_BY_ZONE!$A:$AH,$F29,MATCH(J$8,[1]REPORT_DATA_BY_ZONE!$A$1:$AH$1,0)), "")</f>
        <v>27</v>
      </c>
      <c r="K29" s="11">
        <f>IFERROR(INDEX([1]REPORT_DATA_BY_ZONE!$A:$AH,$F29,MATCH(K$8,[1]REPORT_DATA_BY_ZONE!$A$1:$AH$1,0)), "")</f>
        <v>2</v>
      </c>
      <c r="L29" s="11">
        <f>IFERROR(INDEX([1]REPORT_DATA_BY_ZONE!$A:$AH,$F29,MATCH(L$8,[1]REPORT_DATA_BY_ZONE!$A$1:$AH$1,0)), "")</f>
        <v>0</v>
      </c>
      <c r="M29" s="11">
        <f>IFERROR(INDEX([1]REPORT_DATA_BY_ZONE!$A:$AH,$F29,MATCH(M$8,[1]REPORT_DATA_BY_ZONE!$A$1:$AH$1,0)), "")</f>
        <v>0</v>
      </c>
      <c r="N29" s="11">
        <f>IFERROR(INDEX([1]REPORT_DATA_BY_ZONE!$A:$AH,$F29,MATCH(N$8,[1]REPORT_DATA_BY_ZONE!$A$1:$AH$1,0)), "")</f>
        <v>80</v>
      </c>
      <c r="O29" s="11">
        <f>IFERROR(INDEX([1]REPORT_DATA_BY_ZONE!$A:$AH,$F29,MATCH(O$8,[1]REPORT_DATA_BY_ZONE!$A$1:$AH$1,0)), "")</f>
        <v>34</v>
      </c>
      <c r="P29" s="11">
        <f>IFERROR(INDEX([1]REPORT_DATA_BY_ZONE!$A:$AH,$F29,MATCH(P$8,[1]REPORT_DATA_BY_ZONE!$A$1:$AH$1,0)), "")</f>
        <v>90</v>
      </c>
      <c r="Q29" s="11">
        <f>IFERROR(INDEX([1]REPORT_DATA_BY_ZONE!$A:$AH,$F29,MATCH(Q$8,[1]REPORT_DATA_BY_ZONE!$A$1:$AH$1,0)), "")</f>
        <v>125</v>
      </c>
      <c r="R29" s="11">
        <f>IFERROR(INDEX([1]REPORT_DATA_BY_ZONE!$A:$AH,$F29,MATCH(R$8,[1]REPORT_DATA_BY_ZONE!$A$1:$AH$1,0)), "")</f>
        <v>75</v>
      </c>
      <c r="S29" s="11">
        <f>IFERROR(INDEX([1]REPORT_DATA_BY_ZONE!$A:$AH,$F29,MATCH(S$8,[1]REPORT_DATA_BY_ZONE!$A$1:$AH$1,0)), "")</f>
        <v>2</v>
      </c>
      <c r="T29" s="11">
        <f>IFERROR(INDEX([1]REPORT_DATA_BY_ZONE!$A:$AH,$F29,MATCH(T$8,[1]REPORT_DATA_BY_ZONE!$A$1:$AH$1,0)), "")</f>
        <v>46</v>
      </c>
      <c r="U29" s="11">
        <f>IFERROR(INDEX([1]REPORT_DATA_BY_ZONE!$A:$AH,$F29,MATCH(U$8,[1]REPORT_DATA_BY_ZONE!$A$1:$AH$1,0)), "")</f>
        <v>20</v>
      </c>
      <c r="V29" s="11">
        <f>IFERROR(INDEX([1]REPORT_DATA_BY_ZONE!$A:$AH,$F29,MATCH(V$8,[1]REPORT_DATA_BY_ZONE!$A$1:$AH$1,0)), "")</f>
        <v>0</v>
      </c>
    </row>
    <row r="30" spans="1:22">
      <c r="B30" s="24" t="s">
        <v>1382</v>
      </c>
      <c r="C30" s="14"/>
      <c r="D30" s="14"/>
      <c r="E30" s="14" t="str">
        <f>CONCATENATE(YEAR,":",MONTH,":3:",WEEKLY_REPORT_DAY,":", $A$1)</f>
        <v>2016:2:3:7:SOUTH</v>
      </c>
      <c r="F30" s="14" t="e">
        <f>MATCH($E30,[1]REPORT_DATA_BY_ZONE!$A:$A, 0)</f>
        <v>#N/A</v>
      </c>
      <c r="G30" s="11" t="str">
        <f>IFERROR(INDEX([1]REPORT_DATA_BY_ZONE!$A:$AH,$F30,MATCH(G$8,[1]REPORT_DATA_BY_ZONE!$A$1:$AH$1,0)), "")</f>
        <v/>
      </c>
      <c r="H30" s="11" t="str">
        <f>IFERROR(INDEX([1]REPORT_DATA_BY_ZONE!$A:$AH,$F30,MATCH(H$8,[1]REPORT_DATA_BY_ZONE!$A$1:$AH$1,0)), "")</f>
        <v/>
      </c>
      <c r="I30" s="11" t="str">
        <f>IFERROR(INDEX([1]REPORT_DATA_BY_ZONE!$A:$AH,$F30,MATCH(I$8,[1]REPORT_DATA_BY_ZONE!$A$1:$AH$1,0)), "")</f>
        <v/>
      </c>
      <c r="J30" s="11" t="str">
        <f>IFERROR(INDEX([1]REPORT_DATA_BY_ZONE!$A:$AH,$F30,MATCH(J$8,[1]REPORT_DATA_BY_ZONE!$A$1:$AH$1,0)), "")</f>
        <v/>
      </c>
      <c r="K30" s="11" t="str">
        <f>IFERROR(INDEX([1]REPORT_DATA_BY_ZONE!$A:$AH,$F30,MATCH(K$8,[1]REPORT_DATA_BY_ZONE!$A$1:$AH$1,0)), "")</f>
        <v/>
      </c>
      <c r="L30" s="11" t="str">
        <f>IFERROR(INDEX([1]REPORT_DATA_BY_ZONE!$A:$AH,$F30,MATCH(L$8,[1]REPORT_DATA_BY_ZONE!$A$1:$AH$1,0)), "")</f>
        <v/>
      </c>
      <c r="M30" s="11" t="str">
        <f>IFERROR(INDEX([1]REPORT_DATA_BY_ZONE!$A:$AH,$F30,MATCH(M$8,[1]REPORT_DATA_BY_ZONE!$A$1:$AH$1,0)), "")</f>
        <v/>
      </c>
      <c r="N30" s="11" t="str">
        <f>IFERROR(INDEX([1]REPORT_DATA_BY_ZONE!$A:$AH,$F30,MATCH(N$8,[1]REPORT_DATA_BY_ZONE!$A$1:$AH$1,0)), "")</f>
        <v/>
      </c>
      <c r="O30" s="11" t="str">
        <f>IFERROR(INDEX([1]REPORT_DATA_BY_ZONE!$A:$AH,$F30,MATCH(O$8,[1]REPORT_DATA_BY_ZONE!$A$1:$AH$1,0)), "")</f>
        <v/>
      </c>
      <c r="P30" s="11" t="str">
        <f>IFERROR(INDEX([1]REPORT_DATA_BY_ZONE!$A:$AH,$F30,MATCH(P$8,[1]REPORT_DATA_BY_ZONE!$A$1:$AH$1,0)), "")</f>
        <v/>
      </c>
      <c r="Q30" s="11" t="str">
        <f>IFERROR(INDEX([1]REPORT_DATA_BY_ZONE!$A:$AH,$F30,MATCH(Q$8,[1]REPORT_DATA_BY_ZONE!$A$1:$AH$1,0)), "")</f>
        <v/>
      </c>
      <c r="R30" s="11" t="str">
        <f>IFERROR(INDEX([1]REPORT_DATA_BY_ZONE!$A:$AH,$F30,MATCH(R$8,[1]REPORT_DATA_BY_ZONE!$A$1:$AH$1,0)), "")</f>
        <v/>
      </c>
      <c r="S30" s="11" t="str">
        <f>IFERROR(INDEX([1]REPORT_DATA_BY_ZONE!$A:$AH,$F30,MATCH(S$8,[1]REPORT_DATA_BY_ZONE!$A$1:$AH$1,0)), "")</f>
        <v/>
      </c>
      <c r="T30" s="11" t="str">
        <f>IFERROR(INDEX([1]REPORT_DATA_BY_ZONE!$A:$AH,$F30,MATCH(T$8,[1]REPORT_DATA_BY_ZONE!$A$1:$AH$1,0)), "")</f>
        <v/>
      </c>
      <c r="U30" s="11" t="str">
        <f>IFERROR(INDEX([1]REPORT_DATA_BY_ZONE!$A:$AH,$F30,MATCH(U$8,[1]REPORT_DATA_BY_ZONE!$A$1:$AH$1,0)), "")</f>
        <v/>
      </c>
      <c r="V30" s="11" t="str">
        <f>IFERROR(INDEX([1]REPORT_DATA_BY_ZONE!$A:$AH,$F30,MATCH(V$8,[1]REPORT_DATA_BY_ZONE!$A$1:$AH$1,0)), "")</f>
        <v/>
      </c>
    </row>
    <row r="31" spans="1:22">
      <c r="B31" s="24" t="s">
        <v>1383</v>
      </c>
      <c r="C31" s="14"/>
      <c r="D31" s="14"/>
      <c r="E31" s="14" t="str">
        <f>CONCATENATE(YEAR,":",MONTH,":4:",WEEKLY_REPORT_DAY,":", $A$1)</f>
        <v>2016:2:4:7:SOUTH</v>
      </c>
      <c r="F31" s="14" t="e">
        <f>MATCH($E31,[1]REPORT_DATA_BY_ZONE!$A:$A, 0)</f>
        <v>#N/A</v>
      </c>
      <c r="G31" s="11" t="str">
        <f>IFERROR(INDEX([1]REPORT_DATA_BY_ZONE!$A:$AH,$F31,MATCH(G$8,[1]REPORT_DATA_BY_ZONE!$A$1:$AH$1,0)), "")</f>
        <v/>
      </c>
      <c r="H31" s="11" t="str">
        <f>IFERROR(INDEX([1]REPORT_DATA_BY_ZONE!$A:$AH,$F31,MATCH(H$8,[1]REPORT_DATA_BY_ZONE!$A$1:$AH$1,0)), "")</f>
        <v/>
      </c>
      <c r="I31" s="11" t="str">
        <f>IFERROR(INDEX([1]REPORT_DATA_BY_ZONE!$A:$AH,$F31,MATCH(I$8,[1]REPORT_DATA_BY_ZONE!$A$1:$AH$1,0)), "")</f>
        <v/>
      </c>
      <c r="J31" s="11" t="str">
        <f>IFERROR(INDEX([1]REPORT_DATA_BY_ZONE!$A:$AH,$F31,MATCH(J$8,[1]REPORT_DATA_BY_ZONE!$A$1:$AH$1,0)), "")</f>
        <v/>
      </c>
      <c r="K31" s="11" t="str">
        <f>IFERROR(INDEX([1]REPORT_DATA_BY_ZONE!$A:$AH,$F31,MATCH(K$8,[1]REPORT_DATA_BY_ZONE!$A$1:$AH$1,0)), "")</f>
        <v/>
      </c>
      <c r="L31" s="11" t="str">
        <f>IFERROR(INDEX([1]REPORT_DATA_BY_ZONE!$A:$AH,$F31,MATCH(L$8,[1]REPORT_DATA_BY_ZONE!$A$1:$AH$1,0)), "")</f>
        <v/>
      </c>
      <c r="M31" s="11" t="str">
        <f>IFERROR(INDEX([1]REPORT_DATA_BY_ZONE!$A:$AH,$F31,MATCH(M$8,[1]REPORT_DATA_BY_ZONE!$A$1:$AH$1,0)), "")</f>
        <v/>
      </c>
      <c r="N31" s="11" t="str">
        <f>IFERROR(INDEX([1]REPORT_DATA_BY_ZONE!$A:$AH,$F31,MATCH(N$8,[1]REPORT_DATA_BY_ZONE!$A$1:$AH$1,0)), "")</f>
        <v/>
      </c>
      <c r="O31" s="11" t="str">
        <f>IFERROR(INDEX([1]REPORT_DATA_BY_ZONE!$A:$AH,$F31,MATCH(O$8,[1]REPORT_DATA_BY_ZONE!$A$1:$AH$1,0)), "")</f>
        <v/>
      </c>
      <c r="P31" s="11" t="str">
        <f>IFERROR(INDEX([1]REPORT_DATA_BY_ZONE!$A:$AH,$F31,MATCH(P$8,[1]REPORT_DATA_BY_ZONE!$A$1:$AH$1,0)), "")</f>
        <v/>
      </c>
      <c r="Q31" s="11" t="str">
        <f>IFERROR(INDEX([1]REPORT_DATA_BY_ZONE!$A:$AH,$F31,MATCH(Q$8,[1]REPORT_DATA_BY_ZONE!$A$1:$AH$1,0)), "")</f>
        <v/>
      </c>
      <c r="R31" s="11" t="str">
        <f>IFERROR(INDEX([1]REPORT_DATA_BY_ZONE!$A:$AH,$F31,MATCH(R$8,[1]REPORT_DATA_BY_ZONE!$A$1:$AH$1,0)), "")</f>
        <v/>
      </c>
      <c r="S31" s="11" t="str">
        <f>IFERROR(INDEX([1]REPORT_DATA_BY_ZONE!$A:$AH,$F31,MATCH(S$8,[1]REPORT_DATA_BY_ZONE!$A$1:$AH$1,0)), "")</f>
        <v/>
      </c>
      <c r="T31" s="11" t="str">
        <f>IFERROR(INDEX([1]REPORT_DATA_BY_ZONE!$A:$AH,$F31,MATCH(T$8,[1]REPORT_DATA_BY_ZONE!$A$1:$AH$1,0)), "")</f>
        <v/>
      </c>
      <c r="U31" s="11" t="str">
        <f>IFERROR(INDEX([1]REPORT_DATA_BY_ZONE!$A:$AH,$F31,MATCH(U$8,[1]REPORT_DATA_BY_ZONE!$A$1:$AH$1,0)), "")</f>
        <v/>
      </c>
      <c r="V31" s="11" t="str">
        <f>IFERROR(INDEX([1]REPORT_DATA_BY_ZONE!$A:$AH,$F31,MATCH(V$8,[1]REPORT_DATA_BY_ZONE!$A$1:$AH$1,0)), "")</f>
        <v/>
      </c>
    </row>
    <row r="32" spans="1:22">
      <c r="B32" s="24" t="s">
        <v>1384</v>
      </c>
      <c r="C32" s="14"/>
      <c r="D32" s="14"/>
      <c r="E32" s="14" t="str">
        <f>CONCATENATE(YEAR,":",MONTH,":5:",WEEKLY_REPORT_DAY,":", $A$1)</f>
        <v>2016:2:5:7:SOUTH</v>
      </c>
      <c r="F32" s="14" t="e">
        <f>MATCH($E32,[1]REPORT_DATA_BY_ZONE!$A:$A, 0)</f>
        <v>#N/A</v>
      </c>
      <c r="G32" s="11" t="str">
        <f>IFERROR(INDEX([1]REPORT_DATA_BY_ZONE!$A:$AH,$F32,MATCH(G$8,[1]REPORT_DATA_BY_ZONE!$A$1:$AH$1,0)), "")</f>
        <v/>
      </c>
      <c r="H32" s="11" t="str">
        <f>IFERROR(INDEX([1]REPORT_DATA_BY_ZONE!$A:$AH,$F32,MATCH(H$8,[1]REPORT_DATA_BY_ZONE!$A$1:$AH$1,0)), "")</f>
        <v/>
      </c>
      <c r="I32" s="11" t="str">
        <f>IFERROR(INDEX([1]REPORT_DATA_BY_ZONE!$A:$AH,$F32,MATCH(I$8,[1]REPORT_DATA_BY_ZONE!$A$1:$AH$1,0)), "")</f>
        <v/>
      </c>
      <c r="J32" s="11" t="str">
        <f>IFERROR(INDEX([1]REPORT_DATA_BY_ZONE!$A:$AH,$F32,MATCH(J$8,[1]REPORT_DATA_BY_ZONE!$A$1:$AH$1,0)), "")</f>
        <v/>
      </c>
      <c r="K32" s="11" t="str">
        <f>IFERROR(INDEX([1]REPORT_DATA_BY_ZONE!$A:$AH,$F32,MATCH(K$8,[1]REPORT_DATA_BY_ZONE!$A$1:$AH$1,0)), "")</f>
        <v/>
      </c>
      <c r="L32" s="11" t="str">
        <f>IFERROR(INDEX([1]REPORT_DATA_BY_ZONE!$A:$AH,$F32,MATCH(L$8,[1]REPORT_DATA_BY_ZONE!$A$1:$AH$1,0)), "")</f>
        <v/>
      </c>
      <c r="M32" s="11" t="str">
        <f>IFERROR(INDEX([1]REPORT_DATA_BY_ZONE!$A:$AH,$F32,MATCH(M$8,[1]REPORT_DATA_BY_ZONE!$A$1:$AH$1,0)), "")</f>
        <v/>
      </c>
      <c r="N32" s="11" t="str">
        <f>IFERROR(INDEX([1]REPORT_DATA_BY_ZONE!$A:$AH,$F32,MATCH(N$8,[1]REPORT_DATA_BY_ZONE!$A$1:$AH$1,0)), "")</f>
        <v/>
      </c>
      <c r="O32" s="11" t="str">
        <f>IFERROR(INDEX([1]REPORT_DATA_BY_ZONE!$A:$AH,$F32,MATCH(O$8,[1]REPORT_DATA_BY_ZONE!$A$1:$AH$1,0)), "")</f>
        <v/>
      </c>
      <c r="P32" s="11" t="str">
        <f>IFERROR(INDEX([1]REPORT_DATA_BY_ZONE!$A:$AH,$F32,MATCH(P$8,[1]REPORT_DATA_BY_ZONE!$A$1:$AH$1,0)), "")</f>
        <v/>
      </c>
      <c r="Q32" s="11" t="str">
        <f>IFERROR(INDEX([1]REPORT_DATA_BY_ZONE!$A:$AH,$F32,MATCH(Q$8,[1]REPORT_DATA_BY_ZONE!$A$1:$AH$1,0)), "")</f>
        <v/>
      </c>
      <c r="R32" s="11" t="str">
        <f>IFERROR(INDEX([1]REPORT_DATA_BY_ZONE!$A:$AH,$F32,MATCH(R$8,[1]REPORT_DATA_BY_ZONE!$A$1:$AH$1,0)), "")</f>
        <v/>
      </c>
      <c r="S32" s="11" t="str">
        <f>IFERROR(INDEX([1]REPORT_DATA_BY_ZONE!$A:$AH,$F32,MATCH(S$8,[1]REPORT_DATA_BY_ZONE!$A$1:$AH$1,0)), "")</f>
        <v/>
      </c>
      <c r="T32" s="11" t="str">
        <f>IFERROR(INDEX([1]REPORT_DATA_BY_ZONE!$A:$AH,$F32,MATCH(T$8,[1]REPORT_DATA_BY_ZONE!$A$1:$AH$1,0)), "")</f>
        <v/>
      </c>
      <c r="U32" s="11" t="str">
        <f>IFERROR(INDEX([1]REPORT_DATA_BY_ZONE!$A:$AH,$F32,MATCH(U$8,[1]REPORT_DATA_BY_ZONE!$A$1:$AH$1,0)), "")</f>
        <v/>
      </c>
      <c r="V32" s="11" t="str">
        <f>IFERROR(INDEX([1]REPORT_DATA_BY_ZONE!$A:$AH,$F32,MATCH(V$8,[1]REPORT_DATA_BY_ZONE!$A$1:$AH$1,0)), "")</f>
        <v/>
      </c>
    </row>
    <row r="33" spans="2:22">
      <c r="B33" s="18" t="s">
        <v>1409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607" priority="111" operator="lessThan">
      <formula>0.5</formula>
    </cfRule>
    <cfRule type="cellIs" dxfId="606" priority="112" operator="greaterThan">
      <formula>0.5</formula>
    </cfRule>
  </conditionalFormatting>
  <conditionalFormatting sqref="N10:N11">
    <cfRule type="cellIs" dxfId="605" priority="109" operator="lessThan">
      <formula>4.5</formula>
    </cfRule>
    <cfRule type="cellIs" dxfId="604" priority="110" operator="greaterThan">
      <formula>5.5</formula>
    </cfRule>
  </conditionalFormatting>
  <conditionalFormatting sqref="O10:O11">
    <cfRule type="cellIs" dxfId="603" priority="107" operator="lessThan">
      <formula>1.5</formula>
    </cfRule>
    <cfRule type="cellIs" dxfId="602" priority="108" operator="greaterThan">
      <formula>2.5</formula>
    </cfRule>
  </conditionalFormatting>
  <conditionalFormatting sqref="P10:P11">
    <cfRule type="cellIs" dxfId="601" priority="105" operator="lessThan">
      <formula>4.5</formula>
    </cfRule>
    <cfRule type="cellIs" dxfId="600" priority="106" operator="greaterThan">
      <formula>7.5</formula>
    </cfRule>
  </conditionalFormatting>
  <conditionalFormatting sqref="R10:S11">
    <cfRule type="cellIs" dxfId="599" priority="103" operator="lessThan">
      <formula>2.5</formula>
    </cfRule>
    <cfRule type="cellIs" dxfId="598" priority="104" operator="greaterThan">
      <formula>4.5</formula>
    </cfRule>
  </conditionalFormatting>
  <conditionalFormatting sqref="T10:T11">
    <cfRule type="cellIs" dxfId="597" priority="101" operator="lessThan">
      <formula>2.5</formula>
    </cfRule>
    <cfRule type="cellIs" dxfId="596" priority="102" operator="greaterThan">
      <formula>4.5</formula>
    </cfRule>
  </conditionalFormatting>
  <conditionalFormatting sqref="U10:U11">
    <cfRule type="cellIs" dxfId="595" priority="100" operator="greaterThan">
      <formula>1.5</formula>
    </cfRule>
  </conditionalFormatting>
  <conditionalFormatting sqref="L10:V11">
    <cfRule type="expression" dxfId="594" priority="97">
      <formula>L10=""</formula>
    </cfRule>
  </conditionalFormatting>
  <conditionalFormatting sqref="S10:S11">
    <cfRule type="cellIs" dxfId="593" priority="98" operator="greaterThan">
      <formula>0.5</formula>
    </cfRule>
    <cfRule type="cellIs" dxfId="592" priority="99" operator="lessThan">
      <formula>0.5</formula>
    </cfRule>
  </conditionalFormatting>
  <conditionalFormatting sqref="L21:M22">
    <cfRule type="cellIs" dxfId="591" priority="95" operator="lessThan">
      <formula>0.5</formula>
    </cfRule>
    <cfRule type="cellIs" dxfId="590" priority="96" operator="greaterThan">
      <formula>0.5</formula>
    </cfRule>
  </conditionalFormatting>
  <conditionalFormatting sqref="N21:N22">
    <cfRule type="cellIs" dxfId="589" priority="93" operator="lessThan">
      <formula>4.5</formula>
    </cfRule>
    <cfRule type="cellIs" dxfId="588" priority="94" operator="greaterThan">
      <formula>5.5</formula>
    </cfRule>
  </conditionalFormatting>
  <conditionalFormatting sqref="O21:O22">
    <cfRule type="cellIs" dxfId="587" priority="91" operator="lessThan">
      <formula>1.5</formula>
    </cfRule>
    <cfRule type="cellIs" dxfId="586" priority="92" operator="greaterThan">
      <formula>2.5</formula>
    </cfRule>
  </conditionalFormatting>
  <conditionalFormatting sqref="P21:P22">
    <cfRule type="cellIs" dxfId="585" priority="89" operator="lessThan">
      <formula>4.5</formula>
    </cfRule>
    <cfRule type="cellIs" dxfId="584" priority="90" operator="greaterThan">
      <formula>7.5</formula>
    </cfRule>
  </conditionalFormatting>
  <conditionalFormatting sqref="R21:S22">
    <cfRule type="cellIs" dxfId="583" priority="87" operator="lessThan">
      <formula>2.5</formula>
    </cfRule>
    <cfRule type="cellIs" dxfId="582" priority="88" operator="greaterThan">
      <formula>4.5</formula>
    </cfRule>
  </conditionalFormatting>
  <conditionalFormatting sqref="T21:T22">
    <cfRule type="cellIs" dxfId="581" priority="85" operator="lessThan">
      <formula>2.5</formula>
    </cfRule>
    <cfRule type="cellIs" dxfId="580" priority="86" operator="greaterThan">
      <formula>4.5</formula>
    </cfRule>
  </conditionalFormatting>
  <conditionalFormatting sqref="U21:U22">
    <cfRule type="cellIs" dxfId="579" priority="84" operator="greaterThan">
      <formula>1.5</formula>
    </cfRule>
  </conditionalFormatting>
  <conditionalFormatting sqref="L21:V22">
    <cfRule type="expression" dxfId="578" priority="81">
      <formula>L21=""</formula>
    </cfRule>
  </conditionalFormatting>
  <conditionalFormatting sqref="S21:S22">
    <cfRule type="cellIs" dxfId="577" priority="82" operator="greaterThan">
      <formula>0.5</formula>
    </cfRule>
    <cfRule type="cellIs" dxfId="576" priority="83" operator="lessThan">
      <formula>0.5</formula>
    </cfRule>
  </conditionalFormatting>
  <conditionalFormatting sqref="L12:M12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2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2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2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2:S12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2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2">
    <cfRule type="cellIs" dxfId="563" priority="68" operator="greaterThan">
      <formula>1.5</formula>
    </cfRule>
  </conditionalFormatting>
  <conditionalFormatting sqref="L12:V12">
    <cfRule type="expression" dxfId="562" priority="65">
      <formula>L12=""</formula>
    </cfRule>
  </conditionalFormatting>
  <conditionalFormatting sqref="S12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23:M24">
    <cfRule type="cellIs" dxfId="559" priority="63" operator="lessThan">
      <formula>0.5</formula>
    </cfRule>
    <cfRule type="cellIs" dxfId="558" priority="64" operator="greaterThan">
      <formula>0.5</formula>
    </cfRule>
  </conditionalFormatting>
  <conditionalFormatting sqref="N23:N24">
    <cfRule type="cellIs" dxfId="557" priority="61" operator="lessThan">
      <formula>4.5</formula>
    </cfRule>
    <cfRule type="cellIs" dxfId="556" priority="62" operator="greaterThan">
      <formula>5.5</formula>
    </cfRule>
  </conditionalFormatting>
  <conditionalFormatting sqref="O23:O24">
    <cfRule type="cellIs" dxfId="555" priority="59" operator="lessThan">
      <formula>1.5</formula>
    </cfRule>
    <cfRule type="cellIs" dxfId="554" priority="60" operator="greaterThan">
      <formula>2.5</formula>
    </cfRule>
  </conditionalFormatting>
  <conditionalFormatting sqref="P23:P24">
    <cfRule type="cellIs" dxfId="553" priority="57" operator="lessThan">
      <formula>4.5</formula>
    </cfRule>
    <cfRule type="cellIs" dxfId="552" priority="58" operator="greaterThan">
      <formula>7.5</formula>
    </cfRule>
  </conditionalFormatting>
  <conditionalFormatting sqref="R23:S24">
    <cfRule type="cellIs" dxfId="551" priority="55" operator="lessThan">
      <formula>2.5</formula>
    </cfRule>
    <cfRule type="cellIs" dxfId="550" priority="56" operator="greaterThan">
      <formula>4.5</formula>
    </cfRule>
  </conditionalFormatting>
  <conditionalFormatting sqref="T23:T24">
    <cfRule type="cellIs" dxfId="549" priority="53" operator="lessThan">
      <formula>2.5</formula>
    </cfRule>
    <cfRule type="cellIs" dxfId="548" priority="54" operator="greaterThan">
      <formula>4.5</formula>
    </cfRule>
  </conditionalFormatting>
  <conditionalFormatting sqref="U23:U24">
    <cfRule type="cellIs" dxfId="547" priority="52" operator="greaterThan">
      <formula>1.5</formula>
    </cfRule>
  </conditionalFormatting>
  <conditionalFormatting sqref="L23:V24">
    <cfRule type="expression" dxfId="546" priority="49">
      <formula>L23=""</formula>
    </cfRule>
  </conditionalFormatting>
  <conditionalFormatting sqref="S23:S24">
    <cfRule type="cellIs" dxfId="545" priority="50" operator="greaterThan">
      <formula>0.5</formula>
    </cfRule>
    <cfRule type="cellIs" dxfId="544" priority="51" operator="lessThan">
      <formula>0.5</formula>
    </cfRule>
  </conditionalFormatting>
  <conditionalFormatting sqref="L13:M13">
    <cfRule type="cellIs" dxfId="543" priority="47" operator="lessThan">
      <formula>0.5</formula>
    </cfRule>
    <cfRule type="cellIs" dxfId="542" priority="48" operator="greaterThan">
      <formula>0.5</formula>
    </cfRule>
  </conditionalFormatting>
  <conditionalFormatting sqref="N13">
    <cfRule type="cellIs" dxfId="541" priority="45" operator="lessThan">
      <formula>4.5</formula>
    </cfRule>
    <cfRule type="cellIs" dxfId="540" priority="46" operator="greaterThan">
      <formula>5.5</formula>
    </cfRule>
  </conditionalFormatting>
  <conditionalFormatting sqref="O13">
    <cfRule type="cellIs" dxfId="539" priority="43" operator="lessThan">
      <formula>1.5</formula>
    </cfRule>
    <cfRule type="cellIs" dxfId="538" priority="44" operator="greaterThan">
      <formula>2.5</formula>
    </cfRule>
  </conditionalFormatting>
  <conditionalFormatting sqref="P13">
    <cfRule type="cellIs" dxfId="537" priority="41" operator="lessThan">
      <formula>4.5</formula>
    </cfRule>
    <cfRule type="cellIs" dxfId="536" priority="42" operator="greaterThan">
      <formula>7.5</formula>
    </cfRule>
  </conditionalFormatting>
  <conditionalFormatting sqref="R13:S13">
    <cfRule type="cellIs" dxfId="535" priority="39" operator="lessThan">
      <formula>2.5</formula>
    </cfRule>
    <cfRule type="cellIs" dxfId="534" priority="40" operator="greaterThan">
      <formula>4.5</formula>
    </cfRule>
  </conditionalFormatting>
  <conditionalFormatting sqref="T13">
    <cfRule type="cellIs" dxfId="533" priority="37" operator="lessThan">
      <formula>2.5</formula>
    </cfRule>
    <cfRule type="cellIs" dxfId="532" priority="38" operator="greaterThan">
      <formula>4.5</formula>
    </cfRule>
  </conditionalFormatting>
  <conditionalFormatting sqref="U13">
    <cfRule type="cellIs" dxfId="531" priority="36" operator="greaterThan">
      <formula>1.5</formula>
    </cfRule>
  </conditionalFormatting>
  <conditionalFormatting sqref="L13:V13">
    <cfRule type="expression" dxfId="530" priority="33">
      <formula>L13=""</formula>
    </cfRule>
  </conditionalFormatting>
  <conditionalFormatting sqref="S13">
    <cfRule type="cellIs" dxfId="529" priority="34" operator="greaterThan">
      <formula>0.5</formula>
    </cfRule>
    <cfRule type="cellIs" dxfId="528" priority="35" operator="lessThan">
      <formula>0.5</formula>
    </cfRule>
  </conditionalFormatting>
  <conditionalFormatting sqref="L16:M17">
    <cfRule type="cellIs" dxfId="527" priority="31" operator="lessThan">
      <formula>0.5</formula>
    </cfRule>
    <cfRule type="cellIs" dxfId="526" priority="32" operator="greaterThan">
      <formula>0.5</formula>
    </cfRule>
  </conditionalFormatting>
  <conditionalFormatting sqref="N16:N17">
    <cfRule type="cellIs" dxfId="525" priority="29" operator="lessThan">
      <formula>4.5</formula>
    </cfRule>
    <cfRule type="cellIs" dxfId="524" priority="30" operator="greaterThan">
      <formula>5.5</formula>
    </cfRule>
  </conditionalFormatting>
  <conditionalFormatting sqref="O16:O17">
    <cfRule type="cellIs" dxfId="523" priority="27" operator="lessThan">
      <formula>1.5</formula>
    </cfRule>
    <cfRule type="cellIs" dxfId="522" priority="28" operator="greaterThan">
      <formula>2.5</formula>
    </cfRule>
  </conditionalFormatting>
  <conditionalFormatting sqref="P16:P17">
    <cfRule type="cellIs" dxfId="521" priority="25" operator="lessThan">
      <formula>4.5</formula>
    </cfRule>
    <cfRule type="cellIs" dxfId="520" priority="26" operator="greaterThan">
      <formula>7.5</formula>
    </cfRule>
  </conditionalFormatting>
  <conditionalFormatting sqref="R16:S17">
    <cfRule type="cellIs" dxfId="519" priority="23" operator="lessThan">
      <formula>2.5</formula>
    </cfRule>
    <cfRule type="cellIs" dxfId="518" priority="24" operator="greaterThan">
      <formula>4.5</formula>
    </cfRule>
  </conditionalFormatting>
  <conditionalFormatting sqref="T16:T17">
    <cfRule type="cellIs" dxfId="517" priority="21" operator="lessThan">
      <formula>2.5</formula>
    </cfRule>
    <cfRule type="cellIs" dxfId="516" priority="22" operator="greaterThan">
      <formula>4.5</formula>
    </cfRule>
  </conditionalFormatting>
  <conditionalFormatting sqref="U16:U17">
    <cfRule type="cellIs" dxfId="515" priority="20" operator="greaterThan">
      <formula>1.5</formula>
    </cfRule>
  </conditionalFormatting>
  <conditionalFormatting sqref="L16:V17">
    <cfRule type="expression" dxfId="514" priority="17">
      <formula>L16=""</formula>
    </cfRule>
  </conditionalFormatting>
  <conditionalFormatting sqref="S16:S17">
    <cfRule type="cellIs" dxfId="513" priority="18" operator="greaterThan">
      <formula>0.5</formula>
    </cfRule>
    <cfRule type="cellIs" dxfId="512" priority="19" operator="lessThan">
      <formula>0.5</formula>
    </cfRule>
  </conditionalFormatting>
  <conditionalFormatting sqref="L18:M18">
    <cfRule type="cellIs" dxfId="511" priority="15" operator="lessThan">
      <formula>0.5</formula>
    </cfRule>
    <cfRule type="cellIs" dxfId="510" priority="16" operator="greaterThan">
      <formula>0.5</formula>
    </cfRule>
  </conditionalFormatting>
  <conditionalFormatting sqref="N18">
    <cfRule type="cellIs" dxfId="509" priority="13" operator="lessThan">
      <formula>4.5</formula>
    </cfRule>
    <cfRule type="cellIs" dxfId="508" priority="14" operator="greaterThan">
      <formula>5.5</formula>
    </cfRule>
  </conditionalFormatting>
  <conditionalFormatting sqref="O18">
    <cfRule type="cellIs" dxfId="507" priority="11" operator="lessThan">
      <formula>1.5</formula>
    </cfRule>
    <cfRule type="cellIs" dxfId="506" priority="12" operator="greaterThan">
      <formula>2.5</formula>
    </cfRule>
  </conditionalFormatting>
  <conditionalFormatting sqref="P18">
    <cfRule type="cellIs" dxfId="505" priority="9" operator="lessThan">
      <formula>4.5</formula>
    </cfRule>
    <cfRule type="cellIs" dxfId="504" priority="10" operator="greaterThan">
      <formula>7.5</formula>
    </cfRule>
  </conditionalFormatting>
  <conditionalFormatting sqref="R18:S18">
    <cfRule type="cellIs" dxfId="503" priority="7" operator="lessThan">
      <formula>2.5</formula>
    </cfRule>
    <cfRule type="cellIs" dxfId="502" priority="8" operator="greaterThan">
      <formula>4.5</formula>
    </cfRule>
  </conditionalFormatting>
  <conditionalFormatting sqref="T18">
    <cfRule type="cellIs" dxfId="501" priority="5" operator="lessThan">
      <formula>2.5</formula>
    </cfRule>
    <cfRule type="cellIs" dxfId="500" priority="6" operator="greaterThan">
      <formula>4.5</formula>
    </cfRule>
  </conditionalFormatting>
  <conditionalFormatting sqref="U18">
    <cfRule type="cellIs" dxfId="499" priority="4" operator="greaterThan">
      <formula>1.5</formula>
    </cfRule>
  </conditionalFormatting>
  <conditionalFormatting sqref="L18:V18">
    <cfRule type="expression" dxfId="498" priority="1">
      <formula>L18=""</formula>
    </cfRule>
  </conditionalFormatting>
  <conditionalFormatting sqref="S18">
    <cfRule type="cellIs" dxfId="497" priority="2" operator="greaterThan">
      <formula>0.5</formula>
    </cfRule>
    <cfRule type="cellIs" dxfId="496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G14" sqref="G1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1710</v>
      </c>
      <c r="B1" s="46" t="s">
        <v>1709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1421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947</v>
      </c>
      <c r="B10" s="23" t="s">
        <v>948</v>
      </c>
      <c r="C10" s="4" t="s">
        <v>1127</v>
      </c>
      <c r="D10" s="4" t="s">
        <v>1138</v>
      </c>
      <c r="E10" s="4" t="str">
        <f>CONCATENATE(YEAR,":",MONTH,":",WEEK,":",WEEKDAY,":",$A10)</f>
        <v>2016:2:2:7:JINGXIN_E</v>
      </c>
      <c r="F10" s="4">
        <f>MATCH($E10,REPORT_DATA_BY_COMP!$A:$A,0)</f>
        <v>409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949</v>
      </c>
      <c r="B11" s="23" t="s">
        <v>950</v>
      </c>
      <c r="C11" s="4" t="s">
        <v>1128</v>
      </c>
      <c r="D11" s="4" t="s">
        <v>1139</v>
      </c>
      <c r="E11" s="4" t="str">
        <f>CONCATENATE(YEAR,":",MONTH,":",WEEK,":",WEEKDAY,":",$A11)</f>
        <v>2016:2:2:7:MUZHA_E</v>
      </c>
      <c r="F11" s="4">
        <f>MATCH($E11,REPORT_DATA_BY_COMP!$A:$A,0)</f>
        <v>418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951</v>
      </c>
      <c r="B12" s="23" t="s">
        <v>952</v>
      </c>
      <c r="C12" s="4" t="s">
        <v>1129</v>
      </c>
      <c r="D12" s="4" t="s">
        <v>1140</v>
      </c>
      <c r="E12" s="4" t="str">
        <f>CONCATENATE(YEAR,":",MONTH,":",WEEK,":",WEEKDAY,":",$A12)</f>
        <v>2016:2:2:7:JINGXIN_S</v>
      </c>
      <c r="F12" s="4">
        <f>MATCH($E12,REPORT_DATA_BY_COMP!$A:$A,0)</f>
        <v>410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953</v>
      </c>
      <c r="B13" s="23" t="s">
        <v>954</v>
      </c>
      <c r="C13" s="4" t="s">
        <v>1130</v>
      </c>
      <c r="D13" s="4" t="s">
        <v>1141</v>
      </c>
      <c r="E13" s="4" t="str">
        <f>CONCATENATE(YEAR,":",MONTH,":",WEEK,":",WEEKDAY,":",$A13)</f>
        <v>2016:2:2:7:MUZHA_S</v>
      </c>
      <c r="F13" s="4">
        <f>MATCH($E13,REPORT_DATA_BY_COMP!$A:$A,0)</f>
        <v>419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>SUM(H10:H13)</f>
        <v>1</v>
      </c>
      <c r="I14" s="12">
        <f>SUM(I10:I13)</f>
        <v>9</v>
      </c>
      <c r="J14" s="12">
        <f>SUM(J10:J13)</f>
        <v>10</v>
      </c>
      <c r="K14" s="12">
        <f>SUM(K10:K13)</f>
        <v>1</v>
      </c>
      <c r="L14" s="12">
        <f>SUM(L10:L13)</f>
        <v>0</v>
      </c>
      <c r="M14" s="12">
        <f>SUM(M10:M13)</f>
        <v>0</v>
      </c>
      <c r="N14" s="12">
        <f>SUM(N10:N13)</f>
        <v>28</v>
      </c>
      <c r="O14" s="12">
        <f>SUM(O10:O13)</f>
        <v>14</v>
      </c>
      <c r="P14" s="12">
        <f>SUM(P10:P13)</f>
        <v>30</v>
      </c>
      <c r="Q14" s="12">
        <f>SUM(Q10:Q13)</f>
        <v>34</v>
      </c>
      <c r="R14" s="12">
        <f>SUM(R10:R13)</f>
        <v>22</v>
      </c>
      <c r="S14" s="12">
        <f>SUM(S10:S13)</f>
        <v>0</v>
      </c>
      <c r="T14" s="12">
        <f>SUM(T10:T13)</f>
        <v>16</v>
      </c>
      <c r="U14" s="12">
        <f>SUM(U10:U13)</f>
        <v>5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2016:2:1:7:JINGXIN</v>
      </c>
      <c r="F17" s="14">
        <f>MATCH($E17,REPORT_DATA_BY_DISTRICT!$A:$A, 0)</f>
        <v>98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11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31</v>
      </c>
      <c r="O17" s="11">
        <f>IFERROR(INDEX(REPORT_DATA_BY_DISTRICT!$A:$AH,$F17,MATCH(O$8,REPORT_DATA_BY_DISTRICT!$A$1:$AH$1,0)), "")</f>
        <v>8</v>
      </c>
      <c r="P17" s="11">
        <f>IFERROR(INDEX(REPORT_DATA_BY_DISTRICT!$A:$AH,$F17,MATCH(P$8,REPORT_DATA_BY_DISTRICT!$A$1:$AH$1,0)), "")</f>
        <v>22</v>
      </c>
      <c r="Q17" s="11">
        <f>IFERROR(INDEX(REPORT_DATA_BY_DISTRICT!$A:$AH,$F17,MATCH(Q$8,REPORT_DATA_BY_DISTRICT!$A$1:$AH$1,0)), "")</f>
        <v>55</v>
      </c>
      <c r="R17" s="11">
        <f>IFERROR(INDEX(REPORT_DATA_BY_DISTRICT!$A:$AH,$F17,MATCH(R$8,REPORT_DATA_BY_DISTRICT!$A$1:$AH$1,0)), "")</f>
        <v>39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7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2016:2:2:7:JINGXIN</v>
      </c>
      <c r="F18" s="14">
        <f>MATCH($E18,REPORT_DATA_BY_DISTRICT!$A:$A, 0)</f>
        <v>128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10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28</v>
      </c>
      <c r="O18" s="11">
        <f>IFERROR(INDEX(REPORT_DATA_BY_DISTRICT!$A:$AH,$F18,MATCH(O$8,REPORT_DATA_BY_DISTRICT!$A$1:$AH$1,0)), "")</f>
        <v>14</v>
      </c>
      <c r="P18" s="11">
        <f>IFERROR(INDEX(REPORT_DATA_BY_DISTRICT!$A:$AH,$F18,MATCH(P$8,REPORT_DATA_BY_DISTRICT!$A$1:$AH$1,0)), "")</f>
        <v>30</v>
      </c>
      <c r="Q18" s="11">
        <f>IFERROR(INDEX(REPORT_DATA_BY_DISTRICT!$A:$AH,$F18,MATCH(Q$8,REPORT_DATA_BY_DISTRICT!$A$1:$AH$1,0)), "")</f>
        <v>34</v>
      </c>
      <c r="R18" s="11">
        <f>IFERROR(INDEX(REPORT_DATA_BY_DISTRICT!$A:$AH,$F18,MATCH(R$8,REPORT_DATA_BY_DISTRICT!$A$1:$AH$1,0)), "")</f>
        <v>22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16</v>
      </c>
      <c r="U18" s="11">
        <f>IFERROR(INDEX(REPORT_DATA_BY_DISTRICT!$A:$AH,$F18,MATCH(U$8,REPORT_DATA_BY_DISTRICT!$A$1:$AH$1,0)), "")</f>
        <v>5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2016:2:3:7:JINGXIN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2016:2:4:7:JINGXIN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2016:2:5:7:JINGXIN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0">SUM(H17:H21)</f>
        <v>2</v>
      </c>
      <c r="I22" s="19">
        <f t="shared" si="0"/>
        <v>20</v>
      </c>
      <c r="J22" s="19">
        <f>SUM(J17:J21)</f>
        <v>19</v>
      </c>
      <c r="K22" s="19">
        <f t="shared" si="0"/>
        <v>1</v>
      </c>
      <c r="L22" s="19">
        <f t="shared" si="0"/>
        <v>0</v>
      </c>
      <c r="M22" s="19">
        <f t="shared" si="0"/>
        <v>0</v>
      </c>
      <c r="N22" s="19">
        <f t="shared" si="0"/>
        <v>59</v>
      </c>
      <c r="O22" s="19">
        <f t="shared" si="0"/>
        <v>22</v>
      </c>
      <c r="P22" s="19">
        <f t="shared" si="0"/>
        <v>52</v>
      </c>
      <c r="Q22" s="19">
        <f t="shared" si="0"/>
        <v>89</v>
      </c>
      <c r="R22" s="19">
        <f t="shared" si="0"/>
        <v>61</v>
      </c>
      <c r="S22" s="19">
        <f t="shared" si="0"/>
        <v>0</v>
      </c>
      <c r="T22" s="19">
        <f t="shared" si="0"/>
        <v>23</v>
      </c>
      <c r="U22" s="19">
        <f t="shared" si="0"/>
        <v>8</v>
      </c>
      <c r="V22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0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0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0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0:S10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0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0">
    <cfRule type="cellIs" dxfId="483" priority="52" operator="greaterThan">
      <formula>1.5</formula>
    </cfRule>
  </conditionalFormatting>
  <conditionalFormatting sqref="L10:V10">
    <cfRule type="expression" dxfId="482" priority="49">
      <formula>L10=""</formula>
    </cfRule>
  </conditionalFormatting>
  <conditionalFormatting sqref="S10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1:M11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1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1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1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1:S11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1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1">
    <cfRule type="cellIs" dxfId="467" priority="36" operator="greaterThan">
      <formula>1.5</formula>
    </cfRule>
  </conditionalFormatting>
  <conditionalFormatting sqref="L11:V11">
    <cfRule type="expression" dxfId="466" priority="33">
      <formula>L11=""</formula>
    </cfRule>
  </conditionalFormatting>
  <conditionalFormatting sqref="S11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3:M13">
    <cfRule type="cellIs" dxfId="463" priority="31" operator="lessThan">
      <formula>0.5</formula>
    </cfRule>
    <cfRule type="cellIs" dxfId="462" priority="32" operator="greaterThan">
      <formula>0.5</formula>
    </cfRule>
  </conditionalFormatting>
  <conditionalFormatting sqref="N13">
    <cfRule type="cellIs" dxfId="461" priority="29" operator="lessThan">
      <formula>4.5</formula>
    </cfRule>
    <cfRule type="cellIs" dxfId="460" priority="30" operator="greaterThan">
      <formula>5.5</formula>
    </cfRule>
  </conditionalFormatting>
  <conditionalFormatting sqref="O13">
    <cfRule type="cellIs" dxfId="459" priority="27" operator="lessThan">
      <formula>1.5</formula>
    </cfRule>
    <cfRule type="cellIs" dxfId="458" priority="28" operator="greaterThan">
      <formula>2.5</formula>
    </cfRule>
  </conditionalFormatting>
  <conditionalFormatting sqref="P13">
    <cfRule type="cellIs" dxfId="457" priority="25" operator="lessThan">
      <formula>4.5</formula>
    </cfRule>
    <cfRule type="cellIs" dxfId="456" priority="26" operator="greaterThan">
      <formula>7.5</formula>
    </cfRule>
  </conditionalFormatting>
  <conditionalFormatting sqref="R13:S13">
    <cfRule type="cellIs" dxfId="455" priority="23" operator="lessThan">
      <formula>2.5</formula>
    </cfRule>
    <cfRule type="cellIs" dxfId="454" priority="24" operator="greaterThan">
      <formula>4.5</formula>
    </cfRule>
  </conditionalFormatting>
  <conditionalFormatting sqref="T13">
    <cfRule type="cellIs" dxfId="453" priority="21" operator="lessThan">
      <formula>2.5</formula>
    </cfRule>
    <cfRule type="cellIs" dxfId="452" priority="22" operator="greaterThan">
      <formula>4.5</formula>
    </cfRule>
  </conditionalFormatting>
  <conditionalFormatting sqref="U13">
    <cfRule type="cellIs" dxfId="451" priority="20" operator="greaterThan">
      <formula>1.5</formula>
    </cfRule>
  </conditionalFormatting>
  <conditionalFormatting sqref="L13:V13">
    <cfRule type="expression" dxfId="450" priority="17">
      <formula>L13=""</formula>
    </cfRule>
  </conditionalFormatting>
  <conditionalFormatting sqref="S13">
    <cfRule type="cellIs" dxfId="449" priority="18" operator="greaterThan">
      <formula>0.5</formula>
    </cfRule>
    <cfRule type="cellIs" dxfId="448" priority="19" operator="lessThan">
      <formula>0.5</formula>
    </cfRule>
  </conditionalFormatting>
  <conditionalFormatting sqref="L12:M12">
    <cfRule type="cellIs" dxfId="447" priority="15" operator="lessThan">
      <formula>0.5</formula>
    </cfRule>
    <cfRule type="cellIs" dxfId="446" priority="16" operator="greaterThan">
      <formula>0.5</formula>
    </cfRule>
  </conditionalFormatting>
  <conditionalFormatting sqref="N12">
    <cfRule type="cellIs" dxfId="445" priority="13" operator="lessThan">
      <formula>4.5</formula>
    </cfRule>
    <cfRule type="cellIs" dxfId="444" priority="14" operator="greaterThan">
      <formula>5.5</formula>
    </cfRule>
  </conditionalFormatting>
  <conditionalFormatting sqref="O12">
    <cfRule type="cellIs" dxfId="443" priority="11" operator="lessThan">
      <formula>1.5</formula>
    </cfRule>
    <cfRule type="cellIs" dxfId="442" priority="12" operator="greaterThan">
      <formula>2.5</formula>
    </cfRule>
  </conditionalFormatting>
  <conditionalFormatting sqref="P12">
    <cfRule type="cellIs" dxfId="441" priority="9" operator="lessThan">
      <formula>4.5</formula>
    </cfRule>
    <cfRule type="cellIs" dxfId="440" priority="10" operator="greaterThan">
      <formula>7.5</formula>
    </cfRule>
  </conditionalFormatting>
  <conditionalFormatting sqref="R12:S12">
    <cfRule type="cellIs" dxfId="439" priority="7" operator="lessThan">
      <formula>2.5</formula>
    </cfRule>
    <cfRule type="cellIs" dxfId="438" priority="8" operator="greaterThan">
      <formula>4.5</formula>
    </cfRule>
  </conditionalFormatting>
  <conditionalFormatting sqref="T12">
    <cfRule type="cellIs" dxfId="437" priority="5" operator="lessThan">
      <formula>2.5</formula>
    </cfRule>
    <cfRule type="cellIs" dxfId="436" priority="6" operator="greaterThan">
      <formula>4.5</formula>
    </cfRule>
  </conditionalFormatting>
  <conditionalFormatting sqref="U12">
    <cfRule type="cellIs" dxfId="435" priority="4" operator="greaterThan">
      <formula>1.5</formula>
    </cfRule>
  </conditionalFormatting>
  <conditionalFormatting sqref="L12:V12">
    <cfRule type="expression" dxfId="434" priority="1">
      <formula>L12=""</formula>
    </cfRule>
  </conditionalFormatting>
  <conditionalFormatting sqref="S12">
    <cfRule type="cellIs" dxfId="433" priority="2" operator="greaterThan">
      <formula>0.5</formula>
    </cfRule>
    <cfRule type="cellIs" dxfId="432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zoomScaleNormal="100" zoomScaleSheetLayoutView="115" workbookViewId="0">
      <selection activeCell="N13" sqref="N13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1712</v>
      </c>
      <c r="B1" s="46" t="s">
        <v>1711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1421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$L$21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955</v>
      </c>
      <c r="B10" s="23" t="s">
        <v>956</v>
      </c>
      <c r="C10" s="4" t="s">
        <v>1131</v>
      </c>
      <c r="D10" s="4" t="s">
        <v>1142</v>
      </c>
      <c r="E10" s="4" t="str">
        <f>CONCATENATE(YEAR,":",MONTH,":",WEEK,":",WEEKDAY,":",$A10)</f>
        <v>2016:2:2:7:XINDIAN_E</v>
      </c>
      <c r="F10" s="4">
        <f>MATCH($E10,REPORT_DATA_BY_COMP!$A:$A,0)</f>
        <v>459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957</v>
      </c>
      <c r="B11" s="23" t="s">
        <v>958</v>
      </c>
      <c r="C11" s="4" t="s">
        <v>1132</v>
      </c>
      <c r="D11" s="4" t="s">
        <v>1143</v>
      </c>
      <c r="E11" s="4" t="str">
        <f>CONCATENATE(YEAR,":",MONTH,":",WEEK,":",WEEKDAY,":",$A11)</f>
        <v>2016:2:2:7:ANKANG_E</v>
      </c>
      <c r="F11" s="4">
        <f>MATCH($E11,REPORT_DATA_BY_COMP!$A:$A,0)</f>
        <v>389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9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959</v>
      </c>
      <c r="B12" s="23" t="s">
        <v>960</v>
      </c>
      <c r="C12" s="4" t="s">
        <v>1133</v>
      </c>
      <c r="D12" s="4" t="s">
        <v>1144</v>
      </c>
      <c r="E12" s="4" t="str">
        <f>CONCATENATE(YEAR,":",MONTH,":",WEEK,":",WEEKDAY,":",$A12)</f>
        <v>2016:2:2:7:XINDIAN_S</v>
      </c>
      <c r="F12" s="4">
        <f>MATCH($E12,REPORT_DATA_BY_COMP!$A:$A,0)</f>
        <v>460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4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9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12</v>
      </c>
      <c r="Q12" s="11">
        <f>IFERROR(INDEX(REPORT_DATA_BY_COMP!$A:$AH,$F12,MATCH(Q$8,REPORT_DATA_BY_COMP!$A$1:$AH$1,0)), "")</f>
        <v>11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0</v>
      </c>
      <c r="H13" s="12">
        <f>SUM(H10:H12)</f>
        <v>1</v>
      </c>
      <c r="I13" s="12">
        <f>SUM(I10:I12)</f>
        <v>8</v>
      </c>
      <c r="J13" s="12">
        <f>SUM(J10:J12)</f>
        <v>9</v>
      </c>
      <c r="K13" s="12">
        <f>SUM(K10:K12)</f>
        <v>1</v>
      </c>
      <c r="L13" s="12">
        <f>SUM(L10:L12)</f>
        <v>0</v>
      </c>
      <c r="M13" s="12">
        <f>SUM(M10:M12)</f>
        <v>0</v>
      </c>
      <c r="N13" s="12">
        <f>SUM(N10:N12)</f>
        <v>20</v>
      </c>
      <c r="O13" s="12">
        <f>SUM(O10:O12)</f>
        <v>7</v>
      </c>
      <c r="P13" s="12">
        <f>SUM(P10:P12)</f>
        <v>29</v>
      </c>
      <c r="Q13" s="12">
        <f>SUM(Q10:Q12)</f>
        <v>34</v>
      </c>
      <c r="R13" s="12">
        <f>SUM(R10:R12)</f>
        <v>23</v>
      </c>
      <c r="S13" s="12">
        <f>SUM(S10:S12)</f>
        <v>1</v>
      </c>
      <c r="T13" s="12">
        <f>SUM(T10:T12)</f>
        <v>9</v>
      </c>
      <c r="U13" s="12">
        <f>SUM(U10:U12)</f>
        <v>4</v>
      </c>
      <c r="V13" s="12">
        <f>SUM(V10:V12)</f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2016:2:1:7:XINDIAN</v>
      </c>
      <c r="F16" s="14">
        <f>MATCH($E16,REPORT_DATA_BY_DISTRICT!$A:$A, 0)</f>
        <v>112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7</v>
      </c>
      <c r="J16" s="11">
        <f>IFERROR(INDEX(REPORT_DATA_BY_DISTRICT!$A:$AH,$F16,MATCH(J$8,REPORT_DATA_BY_DISTRICT!$A$1:$AH$1,0)), "")</f>
        <v>12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7</v>
      </c>
      <c r="P16" s="11">
        <f>IFERROR(INDEX(REPORT_DATA_BY_DISTRICT!$A:$AH,$F16,MATCH(P$8,REPORT_DATA_BY_DISTRICT!$A$1:$AH$1,0)), "")</f>
        <v>32</v>
      </c>
      <c r="Q16" s="11">
        <f>IFERROR(INDEX(REPORT_DATA_BY_DISTRICT!$A:$AH,$F16,MATCH(Q$8,REPORT_DATA_BY_DISTRICT!$A$1:$AH$1,0)), "")</f>
        <v>33</v>
      </c>
      <c r="R16" s="11">
        <f>IFERROR(INDEX(REPORT_DATA_BY_DISTRICT!$A:$AH,$F16,MATCH(R$8,REPORT_DATA_BY_DISTRICT!$A$1:$AH$1,0)), "")</f>
        <v>16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15</v>
      </c>
      <c r="U16" s="11">
        <f>IFERROR(INDEX(REPORT_DATA_BY_DISTRICT!$A:$AH,$F16,MATCH(U$8,REPORT_DATA_BY_DISTRICT!$A$1:$AH$1,0)), "")</f>
        <v>4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2016:2:2:7:XINDIAN</v>
      </c>
      <c r="F17" s="14">
        <f>MATCH($E17,REPORT_DATA_BY_DISTRICT!$A:$A, 0)</f>
        <v>142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29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23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2016:2:3:7:XINDIAN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2016:2:4:7:XINDIAN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2016:2:5:7:XINDIAN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0">SUM(H16:H20)</f>
        <v>1</v>
      </c>
      <c r="I21" s="19">
        <f t="shared" si="0"/>
        <v>15</v>
      </c>
      <c r="J21" s="19">
        <f>SUM(J16:J20)</f>
        <v>21</v>
      </c>
      <c r="K21" s="19">
        <f t="shared" si="0"/>
        <v>1</v>
      </c>
      <c r="L21" s="19">
        <f t="shared" si="0"/>
        <v>0</v>
      </c>
      <c r="M21" s="19">
        <f t="shared" si="0"/>
        <v>0</v>
      </c>
      <c r="N21" s="19">
        <f t="shared" si="0"/>
        <v>36</v>
      </c>
      <c r="O21" s="19">
        <f t="shared" si="0"/>
        <v>14</v>
      </c>
      <c r="P21" s="19">
        <f t="shared" si="0"/>
        <v>61</v>
      </c>
      <c r="Q21" s="19">
        <f t="shared" si="0"/>
        <v>67</v>
      </c>
      <c r="R21" s="19">
        <f t="shared" si="0"/>
        <v>39</v>
      </c>
      <c r="S21" s="19">
        <f t="shared" si="0"/>
        <v>1</v>
      </c>
      <c r="T21" s="19">
        <f t="shared" si="0"/>
        <v>24</v>
      </c>
      <c r="U21" s="19">
        <f t="shared" si="0"/>
        <v>8</v>
      </c>
      <c r="V21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431" priority="63" operator="lessThan">
      <formula>0.5</formula>
    </cfRule>
    <cfRule type="cellIs" dxfId="430" priority="64" operator="greaterThan">
      <formula>0.5</formula>
    </cfRule>
  </conditionalFormatting>
  <conditionalFormatting sqref="N10">
    <cfRule type="cellIs" dxfId="429" priority="61" operator="lessThan">
      <formula>4.5</formula>
    </cfRule>
    <cfRule type="cellIs" dxfId="428" priority="62" operator="greaterThan">
      <formula>5.5</formula>
    </cfRule>
  </conditionalFormatting>
  <conditionalFormatting sqref="O10">
    <cfRule type="cellIs" dxfId="427" priority="59" operator="lessThan">
      <formula>1.5</formula>
    </cfRule>
    <cfRule type="cellIs" dxfId="426" priority="60" operator="greaterThan">
      <formula>2.5</formula>
    </cfRule>
  </conditionalFormatting>
  <conditionalFormatting sqref="P10">
    <cfRule type="cellIs" dxfId="425" priority="57" operator="lessThan">
      <formula>4.5</formula>
    </cfRule>
    <cfRule type="cellIs" dxfId="424" priority="58" operator="greaterThan">
      <formula>7.5</formula>
    </cfRule>
  </conditionalFormatting>
  <conditionalFormatting sqref="R10:S10">
    <cfRule type="cellIs" dxfId="423" priority="55" operator="lessThan">
      <formula>2.5</formula>
    </cfRule>
    <cfRule type="cellIs" dxfId="422" priority="56" operator="greaterThan">
      <formula>4.5</formula>
    </cfRule>
  </conditionalFormatting>
  <conditionalFormatting sqref="T10">
    <cfRule type="cellIs" dxfId="421" priority="53" operator="lessThan">
      <formula>2.5</formula>
    </cfRule>
    <cfRule type="cellIs" dxfId="420" priority="54" operator="greaterThan">
      <formula>4.5</formula>
    </cfRule>
  </conditionalFormatting>
  <conditionalFormatting sqref="U10">
    <cfRule type="cellIs" dxfId="419" priority="52" operator="greaterThan">
      <formula>1.5</formula>
    </cfRule>
  </conditionalFormatting>
  <conditionalFormatting sqref="L10:V10">
    <cfRule type="expression" dxfId="418" priority="49">
      <formula>L10=""</formula>
    </cfRule>
  </conditionalFormatting>
  <conditionalFormatting sqref="S10">
    <cfRule type="cellIs" dxfId="417" priority="50" operator="greaterThan">
      <formula>0.5</formula>
    </cfRule>
    <cfRule type="cellIs" dxfId="416" priority="51" operator="lessThan">
      <formula>0.5</formula>
    </cfRule>
  </conditionalFormatting>
  <conditionalFormatting sqref="L11:M1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1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1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1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11:S1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1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11">
    <cfRule type="cellIs" dxfId="403" priority="36" operator="greaterThan">
      <formula>1.5</formula>
    </cfRule>
  </conditionalFormatting>
  <conditionalFormatting sqref="L11:V11">
    <cfRule type="expression" dxfId="402" priority="33">
      <formula>L11=""</formula>
    </cfRule>
  </conditionalFormatting>
  <conditionalFormatting sqref="S1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2">
    <cfRule type="cellIs" dxfId="399" priority="15" operator="lessThan">
      <formula>0.5</formula>
    </cfRule>
    <cfRule type="cellIs" dxfId="398" priority="16" operator="greaterThan">
      <formula>0.5</formula>
    </cfRule>
  </conditionalFormatting>
  <conditionalFormatting sqref="N12">
    <cfRule type="cellIs" dxfId="397" priority="13" operator="lessThan">
      <formula>4.5</formula>
    </cfRule>
    <cfRule type="cellIs" dxfId="396" priority="14" operator="greaterThan">
      <formula>5.5</formula>
    </cfRule>
  </conditionalFormatting>
  <conditionalFormatting sqref="O12">
    <cfRule type="cellIs" dxfId="395" priority="11" operator="lessThan">
      <formula>1.5</formula>
    </cfRule>
    <cfRule type="cellIs" dxfId="394" priority="12" operator="greaterThan">
      <formula>2.5</formula>
    </cfRule>
  </conditionalFormatting>
  <conditionalFormatting sqref="P12">
    <cfRule type="cellIs" dxfId="393" priority="9" operator="lessThan">
      <formula>4.5</formula>
    </cfRule>
    <cfRule type="cellIs" dxfId="392" priority="10" operator="greaterThan">
      <formula>7.5</formula>
    </cfRule>
  </conditionalFormatting>
  <conditionalFormatting sqref="R12:S12">
    <cfRule type="cellIs" dxfId="391" priority="7" operator="lessThan">
      <formula>2.5</formula>
    </cfRule>
    <cfRule type="cellIs" dxfId="390" priority="8" operator="greaterThan">
      <formula>4.5</formula>
    </cfRule>
  </conditionalFormatting>
  <conditionalFormatting sqref="T12">
    <cfRule type="cellIs" dxfId="389" priority="5" operator="lessThan">
      <formula>2.5</formula>
    </cfRule>
    <cfRule type="cellIs" dxfId="388" priority="6" operator="greaterThan">
      <formula>4.5</formula>
    </cfRule>
  </conditionalFormatting>
  <conditionalFormatting sqref="U12">
    <cfRule type="cellIs" dxfId="387" priority="4" operator="greaterThan">
      <formula>1.5</formula>
    </cfRule>
  </conditionalFormatting>
  <conditionalFormatting sqref="L12:V12">
    <cfRule type="expression" dxfId="386" priority="1">
      <formula>L12=""</formula>
    </cfRule>
  </conditionalFormatting>
  <conditionalFormatting sqref="S12">
    <cfRule type="cellIs" dxfId="385" priority="2" operator="greaterThan">
      <formula>0.5</formula>
    </cfRule>
    <cfRule type="cellIs" dxfId="384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B25" sqref="B25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1714</v>
      </c>
      <c r="B1" s="46" t="s">
        <v>1713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1421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961</v>
      </c>
      <c r="B10" s="23" t="s">
        <v>962</v>
      </c>
      <c r="C10" s="4" t="s">
        <v>1134</v>
      </c>
      <c r="D10" s="4" t="s">
        <v>1145</v>
      </c>
      <c r="E10" s="4" t="str">
        <f>CONCATENATE(YEAR,":",MONTH,":",WEEK,":",WEEKDAY,":",$A10)</f>
        <v>2016:2:2:7:ZHONGHE_1_E</v>
      </c>
      <c r="F10" s="4">
        <f>MATCH($E10,REPORT_DATA_BY_COMP!$A:$A,0)</f>
        <v>475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6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963</v>
      </c>
      <c r="B11" s="23" t="s">
        <v>964</v>
      </c>
      <c r="C11" s="4" t="s">
        <v>1135</v>
      </c>
      <c r="D11" s="4" t="s">
        <v>1146</v>
      </c>
      <c r="E11" s="4" t="str">
        <f>CONCATENATE(YEAR,":",MONTH,":",WEEK,":",WEEKDAY,":",$A11)</f>
        <v>2016:2:2:7:ZHONGHE_2_E</v>
      </c>
      <c r="F11" s="4">
        <f>MATCH($E11,REPORT_DATA_BY_COMP!$A:$A,0)</f>
        <v>476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4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13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965</v>
      </c>
      <c r="B12" s="23" t="s">
        <v>966</v>
      </c>
      <c r="C12" s="4" t="s">
        <v>1136</v>
      </c>
      <c r="D12" s="4" t="s">
        <v>1147</v>
      </c>
      <c r="E12" s="4" t="str">
        <f>CONCATENATE(YEAR,":",MONTH,":",WEEK,":",WEEKDAY,":",$A12)</f>
        <v>2016:2:2:7:ZHONGHE_2_S</v>
      </c>
      <c r="F12" s="4">
        <f>MATCH($E12,REPORT_DATA_BY_COMP!$A:$A,0)</f>
        <v>477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4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13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4</v>
      </c>
      <c r="V12" s="11">
        <f>IFERROR(INDEX(REPORT_DATA_BY_COMP!$A:$AH,$F12,MATCH(V$8,REPORT_DATA_BY_COMP!$A$1:$AH$1,0)), "")</f>
        <v>0</v>
      </c>
    </row>
    <row r="13" spans="1:22">
      <c r="A13" s="22" t="s">
        <v>967</v>
      </c>
      <c r="B13" s="23" t="s">
        <v>968</v>
      </c>
      <c r="C13" s="4" t="s">
        <v>1137</v>
      </c>
      <c r="D13" s="4" t="s">
        <v>1148</v>
      </c>
      <c r="E13" s="4" t="str">
        <f>CONCATENATE(YEAR,":",MONTH,":",WEEK,":",WEEKDAY,":",$A13)</f>
        <v>2016:2:2:7:YONGHE_S</v>
      </c>
      <c r="F13" s="4">
        <f>MATCH($E13,REPORT_DATA_BY_COMP!$A:$A,0)</f>
        <v>472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3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8</v>
      </c>
      <c r="O13" s="11">
        <f>IFERROR(INDEX(REPORT_DATA_BY_COMP!$A:$AH,$F13,MATCH(O$8,REPORT_DATA_BY_COMP!$A$1:$AH$1,0)), "")</f>
        <v>7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31</v>
      </c>
      <c r="R13" s="11">
        <f>IFERROR(INDEX(REPORT_DATA_BY_COMP!$A:$AH,$F13,MATCH(R$8,REPORT_DATA_BY_COMP!$A$1:$AH$1,0)), "")</f>
        <v>13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7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>SUM(H10:H13)</f>
        <v>0</v>
      </c>
      <c r="I14" s="12">
        <f>SUM(I10:I13)</f>
        <v>12</v>
      </c>
      <c r="J14" s="12">
        <f>SUM(J10:J13)</f>
        <v>8</v>
      </c>
      <c r="K14" s="12">
        <f>SUM(K10:K13)</f>
        <v>0</v>
      </c>
      <c r="L14" s="12">
        <f>SUM(L10:L13)</f>
        <v>0</v>
      </c>
      <c r="M14" s="12">
        <f>SUM(M10:M13)</f>
        <v>0</v>
      </c>
      <c r="N14" s="12">
        <f>SUM(N10:N13)</f>
        <v>32</v>
      </c>
      <c r="O14" s="12">
        <f>SUM(O10:O13)</f>
        <v>13</v>
      </c>
      <c r="P14" s="12">
        <f>SUM(P10:P13)</f>
        <v>31</v>
      </c>
      <c r="Q14" s="12">
        <f>SUM(Q10:Q13)</f>
        <v>57</v>
      </c>
      <c r="R14" s="12">
        <f>SUM(R10:R13)</f>
        <v>30</v>
      </c>
      <c r="S14" s="12">
        <f>SUM(S10:S13)</f>
        <v>1</v>
      </c>
      <c r="T14" s="12">
        <f>SUM(T10:T13)</f>
        <v>21</v>
      </c>
      <c r="U14" s="12">
        <f>SUM(U10:U13)</f>
        <v>11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2016:2:1:7:SHUANGHE</v>
      </c>
      <c r="F17" s="14">
        <f>MATCH($E17,REPORT_DATA_BY_DISTRICT!$A:$A, 0)</f>
        <v>102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13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34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33</v>
      </c>
      <c r="Q17" s="11">
        <f>IFERROR(INDEX(REPORT_DATA_BY_DISTRICT!$A:$AH,$F17,MATCH(Q$8,REPORT_DATA_BY_DISTRICT!$A$1:$AH$1,0)), "")</f>
        <v>42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21</v>
      </c>
      <c r="U17" s="11">
        <f>IFERROR(INDEX(REPORT_DATA_BY_DISTRICT!$A:$AH,$F17,MATCH(U$8,REPORT_DATA_BY_DISTRICT!$A$1:$AH$1,0)), "")</f>
        <v>6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2016:2:2:7:SHUANGHE</v>
      </c>
      <c r="F18" s="14">
        <f>MATCH($E18,REPORT_DATA_BY_DISTRICT!$A:$A, 0)</f>
        <v>132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12</v>
      </c>
      <c r="J18" s="11">
        <f>IFERROR(INDEX(REPORT_DATA_BY_DISTRICT!$A:$AH,$F18,MATCH(J$8,REPORT_DATA_BY_DISTRICT!$A$1:$AH$1,0)), "")</f>
        <v>8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32</v>
      </c>
      <c r="O18" s="11">
        <f>IFERROR(INDEX(REPORT_DATA_BY_DISTRICT!$A:$AH,$F18,MATCH(O$8,REPORT_DATA_BY_DISTRICT!$A$1:$AH$1,0)), "")</f>
        <v>13</v>
      </c>
      <c r="P18" s="11">
        <f>IFERROR(INDEX(REPORT_DATA_BY_DISTRICT!$A:$AH,$F18,MATCH(P$8,REPORT_DATA_BY_DISTRICT!$A$1:$AH$1,0)), "")</f>
        <v>31</v>
      </c>
      <c r="Q18" s="11">
        <f>IFERROR(INDEX(REPORT_DATA_BY_DISTRICT!$A:$AH,$F18,MATCH(Q$8,REPORT_DATA_BY_DISTRICT!$A$1:$AH$1,0)), "")</f>
        <v>57</v>
      </c>
      <c r="R18" s="11">
        <f>IFERROR(INDEX(REPORT_DATA_BY_DISTRICT!$A:$AH,$F18,MATCH(R$8,REPORT_DATA_BY_DISTRICT!$A$1:$AH$1,0)), "")</f>
        <v>30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21</v>
      </c>
      <c r="U18" s="11">
        <f>IFERROR(INDEX(REPORT_DATA_BY_DISTRICT!$A:$AH,$F18,MATCH(U$8,REPORT_DATA_BY_DISTRICT!$A$1:$AH$1,0)), "")</f>
        <v>11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2016:2:3:7:SHUANGHE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2016:2:4:7:SHUANGHE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2016:2:5:7:SHUANGHE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0">SUM(H17:H21)</f>
        <v>0</v>
      </c>
      <c r="I22" s="19">
        <f t="shared" si="0"/>
        <v>19</v>
      </c>
      <c r="J22" s="19">
        <f>SUM(J17:J21)</f>
        <v>21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66</v>
      </c>
      <c r="O22" s="19">
        <f t="shared" si="0"/>
        <v>15</v>
      </c>
      <c r="P22" s="19">
        <f t="shared" si="0"/>
        <v>64</v>
      </c>
      <c r="Q22" s="19">
        <f t="shared" si="0"/>
        <v>99</v>
      </c>
      <c r="R22" s="19">
        <f t="shared" si="0"/>
        <v>46</v>
      </c>
      <c r="S22" s="19">
        <f t="shared" si="0"/>
        <v>1</v>
      </c>
      <c r="T22" s="19">
        <f t="shared" si="0"/>
        <v>42</v>
      </c>
      <c r="U22" s="19">
        <f t="shared" si="0"/>
        <v>17</v>
      </c>
      <c r="V22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383" priority="63" operator="lessThan">
      <formula>0.5</formula>
    </cfRule>
    <cfRule type="cellIs" dxfId="382" priority="64" operator="greaterThan">
      <formula>0.5</formula>
    </cfRule>
  </conditionalFormatting>
  <conditionalFormatting sqref="N10">
    <cfRule type="cellIs" dxfId="381" priority="61" operator="lessThan">
      <formula>4.5</formula>
    </cfRule>
    <cfRule type="cellIs" dxfId="380" priority="62" operator="greaterThan">
      <formula>5.5</formula>
    </cfRule>
  </conditionalFormatting>
  <conditionalFormatting sqref="O10">
    <cfRule type="cellIs" dxfId="379" priority="59" operator="lessThan">
      <formula>1.5</formula>
    </cfRule>
    <cfRule type="cellIs" dxfId="378" priority="60" operator="greaterThan">
      <formula>2.5</formula>
    </cfRule>
  </conditionalFormatting>
  <conditionalFormatting sqref="P10">
    <cfRule type="cellIs" dxfId="377" priority="57" operator="lessThan">
      <formula>4.5</formula>
    </cfRule>
    <cfRule type="cellIs" dxfId="376" priority="58" operator="greaterThan">
      <formula>7.5</formula>
    </cfRule>
  </conditionalFormatting>
  <conditionalFormatting sqref="R10:S10">
    <cfRule type="cellIs" dxfId="375" priority="55" operator="lessThan">
      <formula>2.5</formula>
    </cfRule>
    <cfRule type="cellIs" dxfId="374" priority="56" operator="greaterThan">
      <formula>4.5</formula>
    </cfRule>
  </conditionalFormatting>
  <conditionalFormatting sqref="T10">
    <cfRule type="cellIs" dxfId="373" priority="53" operator="lessThan">
      <formula>2.5</formula>
    </cfRule>
    <cfRule type="cellIs" dxfId="372" priority="54" operator="greaterThan">
      <formula>4.5</formula>
    </cfRule>
  </conditionalFormatting>
  <conditionalFormatting sqref="U10">
    <cfRule type="cellIs" dxfId="371" priority="52" operator="greaterThan">
      <formula>1.5</formula>
    </cfRule>
  </conditionalFormatting>
  <conditionalFormatting sqref="L10:V10">
    <cfRule type="expression" dxfId="370" priority="49">
      <formula>L10=""</formula>
    </cfRule>
  </conditionalFormatting>
  <conditionalFormatting sqref="S10">
    <cfRule type="cellIs" dxfId="369" priority="50" operator="greaterThan">
      <formula>0.5</formula>
    </cfRule>
    <cfRule type="cellIs" dxfId="368" priority="51" operator="lessThan">
      <formula>0.5</formula>
    </cfRule>
  </conditionalFormatting>
  <conditionalFormatting sqref="L11:M11">
    <cfRule type="cellIs" dxfId="367" priority="47" operator="lessThan">
      <formula>0.5</formula>
    </cfRule>
    <cfRule type="cellIs" dxfId="366" priority="48" operator="greaterThan">
      <formula>0.5</formula>
    </cfRule>
  </conditionalFormatting>
  <conditionalFormatting sqref="N11">
    <cfRule type="cellIs" dxfId="365" priority="45" operator="lessThan">
      <formula>4.5</formula>
    </cfRule>
    <cfRule type="cellIs" dxfId="364" priority="46" operator="greaterThan">
      <formula>5.5</formula>
    </cfRule>
  </conditionalFormatting>
  <conditionalFormatting sqref="O11">
    <cfRule type="cellIs" dxfId="363" priority="43" operator="lessThan">
      <formula>1.5</formula>
    </cfRule>
    <cfRule type="cellIs" dxfId="362" priority="44" operator="greaterThan">
      <formula>2.5</formula>
    </cfRule>
  </conditionalFormatting>
  <conditionalFormatting sqref="P11">
    <cfRule type="cellIs" dxfId="361" priority="41" operator="lessThan">
      <formula>4.5</formula>
    </cfRule>
    <cfRule type="cellIs" dxfId="360" priority="42" operator="greaterThan">
      <formula>7.5</formula>
    </cfRule>
  </conditionalFormatting>
  <conditionalFormatting sqref="R11:S11">
    <cfRule type="cellIs" dxfId="359" priority="39" operator="lessThan">
      <formula>2.5</formula>
    </cfRule>
    <cfRule type="cellIs" dxfId="358" priority="40" operator="greaterThan">
      <formula>4.5</formula>
    </cfRule>
  </conditionalFormatting>
  <conditionalFormatting sqref="T11">
    <cfRule type="cellIs" dxfId="357" priority="37" operator="lessThan">
      <formula>2.5</formula>
    </cfRule>
    <cfRule type="cellIs" dxfId="356" priority="38" operator="greaterThan">
      <formula>4.5</formula>
    </cfRule>
  </conditionalFormatting>
  <conditionalFormatting sqref="U11">
    <cfRule type="cellIs" dxfId="355" priority="36" operator="greaterThan">
      <formula>1.5</formula>
    </cfRule>
  </conditionalFormatting>
  <conditionalFormatting sqref="L11:V11">
    <cfRule type="expression" dxfId="354" priority="33">
      <formula>L11=""</formula>
    </cfRule>
  </conditionalFormatting>
  <conditionalFormatting sqref="S11">
    <cfRule type="cellIs" dxfId="353" priority="34" operator="greaterThan">
      <formula>0.5</formula>
    </cfRule>
    <cfRule type="cellIs" dxfId="352" priority="35" operator="lessThan">
      <formula>0.5</formula>
    </cfRule>
  </conditionalFormatting>
  <conditionalFormatting sqref="L13:M13">
    <cfRule type="cellIs" dxfId="351" priority="31" operator="lessThan">
      <formula>0.5</formula>
    </cfRule>
    <cfRule type="cellIs" dxfId="350" priority="32" operator="greaterThan">
      <formula>0.5</formula>
    </cfRule>
  </conditionalFormatting>
  <conditionalFormatting sqref="N13">
    <cfRule type="cellIs" dxfId="349" priority="29" operator="lessThan">
      <formula>4.5</formula>
    </cfRule>
    <cfRule type="cellIs" dxfId="348" priority="30" operator="greaterThan">
      <formula>5.5</formula>
    </cfRule>
  </conditionalFormatting>
  <conditionalFormatting sqref="O13">
    <cfRule type="cellIs" dxfId="347" priority="27" operator="lessThan">
      <formula>1.5</formula>
    </cfRule>
    <cfRule type="cellIs" dxfId="346" priority="28" operator="greaterThan">
      <formula>2.5</formula>
    </cfRule>
  </conditionalFormatting>
  <conditionalFormatting sqref="P13">
    <cfRule type="cellIs" dxfId="345" priority="25" operator="lessThan">
      <formula>4.5</formula>
    </cfRule>
    <cfRule type="cellIs" dxfId="344" priority="26" operator="greaterThan">
      <formula>7.5</formula>
    </cfRule>
  </conditionalFormatting>
  <conditionalFormatting sqref="R13:S13">
    <cfRule type="cellIs" dxfId="343" priority="23" operator="lessThan">
      <formula>2.5</formula>
    </cfRule>
    <cfRule type="cellIs" dxfId="342" priority="24" operator="greaterThan">
      <formula>4.5</formula>
    </cfRule>
  </conditionalFormatting>
  <conditionalFormatting sqref="T13">
    <cfRule type="cellIs" dxfId="341" priority="21" operator="lessThan">
      <formula>2.5</formula>
    </cfRule>
    <cfRule type="cellIs" dxfId="340" priority="22" operator="greaterThan">
      <formula>4.5</formula>
    </cfRule>
  </conditionalFormatting>
  <conditionalFormatting sqref="U13">
    <cfRule type="cellIs" dxfId="339" priority="20" operator="greaterThan">
      <formula>1.5</formula>
    </cfRule>
  </conditionalFormatting>
  <conditionalFormatting sqref="L13:V13">
    <cfRule type="expression" dxfId="338" priority="17">
      <formula>L13=""</formula>
    </cfRule>
  </conditionalFormatting>
  <conditionalFormatting sqref="S13">
    <cfRule type="cellIs" dxfId="337" priority="18" operator="greaterThan">
      <formula>0.5</formula>
    </cfRule>
    <cfRule type="cellIs" dxfId="336" priority="19" operator="lessThan">
      <formula>0.5</formula>
    </cfRule>
  </conditionalFormatting>
  <conditionalFormatting sqref="L12:M12">
    <cfRule type="cellIs" dxfId="335" priority="15" operator="lessThan">
      <formula>0.5</formula>
    </cfRule>
    <cfRule type="cellIs" dxfId="334" priority="16" operator="greaterThan">
      <formula>0.5</formula>
    </cfRule>
  </conditionalFormatting>
  <conditionalFormatting sqref="N12">
    <cfRule type="cellIs" dxfId="333" priority="13" operator="lessThan">
      <formula>4.5</formula>
    </cfRule>
    <cfRule type="cellIs" dxfId="332" priority="14" operator="greaterThan">
      <formula>5.5</formula>
    </cfRule>
  </conditionalFormatting>
  <conditionalFormatting sqref="O12">
    <cfRule type="cellIs" dxfId="331" priority="11" operator="lessThan">
      <formula>1.5</formula>
    </cfRule>
    <cfRule type="cellIs" dxfId="330" priority="12" operator="greaterThan">
      <formula>2.5</formula>
    </cfRule>
  </conditionalFormatting>
  <conditionalFormatting sqref="P12">
    <cfRule type="cellIs" dxfId="329" priority="9" operator="lessThan">
      <formula>4.5</formula>
    </cfRule>
    <cfRule type="cellIs" dxfId="328" priority="10" operator="greaterThan">
      <formula>7.5</formula>
    </cfRule>
  </conditionalFormatting>
  <conditionalFormatting sqref="R12:S12">
    <cfRule type="cellIs" dxfId="327" priority="7" operator="lessThan">
      <formula>2.5</formula>
    </cfRule>
    <cfRule type="cellIs" dxfId="326" priority="8" operator="greaterThan">
      <formula>4.5</formula>
    </cfRule>
  </conditionalFormatting>
  <conditionalFormatting sqref="T12">
    <cfRule type="cellIs" dxfId="325" priority="5" operator="lessThan">
      <formula>2.5</formula>
    </cfRule>
    <cfRule type="cellIs" dxfId="324" priority="6" operator="greaterThan">
      <formula>4.5</formula>
    </cfRule>
  </conditionalFormatting>
  <conditionalFormatting sqref="U12">
    <cfRule type="cellIs" dxfId="323" priority="4" operator="greaterThan">
      <formula>1.5</formula>
    </cfRule>
  </conditionalFormatting>
  <conditionalFormatting sqref="L12:V12">
    <cfRule type="expression" dxfId="322" priority="1">
      <formula>L12=""</formula>
    </cfRule>
  </conditionalFormatting>
  <conditionalFormatting sqref="S12">
    <cfRule type="cellIs" dxfId="321" priority="2" operator="greaterThan">
      <formula>0.5</formula>
    </cfRule>
    <cfRule type="cellIs" dxfId="320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5" sqref="G2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46</v>
      </c>
      <c r="B1" s="46" t="s">
        <v>1015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1422</v>
      </c>
      <c r="C2" s="31" t="s">
        <v>1392</v>
      </c>
      <c r="D2" s="72">
        <v>85</v>
      </c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14</v>
      </c>
      <c r="H4" s="65"/>
      <c r="I4" s="65"/>
      <c r="J4" s="66"/>
      <c r="K4" s="47">
        <f>ROUND($D$2/12,0)</f>
        <v>7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$L$33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969</v>
      </c>
      <c r="B10" s="23" t="s">
        <v>970</v>
      </c>
      <c r="C10" s="4" t="s">
        <v>991</v>
      </c>
      <c r="D10" s="4" t="s">
        <v>992</v>
      </c>
      <c r="E10" s="4" t="str">
        <f>CONCATENATE(YEAR,":",MONTH,":",WEEK,":",DAY,":",$A10)</f>
        <v>2016:2:2:7:TUCHENG_E</v>
      </c>
      <c r="F10" s="4">
        <f>MATCH($E10,[1]REPORT_DATA_BY_COMP!$A:$A,0)</f>
        <v>451</v>
      </c>
      <c r="G10" s="11">
        <f>IFERROR(INDEX([1]REPORT_DATA_BY_COMP!$A:$AH,$F10,MATCH(G$8,[1]REPORT_DATA_BY_COMP!$A$1:$AH$1,0)), "")</f>
        <v>0</v>
      </c>
      <c r="H10" s="11">
        <f>IFERROR(INDEX([1]REPORT_DATA_BY_COMP!$A:$AH,$F10,MATCH(H$8,[1]REPORT_DATA_BY_COMP!$A$1:$AH$1,0)), "")</f>
        <v>1</v>
      </c>
      <c r="I10" s="11">
        <f>IFERROR(INDEX([1]REPORT_DATA_BY_COMP!$A:$AH,$F10,MATCH(I$8,[1]REPORT_DATA_BY_COMP!$A$1:$AH$1,0)), "")</f>
        <v>3</v>
      </c>
      <c r="J10" s="11">
        <f>IFERROR(INDEX([1]REPORT_DATA_BY_COMP!$A:$AH,$F10,MATCH(J$8,[1]REPORT_DATA_BY_COMP!$A$1:$AH$1,0)), "")</f>
        <v>2</v>
      </c>
      <c r="K10" s="11">
        <f>IFERROR(INDEX([1]REPORT_DATA_BY_COMP!$A:$AH,$F10,MATCH(K$8,[1]REPORT_DATA_BY_COMP!$A$1:$AH$1,0)), "")</f>
        <v>1</v>
      </c>
      <c r="L10" s="11">
        <f>IFERROR(INDEX([1]REPORT_DATA_BY_COMP!$A:$AH,$F10,MATCH(L$8,[1]REPORT_DATA_BY_COMP!$A$1:$AH$1,0)), "")</f>
        <v>0</v>
      </c>
      <c r="M10" s="11">
        <f>IFERROR(INDEX([1]REPORT_DATA_BY_COMP!$A:$AH,$F10,MATCH(M$8,[1]REPORT_DATA_BY_COMP!$A$1:$AH$1,0)), "")</f>
        <v>0</v>
      </c>
      <c r="N10" s="11">
        <f>IFERROR(INDEX([1]REPORT_DATA_BY_COMP!$A:$AH,$F10,MATCH(N$8,[1]REPORT_DATA_BY_COMP!$A$1:$AH$1,0)), "")</f>
        <v>9</v>
      </c>
      <c r="O10" s="11">
        <f>IFERROR(INDEX([1]REPORT_DATA_BY_COMP!$A:$AH,$F10,MATCH(O$8,[1]REPORT_DATA_BY_COMP!$A$1:$AH$1,0)), "")</f>
        <v>2</v>
      </c>
      <c r="P10" s="11">
        <f>IFERROR(INDEX([1]REPORT_DATA_BY_COMP!$A:$AH,$F10,MATCH(P$8,[1]REPORT_DATA_BY_COMP!$A$1:$AH$1,0)), "")</f>
        <v>7</v>
      </c>
      <c r="Q10" s="11">
        <f>IFERROR(INDEX([1]REPORT_DATA_BY_COMP!$A:$AH,$F10,MATCH(Q$8,[1]REPORT_DATA_BY_COMP!$A$1:$AH$1,0)), "")</f>
        <v>4</v>
      </c>
      <c r="R10" s="11">
        <f>IFERROR(INDEX([1]REPORT_DATA_BY_COMP!$A:$AH,$F10,MATCH(R$8,[1]REPORT_DATA_BY_COMP!$A$1:$AH$1,0)), "")</f>
        <v>4</v>
      </c>
      <c r="S10" s="11">
        <f>IFERROR(INDEX([1]REPORT_DATA_BY_COMP!$A:$AH,$F10,MATCH(S$8,[1]REPORT_DATA_BY_COMP!$A$1:$AH$1,0)), "")</f>
        <v>2</v>
      </c>
      <c r="T10" s="11">
        <f>IFERROR(INDEX([1]REPORT_DATA_BY_COMP!$A:$AH,$F10,MATCH(T$8,[1]REPORT_DATA_BY_COMP!$A$1:$AH$1,0)), "")</f>
        <v>7</v>
      </c>
      <c r="U10" s="11">
        <f>IFERROR(INDEX([1]REPORT_DATA_BY_COMP!$A:$AH,$F10,MATCH(U$8,[1]REPORT_DATA_BY_COMP!$A$1:$AH$1,0)), "")</f>
        <v>5</v>
      </c>
      <c r="V10" s="11">
        <f>IFERROR(INDEX([1]REPORT_DATA_BY_COMP!$A:$AH,$F10,MATCH(V$8,[1]REPORT_DATA_BY_COMP!$A$1:$AH$1,0)), "")</f>
        <v>0</v>
      </c>
    </row>
    <row r="11" spans="1:22">
      <c r="A11" s="22" t="s">
        <v>971</v>
      </c>
      <c r="B11" s="23" t="s">
        <v>972</v>
      </c>
      <c r="C11" s="4" t="s">
        <v>993</v>
      </c>
      <c r="D11" s="4" t="s">
        <v>994</v>
      </c>
      <c r="E11" s="4" t="str">
        <f>CONCATENATE(YEAR,":",MONTH,":",WEEK,":",DAY,":",$A11)</f>
        <v>2016:2:2:7:SANXIA_A</v>
      </c>
      <c r="F11" s="4">
        <f>MATCH($E11,[1]REPORT_DATA_BY_COMP!$A:$A,0)</f>
        <v>426</v>
      </c>
      <c r="G11" s="11">
        <f>IFERROR(INDEX([1]REPORT_DATA_BY_COMP!$A:$AH,$F11,MATCH(G$8,[1]REPORT_DATA_BY_COMP!$A$1:$AH$1,0)), "")</f>
        <v>0</v>
      </c>
      <c r="H11" s="11">
        <f>IFERROR(INDEX([1]REPORT_DATA_BY_COMP!$A:$AH,$F11,MATCH(H$8,[1]REPORT_DATA_BY_COMP!$A$1:$AH$1,0)), "")</f>
        <v>0</v>
      </c>
      <c r="I11" s="11">
        <f>IFERROR(INDEX([1]REPORT_DATA_BY_COMP!$A:$AH,$F11,MATCH(I$8,[1]REPORT_DATA_BY_COMP!$A$1:$AH$1,0)), "")</f>
        <v>2</v>
      </c>
      <c r="J11" s="11">
        <f>IFERROR(INDEX([1]REPORT_DATA_BY_COMP!$A:$AH,$F11,MATCH(J$8,[1]REPORT_DATA_BY_COMP!$A$1:$AH$1,0)), "")</f>
        <v>2</v>
      </c>
      <c r="K11" s="11">
        <f>IFERROR(INDEX([1]REPORT_DATA_BY_COMP!$A:$AH,$F11,MATCH(K$8,[1]REPORT_DATA_BY_COMP!$A$1:$AH$1,0)), "")</f>
        <v>0</v>
      </c>
      <c r="L11" s="11">
        <f>IFERROR(INDEX([1]REPORT_DATA_BY_COMP!$A:$AH,$F11,MATCH(L$8,[1]REPORT_DATA_BY_COMP!$A$1:$AH$1,0)), "")</f>
        <v>0</v>
      </c>
      <c r="M11" s="11">
        <f>IFERROR(INDEX([1]REPORT_DATA_BY_COMP!$A:$AH,$F11,MATCH(M$8,[1]REPORT_DATA_BY_COMP!$A$1:$AH$1,0)), "")</f>
        <v>0</v>
      </c>
      <c r="N11" s="11">
        <f>IFERROR(INDEX([1]REPORT_DATA_BY_COMP!$A:$AH,$F11,MATCH(N$8,[1]REPORT_DATA_BY_COMP!$A$1:$AH$1,0)), "")</f>
        <v>4</v>
      </c>
      <c r="O11" s="11">
        <f>IFERROR(INDEX([1]REPORT_DATA_BY_COMP!$A:$AH,$F11,MATCH(O$8,[1]REPORT_DATA_BY_COMP!$A$1:$AH$1,0)), "")</f>
        <v>5</v>
      </c>
      <c r="P11" s="11">
        <f>IFERROR(INDEX([1]REPORT_DATA_BY_COMP!$A:$AH,$F11,MATCH(P$8,[1]REPORT_DATA_BY_COMP!$A$1:$AH$1,0)), "")</f>
        <v>4</v>
      </c>
      <c r="Q11" s="11">
        <f>IFERROR(INDEX([1]REPORT_DATA_BY_COMP!$A:$AH,$F11,MATCH(Q$8,[1]REPORT_DATA_BY_COMP!$A$1:$AH$1,0)), "")</f>
        <v>8</v>
      </c>
      <c r="R11" s="11">
        <f>IFERROR(INDEX([1]REPORT_DATA_BY_COMP!$A:$AH,$F11,MATCH(R$8,[1]REPORT_DATA_BY_COMP!$A$1:$AH$1,0)), "")</f>
        <v>4</v>
      </c>
      <c r="S11" s="11">
        <f>IFERROR(INDEX([1]REPORT_DATA_BY_COMP!$A:$AH,$F11,MATCH(S$8,[1]REPORT_DATA_BY_COMP!$A$1:$AH$1,0)), "")</f>
        <v>0</v>
      </c>
      <c r="T11" s="11">
        <f>IFERROR(INDEX([1]REPORT_DATA_BY_COMP!$A:$AH,$F11,MATCH(T$8,[1]REPORT_DATA_BY_COMP!$A$1:$AH$1,0)), "")</f>
        <v>5</v>
      </c>
      <c r="U11" s="11">
        <f>IFERROR(INDEX([1]REPORT_DATA_BY_COMP!$A:$AH,$F11,MATCH(U$8,[1]REPORT_DATA_BY_COMP!$A$1:$AH$1,0)), "")</f>
        <v>2</v>
      </c>
      <c r="V11" s="11">
        <f>IFERROR(INDEX([1]REPORT_DATA_BY_COMP!$A:$AH,$F11,MATCH(V$8,[1]REPORT_DATA_BY_COMP!$A$1:$AH$1,0)), "")</f>
        <v>0</v>
      </c>
    </row>
    <row r="12" spans="1:22">
      <c r="A12" s="22" t="s">
        <v>973</v>
      </c>
      <c r="B12" s="23" t="s">
        <v>974</v>
      </c>
      <c r="C12" s="4" t="s">
        <v>995</v>
      </c>
      <c r="D12" s="4" t="s">
        <v>996</v>
      </c>
      <c r="E12" s="4" t="str">
        <f>CONCATENATE(YEAR,":",MONTH,":",WEEK,":",DAY,":",$A12)</f>
        <v>2016:2:2:7:SANXIA_B</v>
      </c>
      <c r="F12" s="4">
        <f>MATCH($E12,[1]REPORT_DATA_BY_COMP!$A:$A,0)</f>
        <v>427</v>
      </c>
      <c r="G12" s="11">
        <f>IFERROR(INDEX([1]REPORT_DATA_BY_COMP!$A:$AH,$F12,MATCH(G$8,[1]REPORT_DATA_BY_COMP!$A$1:$AH$1,0)), "")</f>
        <v>0</v>
      </c>
      <c r="H12" s="11">
        <f>IFERROR(INDEX([1]REPORT_DATA_BY_COMP!$A:$AH,$F12,MATCH(H$8,[1]REPORT_DATA_BY_COMP!$A$1:$AH$1,0)), "")</f>
        <v>0</v>
      </c>
      <c r="I12" s="11">
        <f>IFERROR(INDEX([1]REPORT_DATA_BY_COMP!$A:$AH,$F12,MATCH(I$8,[1]REPORT_DATA_BY_COMP!$A$1:$AH$1,0)), "")</f>
        <v>0</v>
      </c>
      <c r="J12" s="11">
        <f>IFERROR(INDEX([1]REPORT_DATA_BY_COMP!$A:$AH,$F12,MATCH(J$8,[1]REPORT_DATA_BY_COMP!$A$1:$AH$1,0)), "")</f>
        <v>3</v>
      </c>
      <c r="K12" s="11">
        <f>IFERROR(INDEX([1]REPORT_DATA_BY_COMP!$A:$AH,$F12,MATCH(K$8,[1]REPORT_DATA_BY_COMP!$A$1:$AH$1,0)), "")</f>
        <v>0</v>
      </c>
      <c r="L12" s="11">
        <f>IFERROR(INDEX([1]REPORT_DATA_BY_COMP!$A:$AH,$F12,MATCH(L$8,[1]REPORT_DATA_BY_COMP!$A$1:$AH$1,0)), "")</f>
        <v>0</v>
      </c>
      <c r="M12" s="11">
        <f>IFERROR(INDEX([1]REPORT_DATA_BY_COMP!$A:$AH,$F12,MATCH(M$8,[1]REPORT_DATA_BY_COMP!$A$1:$AH$1,0)), "")</f>
        <v>0</v>
      </c>
      <c r="N12" s="11">
        <f>IFERROR(INDEX([1]REPORT_DATA_BY_COMP!$A:$AH,$F12,MATCH(N$8,[1]REPORT_DATA_BY_COMP!$A$1:$AH$1,0)), "")</f>
        <v>5</v>
      </c>
      <c r="O12" s="11">
        <f>IFERROR(INDEX([1]REPORT_DATA_BY_COMP!$A:$AH,$F12,MATCH(O$8,[1]REPORT_DATA_BY_COMP!$A$1:$AH$1,0)), "")</f>
        <v>2</v>
      </c>
      <c r="P12" s="11">
        <f>IFERROR(INDEX([1]REPORT_DATA_BY_COMP!$A:$AH,$F12,MATCH(P$8,[1]REPORT_DATA_BY_COMP!$A$1:$AH$1,0)), "")</f>
        <v>1</v>
      </c>
      <c r="Q12" s="11">
        <f>IFERROR(INDEX([1]REPORT_DATA_BY_COMP!$A:$AH,$F12,MATCH(Q$8,[1]REPORT_DATA_BY_COMP!$A$1:$AH$1,0)), "")</f>
        <v>5</v>
      </c>
      <c r="R12" s="11">
        <f>IFERROR(INDEX([1]REPORT_DATA_BY_COMP!$A:$AH,$F12,MATCH(R$8,[1]REPORT_DATA_BY_COMP!$A$1:$AH$1,0)), "")</f>
        <v>4</v>
      </c>
      <c r="S12" s="11">
        <f>IFERROR(INDEX([1]REPORT_DATA_BY_COMP!$A:$AH,$F12,MATCH(S$8,[1]REPORT_DATA_BY_COMP!$A$1:$AH$1,0)), "")</f>
        <v>0</v>
      </c>
      <c r="T12" s="11">
        <f>IFERROR(INDEX([1]REPORT_DATA_BY_COMP!$A:$AH,$F12,MATCH(T$8,[1]REPORT_DATA_BY_COMP!$A$1:$AH$1,0)), "")</f>
        <v>3</v>
      </c>
      <c r="U12" s="11">
        <f>IFERROR(INDEX([1]REPORT_DATA_BY_COMP!$A:$AH,$F12,MATCH(U$8,[1]REPORT_DATA_BY_COMP!$A$1:$AH$1,0)), "")</f>
        <v>0</v>
      </c>
      <c r="V12" s="11">
        <f>IFERROR(INDEX([1]REPORT_DATA_BY_COMP!$A:$AH,$F12,MATCH(V$8,[1]REPORT_DATA_BY_COMP!$A$1:$AH$1,0)), "")</f>
        <v>0</v>
      </c>
    </row>
    <row r="13" spans="1:22">
      <c r="A13" s="22" t="s">
        <v>975</v>
      </c>
      <c r="B13" s="23" t="s">
        <v>976</v>
      </c>
      <c r="C13" s="4" t="s">
        <v>997</v>
      </c>
      <c r="D13" s="4" t="s">
        <v>998</v>
      </c>
      <c r="E13" s="4" t="str">
        <f>CONCATENATE(YEAR,":",MONTH,":",WEEK,":",DAY,":",$A13)</f>
        <v>2016:2:2:7:TUCHENG_A_S</v>
      </c>
      <c r="F13" s="4">
        <f>MATCH($E13,[1]REPORT_DATA_BY_COMP!$A:$A,0)</f>
        <v>449</v>
      </c>
      <c r="G13" s="11">
        <f>IFERROR(INDEX([1]REPORT_DATA_BY_COMP!$A:$AH,$F13,MATCH(G$8,[1]REPORT_DATA_BY_COMP!$A$1:$AH$1,0)), "")</f>
        <v>0</v>
      </c>
      <c r="H13" s="11">
        <f>IFERROR(INDEX([1]REPORT_DATA_BY_COMP!$A:$AH,$F13,MATCH(H$8,[1]REPORT_DATA_BY_COMP!$A$1:$AH$1,0)), "")</f>
        <v>0</v>
      </c>
      <c r="I13" s="11">
        <f>IFERROR(INDEX([1]REPORT_DATA_BY_COMP!$A:$AH,$F13,MATCH(I$8,[1]REPORT_DATA_BY_COMP!$A$1:$AH$1,0)), "")</f>
        <v>1</v>
      </c>
      <c r="J13" s="11">
        <f>IFERROR(INDEX([1]REPORT_DATA_BY_COMP!$A:$AH,$F13,MATCH(J$8,[1]REPORT_DATA_BY_COMP!$A$1:$AH$1,0)), "")</f>
        <v>4</v>
      </c>
      <c r="K13" s="11">
        <f>IFERROR(INDEX([1]REPORT_DATA_BY_COMP!$A:$AH,$F13,MATCH(K$8,[1]REPORT_DATA_BY_COMP!$A$1:$AH$1,0)), "")</f>
        <v>0</v>
      </c>
      <c r="L13" s="11">
        <f>IFERROR(INDEX([1]REPORT_DATA_BY_COMP!$A:$AH,$F13,MATCH(L$8,[1]REPORT_DATA_BY_COMP!$A$1:$AH$1,0)), "")</f>
        <v>0</v>
      </c>
      <c r="M13" s="11">
        <f>IFERROR(INDEX([1]REPORT_DATA_BY_COMP!$A:$AH,$F13,MATCH(M$8,[1]REPORT_DATA_BY_COMP!$A$1:$AH$1,0)), "")</f>
        <v>0</v>
      </c>
      <c r="N13" s="11">
        <f>IFERROR(INDEX([1]REPORT_DATA_BY_COMP!$A:$AH,$F13,MATCH(N$8,[1]REPORT_DATA_BY_COMP!$A$1:$AH$1,0)), "")</f>
        <v>5</v>
      </c>
      <c r="O13" s="11">
        <f>IFERROR(INDEX([1]REPORT_DATA_BY_COMP!$A:$AH,$F13,MATCH(O$8,[1]REPORT_DATA_BY_COMP!$A$1:$AH$1,0)), "")</f>
        <v>3</v>
      </c>
      <c r="P13" s="11">
        <f>IFERROR(INDEX([1]REPORT_DATA_BY_COMP!$A:$AH,$F13,MATCH(P$8,[1]REPORT_DATA_BY_COMP!$A$1:$AH$1,0)), "")</f>
        <v>3</v>
      </c>
      <c r="Q13" s="11">
        <f>IFERROR(INDEX([1]REPORT_DATA_BY_COMP!$A:$AH,$F13,MATCH(Q$8,[1]REPORT_DATA_BY_COMP!$A$1:$AH$1,0)), "")</f>
        <v>5</v>
      </c>
      <c r="R13" s="11">
        <f>IFERROR(INDEX([1]REPORT_DATA_BY_COMP!$A:$AH,$F13,MATCH(R$8,[1]REPORT_DATA_BY_COMP!$A$1:$AH$1,0)), "")</f>
        <v>2</v>
      </c>
      <c r="S13" s="11">
        <f>IFERROR(INDEX([1]REPORT_DATA_BY_COMP!$A:$AH,$F13,MATCH(S$8,[1]REPORT_DATA_BY_COMP!$A$1:$AH$1,0)), "")</f>
        <v>0</v>
      </c>
      <c r="T13" s="11">
        <f>IFERROR(INDEX([1]REPORT_DATA_BY_COMP!$A:$AH,$F13,MATCH(T$8,[1]REPORT_DATA_BY_COMP!$A$1:$AH$1,0)), "")</f>
        <v>5</v>
      </c>
      <c r="U13" s="11">
        <f>IFERROR(INDEX([1]REPORT_DATA_BY_COMP!$A:$AH,$F13,MATCH(U$8,[1]REPORT_DATA_BY_COMP!$A$1:$AH$1,0)), "")</f>
        <v>3</v>
      </c>
      <c r="V13" s="11">
        <f>IFERROR(INDEX([1]REPORT_DATA_BY_COMP!$A:$AH,$F13,MATCH(V$8,[1]REPORT_DATA_BY_COMP!$A$1:$AH$1,0)), "")</f>
        <v>0</v>
      </c>
    </row>
    <row r="14" spans="1:22">
      <c r="A14" s="22" t="s">
        <v>977</v>
      </c>
      <c r="B14" s="23" t="s">
        <v>978</v>
      </c>
      <c r="C14" s="4" t="s">
        <v>999</v>
      </c>
      <c r="D14" s="4" t="s">
        <v>1000</v>
      </c>
      <c r="E14" s="4" t="str">
        <f>CONCATENATE(YEAR,":",MONTH,":",WEEK,":",DAY,":",$A14)</f>
        <v>2016:2:2:7:TUCHENG_B_S</v>
      </c>
      <c r="F14" s="4">
        <f>MATCH($E14,[1]REPORT_DATA_BY_COMP!$A:$A,0)</f>
        <v>450</v>
      </c>
      <c r="G14" s="11">
        <f>IFERROR(INDEX([1]REPORT_DATA_BY_COMP!$A:$AH,$F14,MATCH(G$8,[1]REPORT_DATA_BY_COMP!$A$1:$AH$1,0)), "")</f>
        <v>0</v>
      </c>
      <c r="H14" s="11">
        <f>IFERROR(INDEX([1]REPORT_DATA_BY_COMP!$A:$AH,$F14,MATCH(H$8,[1]REPORT_DATA_BY_COMP!$A$1:$AH$1,0)), "")</f>
        <v>0</v>
      </c>
      <c r="I14" s="11">
        <f>IFERROR(INDEX([1]REPORT_DATA_BY_COMP!$A:$AH,$F14,MATCH(I$8,[1]REPORT_DATA_BY_COMP!$A$1:$AH$1,0)), "")</f>
        <v>0</v>
      </c>
      <c r="J14" s="11">
        <f>IFERROR(INDEX([1]REPORT_DATA_BY_COMP!$A:$AH,$F14,MATCH(J$8,[1]REPORT_DATA_BY_COMP!$A$1:$AH$1,0)), "")</f>
        <v>0</v>
      </c>
      <c r="K14" s="11">
        <f>IFERROR(INDEX([1]REPORT_DATA_BY_COMP!$A:$AH,$F14,MATCH(K$8,[1]REPORT_DATA_BY_COMP!$A$1:$AH$1,0)), "")</f>
        <v>0</v>
      </c>
      <c r="L14" s="11">
        <f>IFERROR(INDEX([1]REPORT_DATA_BY_COMP!$A:$AH,$F14,MATCH(L$8,[1]REPORT_DATA_BY_COMP!$A$1:$AH$1,0)), "")</f>
        <v>0</v>
      </c>
      <c r="M14" s="11">
        <f>IFERROR(INDEX([1]REPORT_DATA_BY_COMP!$A:$AH,$F14,MATCH(M$8,[1]REPORT_DATA_BY_COMP!$A$1:$AH$1,0)), "")</f>
        <v>0</v>
      </c>
      <c r="N14" s="11">
        <f>IFERROR(INDEX([1]REPORT_DATA_BY_COMP!$A:$AH,$F14,MATCH(N$8,[1]REPORT_DATA_BY_COMP!$A$1:$AH$1,0)), "")</f>
        <v>1</v>
      </c>
      <c r="O14" s="11">
        <f>IFERROR(INDEX([1]REPORT_DATA_BY_COMP!$A:$AH,$F14,MATCH(O$8,[1]REPORT_DATA_BY_COMP!$A$1:$AH$1,0)), "")</f>
        <v>1</v>
      </c>
      <c r="P14" s="11">
        <f>IFERROR(INDEX([1]REPORT_DATA_BY_COMP!$A:$AH,$F14,MATCH(P$8,[1]REPORT_DATA_BY_COMP!$A$1:$AH$1,0)), "")</f>
        <v>4</v>
      </c>
      <c r="Q14" s="11">
        <f>IFERROR(INDEX([1]REPORT_DATA_BY_COMP!$A:$AH,$F14,MATCH(Q$8,[1]REPORT_DATA_BY_COMP!$A$1:$AH$1,0)), "")</f>
        <v>5</v>
      </c>
      <c r="R14" s="11">
        <f>IFERROR(INDEX([1]REPORT_DATA_BY_COMP!$A:$AH,$F14,MATCH(R$8,[1]REPORT_DATA_BY_COMP!$A$1:$AH$1,0)), "")</f>
        <v>3</v>
      </c>
      <c r="S14" s="11">
        <f>IFERROR(INDEX([1]REPORT_DATA_BY_COMP!$A:$AH,$F14,MATCH(S$8,[1]REPORT_DATA_BY_COMP!$A$1:$AH$1,0)), "")</f>
        <v>0</v>
      </c>
      <c r="T14" s="11">
        <f>IFERROR(INDEX([1]REPORT_DATA_BY_COMP!$A:$AH,$F14,MATCH(T$8,[1]REPORT_DATA_BY_COMP!$A$1:$AH$1,0)), "")</f>
        <v>5</v>
      </c>
      <c r="U14" s="11">
        <f>IFERROR(INDEX([1]REPORT_DATA_BY_COMP!$A:$AH,$F14,MATCH(U$8,[1]REPORT_DATA_BY_COMP!$A$1:$AH$1,0)), "")</f>
        <v>0</v>
      </c>
      <c r="V14" s="11">
        <f>IFERROR(INDEX([1]REPORT_DATA_BY_COMP!$A:$AH,$F14,MATCH(V$8,[1]REPORT_DATA_BY_COMP!$A$1:$AH$1,0)), "")</f>
        <v>0</v>
      </c>
    </row>
    <row r="15" spans="1:22">
      <c r="B15" s="9" t="s">
        <v>1409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1448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2" t="s">
        <v>979</v>
      </c>
      <c r="B17" s="23" t="s">
        <v>980</v>
      </c>
      <c r="C17" s="4" t="s">
        <v>1001</v>
      </c>
      <c r="D17" s="4" t="s">
        <v>1002</v>
      </c>
      <c r="E17" s="4" t="str">
        <f>CONCATENATE(YEAR,":",MONTH,":",WEEK,":",DAY,":",$A17)</f>
        <v>2016:2:2:7:DANFENG_E</v>
      </c>
      <c r="F17" s="4">
        <f>MATCH($E17,[1]REPORT_DATA_BY_COMP!$A:$A,0)</f>
        <v>397</v>
      </c>
      <c r="G17" s="11">
        <f>IFERROR(INDEX([1]REPORT_DATA_BY_COMP!$A:$AH,$F17,MATCH(G$8,[1]REPORT_DATA_BY_COMP!$A$1:$AH$1,0)), "")</f>
        <v>0</v>
      </c>
      <c r="H17" s="11">
        <f>IFERROR(INDEX([1]REPORT_DATA_BY_COMP!$A:$AH,$F17,MATCH(H$8,[1]REPORT_DATA_BY_COMP!$A$1:$AH$1,0)), "")</f>
        <v>1</v>
      </c>
      <c r="I17" s="11">
        <f>IFERROR(INDEX([1]REPORT_DATA_BY_COMP!$A:$AH,$F17,MATCH(I$8,[1]REPORT_DATA_BY_COMP!$A$1:$AH$1,0)), "")</f>
        <v>3</v>
      </c>
      <c r="J17" s="11">
        <f>IFERROR(INDEX([1]REPORT_DATA_BY_COMP!$A:$AH,$F17,MATCH(J$8,[1]REPORT_DATA_BY_COMP!$A$1:$AH$1,0)), "")</f>
        <v>3</v>
      </c>
      <c r="K17" s="11">
        <f>IFERROR(INDEX([1]REPORT_DATA_BY_COMP!$A:$AH,$F17,MATCH(K$8,[1]REPORT_DATA_BY_COMP!$A$1:$AH$1,0)), "")</f>
        <v>0</v>
      </c>
      <c r="L17" s="11">
        <f>IFERROR(INDEX([1]REPORT_DATA_BY_COMP!$A:$AH,$F17,MATCH(L$8,[1]REPORT_DATA_BY_COMP!$A$1:$AH$1,0)), "")</f>
        <v>0</v>
      </c>
      <c r="M17" s="11">
        <f>IFERROR(INDEX([1]REPORT_DATA_BY_COMP!$A:$AH,$F17,MATCH(M$8,[1]REPORT_DATA_BY_COMP!$A$1:$AH$1,0)), "")</f>
        <v>0</v>
      </c>
      <c r="N17" s="11">
        <f>IFERROR(INDEX([1]REPORT_DATA_BY_COMP!$A:$AH,$F17,MATCH(N$8,[1]REPORT_DATA_BY_COMP!$A$1:$AH$1,0)), "")</f>
        <v>7</v>
      </c>
      <c r="O17" s="11">
        <f>IFERROR(INDEX([1]REPORT_DATA_BY_COMP!$A:$AH,$F17,MATCH(O$8,[1]REPORT_DATA_BY_COMP!$A$1:$AH$1,0)), "")</f>
        <v>1</v>
      </c>
      <c r="P17" s="11">
        <f>IFERROR(INDEX([1]REPORT_DATA_BY_COMP!$A:$AH,$F17,MATCH(P$8,[1]REPORT_DATA_BY_COMP!$A$1:$AH$1,0)), "")</f>
        <v>1</v>
      </c>
      <c r="Q17" s="11">
        <f>IFERROR(INDEX([1]REPORT_DATA_BY_COMP!$A:$AH,$F17,MATCH(Q$8,[1]REPORT_DATA_BY_COMP!$A$1:$AH$1,0)), "")</f>
        <v>1</v>
      </c>
      <c r="R17" s="11">
        <f>IFERROR(INDEX([1]REPORT_DATA_BY_COMP!$A:$AH,$F17,MATCH(R$8,[1]REPORT_DATA_BY_COMP!$A$1:$AH$1,0)), "")</f>
        <v>0</v>
      </c>
      <c r="S17" s="11">
        <f>IFERROR(INDEX([1]REPORT_DATA_BY_COMP!$A:$AH,$F17,MATCH(S$8,[1]REPORT_DATA_BY_COMP!$A$1:$AH$1,0)), "")</f>
        <v>0</v>
      </c>
      <c r="T17" s="11">
        <f>IFERROR(INDEX([1]REPORT_DATA_BY_COMP!$A:$AH,$F17,MATCH(T$8,[1]REPORT_DATA_BY_COMP!$A$1:$AH$1,0)), "")</f>
        <v>0</v>
      </c>
      <c r="U17" s="11">
        <f>IFERROR(INDEX([1]REPORT_DATA_BY_COMP!$A:$AH,$F17,MATCH(U$8,[1]REPORT_DATA_BY_COMP!$A$1:$AH$1,0)), "")</f>
        <v>1</v>
      </c>
      <c r="V17" s="11">
        <f>IFERROR(INDEX([1]REPORT_DATA_BY_COMP!$A:$AH,$F17,MATCH(V$8,[1]REPORT_DATA_BY_COMP!$A$1:$AH$1,0)), "")</f>
        <v>0</v>
      </c>
    </row>
    <row r="18" spans="1:22">
      <c r="A18" s="22" t="s">
        <v>981</v>
      </c>
      <c r="B18" s="23" t="s">
        <v>982</v>
      </c>
      <c r="C18" s="4" t="s">
        <v>1003</v>
      </c>
      <c r="D18" s="4" t="s">
        <v>1004</v>
      </c>
      <c r="E18" s="4" t="str">
        <f>CONCATENATE(YEAR,":",MONTH,":",WEEK,":",DAY,":",$A18)</f>
        <v>2016:2:2:7:SIYUAN_E</v>
      </c>
      <c r="F18" s="4">
        <f>MATCH($E18,[1]REPORT_DATA_BY_COMP!$A:$A,0)</f>
        <v>430</v>
      </c>
      <c r="G18" s="11">
        <f>IFERROR(INDEX([1]REPORT_DATA_BY_COMP!$A:$AH,$F18,MATCH(G$8,[1]REPORT_DATA_BY_COMP!$A$1:$AH$1,0)), "")</f>
        <v>0</v>
      </c>
      <c r="H18" s="11">
        <f>IFERROR(INDEX([1]REPORT_DATA_BY_COMP!$A:$AH,$F18,MATCH(H$8,[1]REPORT_DATA_BY_COMP!$A$1:$AH$1,0)), "")</f>
        <v>0</v>
      </c>
      <c r="I18" s="11">
        <f>IFERROR(INDEX([1]REPORT_DATA_BY_COMP!$A:$AH,$F18,MATCH(I$8,[1]REPORT_DATA_BY_COMP!$A$1:$AH$1,0)), "")</f>
        <v>1</v>
      </c>
      <c r="J18" s="11">
        <f>IFERROR(INDEX([1]REPORT_DATA_BY_COMP!$A:$AH,$F18,MATCH(J$8,[1]REPORT_DATA_BY_COMP!$A$1:$AH$1,0)), "")</f>
        <v>1</v>
      </c>
      <c r="K18" s="11">
        <f>IFERROR(INDEX([1]REPORT_DATA_BY_COMP!$A:$AH,$F18,MATCH(K$8,[1]REPORT_DATA_BY_COMP!$A$1:$AH$1,0)), "")</f>
        <v>0</v>
      </c>
      <c r="L18" s="11">
        <f>IFERROR(INDEX([1]REPORT_DATA_BY_COMP!$A:$AH,$F18,MATCH(L$8,[1]REPORT_DATA_BY_COMP!$A$1:$AH$1,0)), "")</f>
        <v>0</v>
      </c>
      <c r="M18" s="11">
        <f>IFERROR(INDEX([1]REPORT_DATA_BY_COMP!$A:$AH,$F18,MATCH(M$8,[1]REPORT_DATA_BY_COMP!$A$1:$AH$1,0)), "")</f>
        <v>0</v>
      </c>
      <c r="N18" s="11">
        <f>IFERROR(INDEX([1]REPORT_DATA_BY_COMP!$A:$AH,$F18,MATCH(N$8,[1]REPORT_DATA_BY_COMP!$A$1:$AH$1,0)), "")</f>
        <v>5</v>
      </c>
      <c r="O18" s="11">
        <f>IFERROR(INDEX([1]REPORT_DATA_BY_COMP!$A:$AH,$F18,MATCH(O$8,[1]REPORT_DATA_BY_COMP!$A$1:$AH$1,0)), "")</f>
        <v>1</v>
      </c>
      <c r="P18" s="11">
        <f>IFERROR(INDEX([1]REPORT_DATA_BY_COMP!$A:$AH,$F18,MATCH(P$8,[1]REPORT_DATA_BY_COMP!$A$1:$AH$1,0)), "")</f>
        <v>3</v>
      </c>
      <c r="Q18" s="11">
        <f>IFERROR(INDEX([1]REPORT_DATA_BY_COMP!$A:$AH,$F18,MATCH(Q$8,[1]REPORT_DATA_BY_COMP!$A$1:$AH$1,0)), "")</f>
        <v>12</v>
      </c>
      <c r="R18" s="11">
        <f>IFERROR(INDEX([1]REPORT_DATA_BY_COMP!$A:$AH,$F18,MATCH(R$8,[1]REPORT_DATA_BY_COMP!$A$1:$AH$1,0)), "")</f>
        <v>8</v>
      </c>
      <c r="S18" s="11">
        <f>IFERROR(INDEX([1]REPORT_DATA_BY_COMP!$A:$AH,$F18,MATCH(S$8,[1]REPORT_DATA_BY_COMP!$A$1:$AH$1,0)), "")</f>
        <v>0</v>
      </c>
      <c r="T18" s="11">
        <f>IFERROR(INDEX([1]REPORT_DATA_BY_COMP!$A:$AH,$F18,MATCH(T$8,[1]REPORT_DATA_BY_COMP!$A$1:$AH$1,0)), "")</f>
        <v>2</v>
      </c>
      <c r="U18" s="11">
        <f>IFERROR(INDEX([1]REPORT_DATA_BY_COMP!$A:$AH,$F18,MATCH(U$8,[1]REPORT_DATA_BY_COMP!$A$1:$AH$1,0)), "")</f>
        <v>1</v>
      </c>
      <c r="V18" s="11">
        <f>IFERROR(INDEX([1]REPORT_DATA_BY_COMP!$A:$AH,$F18,MATCH(V$8,[1]REPORT_DATA_BY_COMP!$A$1:$AH$1,0)), "")</f>
        <v>0</v>
      </c>
    </row>
    <row r="19" spans="1:22">
      <c r="B19" s="9" t="s">
        <v>1409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1449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2" t="s">
        <v>983</v>
      </c>
      <c r="B21" s="23" t="s">
        <v>984</v>
      </c>
      <c r="C21" s="4" t="s">
        <v>1005</v>
      </c>
      <c r="D21" s="4" t="s">
        <v>1006</v>
      </c>
      <c r="E21" s="4" t="str">
        <f>CONCATENATE(YEAR,":",MONTH,":",WEEK,":",DAY,":",$A21)</f>
        <v>2016:2:2:7:XINPU_E</v>
      </c>
      <c r="F21" s="4">
        <f>MATCH($E21,[1]REPORT_DATA_BY_COMP!$A:$A,0)</f>
        <v>461</v>
      </c>
      <c r="G21" s="11">
        <f>IFERROR(INDEX([1]REPORT_DATA_BY_COMP!$A:$AH,$F21,MATCH(G$8,[1]REPORT_DATA_BY_COMP!$A$1:$AH$1,0)), "")</f>
        <v>0</v>
      </c>
      <c r="H21" s="11">
        <f>IFERROR(INDEX([1]REPORT_DATA_BY_COMP!$A:$AH,$F21,MATCH(H$8,[1]REPORT_DATA_BY_COMP!$A$1:$AH$1,0)), "")</f>
        <v>1</v>
      </c>
      <c r="I21" s="11">
        <f>IFERROR(INDEX([1]REPORT_DATA_BY_COMP!$A:$AH,$F21,MATCH(I$8,[1]REPORT_DATA_BY_COMP!$A$1:$AH$1,0)), "")</f>
        <v>1</v>
      </c>
      <c r="J21" s="11">
        <f>IFERROR(INDEX([1]REPORT_DATA_BY_COMP!$A:$AH,$F21,MATCH(J$8,[1]REPORT_DATA_BY_COMP!$A$1:$AH$1,0)), "")</f>
        <v>3</v>
      </c>
      <c r="K21" s="11">
        <f>IFERROR(INDEX([1]REPORT_DATA_BY_COMP!$A:$AH,$F21,MATCH(K$8,[1]REPORT_DATA_BY_COMP!$A$1:$AH$1,0)), "")</f>
        <v>0</v>
      </c>
      <c r="L21" s="11">
        <f>IFERROR(INDEX([1]REPORT_DATA_BY_COMP!$A:$AH,$F21,MATCH(L$8,[1]REPORT_DATA_BY_COMP!$A$1:$AH$1,0)), "")</f>
        <v>0</v>
      </c>
      <c r="M21" s="11">
        <f>IFERROR(INDEX([1]REPORT_DATA_BY_COMP!$A:$AH,$F21,MATCH(M$8,[1]REPORT_DATA_BY_COMP!$A$1:$AH$1,0)), "")</f>
        <v>0</v>
      </c>
      <c r="N21" s="11">
        <f>IFERROR(INDEX([1]REPORT_DATA_BY_COMP!$A:$AH,$F21,MATCH(N$8,[1]REPORT_DATA_BY_COMP!$A$1:$AH$1,0)), "")</f>
        <v>5</v>
      </c>
      <c r="O21" s="11">
        <f>IFERROR(INDEX([1]REPORT_DATA_BY_COMP!$A:$AH,$F21,MATCH(O$8,[1]REPORT_DATA_BY_COMP!$A$1:$AH$1,0)), "")</f>
        <v>3</v>
      </c>
      <c r="P21" s="11">
        <f>IFERROR(INDEX([1]REPORT_DATA_BY_COMP!$A:$AH,$F21,MATCH(P$8,[1]REPORT_DATA_BY_COMP!$A$1:$AH$1,0)), "")</f>
        <v>7</v>
      </c>
      <c r="Q21" s="11">
        <f>IFERROR(INDEX([1]REPORT_DATA_BY_COMP!$A:$AH,$F21,MATCH(Q$8,[1]REPORT_DATA_BY_COMP!$A$1:$AH$1,0)), "")</f>
        <v>5</v>
      </c>
      <c r="R21" s="11">
        <f>IFERROR(INDEX([1]REPORT_DATA_BY_COMP!$A:$AH,$F21,MATCH(R$8,[1]REPORT_DATA_BY_COMP!$A$1:$AH$1,0)), "")</f>
        <v>4</v>
      </c>
      <c r="S21" s="11">
        <f>IFERROR(INDEX([1]REPORT_DATA_BY_COMP!$A:$AH,$F21,MATCH(S$8,[1]REPORT_DATA_BY_COMP!$A$1:$AH$1,0)), "")</f>
        <v>0</v>
      </c>
      <c r="T21" s="11">
        <f>IFERROR(INDEX([1]REPORT_DATA_BY_COMP!$A:$AH,$F21,MATCH(T$8,[1]REPORT_DATA_BY_COMP!$A$1:$AH$1,0)), "")</f>
        <v>6</v>
      </c>
      <c r="U21" s="11">
        <f>IFERROR(INDEX([1]REPORT_DATA_BY_COMP!$A:$AH,$F21,MATCH(U$8,[1]REPORT_DATA_BY_COMP!$A$1:$AH$1,0)), "")</f>
        <v>0</v>
      </c>
      <c r="V21" s="11">
        <f>IFERROR(INDEX([1]REPORT_DATA_BY_COMP!$A:$AH,$F21,MATCH(V$8,[1]REPORT_DATA_BY_COMP!$A$1:$AH$1,0)), "")</f>
        <v>0</v>
      </c>
    </row>
    <row r="22" spans="1:22">
      <c r="A22" s="22" t="s">
        <v>985</v>
      </c>
      <c r="B22" s="23" t="s">
        <v>986</v>
      </c>
      <c r="C22" s="4" t="s">
        <v>1007</v>
      </c>
      <c r="D22" s="4" t="s">
        <v>1008</v>
      </c>
      <c r="E22" s="4" t="str">
        <f>CONCATENATE(YEAR,":",MONTH,":",WEEK,":",DAY,":",$A22)</f>
        <v>2016:2:2:7:XINBAN_E</v>
      </c>
      <c r="F22" s="4">
        <f>MATCH($E22,[1]REPORT_DATA_BY_COMP!$A:$A,0)</f>
        <v>458</v>
      </c>
      <c r="G22" s="11">
        <f>IFERROR(INDEX([1]REPORT_DATA_BY_COMP!$A:$AH,$F22,MATCH(G$8,[1]REPORT_DATA_BY_COMP!$A$1:$AH$1,0)), "")</f>
        <v>1</v>
      </c>
      <c r="H22" s="11">
        <f>IFERROR(INDEX([1]REPORT_DATA_BY_COMP!$A:$AH,$F22,MATCH(H$8,[1]REPORT_DATA_BY_COMP!$A$1:$AH$1,0)), "")</f>
        <v>1</v>
      </c>
      <c r="I22" s="11">
        <f>IFERROR(INDEX([1]REPORT_DATA_BY_COMP!$A:$AH,$F22,MATCH(I$8,[1]REPORT_DATA_BY_COMP!$A$1:$AH$1,0)), "")</f>
        <v>1</v>
      </c>
      <c r="J22" s="11">
        <f>IFERROR(INDEX([1]REPORT_DATA_BY_COMP!$A:$AH,$F22,MATCH(J$8,[1]REPORT_DATA_BY_COMP!$A$1:$AH$1,0)), "")</f>
        <v>3</v>
      </c>
      <c r="K22" s="11">
        <f>IFERROR(INDEX([1]REPORT_DATA_BY_COMP!$A:$AH,$F22,MATCH(K$8,[1]REPORT_DATA_BY_COMP!$A$1:$AH$1,0)), "")</f>
        <v>0</v>
      </c>
      <c r="L22" s="11">
        <f>IFERROR(INDEX([1]REPORT_DATA_BY_COMP!$A:$AH,$F22,MATCH(L$8,[1]REPORT_DATA_BY_COMP!$A$1:$AH$1,0)), "")</f>
        <v>0</v>
      </c>
      <c r="M22" s="11">
        <f>IFERROR(INDEX([1]REPORT_DATA_BY_COMP!$A:$AH,$F22,MATCH(M$8,[1]REPORT_DATA_BY_COMP!$A$1:$AH$1,0)), "")</f>
        <v>0</v>
      </c>
      <c r="N22" s="11">
        <f>IFERROR(INDEX([1]REPORT_DATA_BY_COMP!$A:$AH,$F22,MATCH(N$8,[1]REPORT_DATA_BY_COMP!$A$1:$AH$1,0)), "")</f>
        <v>10</v>
      </c>
      <c r="O22" s="11">
        <f>IFERROR(INDEX([1]REPORT_DATA_BY_COMP!$A:$AH,$F22,MATCH(O$8,[1]REPORT_DATA_BY_COMP!$A$1:$AH$1,0)), "")</f>
        <v>3</v>
      </c>
      <c r="P22" s="11">
        <f>IFERROR(INDEX([1]REPORT_DATA_BY_COMP!$A:$AH,$F22,MATCH(P$8,[1]REPORT_DATA_BY_COMP!$A$1:$AH$1,0)), "")</f>
        <v>6</v>
      </c>
      <c r="Q22" s="11">
        <f>IFERROR(INDEX([1]REPORT_DATA_BY_COMP!$A:$AH,$F22,MATCH(Q$8,[1]REPORT_DATA_BY_COMP!$A$1:$AH$1,0)), "")</f>
        <v>11</v>
      </c>
      <c r="R22" s="11">
        <f>IFERROR(INDEX([1]REPORT_DATA_BY_COMP!$A:$AH,$F22,MATCH(R$8,[1]REPORT_DATA_BY_COMP!$A$1:$AH$1,0)), "")</f>
        <v>3</v>
      </c>
      <c r="S22" s="11">
        <f>IFERROR(INDEX([1]REPORT_DATA_BY_COMP!$A:$AH,$F22,MATCH(S$8,[1]REPORT_DATA_BY_COMP!$A$1:$AH$1,0)), "")</f>
        <v>0</v>
      </c>
      <c r="T22" s="11">
        <f>IFERROR(INDEX([1]REPORT_DATA_BY_COMP!$A:$AH,$F22,MATCH(T$8,[1]REPORT_DATA_BY_COMP!$A$1:$AH$1,0)), "")</f>
        <v>3</v>
      </c>
      <c r="U22" s="11">
        <f>IFERROR(INDEX([1]REPORT_DATA_BY_COMP!$A:$AH,$F22,MATCH(U$8,[1]REPORT_DATA_BY_COMP!$A$1:$AH$1,0)), "")</f>
        <v>1</v>
      </c>
      <c r="V22" s="11">
        <f>IFERROR(INDEX([1]REPORT_DATA_BY_COMP!$A:$AH,$F22,MATCH(V$8,[1]REPORT_DATA_BY_COMP!$A$1:$AH$1,0)), "")</f>
        <v>0</v>
      </c>
    </row>
    <row r="23" spans="1:22">
      <c r="A23" s="22" t="s">
        <v>987</v>
      </c>
      <c r="B23" s="23" t="s">
        <v>988</v>
      </c>
      <c r="C23" s="4" t="s">
        <v>1009</v>
      </c>
      <c r="D23" s="4" t="s">
        <v>1010</v>
      </c>
      <c r="E23" s="4" t="str">
        <f>CONCATENATE(YEAR,":",MONTH,":",WEEK,":",DAY,":",$A23)</f>
        <v>2016:2:2:7:XINPU_S</v>
      </c>
      <c r="F23" s="4">
        <f>MATCH($E23,[1]REPORT_DATA_BY_COMP!$A:$A,0)</f>
        <v>462</v>
      </c>
      <c r="G23" s="11">
        <f>IFERROR(INDEX([1]REPORT_DATA_BY_COMP!$A:$AH,$F23,MATCH(G$8,[1]REPORT_DATA_BY_COMP!$A$1:$AH$1,0)), "")</f>
        <v>0</v>
      </c>
      <c r="H23" s="11">
        <f>IFERROR(INDEX([1]REPORT_DATA_BY_COMP!$A:$AH,$F23,MATCH(H$8,[1]REPORT_DATA_BY_COMP!$A$1:$AH$1,0)), "")</f>
        <v>1</v>
      </c>
      <c r="I23" s="11">
        <f>IFERROR(INDEX([1]REPORT_DATA_BY_COMP!$A:$AH,$F23,MATCH(I$8,[1]REPORT_DATA_BY_COMP!$A$1:$AH$1,0)), "")</f>
        <v>2</v>
      </c>
      <c r="J23" s="11">
        <f>IFERROR(INDEX([1]REPORT_DATA_BY_COMP!$A:$AH,$F23,MATCH(J$8,[1]REPORT_DATA_BY_COMP!$A$1:$AH$1,0)), "")</f>
        <v>2</v>
      </c>
      <c r="K23" s="11">
        <f>IFERROR(INDEX([1]REPORT_DATA_BY_COMP!$A:$AH,$F23,MATCH(K$8,[1]REPORT_DATA_BY_COMP!$A$1:$AH$1,0)), "")</f>
        <v>0</v>
      </c>
      <c r="L23" s="11">
        <f>IFERROR(INDEX([1]REPORT_DATA_BY_COMP!$A:$AH,$F23,MATCH(L$8,[1]REPORT_DATA_BY_COMP!$A$1:$AH$1,0)), "")</f>
        <v>0</v>
      </c>
      <c r="M23" s="11">
        <f>IFERROR(INDEX([1]REPORT_DATA_BY_COMP!$A:$AH,$F23,MATCH(M$8,[1]REPORT_DATA_BY_COMP!$A$1:$AH$1,0)), "")</f>
        <v>0</v>
      </c>
      <c r="N23" s="11">
        <f>IFERROR(INDEX([1]REPORT_DATA_BY_COMP!$A:$AH,$F23,MATCH(N$8,[1]REPORT_DATA_BY_COMP!$A$1:$AH$1,0)), "")</f>
        <v>5</v>
      </c>
      <c r="O23" s="11">
        <f>IFERROR(INDEX([1]REPORT_DATA_BY_COMP!$A:$AH,$F23,MATCH(O$8,[1]REPORT_DATA_BY_COMP!$A$1:$AH$1,0)), "")</f>
        <v>0</v>
      </c>
      <c r="P23" s="11">
        <f>IFERROR(INDEX([1]REPORT_DATA_BY_COMP!$A:$AH,$F23,MATCH(P$8,[1]REPORT_DATA_BY_COMP!$A$1:$AH$1,0)), "")</f>
        <v>4</v>
      </c>
      <c r="Q23" s="11">
        <f>IFERROR(INDEX([1]REPORT_DATA_BY_COMP!$A:$AH,$F23,MATCH(Q$8,[1]REPORT_DATA_BY_COMP!$A$1:$AH$1,0)), "")</f>
        <v>3</v>
      </c>
      <c r="R23" s="11">
        <f>IFERROR(INDEX([1]REPORT_DATA_BY_COMP!$A:$AH,$F23,MATCH(R$8,[1]REPORT_DATA_BY_COMP!$A$1:$AH$1,0)), "")</f>
        <v>0</v>
      </c>
      <c r="S23" s="11">
        <f>IFERROR(INDEX([1]REPORT_DATA_BY_COMP!$A:$AH,$F23,MATCH(S$8,[1]REPORT_DATA_BY_COMP!$A$1:$AH$1,0)), "")</f>
        <v>1</v>
      </c>
      <c r="T23" s="11">
        <f>IFERROR(INDEX([1]REPORT_DATA_BY_COMP!$A:$AH,$F23,MATCH(T$8,[1]REPORT_DATA_BY_COMP!$A$1:$AH$1,0)), "")</f>
        <v>3</v>
      </c>
      <c r="U23" s="11">
        <f>IFERROR(INDEX([1]REPORT_DATA_BY_COMP!$A:$AH,$F23,MATCH(U$8,[1]REPORT_DATA_BY_COMP!$A$1:$AH$1,0)), "")</f>
        <v>2</v>
      </c>
      <c r="V23" s="11">
        <f>IFERROR(INDEX([1]REPORT_DATA_BY_COMP!$A:$AH,$F23,MATCH(V$8,[1]REPORT_DATA_BY_COMP!$A$1:$AH$1,0)), "")</f>
        <v>0</v>
      </c>
    </row>
    <row r="24" spans="1:22">
      <c r="A24" s="22" t="s">
        <v>989</v>
      </c>
      <c r="B24" s="23" t="s">
        <v>990</v>
      </c>
      <c r="C24" s="4" t="s">
        <v>1011</v>
      </c>
      <c r="D24" s="4" t="s">
        <v>1012</v>
      </c>
      <c r="E24" s="4" t="str">
        <f>CONCATENATE(YEAR,":",MONTH,":",WEEK,":",DAY,":",$A24)</f>
        <v>2016:2:2:7:BANQIAO_S</v>
      </c>
      <c r="F24" s="4">
        <f>MATCH($E24,[1]REPORT_DATA_BY_COMP!$A:$A,0)</f>
        <v>394</v>
      </c>
      <c r="G24" s="11">
        <f>IFERROR(INDEX([1]REPORT_DATA_BY_COMP!$A:$AH,$F24,MATCH(G$8,[1]REPORT_DATA_BY_COMP!$A$1:$AH$1,0)), "")</f>
        <v>0</v>
      </c>
      <c r="H24" s="11">
        <f>IFERROR(INDEX([1]REPORT_DATA_BY_COMP!$A:$AH,$F24,MATCH(H$8,[1]REPORT_DATA_BY_COMP!$A$1:$AH$1,0)), "")</f>
        <v>0</v>
      </c>
      <c r="I24" s="11">
        <f>IFERROR(INDEX([1]REPORT_DATA_BY_COMP!$A:$AH,$F24,MATCH(I$8,[1]REPORT_DATA_BY_COMP!$A$1:$AH$1,0)), "")</f>
        <v>1</v>
      </c>
      <c r="J24" s="11">
        <f>IFERROR(INDEX([1]REPORT_DATA_BY_COMP!$A:$AH,$F24,MATCH(J$8,[1]REPORT_DATA_BY_COMP!$A$1:$AH$1,0)), "")</f>
        <v>1</v>
      </c>
      <c r="K24" s="11">
        <f>IFERROR(INDEX([1]REPORT_DATA_BY_COMP!$A:$AH,$F24,MATCH(K$8,[1]REPORT_DATA_BY_COMP!$A$1:$AH$1,0)), "")</f>
        <v>0</v>
      </c>
      <c r="L24" s="11">
        <f>IFERROR(INDEX([1]REPORT_DATA_BY_COMP!$A:$AH,$F24,MATCH(L$8,[1]REPORT_DATA_BY_COMP!$A$1:$AH$1,0)), "")</f>
        <v>0</v>
      </c>
      <c r="M24" s="11">
        <f>IFERROR(INDEX([1]REPORT_DATA_BY_COMP!$A:$AH,$F24,MATCH(M$8,[1]REPORT_DATA_BY_COMP!$A$1:$AH$1,0)), "")</f>
        <v>0</v>
      </c>
      <c r="N24" s="11">
        <f>IFERROR(INDEX([1]REPORT_DATA_BY_COMP!$A:$AH,$F24,MATCH(N$8,[1]REPORT_DATA_BY_COMP!$A$1:$AH$1,0)), "")</f>
        <v>2</v>
      </c>
      <c r="O24" s="11">
        <f>IFERROR(INDEX([1]REPORT_DATA_BY_COMP!$A:$AH,$F24,MATCH(O$8,[1]REPORT_DATA_BY_COMP!$A$1:$AH$1,0)), "")</f>
        <v>3</v>
      </c>
      <c r="P24" s="11">
        <f>IFERROR(INDEX([1]REPORT_DATA_BY_COMP!$A:$AH,$F24,MATCH(P$8,[1]REPORT_DATA_BY_COMP!$A$1:$AH$1,0)), "")</f>
        <v>0</v>
      </c>
      <c r="Q24" s="11">
        <f>IFERROR(INDEX([1]REPORT_DATA_BY_COMP!$A:$AH,$F24,MATCH(Q$8,[1]REPORT_DATA_BY_COMP!$A$1:$AH$1,0)), "")</f>
        <v>7</v>
      </c>
      <c r="R24" s="11">
        <f>IFERROR(INDEX([1]REPORT_DATA_BY_COMP!$A:$AH,$F24,MATCH(R$8,[1]REPORT_DATA_BY_COMP!$A$1:$AH$1,0)), "")</f>
        <v>1</v>
      </c>
      <c r="S24" s="11">
        <f>IFERROR(INDEX([1]REPORT_DATA_BY_COMP!$A:$AH,$F24,MATCH(S$8,[1]REPORT_DATA_BY_COMP!$A$1:$AH$1,0)), "")</f>
        <v>0</v>
      </c>
      <c r="T24" s="11">
        <f>IFERROR(INDEX([1]REPORT_DATA_BY_COMP!$A:$AH,$F24,MATCH(T$8,[1]REPORT_DATA_BY_COMP!$A$1:$AH$1,0)), "")</f>
        <v>0</v>
      </c>
      <c r="U24" s="11">
        <f>IFERROR(INDEX([1]REPORT_DATA_BY_COMP!$A:$AH,$F24,MATCH(U$8,[1]REPORT_DATA_BY_COMP!$A$1:$AH$1,0)), "")</f>
        <v>0</v>
      </c>
      <c r="V24" s="11">
        <f>IFERROR(INDEX([1]REPORT_DATA_BY_COMP!$A:$AH,$F24,MATCH(V$8,[1]REPORT_DATA_BY_COMP!$A$1:$AH$1,0)), "")</f>
        <v>0</v>
      </c>
    </row>
    <row r="25" spans="1:22">
      <c r="B25" s="9" t="s">
        <v>1409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55"/>
      <c r="B26" s="3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2"/>
    </row>
    <row r="27" spans="1:22">
      <c r="B27" s="13" t="s">
        <v>1407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4" t="s">
        <v>1381</v>
      </c>
      <c r="C28" s="14"/>
      <c r="D28" s="14"/>
      <c r="E28" s="14" t="str">
        <f>CONCATENATE(YEAR,":",MONTH,":1:",WEEKLY_REPORT_DAY,":", $A$1)</f>
        <v>2016:2:1:7:WEST</v>
      </c>
      <c r="F28" s="14">
        <f>MATCH($E28,[1]REPORT_DATA_BY_ZONE!$A:$A, 0)</f>
        <v>43</v>
      </c>
      <c r="G28" s="11">
        <f>IFERROR(INDEX([1]REPORT_DATA_BY_ZONE!$A:$AH,$F28,MATCH(G$8,[1]REPORT_DATA_BY_ZONE!$A$1:$AH$1,0)), "")</f>
        <v>1</v>
      </c>
      <c r="H28" s="11">
        <f>IFERROR(INDEX([1]REPORT_DATA_BY_ZONE!$A:$AH,$F28,MATCH(H$8,[1]REPORT_DATA_BY_ZONE!$A$1:$AH$1,0)), "")</f>
        <v>3</v>
      </c>
      <c r="I28" s="11">
        <f>IFERROR(INDEX([1]REPORT_DATA_BY_ZONE!$A:$AH,$F28,MATCH(I$8,[1]REPORT_DATA_BY_ZONE!$A$1:$AH$1,0)), "")</f>
        <v>17</v>
      </c>
      <c r="J28" s="11">
        <f>IFERROR(INDEX([1]REPORT_DATA_BY_ZONE!$A:$AH,$F28,MATCH(J$8,[1]REPORT_DATA_BY_ZONE!$A$1:$AH$1,0)), "")</f>
        <v>26</v>
      </c>
      <c r="K28" s="11">
        <f>IFERROR(INDEX([1]REPORT_DATA_BY_ZONE!$A:$AH,$F28,MATCH(K$8,[1]REPORT_DATA_BY_ZONE!$A$1:$AH$1,0)), "")</f>
        <v>0</v>
      </c>
      <c r="L28" s="11">
        <f>IFERROR(INDEX([1]REPORT_DATA_BY_ZONE!$A:$AH,$F28,MATCH(L$8,[1]REPORT_DATA_BY_ZONE!$A$1:$AH$1,0)), "")</f>
        <v>0</v>
      </c>
      <c r="M28" s="11">
        <f>IFERROR(INDEX([1]REPORT_DATA_BY_ZONE!$A:$AH,$F28,MATCH(M$8,[1]REPORT_DATA_BY_ZONE!$A$1:$AH$1,0)), "")</f>
        <v>0</v>
      </c>
      <c r="N28" s="11">
        <f>IFERROR(INDEX([1]REPORT_DATA_BY_ZONE!$A:$AH,$F28,MATCH(N$8,[1]REPORT_DATA_BY_ZONE!$A$1:$AH$1,0)), "")</f>
        <v>58</v>
      </c>
      <c r="O28" s="11">
        <f>IFERROR(INDEX([1]REPORT_DATA_BY_ZONE!$A:$AH,$F28,MATCH(O$8,[1]REPORT_DATA_BY_ZONE!$A$1:$AH$1,0)), "")</f>
        <v>13</v>
      </c>
      <c r="P28" s="11">
        <f>IFERROR(INDEX([1]REPORT_DATA_BY_ZONE!$A:$AH,$F28,MATCH(P$8,[1]REPORT_DATA_BY_ZONE!$A$1:$AH$1,0)), "")</f>
        <v>71</v>
      </c>
      <c r="Q28" s="11">
        <f>IFERROR(INDEX([1]REPORT_DATA_BY_ZONE!$A:$AH,$F28,MATCH(Q$8,[1]REPORT_DATA_BY_ZONE!$A$1:$AH$1,0)), "")</f>
        <v>118</v>
      </c>
      <c r="R28" s="11">
        <f>IFERROR(INDEX([1]REPORT_DATA_BY_ZONE!$A:$AH,$F28,MATCH(R$8,[1]REPORT_DATA_BY_ZONE!$A$1:$AH$1,0)), "")</f>
        <v>43</v>
      </c>
      <c r="S28" s="11">
        <f>IFERROR(INDEX([1]REPORT_DATA_BY_ZONE!$A:$AH,$F28,MATCH(S$8,[1]REPORT_DATA_BY_ZONE!$A$1:$AH$1,0)), "")</f>
        <v>1</v>
      </c>
      <c r="T28" s="11">
        <f>IFERROR(INDEX([1]REPORT_DATA_BY_ZONE!$A:$AH,$F28,MATCH(T$8,[1]REPORT_DATA_BY_ZONE!$A$1:$AH$1,0)), "")</f>
        <v>52</v>
      </c>
      <c r="U28" s="11">
        <f>IFERROR(INDEX([1]REPORT_DATA_BY_ZONE!$A:$AH,$F28,MATCH(U$8,[1]REPORT_DATA_BY_ZONE!$A$1:$AH$1,0)), "")</f>
        <v>16</v>
      </c>
      <c r="V28" s="11">
        <f>IFERROR(INDEX([1]REPORT_DATA_BY_ZONE!$A:$AH,$F28,MATCH(V$8,[1]REPORT_DATA_BY_ZONE!$A$1:$AH$1,0)), "")</f>
        <v>0</v>
      </c>
    </row>
    <row r="29" spans="1:22">
      <c r="B29" s="24" t="s">
        <v>1380</v>
      </c>
      <c r="C29" s="14"/>
      <c r="D29" s="14"/>
      <c r="E29" s="14" t="str">
        <f>CONCATENATE(YEAR,":",MONTH,":2:",WEEKLY_REPORT_DAY,":", $A$1)</f>
        <v>2016:2:2:7:WEST</v>
      </c>
      <c r="F29" s="14">
        <f>MATCH($E29,[1]REPORT_DATA_BY_ZONE!$A:$A, 0)</f>
        <v>54</v>
      </c>
      <c r="G29" s="11">
        <f>IFERROR(INDEX([1]REPORT_DATA_BY_ZONE!$A:$AH,$F29,MATCH(G$8,[1]REPORT_DATA_BY_ZONE!$A$1:$AH$1,0)), "")</f>
        <v>1</v>
      </c>
      <c r="H29" s="11">
        <f>IFERROR(INDEX([1]REPORT_DATA_BY_ZONE!$A:$AH,$F29,MATCH(H$8,[1]REPORT_DATA_BY_ZONE!$A$1:$AH$1,0)), "")</f>
        <v>5</v>
      </c>
      <c r="I29" s="11">
        <f>IFERROR(INDEX([1]REPORT_DATA_BY_ZONE!$A:$AH,$F29,MATCH(I$8,[1]REPORT_DATA_BY_ZONE!$A$1:$AH$1,0)), "")</f>
        <v>15</v>
      </c>
      <c r="J29" s="11">
        <f>IFERROR(INDEX([1]REPORT_DATA_BY_ZONE!$A:$AH,$F29,MATCH(J$8,[1]REPORT_DATA_BY_ZONE!$A$1:$AH$1,0)), "")</f>
        <v>24</v>
      </c>
      <c r="K29" s="11">
        <f>IFERROR(INDEX([1]REPORT_DATA_BY_ZONE!$A:$AH,$F29,MATCH(K$8,[1]REPORT_DATA_BY_ZONE!$A$1:$AH$1,0)), "")</f>
        <v>1</v>
      </c>
      <c r="L29" s="11">
        <f>IFERROR(INDEX([1]REPORT_DATA_BY_ZONE!$A:$AH,$F29,MATCH(L$8,[1]REPORT_DATA_BY_ZONE!$A$1:$AH$1,0)), "")</f>
        <v>0</v>
      </c>
      <c r="M29" s="11">
        <f>IFERROR(INDEX([1]REPORT_DATA_BY_ZONE!$A:$AH,$F29,MATCH(M$8,[1]REPORT_DATA_BY_ZONE!$A$1:$AH$1,0)), "")</f>
        <v>0</v>
      </c>
      <c r="N29" s="11">
        <f>IFERROR(INDEX([1]REPORT_DATA_BY_ZONE!$A:$AH,$F29,MATCH(N$8,[1]REPORT_DATA_BY_ZONE!$A$1:$AH$1,0)), "")</f>
        <v>58</v>
      </c>
      <c r="O29" s="11">
        <f>IFERROR(INDEX([1]REPORT_DATA_BY_ZONE!$A:$AH,$F29,MATCH(O$8,[1]REPORT_DATA_BY_ZONE!$A$1:$AH$1,0)), "")</f>
        <v>24</v>
      </c>
      <c r="P29" s="11">
        <f>IFERROR(INDEX([1]REPORT_DATA_BY_ZONE!$A:$AH,$F29,MATCH(P$8,[1]REPORT_DATA_BY_ZONE!$A$1:$AH$1,0)), "")</f>
        <v>40</v>
      </c>
      <c r="Q29" s="11">
        <f>IFERROR(INDEX([1]REPORT_DATA_BY_ZONE!$A:$AH,$F29,MATCH(Q$8,[1]REPORT_DATA_BY_ZONE!$A$1:$AH$1,0)), "")</f>
        <v>66</v>
      </c>
      <c r="R29" s="11">
        <f>IFERROR(INDEX([1]REPORT_DATA_BY_ZONE!$A:$AH,$F29,MATCH(R$8,[1]REPORT_DATA_BY_ZONE!$A$1:$AH$1,0)), "")</f>
        <v>33</v>
      </c>
      <c r="S29" s="11">
        <f>IFERROR(INDEX([1]REPORT_DATA_BY_ZONE!$A:$AH,$F29,MATCH(S$8,[1]REPORT_DATA_BY_ZONE!$A$1:$AH$1,0)), "")</f>
        <v>3</v>
      </c>
      <c r="T29" s="11">
        <f>IFERROR(INDEX([1]REPORT_DATA_BY_ZONE!$A:$AH,$F29,MATCH(T$8,[1]REPORT_DATA_BY_ZONE!$A$1:$AH$1,0)), "")</f>
        <v>39</v>
      </c>
      <c r="U29" s="11">
        <f>IFERROR(INDEX([1]REPORT_DATA_BY_ZONE!$A:$AH,$F29,MATCH(U$8,[1]REPORT_DATA_BY_ZONE!$A$1:$AH$1,0)), "")</f>
        <v>15</v>
      </c>
      <c r="V29" s="11">
        <f>IFERROR(INDEX([1]REPORT_DATA_BY_ZONE!$A:$AH,$F29,MATCH(V$8,[1]REPORT_DATA_BY_ZONE!$A$1:$AH$1,0)), "")</f>
        <v>0</v>
      </c>
    </row>
    <row r="30" spans="1:22">
      <c r="B30" s="24" t="s">
        <v>1382</v>
      </c>
      <c r="C30" s="14"/>
      <c r="D30" s="14"/>
      <c r="E30" s="14" t="str">
        <f>CONCATENATE(YEAR,":",MONTH,":3:",WEEKLY_REPORT_DAY,":", $A$1)</f>
        <v>2016:2:3:7:WEST</v>
      </c>
      <c r="F30" s="14" t="e">
        <f>MATCH($E30,[1]REPORT_DATA_BY_ZONE!$A:$A, 0)</f>
        <v>#N/A</v>
      </c>
      <c r="G30" s="11" t="str">
        <f>IFERROR(INDEX([1]REPORT_DATA_BY_ZONE!$A:$AH,$F30,MATCH(G$8,[1]REPORT_DATA_BY_ZONE!$A$1:$AH$1,0)), "")</f>
        <v/>
      </c>
      <c r="H30" s="11" t="str">
        <f>IFERROR(INDEX([1]REPORT_DATA_BY_ZONE!$A:$AH,$F30,MATCH(H$8,[1]REPORT_DATA_BY_ZONE!$A$1:$AH$1,0)), "")</f>
        <v/>
      </c>
      <c r="I30" s="11" t="str">
        <f>IFERROR(INDEX([1]REPORT_DATA_BY_ZONE!$A:$AH,$F30,MATCH(I$8,[1]REPORT_DATA_BY_ZONE!$A$1:$AH$1,0)), "")</f>
        <v/>
      </c>
      <c r="J30" s="11" t="str">
        <f>IFERROR(INDEX([1]REPORT_DATA_BY_ZONE!$A:$AH,$F30,MATCH(J$8,[1]REPORT_DATA_BY_ZONE!$A$1:$AH$1,0)), "")</f>
        <v/>
      </c>
      <c r="K30" s="11" t="str">
        <f>IFERROR(INDEX([1]REPORT_DATA_BY_ZONE!$A:$AH,$F30,MATCH(K$8,[1]REPORT_DATA_BY_ZONE!$A$1:$AH$1,0)), "")</f>
        <v/>
      </c>
      <c r="L30" s="11" t="str">
        <f>IFERROR(INDEX([1]REPORT_DATA_BY_ZONE!$A:$AH,$F30,MATCH(L$8,[1]REPORT_DATA_BY_ZONE!$A$1:$AH$1,0)), "")</f>
        <v/>
      </c>
      <c r="M30" s="11" t="str">
        <f>IFERROR(INDEX([1]REPORT_DATA_BY_ZONE!$A:$AH,$F30,MATCH(M$8,[1]REPORT_DATA_BY_ZONE!$A$1:$AH$1,0)), "")</f>
        <v/>
      </c>
      <c r="N30" s="11" t="str">
        <f>IFERROR(INDEX([1]REPORT_DATA_BY_ZONE!$A:$AH,$F30,MATCH(N$8,[1]REPORT_DATA_BY_ZONE!$A$1:$AH$1,0)), "")</f>
        <v/>
      </c>
      <c r="O30" s="11" t="str">
        <f>IFERROR(INDEX([1]REPORT_DATA_BY_ZONE!$A:$AH,$F30,MATCH(O$8,[1]REPORT_DATA_BY_ZONE!$A$1:$AH$1,0)), "")</f>
        <v/>
      </c>
      <c r="P30" s="11" t="str">
        <f>IFERROR(INDEX([1]REPORT_DATA_BY_ZONE!$A:$AH,$F30,MATCH(P$8,[1]REPORT_DATA_BY_ZONE!$A$1:$AH$1,0)), "")</f>
        <v/>
      </c>
      <c r="Q30" s="11" t="str">
        <f>IFERROR(INDEX([1]REPORT_DATA_BY_ZONE!$A:$AH,$F30,MATCH(Q$8,[1]REPORT_DATA_BY_ZONE!$A$1:$AH$1,0)), "")</f>
        <v/>
      </c>
      <c r="R30" s="11" t="str">
        <f>IFERROR(INDEX([1]REPORT_DATA_BY_ZONE!$A:$AH,$F30,MATCH(R$8,[1]REPORT_DATA_BY_ZONE!$A$1:$AH$1,0)), "")</f>
        <v/>
      </c>
      <c r="S30" s="11" t="str">
        <f>IFERROR(INDEX([1]REPORT_DATA_BY_ZONE!$A:$AH,$F30,MATCH(S$8,[1]REPORT_DATA_BY_ZONE!$A$1:$AH$1,0)), "")</f>
        <v/>
      </c>
      <c r="T30" s="11" t="str">
        <f>IFERROR(INDEX([1]REPORT_DATA_BY_ZONE!$A:$AH,$F30,MATCH(T$8,[1]REPORT_DATA_BY_ZONE!$A$1:$AH$1,0)), "")</f>
        <v/>
      </c>
      <c r="U30" s="11" t="str">
        <f>IFERROR(INDEX([1]REPORT_DATA_BY_ZONE!$A:$AH,$F30,MATCH(U$8,[1]REPORT_DATA_BY_ZONE!$A$1:$AH$1,0)), "")</f>
        <v/>
      </c>
      <c r="V30" s="11" t="str">
        <f>IFERROR(INDEX([1]REPORT_DATA_BY_ZONE!$A:$AH,$F30,MATCH(V$8,[1]REPORT_DATA_BY_ZONE!$A$1:$AH$1,0)), "")</f>
        <v/>
      </c>
    </row>
    <row r="31" spans="1:22">
      <c r="B31" s="24" t="s">
        <v>1383</v>
      </c>
      <c r="C31" s="14"/>
      <c r="D31" s="14"/>
      <c r="E31" s="14" t="str">
        <f>CONCATENATE(YEAR,":",MONTH,":4:",WEEKLY_REPORT_DAY,":", $A$1)</f>
        <v>2016:2:4:7:WEST</v>
      </c>
      <c r="F31" s="14" t="e">
        <f>MATCH($E31,[1]REPORT_DATA_BY_ZONE!$A:$A, 0)</f>
        <v>#N/A</v>
      </c>
      <c r="G31" s="11" t="str">
        <f>IFERROR(INDEX([1]REPORT_DATA_BY_ZONE!$A:$AH,$F31,MATCH(G$8,[1]REPORT_DATA_BY_ZONE!$A$1:$AH$1,0)), "")</f>
        <v/>
      </c>
      <c r="H31" s="11" t="str">
        <f>IFERROR(INDEX([1]REPORT_DATA_BY_ZONE!$A:$AH,$F31,MATCH(H$8,[1]REPORT_DATA_BY_ZONE!$A$1:$AH$1,0)), "")</f>
        <v/>
      </c>
      <c r="I31" s="11" t="str">
        <f>IFERROR(INDEX([1]REPORT_DATA_BY_ZONE!$A:$AH,$F31,MATCH(I$8,[1]REPORT_DATA_BY_ZONE!$A$1:$AH$1,0)), "")</f>
        <v/>
      </c>
      <c r="J31" s="11" t="str">
        <f>IFERROR(INDEX([1]REPORT_DATA_BY_ZONE!$A:$AH,$F31,MATCH(J$8,[1]REPORT_DATA_BY_ZONE!$A$1:$AH$1,0)), "")</f>
        <v/>
      </c>
      <c r="K31" s="11" t="str">
        <f>IFERROR(INDEX([1]REPORT_DATA_BY_ZONE!$A:$AH,$F31,MATCH(K$8,[1]REPORT_DATA_BY_ZONE!$A$1:$AH$1,0)), "")</f>
        <v/>
      </c>
      <c r="L31" s="11" t="str">
        <f>IFERROR(INDEX([1]REPORT_DATA_BY_ZONE!$A:$AH,$F31,MATCH(L$8,[1]REPORT_DATA_BY_ZONE!$A$1:$AH$1,0)), "")</f>
        <v/>
      </c>
      <c r="M31" s="11" t="str">
        <f>IFERROR(INDEX([1]REPORT_DATA_BY_ZONE!$A:$AH,$F31,MATCH(M$8,[1]REPORT_DATA_BY_ZONE!$A$1:$AH$1,0)), "")</f>
        <v/>
      </c>
      <c r="N31" s="11" t="str">
        <f>IFERROR(INDEX([1]REPORT_DATA_BY_ZONE!$A:$AH,$F31,MATCH(N$8,[1]REPORT_DATA_BY_ZONE!$A$1:$AH$1,0)), "")</f>
        <v/>
      </c>
      <c r="O31" s="11" t="str">
        <f>IFERROR(INDEX([1]REPORT_DATA_BY_ZONE!$A:$AH,$F31,MATCH(O$8,[1]REPORT_DATA_BY_ZONE!$A$1:$AH$1,0)), "")</f>
        <v/>
      </c>
      <c r="P31" s="11" t="str">
        <f>IFERROR(INDEX([1]REPORT_DATA_BY_ZONE!$A:$AH,$F31,MATCH(P$8,[1]REPORT_DATA_BY_ZONE!$A$1:$AH$1,0)), "")</f>
        <v/>
      </c>
      <c r="Q31" s="11" t="str">
        <f>IFERROR(INDEX([1]REPORT_DATA_BY_ZONE!$A:$AH,$F31,MATCH(Q$8,[1]REPORT_DATA_BY_ZONE!$A$1:$AH$1,0)), "")</f>
        <v/>
      </c>
      <c r="R31" s="11" t="str">
        <f>IFERROR(INDEX([1]REPORT_DATA_BY_ZONE!$A:$AH,$F31,MATCH(R$8,[1]REPORT_DATA_BY_ZONE!$A$1:$AH$1,0)), "")</f>
        <v/>
      </c>
      <c r="S31" s="11" t="str">
        <f>IFERROR(INDEX([1]REPORT_DATA_BY_ZONE!$A:$AH,$F31,MATCH(S$8,[1]REPORT_DATA_BY_ZONE!$A$1:$AH$1,0)), "")</f>
        <v/>
      </c>
      <c r="T31" s="11" t="str">
        <f>IFERROR(INDEX([1]REPORT_DATA_BY_ZONE!$A:$AH,$F31,MATCH(T$8,[1]REPORT_DATA_BY_ZONE!$A$1:$AH$1,0)), "")</f>
        <v/>
      </c>
      <c r="U31" s="11" t="str">
        <f>IFERROR(INDEX([1]REPORT_DATA_BY_ZONE!$A:$AH,$F31,MATCH(U$8,[1]REPORT_DATA_BY_ZONE!$A$1:$AH$1,0)), "")</f>
        <v/>
      </c>
      <c r="V31" s="11" t="str">
        <f>IFERROR(INDEX([1]REPORT_DATA_BY_ZONE!$A:$AH,$F31,MATCH(V$8,[1]REPORT_DATA_BY_ZONE!$A$1:$AH$1,0)), "")</f>
        <v/>
      </c>
    </row>
    <row r="32" spans="1:22">
      <c r="B32" s="24" t="s">
        <v>1384</v>
      </c>
      <c r="C32" s="14"/>
      <c r="D32" s="14"/>
      <c r="E32" s="14" t="str">
        <f>CONCATENATE(YEAR,":",MONTH,":5:",WEEKLY_REPORT_DAY,":", $A$1)</f>
        <v>2016:2:5:7:WEST</v>
      </c>
      <c r="F32" s="14" t="e">
        <f>MATCH($E32,[1]REPORT_DATA_BY_ZONE!$A:$A, 0)</f>
        <v>#N/A</v>
      </c>
      <c r="G32" s="11" t="str">
        <f>IFERROR(INDEX([1]REPORT_DATA_BY_ZONE!$A:$AH,$F32,MATCH(G$8,[1]REPORT_DATA_BY_ZONE!$A$1:$AH$1,0)), "")</f>
        <v/>
      </c>
      <c r="H32" s="11" t="str">
        <f>IFERROR(INDEX([1]REPORT_DATA_BY_ZONE!$A:$AH,$F32,MATCH(H$8,[1]REPORT_DATA_BY_ZONE!$A$1:$AH$1,0)), "")</f>
        <v/>
      </c>
      <c r="I32" s="11" t="str">
        <f>IFERROR(INDEX([1]REPORT_DATA_BY_ZONE!$A:$AH,$F32,MATCH(I$8,[1]REPORT_DATA_BY_ZONE!$A$1:$AH$1,0)), "")</f>
        <v/>
      </c>
      <c r="J32" s="11" t="str">
        <f>IFERROR(INDEX([1]REPORT_DATA_BY_ZONE!$A:$AH,$F32,MATCH(J$8,[1]REPORT_DATA_BY_ZONE!$A$1:$AH$1,0)), "")</f>
        <v/>
      </c>
      <c r="K32" s="11" t="str">
        <f>IFERROR(INDEX([1]REPORT_DATA_BY_ZONE!$A:$AH,$F32,MATCH(K$8,[1]REPORT_DATA_BY_ZONE!$A$1:$AH$1,0)), "")</f>
        <v/>
      </c>
      <c r="L32" s="11" t="str">
        <f>IFERROR(INDEX([1]REPORT_DATA_BY_ZONE!$A:$AH,$F32,MATCH(L$8,[1]REPORT_DATA_BY_ZONE!$A$1:$AH$1,0)), "")</f>
        <v/>
      </c>
      <c r="M32" s="11" t="str">
        <f>IFERROR(INDEX([1]REPORT_DATA_BY_ZONE!$A:$AH,$F32,MATCH(M$8,[1]REPORT_DATA_BY_ZONE!$A$1:$AH$1,0)), "")</f>
        <v/>
      </c>
      <c r="N32" s="11" t="str">
        <f>IFERROR(INDEX([1]REPORT_DATA_BY_ZONE!$A:$AH,$F32,MATCH(N$8,[1]REPORT_DATA_BY_ZONE!$A$1:$AH$1,0)), "")</f>
        <v/>
      </c>
      <c r="O32" s="11" t="str">
        <f>IFERROR(INDEX([1]REPORT_DATA_BY_ZONE!$A:$AH,$F32,MATCH(O$8,[1]REPORT_DATA_BY_ZONE!$A$1:$AH$1,0)), "")</f>
        <v/>
      </c>
      <c r="P32" s="11" t="str">
        <f>IFERROR(INDEX([1]REPORT_DATA_BY_ZONE!$A:$AH,$F32,MATCH(P$8,[1]REPORT_DATA_BY_ZONE!$A$1:$AH$1,0)), "")</f>
        <v/>
      </c>
      <c r="Q32" s="11" t="str">
        <f>IFERROR(INDEX([1]REPORT_DATA_BY_ZONE!$A:$AH,$F32,MATCH(Q$8,[1]REPORT_DATA_BY_ZONE!$A$1:$AH$1,0)), "")</f>
        <v/>
      </c>
      <c r="R32" s="11" t="str">
        <f>IFERROR(INDEX([1]REPORT_DATA_BY_ZONE!$A:$AH,$F32,MATCH(R$8,[1]REPORT_DATA_BY_ZONE!$A$1:$AH$1,0)), "")</f>
        <v/>
      </c>
      <c r="S32" s="11" t="str">
        <f>IFERROR(INDEX([1]REPORT_DATA_BY_ZONE!$A:$AH,$F32,MATCH(S$8,[1]REPORT_DATA_BY_ZONE!$A$1:$AH$1,0)), "")</f>
        <v/>
      </c>
      <c r="T32" s="11" t="str">
        <f>IFERROR(INDEX([1]REPORT_DATA_BY_ZONE!$A:$AH,$F32,MATCH(T$8,[1]REPORT_DATA_BY_ZONE!$A$1:$AH$1,0)), "")</f>
        <v/>
      </c>
      <c r="U32" s="11" t="str">
        <f>IFERROR(INDEX([1]REPORT_DATA_BY_ZONE!$A:$AH,$F32,MATCH(U$8,[1]REPORT_DATA_BY_ZONE!$A$1:$AH$1,0)), "")</f>
        <v/>
      </c>
      <c r="V32" s="11" t="str">
        <f>IFERROR(INDEX([1]REPORT_DATA_BY_ZONE!$A:$AH,$F32,MATCH(V$8,[1]REPORT_DATA_BY_ZONE!$A$1:$AH$1,0)), "")</f>
        <v/>
      </c>
    </row>
    <row r="33" spans="2:22">
      <c r="B33" s="18" t="s">
        <v>1409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319" priority="111" operator="lessThan">
      <formula>0.5</formula>
    </cfRule>
    <cfRule type="cellIs" dxfId="318" priority="112" operator="greaterThan">
      <formula>0.5</formula>
    </cfRule>
  </conditionalFormatting>
  <conditionalFormatting sqref="N10:N11">
    <cfRule type="cellIs" dxfId="317" priority="109" operator="lessThan">
      <formula>4.5</formula>
    </cfRule>
    <cfRule type="cellIs" dxfId="316" priority="110" operator="greaterThan">
      <formula>5.5</formula>
    </cfRule>
  </conditionalFormatting>
  <conditionalFormatting sqref="O10:O11">
    <cfRule type="cellIs" dxfId="315" priority="107" operator="lessThan">
      <formula>1.5</formula>
    </cfRule>
    <cfRule type="cellIs" dxfId="314" priority="108" operator="greaterThan">
      <formula>2.5</formula>
    </cfRule>
  </conditionalFormatting>
  <conditionalFormatting sqref="P10:P11">
    <cfRule type="cellIs" dxfId="313" priority="105" operator="lessThan">
      <formula>4.5</formula>
    </cfRule>
    <cfRule type="cellIs" dxfId="312" priority="106" operator="greaterThan">
      <formula>7.5</formula>
    </cfRule>
  </conditionalFormatting>
  <conditionalFormatting sqref="R10:S11">
    <cfRule type="cellIs" dxfId="311" priority="103" operator="lessThan">
      <formula>2.5</formula>
    </cfRule>
    <cfRule type="cellIs" dxfId="310" priority="104" operator="greaterThan">
      <formula>4.5</formula>
    </cfRule>
  </conditionalFormatting>
  <conditionalFormatting sqref="T10:T11">
    <cfRule type="cellIs" dxfId="309" priority="101" operator="lessThan">
      <formula>2.5</formula>
    </cfRule>
    <cfRule type="cellIs" dxfId="308" priority="102" operator="greaterThan">
      <formula>4.5</formula>
    </cfRule>
  </conditionalFormatting>
  <conditionalFormatting sqref="U10:U11">
    <cfRule type="cellIs" dxfId="307" priority="100" operator="greaterThan">
      <formula>1.5</formula>
    </cfRule>
  </conditionalFormatting>
  <conditionalFormatting sqref="L10:V11">
    <cfRule type="expression" dxfId="306" priority="97">
      <formula>L10=""</formula>
    </cfRule>
  </conditionalFormatting>
  <conditionalFormatting sqref="S10:S11">
    <cfRule type="cellIs" dxfId="305" priority="98" operator="greaterThan">
      <formula>0.5</formula>
    </cfRule>
    <cfRule type="cellIs" dxfId="304" priority="99" operator="lessThan">
      <formula>0.5</formula>
    </cfRule>
  </conditionalFormatting>
  <conditionalFormatting sqref="L21:M22">
    <cfRule type="cellIs" dxfId="303" priority="95" operator="lessThan">
      <formula>0.5</formula>
    </cfRule>
    <cfRule type="cellIs" dxfId="302" priority="96" operator="greaterThan">
      <formula>0.5</formula>
    </cfRule>
  </conditionalFormatting>
  <conditionalFormatting sqref="N21:N22">
    <cfRule type="cellIs" dxfId="301" priority="93" operator="lessThan">
      <formula>4.5</formula>
    </cfRule>
    <cfRule type="cellIs" dxfId="300" priority="94" operator="greaterThan">
      <formula>5.5</formula>
    </cfRule>
  </conditionalFormatting>
  <conditionalFormatting sqref="O21:O22">
    <cfRule type="cellIs" dxfId="299" priority="91" operator="lessThan">
      <formula>1.5</formula>
    </cfRule>
    <cfRule type="cellIs" dxfId="298" priority="92" operator="greaterThan">
      <formula>2.5</formula>
    </cfRule>
  </conditionalFormatting>
  <conditionalFormatting sqref="P21:P22">
    <cfRule type="cellIs" dxfId="297" priority="89" operator="lessThan">
      <formula>4.5</formula>
    </cfRule>
    <cfRule type="cellIs" dxfId="296" priority="90" operator="greaterThan">
      <formula>7.5</formula>
    </cfRule>
  </conditionalFormatting>
  <conditionalFormatting sqref="R21:S22">
    <cfRule type="cellIs" dxfId="295" priority="87" operator="lessThan">
      <formula>2.5</formula>
    </cfRule>
    <cfRule type="cellIs" dxfId="294" priority="88" operator="greaterThan">
      <formula>4.5</formula>
    </cfRule>
  </conditionalFormatting>
  <conditionalFormatting sqref="T21:T22">
    <cfRule type="cellIs" dxfId="293" priority="85" operator="lessThan">
      <formula>2.5</formula>
    </cfRule>
    <cfRule type="cellIs" dxfId="292" priority="86" operator="greaterThan">
      <formula>4.5</formula>
    </cfRule>
  </conditionalFormatting>
  <conditionalFormatting sqref="U21:U22">
    <cfRule type="cellIs" dxfId="291" priority="84" operator="greaterThan">
      <formula>1.5</formula>
    </cfRule>
  </conditionalFormatting>
  <conditionalFormatting sqref="L21:V22">
    <cfRule type="expression" dxfId="290" priority="81">
      <formula>L21=""</formula>
    </cfRule>
  </conditionalFormatting>
  <conditionalFormatting sqref="S21:S22">
    <cfRule type="cellIs" dxfId="289" priority="82" operator="greaterThan">
      <formula>0.5</formula>
    </cfRule>
    <cfRule type="cellIs" dxfId="288" priority="83" operator="lessThan">
      <formula>0.5</formula>
    </cfRule>
  </conditionalFormatting>
  <conditionalFormatting sqref="L12:M12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2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2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2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2:S12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2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2">
    <cfRule type="cellIs" dxfId="275" priority="68" operator="greaterThan">
      <formula>1.5</formula>
    </cfRule>
  </conditionalFormatting>
  <conditionalFormatting sqref="L12:V12">
    <cfRule type="expression" dxfId="274" priority="65">
      <formula>L12=""</formula>
    </cfRule>
  </conditionalFormatting>
  <conditionalFormatting sqref="S12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23:M24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23:N24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23:O24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23:P24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23:S24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23:T24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23:U24">
    <cfRule type="cellIs" dxfId="259" priority="52" operator="greaterThan">
      <formula>1.5</formula>
    </cfRule>
  </conditionalFormatting>
  <conditionalFormatting sqref="L23:V24">
    <cfRule type="expression" dxfId="258" priority="49">
      <formula>L23=""</formula>
    </cfRule>
  </conditionalFormatting>
  <conditionalFormatting sqref="S23:S24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3:M13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3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3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3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3:S13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3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3">
    <cfRule type="cellIs" dxfId="243" priority="36" operator="greaterThan">
      <formula>1.5</formula>
    </cfRule>
  </conditionalFormatting>
  <conditionalFormatting sqref="L13:V13">
    <cfRule type="expression" dxfId="242" priority="33">
      <formula>L13=""</formula>
    </cfRule>
  </conditionalFormatting>
  <conditionalFormatting sqref="S13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conditionalFormatting sqref="L14:M14">
    <cfRule type="cellIs" dxfId="223" priority="15" operator="lessThan">
      <formula>0.5</formula>
    </cfRule>
    <cfRule type="cellIs" dxfId="222" priority="16" operator="greaterThan">
      <formula>0.5</formula>
    </cfRule>
  </conditionalFormatting>
  <conditionalFormatting sqref="N14">
    <cfRule type="cellIs" dxfId="221" priority="13" operator="lessThan">
      <formula>4.5</formula>
    </cfRule>
    <cfRule type="cellIs" dxfId="220" priority="14" operator="greaterThan">
      <formula>5.5</formula>
    </cfRule>
  </conditionalFormatting>
  <conditionalFormatting sqref="O14">
    <cfRule type="cellIs" dxfId="219" priority="11" operator="lessThan">
      <formula>1.5</formula>
    </cfRule>
    <cfRule type="cellIs" dxfId="218" priority="12" operator="greaterThan">
      <formula>2.5</formula>
    </cfRule>
  </conditionalFormatting>
  <conditionalFormatting sqref="P14">
    <cfRule type="cellIs" dxfId="217" priority="9" operator="lessThan">
      <formula>4.5</formula>
    </cfRule>
    <cfRule type="cellIs" dxfId="216" priority="10" operator="greaterThan">
      <formula>7.5</formula>
    </cfRule>
  </conditionalFormatting>
  <conditionalFormatting sqref="R14:S14">
    <cfRule type="cellIs" dxfId="215" priority="7" operator="lessThan">
      <formula>2.5</formula>
    </cfRule>
    <cfRule type="cellIs" dxfId="214" priority="8" operator="greaterThan">
      <formula>4.5</formula>
    </cfRule>
  </conditionalFormatting>
  <conditionalFormatting sqref="T14">
    <cfRule type="cellIs" dxfId="213" priority="5" operator="lessThan">
      <formula>2.5</formula>
    </cfRule>
    <cfRule type="cellIs" dxfId="212" priority="6" operator="greaterThan">
      <formula>4.5</formula>
    </cfRule>
  </conditionalFormatting>
  <conditionalFormatting sqref="U14">
    <cfRule type="cellIs" dxfId="211" priority="4" operator="greaterThan">
      <formula>1.5</formula>
    </cfRule>
  </conditionalFormatting>
  <conditionalFormatting sqref="L14:V14">
    <cfRule type="expression" dxfId="210" priority="1">
      <formula>L14=""</formula>
    </cfRule>
  </conditionalFormatting>
  <conditionalFormatting sqref="S14">
    <cfRule type="cellIs" dxfId="209" priority="2" operator="greaterThan">
      <formula>0.5</formula>
    </cfRule>
    <cfRule type="cellIs" dxfId="20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5" sqref="O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30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2014:1:0:0:WEST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2014:2:0:0:WEST</v>
      </c>
      <c r="F4" s="33">
        <f t="shared" ref="F4:F38" ca="1" si="5">MATCH($E4,INDIRECT(CONCATENATE($B$41,"$A:$A")),0)</f>
        <v>35</v>
      </c>
      <c r="G4" s="26">
        <f t="shared" ref="G4:G38" ca="1" si="6">INDEX(INDIRECT(CONCATENATE($B$41,"$A:$AG")),$F4,MATCH(G$2,INDIRECT(CONCATENATE($B$41,"$A$1:$AG$1")),0))</f>
        <v>7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2014:3:0:0:WEST</v>
      </c>
      <c r="F5" s="33">
        <f t="shared" ca="1" si="5"/>
        <v>43</v>
      </c>
      <c r="G5" s="26">
        <f t="shared" ca="1" si="6"/>
        <v>5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2014:4:0:0:WEST</v>
      </c>
      <c r="F6" s="33">
        <f t="shared" ca="1" si="5"/>
        <v>51</v>
      </c>
      <c r="G6" s="26">
        <f t="shared" ca="1" si="6"/>
        <v>8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2014:5:0:0:WEST</v>
      </c>
      <c r="F7" s="33">
        <f t="shared" ca="1" si="5"/>
        <v>59</v>
      </c>
      <c r="G7" s="26">
        <f t="shared" ca="1" si="6"/>
        <v>9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2014:6:0:0:WEST</v>
      </c>
      <c r="F8" s="33">
        <f t="shared" ca="1" si="5"/>
        <v>67</v>
      </c>
      <c r="G8" s="26">
        <f t="shared" ca="1" si="6"/>
        <v>9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2014:7:0:0:WEST</v>
      </c>
      <c r="F9" s="33">
        <f t="shared" ca="1" si="5"/>
        <v>75</v>
      </c>
      <c r="G9" s="26">
        <f t="shared" ca="1" si="6"/>
        <v>7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2014:8:0:0:WEST</v>
      </c>
      <c r="F10" s="33">
        <f t="shared" ca="1" si="5"/>
        <v>83</v>
      </c>
      <c r="G10" s="26">
        <f t="shared" ca="1" si="6"/>
        <v>7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2014:9:0:0:WEST</v>
      </c>
      <c r="F11" s="33">
        <f t="shared" ca="1" si="5"/>
        <v>91</v>
      </c>
      <c r="G11" s="26">
        <f t="shared" ca="1" si="6"/>
        <v>7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2014:10:0:0:WEST</v>
      </c>
      <c r="F12" s="33">
        <f t="shared" ca="1" si="5"/>
        <v>8</v>
      </c>
      <c r="G12" s="26">
        <f t="shared" ca="1" si="6"/>
        <v>10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2014:11:0:0:WEST</v>
      </c>
      <c r="F13" s="33">
        <f t="shared" ca="1" si="5"/>
        <v>17</v>
      </c>
      <c r="G13" s="26">
        <f t="shared" ca="1" si="6"/>
        <v>10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2014:12:0:0:WEST</v>
      </c>
      <c r="F14" s="33">
        <f t="shared" ca="1" si="5"/>
        <v>26</v>
      </c>
      <c r="G14" s="26">
        <f t="shared" ca="1" si="6"/>
        <v>13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2015:1:0:0:WEST</v>
      </c>
      <c r="F15" s="33">
        <f t="shared" ca="1" si="5"/>
        <v>130</v>
      </c>
      <c r="G15" s="26">
        <f t="shared" ca="1" si="6"/>
        <v>5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2015:2:0:0:WEST</v>
      </c>
      <c r="F16" s="33">
        <f t="shared" ca="1" si="5"/>
        <v>140</v>
      </c>
      <c r="G16" s="26">
        <f t="shared" ca="1" si="6"/>
        <v>11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2015:3:0:0:WEST</v>
      </c>
      <c r="F17" s="33">
        <f t="shared" ca="1" si="5"/>
        <v>150</v>
      </c>
      <c r="G17" s="26">
        <f t="shared" ca="1" si="6"/>
        <v>8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2015:4:0:0:WEST</v>
      </c>
      <c r="F18" s="33">
        <f t="shared" ca="1" si="5"/>
        <v>160</v>
      </c>
      <c r="G18" s="26">
        <f t="shared" ca="1" si="6"/>
        <v>3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2015:5:0:0:WEST</v>
      </c>
      <c r="F19" s="33">
        <f t="shared" ca="1" si="5"/>
        <v>170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2015:6:0:0:WEST</v>
      </c>
      <c r="F20" s="33">
        <f t="shared" ca="1" si="5"/>
        <v>180</v>
      </c>
      <c r="G20" s="26">
        <f t="shared" ca="1" si="6"/>
        <v>5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2015:7:0:0:WEST</v>
      </c>
      <c r="F21" s="33">
        <f t="shared" ca="1" si="5"/>
        <v>190</v>
      </c>
      <c r="G21" s="26">
        <f t="shared" ca="1" si="6"/>
        <v>7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2015:8:0:0:WEST</v>
      </c>
      <c r="F22" s="33">
        <f t="shared" ca="1" si="5"/>
        <v>200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2015:9:0:0:WEST</v>
      </c>
      <c r="F23" s="33">
        <f t="shared" ca="1" si="5"/>
        <v>210</v>
      </c>
      <c r="G23" s="26">
        <f t="shared" ca="1" si="6"/>
        <v>1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2015:10:0:0:WEST</v>
      </c>
      <c r="F24" s="33">
        <f t="shared" ca="1" si="5"/>
        <v>100</v>
      </c>
      <c r="G24" s="26">
        <f t="shared" ca="1" si="6"/>
        <v>2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2015:11:0:0:WEST</v>
      </c>
      <c r="F25" s="33">
        <f t="shared" ca="1" si="5"/>
        <v>110</v>
      </c>
      <c r="G25" s="26">
        <f t="shared" ca="1" si="6"/>
        <v>2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2015:12:0:0:WEST</v>
      </c>
      <c r="F26" s="33">
        <f t="shared" ca="1" si="5"/>
        <v>121</v>
      </c>
      <c r="G26" s="26">
        <f t="shared" ca="1" si="6"/>
        <v>3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2016:1:0:0:WEST</v>
      </c>
      <c r="F27" s="33">
        <f t="shared" ca="1" si="5"/>
        <v>221</v>
      </c>
      <c r="G27" s="26">
        <f t="shared" ca="1" si="6"/>
        <v>8</v>
      </c>
      <c r="H27" s="26">
        <f t="shared" si="3"/>
        <v>8</v>
      </c>
      <c r="I27" s="33">
        <f t="shared" ca="1" si="7"/>
        <v>10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1</v>
      </c>
      <c r="O27" s="11">
        <f t="shared" ca="1" si="8"/>
        <v>1</v>
      </c>
      <c r="P27" s="8">
        <v>-11</v>
      </c>
      <c r="Q27" s="34">
        <f>DATE(YEAR, MONTH,WEEKDAY + 7*(P27 + 1))</f>
        <v>42337</v>
      </c>
      <c r="R27" s="33">
        <f t="shared" ref="R27:R38" si="9">WEEKNUM(Q27,2)-WEEKNUM(DATE(YEAR(Q27),MONTH(Q27),1),2)+1</f>
        <v>5</v>
      </c>
      <c r="S27" s="34" t="str">
        <f t="shared" ref="S27:S38" ca="1" si="10">CONCATENATE(YEAR(Q27),":",MONTH(Q27),":",R27,":",WEEKLY_REPORT_DAY,":", INDIRECT(CONCATENATE($B$39, "$A$1")))</f>
        <v>2015:11:5:7:WEST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1">INDEX(INDIRECT(CONCATENATE($B$40,"$A:$AG")),$T27,MATCH(V$2,INDIRECT(CONCATENATE($B$40,"$A1:$AG1")),0))</f>
        <v>#N/A</v>
      </c>
      <c r="W27" s="26" t="e">
        <f t="shared" ca="1" si="11"/>
        <v>#N/A</v>
      </c>
      <c r="X27" s="26" t="e">
        <f t="shared" ca="1" si="11"/>
        <v>#N/A</v>
      </c>
      <c r="Y27" s="26" t="e">
        <f t="shared" ca="1" si="11"/>
        <v>#N/A</v>
      </c>
      <c r="Z27" s="26">
        <f t="shared" ref="Z27:Z38" ca="1" si="12">ROUND(1*$B$45/$B$44,0)</f>
        <v>3</v>
      </c>
      <c r="AA27" s="26">
        <f t="shared" ref="AA27:AA38" ca="1" si="13">6*$B$45</f>
        <v>66</v>
      </c>
      <c r="AB27" s="26">
        <f t="shared" ref="AB27:AB38" ca="1" si="14">3*$B$45</f>
        <v>33</v>
      </c>
      <c r="AC27" s="26">
        <f t="shared" ref="AC27:AC38" ca="1" si="15">5*$B$45</f>
        <v>55</v>
      </c>
      <c r="AD27" s="26">
        <f t="shared" ref="AD27:AD38" ca="1" si="16">1*$B$45</f>
        <v>11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2016:2:0:0:WEST</v>
      </c>
      <c r="F28" s="33">
        <f t="shared" ca="1" si="5"/>
        <v>232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>DATE(YEAR, MONTH,WEEKDAY + 7*(P28 + 1))</f>
        <v>42344</v>
      </c>
      <c r="R28" s="33">
        <f t="shared" si="9"/>
        <v>1</v>
      </c>
      <c r="S28" s="34" t="str">
        <f t="shared" ca="1" si="10"/>
        <v>2015:12:1:7:WEST</v>
      </c>
      <c r="T28" s="33" t="e">
        <f t="shared" ref="T28:T38" ca="1" si="17">MATCH(S28,INDIRECT(CONCATENATE($B$40,"$A:$A")),0)</f>
        <v>#N/A</v>
      </c>
      <c r="U28" s="26" t="e">
        <f t="shared" ref="U28:U38" ca="1" si="18">INDEX(INDIRECT(CONCATENATE($B$40,"$A:$AG")),$T28,MATCH(U$2,INDIRECT(CONCATENATE($B$40,"$A1:$AG1")),0))</f>
        <v>#N/A</v>
      </c>
      <c r="V28" s="26" t="e">
        <f t="shared" ca="1" si="11"/>
        <v>#N/A</v>
      </c>
      <c r="W28" s="26" t="e">
        <f t="shared" ca="1" si="11"/>
        <v>#N/A</v>
      </c>
      <c r="X28" s="26" t="e">
        <f t="shared" ca="1" si="11"/>
        <v>#N/A</v>
      </c>
      <c r="Y28" s="26" t="e">
        <f t="shared" ca="1" si="11"/>
        <v>#N/A</v>
      </c>
      <c r="Z28" s="26">
        <f t="shared" ca="1" si="12"/>
        <v>3</v>
      </c>
      <c r="AA28" s="26">
        <f t="shared" ca="1" si="13"/>
        <v>66</v>
      </c>
      <c r="AB28" s="26">
        <f t="shared" ca="1" si="14"/>
        <v>33</v>
      </c>
      <c r="AC28" s="26">
        <f t="shared" ca="1" si="15"/>
        <v>55</v>
      </c>
      <c r="AD28" s="26">
        <f t="shared" ca="1" si="16"/>
        <v>11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2016:3:0:0:WEST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>DATE(YEAR, MONTH,WEEKDAY + 7*(P29 + 1))</f>
        <v>42351</v>
      </c>
      <c r="R29" s="33">
        <f t="shared" si="9"/>
        <v>2</v>
      </c>
      <c r="S29" s="34" t="str">
        <f t="shared" ca="1" si="10"/>
        <v>2015:12:2:7:WEST</v>
      </c>
      <c r="T29" s="33" t="e">
        <f t="shared" ca="1" si="17"/>
        <v>#N/A</v>
      </c>
      <c r="U29" s="26" t="e">
        <f t="shared" ca="1" si="18"/>
        <v>#N/A</v>
      </c>
      <c r="V29" s="26" t="e">
        <f t="shared" ca="1" si="11"/>
        <v>#N/A</v>
      </c>
      <c r="W29" s="26" t="e">
        <f t="shared" ca="1" si="11"/>
        <v>#N/A</v>
      </c>
      <c r="X29" s="26" t="e">
        <f t="shared" ca="1" si="11"/>
        <v>#N/A</v>
      </c>
      <c r="Y29" s="26" t="e">
        <f t="shared" ca="1" si="11"/>
        <v>#N/A</v>
      </c>
      <c r="Z29" s="26">
        <f t="shared" ca="1" si="12"/>
        <v>3</v>
      </c>
      <c r="AA29" s="26">
        <f t="shared" ca="1" si="13"/>
        <v>66</v>
      </c>
      <c r="AB29" s="26">
        <f t="shared" ca="1" si="14"/>
        <v>33</v>
      </c>
      <c r="AC29" s="26">
        <f t="shared" ca="1" si="15"/>
        <v>55</v>
      </c>
      <c r="AD29" s="26">
        <f t="shared" ca="1" si="16"/>
        <v>11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2016:4:0:0:WEST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>DATE(YEAR, MONTH,WEEKDAY + 7*(P30 + 1))</f>
        <v>42358</v>
      </c>
      <c r="R30" s="33">
        <f t="shared" si="9"/>
        <v>3</v>
      </c>
      <c r="S30" s="34" t="str">
        <f t="shared" ca="1" si="10"/>
        <v>2015:12:3:7:WEST</v>
      </c>
      <c r="T30" s="33" t="e">
        <f t="shared" ca="1" si="17"/>
        <v>#N/A</v>
      </c>
      <c r="U30" s="26" t="e">
        <f t="shared" ca="1" si="18"/>
        <v>#N/A</v>
      </c>
      <c r="V30" s="26" t="e">
        <f t="shared" ca="1" si="11"/>
        <v>#N/A</v>
      </c>
      <c r="W30" s="26" t="e">
        <f t="shared" ca="1" si="11"/>
        <v>#N/A</v>
      </c>
      <c r="X30" s="26" t="e">
        <f t="shared" ca="1" si="11"/>
        <v>#N/A</v>
      </c>
      <c r="Y30" s="26" t="e">
        <f t="shared" ca="1" si="11"/>
        <v>#N/A</v>
      </c>
      <c r="Z30" s="26">
        <f t="shared" ca="1" si="12"/>
        <v>3</v>
      </c>
      <c r="AA30" s="26">
        <f t="shared" ca="1" si="13"/>
        <v>66</v>
      </c>
      <c r="AB30" s="26">
        <f t="shared" ca="1" si="14"/>
        <v>33</v>
      </c>
      <c r="AC30" s="26">
        <f t="shared" ca="1" si="15"/>
        <v>55</v>
      </c>
      <c r="AD30" s="26">
        <f t="shared" ca="1" si="16"/>
        <v>11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2016:5:0:0:WEST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>DATE(YEAR, MONTH,WEEKDAY + 7*(P31 + 1))</f>
        <v>42365</v>
      </c>
      <c r="R31" s="33">
        <f t="shared" si="9"/>
        <v>4</v>
      </c>
      <c r="S31" s="34" t="str">
        <f t="shared" ca="1" si="10"/>
        <v>2015:12:4:7:WEST</v>
      </c>
      <c r="T31" s="33" t="e">
        <f t="shared" ca="1" si="17"/>
        <v>#N/A</v>
      </c>
      <c r="U31" s="26" t="e">
        <f t="shared" ca="1" si="18"/>
        <v>#N/A</v>
      </c>
      <c r="V31" s="26" t="e">
        <f t="shared" ca="1" si="11"/>
        <v>#N/A</v>
      </c>
      <c r="W31" s="26" t="e">
        <f t="shared" ca="1" si="11"/>
        <v>#N/A</v>
      </c>
      <c r="X31" s="26" t="e">
        <f t="shared" ca="1" si="11"/>
        <v>#N/A</v>
      </c>
      <c r="Y31" s="26" t="e">
        <f t="shared" ca="1" si="11"/>
        <v>#N/A</v>
      </c>
      <c r="Z31" s="26">
        <f t="shared" ca="1" si="12"/>
        <v>3</v>
      </c>
      <c r="AA31" s="26">
        <f t="shared" ca="1" si="13"/>
        <v>66</v>
      </c>
      <c r="AB31" s="26">
        <f t="shared" ca="1" si="14"/>
        <v>33</v>
      </c>
      <c r="AC31" s="26">
        <f t="shared" ca="1" si="15"/>
        <v>55</v>
      </c>
      <c r="AD31" s="26">
        <f t="shared" ca="1" si="16"/>
        <v>11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2016:6:0:0:WEST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>DATE(YEAR, MONTH,WEEKDAY + 7*(P32 + 1))</f>
        <v>42372</v>
      </c>
      <c r="R32" s="33">
        <f t="shared" si="9"/>
        <v>1</v>
      </c>
      <c r="S32" s="34" t="str">
        <f t="shared" ca="1" si="10"/>
        <v>2016:1:1:7:WEST</v>
      </c>
      <c r="T32" s="33" t="e">
        <f t="shared" ca="1" si="17"/>
        <v>#N/A</v>
      </c>
      <c r="U32" s="26" t="e">
        <f t="shared" ca="1" si="18"/>
        <v>#N/A</v>
      </c>
      <c r="V32" s="26" t="e">
        <f t="shared" ca="1" si="11"/>
        <v>#N/A</v>
      </c>
      <c r="W32" s="26" t="e">
        <f t="shared" ca="1" si="11"/>
        <v>#N/A</v>
      </c>
      <c r="X32" s="26" t="e">
        <f t="shared" ca="1" si="11"/>
        <v>#N/A</v>
      </c>
      <c r="Y32" s="26" t="e">
        <f t="shared" ca="1" si="11"/>
        <v>#N/A</v>
      </c>
      <c r="Z32" s="26">
        <f t="shared" ca="1" si="12"/>
        <v>3</v>
      </c>
      <c r="AA32" s="26">
        <f t="shared" ca="1" si="13"/>
        <v>66</v>
      </c>
      <c r="AB32" s="26">
        <f t="shared" ca="1" si="14"/>
        <v>33</v>
      </c>
      <c r="AC32" s="26">
        <f t="shared" ca="1" si="15"/>
        <v>55</v>
      </c>
      <c r="AD32" s="26">
        <f t="shared" ca="1" si="16"/>
        <v>11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2016:7:0:0:WEST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>DATE(YEAR, MONTH,WEEKDAY + 7*(P33 + 1))</f>
        <v>42379</v>
      </c>
      <c r="R33" s="33">
        <f t="shared" si="9"/>
        <v>2</v>
      </c>
      <c r="S33" s="34" t="str">
        <f t="shared" ca="1" si="10"/>
        <v>2016:1:2:7:WEST</v>
      </c>
      <c r="T33" s="33">
        <f t="shared" ca="1" si="17"/>
        <v>10</v>
      </c>
      <c r="U33" s="26">
        <f t="shared" ca="1" si="18"/>
        <v>0</v>
      </c>
      <c r="V33" s="26">
        <f t="shared" ca="1" si="11"/>
        <v>40</v>
      </c>
      <c r="W33" s="26">
        <f t="shared" ca="1" si="11"/>
        <v>0</v>
      </c>
      <c r="X33" s="26">
        <f t="shared" ca="1" si="11"/>
        <v>18</v>
      </c>
      <c r="Y33" s="26">
        <f t="shared" ca="1" si="11"/>
        <v>0</v>
      </c>
      <c r="Z33" s="26">
        <f t="shared" ca="1" si="12"/>
        <v>3</v>
      </c>
      <c r="AA33" s="26">
        <f t="shared" ca="1" si="13"/>
        <v>66</v>
      </c>
      <c r="AB33" s="26">
        <f t="shared" ca="1" si="14"/>
        <v>33</v>
      </c>
      <c r="AC33" s="26">
        <f t="shared" ca="1" si="15"/>
        <v>55</v>
      </c>
      <c r="AD33" s="26">
        <f t="shared" ca="1" si="16"/>
        <v>11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2016:8:0:0:WEST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>DATE(YEAR, MONTH,WEEKDAY + 7*(P34 + 1))</f>
        <v>42386</v>
      </c>
      <c r="R34" s="33">
        <f t="shared" si="9"/>
        <v>3</v>
      </c>
      <c r="S34" s="34" t="str">
        <f t="shared" ca="1" si="10"/>
        <v>2016:1:3:7:WEST</v>
      </c>
      <c r="T34" s="33" t="e">
        <f t="shared" ca="1" si="17"/>
        <v>#N/A</v>
      </c>
      <c r="U34" s="26" t="e">
        <f t="shared" ca="1" si="18"/>
        <v>#N/A</v>
      </c>
      <c r="V34" s="26" t="e">
        <f t="shared" ca="1" si="11"/>
        <v>#N/A</v>
      </c>
      <c r="W34" s="26" t="e">
        <f t="shared" ca="1" si="11"/>
        <v>#N/A</v>
      </c>
      <c r="X34" s="26" t="e">
        <f t="shared" ca="1" si="11"/>
        <v>#N/A</v>
      </c>
      <c r="Y34" s="26" t="e">
        <f t="shared" ca="1" si="11"/>
        <v>#N/A</v>
      </c>
      <c r="Z34" s="26">
        <f t="shared" ca="1" si="12"/>
        <v>3</v>
      </c>
      <c r="AA34" s="26">
        <f t="shared" ca="1" si="13"/>
        <v>66</v>
      </c>
      <c r="AB34" s="26">
        <f t="shared" ca="1" si="14"/>
        <v>33</v>
      </c>
      <c r="AC34" s="26">
        <f t="shared" ca="1" si="15"/>
        <v>55</v>
      </c>
      <c r="AD34" s="26">
        <f t="shared" ca="1" si="16"/>
        <v>11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2016:9:0:0:WEST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>DATE(YEAR, MONTH,WEEKDAY + 7*(P35 + 1))</f>
        <v>42393</v>
      </c>
      <c r="R35" s="33">
        <f t="shared" si="9"/>
        <v>4</v>
      </c>
      <c r="S35" s="34" t="str">
        <f t="shared" ca="1" si="10"/>
        <v>2016:1:4:7:WEST</v>
      </c>
      <c r="T35" s="33">
        <f t="shared" ca="1" si="17"/>
        <v>21</v>
      </c>
      <c r="U35" s="26">
        <f t="shared" ca="1" si="18"/>
        <v>2</v>
      </c>
      <c r="V35" s="26">
        <f t="shared" ca="1" si="11"/>
        <v>52</v>
      </c>
      <c r="W35" s="26">
        <f t="shared" ca="1" si="11"/>
        <v>16</v>
      </c>
      <c r="X35" s="26">
        <f t="shared" ca="1" si="11"/>
        <v>46</v>
      </c>
      <c r="Y35" s="26">
        <f t="shared" ca="1" si="11"/>
        <v>0</v>
      </c>
      <c r="Z35" s="26">
        <f t="shared" ca="1" si="12"/>
        <v>3</v>
      </c>
      <c r="AA35" s="26">
        <f t="shared" ca="1" si="13"/>
        <v>66</v>
      </c>
      <c r="AB35" s="26">
        <f t="shared" ca="1" si="14"/>
        <v>33</v>
      </c>
      <c r="AC35" s="26">
        <f t="shared" ca="1" si="15"/>
        <v>55</v>
      </c>
      <c r="AD35" s="26">
        <f t="shared" ca="1" si="16"/>
        <v>11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2016:10:0:0:WEST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>DATE(YEAR, MONTH,WEEKDAY + 7*(P36 + 1))</f>
        <v>42400</v>
      </c>
      <c r="R36" s="33">
        <f t="shared" si="9"/>
        <v>5</v>
      </c>
      <c r="S36" s="34" t="str">
        <f t="shared" ca="1" si="10"/>
        <v>2016:1:5:7:WEST</v>
      </c>
      <c r="T36" s="33">
        <f t="shared" ca="1" si="17"/>
        <v>32</v>
      </c>
      <c r="U36" s="26">
        <f t="shared" ca="1" si="18"/>
        <v>3</v>
      </c>
      <c r="V36" s="26">
        <f t="shared" ca="1" si="11"/>
        <v>58</v>
      </c>
      <c r="W36" s="26">
        <f t="shared" ca="1" si="11"/>
        <v>17</v>
      </c>
      <c r="X36" s="26">
        <f t="shared" ca="1" si="11"/>
        <v>50</v>
      </c>
      <c r="Y36" s="26">
        <f t="shared" ca="1" si="11"/>
        <v>0</v>
      </c>
      <c r="Z36" s="26">
        <f t="shared" ca="1" si="12"/>
        <v>3</v>
      </c>
      <c r="AA36" s="26">
        <f t="shared" ca="1" si="13"/>
        <v>66</v>
      </c>
      <c r="AB36" s="26">
        <f t="shared" ca="1" si="14"/>
        <v>33</v>
      </c>
      <c r="AC36" s="26">
        <f t="shared" ca="1" si="15"/>
        <v>55</v>
      </c>
      <c r="AD36" s="26">
        <f t="shared" ca="1" si="16"/>
        <v>11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2016:11:0:0:WEST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>DATE(YEAR, MONTH,WEEKDAY + 7*(P37 + 1))</f>
        <v>42407</v>
      </c>
      <c r="R37" s="33">
        <f t="shared" si="9"/>
        <v>1</v>
      </c>
      <c r="S37" s="34" t="str">
        <f t="shared" ca="1" si="10"/>
        <v>2016:2:1:7:WEST</v>
      </c>
      <c r="T37" s="33">
        <f t="shared" ca="1" si="17"/>
        <v>43</v>
      </c>
      <c r="U37" s="26">
        <f t="shared" ca="1" si="18"/>
        <v>0</v>
      </c>
      <c r="V37" s="26">
        <f t="shared" ca="1" si="11"/>
        <v>58</v>
      </c>
      <c r="W37" s="26">
        <f t="shared" ca="1" si="11"/>
        <v>13</v>
      </c>
      <c r="X37" s="26">
        <f t="shared" ca="1" si="11"/>
        <v>43</v>
      </c>
      <c r="Y37" s="26">
        <f t="shared" ca="1" si="11"/>
        <v>1</v>
      </c>
      <c r="Z37" s="26">
        <f t="shared" ca="1" si="12"/>
        <v>3</v>
      </c>
      <c r="AA37" s="26">
        <f t="shared" ca="1" si="13"/>
        <v>66</v>
      </c>
      <c r="AB37" s="26">
        <f t="shared" ca="1" si="14"/>
        <v>33</v>
      </c>
      <c r="AC37" s="26">
        <f t="shared" ca="1" si="15"/>
        <v>55</v>
      </c>
      <c r="AD37" s="26">
        <f t="shared" ca="1" si="16"/>
        <v>11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2016:12:0:0:WEST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>DATE(YEAR, MONTH,WEEKDAY + 7*(P38 + 1))</f>
        <v>42414</v>
      </c>
      <c r="R38" s="33">
        <f t="shared" si="9"/>
        <v>2</v>
      </c>
      <c r="S38" s="34" t="str">
        <f t="shared" ca="1" si="10"/>
        <v>2016:2:2:7:WEST</v>
      </c>
      <c r="T38" s="33">
        <f t="shared" ca="1" si="17"/>
        <v>54</v>
      </c>
      <c r="U38" s="26">
        <f t="shared" ca="1" si="18"/>
        <v>0</v>
      </c>
      <c r="V38" s="26">
        <f t="shared" ca="1" si="11"/>
        <v>58</v>
      </c>
      <c r="W38" s="26">
        <f t="shared" ca="1" si="11"/>
        <v>24</v>
      </c>
      <c r="X38" s="26">
        <f t="shared" ca="1" si="11"/>
        <v>33</v>
      </c>
      <c r="Y38" s="26">
        <f t="shared" ca="1" si="11"/>
        <v>3</v>
      </c>
      <c r="Z38" s="26">
        <f t="shared" ca="1" si="12"/>
        <v>3</v>
      </c>
      <c r="AA38" s="26">
        <f t="shared" ca="1" si="13"/>
        <v>66</v>
      </c>
      <c r="AB38" s="26">
        <f t="shared" ca="1" si="14"/>
        <v>33</v>
      </c>
      <c r="AC38" s="26">
        <f t="shared" ca="1" si="15"/>
        <v>55</v>
      </c>
      <c r="AD38" s="26">
        <f t="shared" ca="1" si="16"/>
        <v>11</v>
      </c>
    </row>
    <row r="39" spans="1:30">
      <c r="A39" s="8" t="s">
        <v>1465</v>
      </c>
      <c r="B39" s="2" t="s">
        <v>1464</v>
      </c>
      <c r="C39" s="33"/>
      <c r="D39" s="33"/>
      <c r="G39" s="8">
        <f ca="1">SUMIFS(G3:G38, $B3:$B38,YEAR,G3:G38,"&lt;&gt;#N/A")</f>
        <v>8</v>
      </c>
      <c r="H39" s="33"/>
      <c r="J39" s="8">
        <f ca="1">SUM(J3:J38)</f>
        <v>3</v>
      </c>
      <c r="K39" s="8">
        <f t="shared" ref="K39:O39" ca="1" si="19">SUM(K3:K38)</f>
        <v>0</v>
      </c>
      <c r="L39" s="8">
        <f t="shared" ca="1" si="19"/>
        <v>0</v>
      </c>
      <c r="M39" s="8">
        <f t="shared" ca="1" si="19"/>
        <v>7</v>
      </c>
      <c r="N39" s="8">
        <f t="shared" ca="1" si="19"/>
        <v>1</v>
      </c>
      <c r="O39" s="8">
        <f t="shared" ca="1" si="19"/>
        <v>1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11</v>
      </c>
    </row>
    <row r="46" spans="1:30">
      <c r="A46" s="8" t="s">
        <v>626</v>
      </c>
      <c r="B46" s="8">
        <f ca="1">SUM($M$39:$O$39)</f>
        <v>9</v>
      </c>
    </row>
    <row r="47" spans="1:30">
      <c r="A47" s="8" t="s">
        <v>627</v>
      </c>
      <c r="B47" s="8">
        <f ca="1">SUM($J$39:$L$39)</f>
        <v>3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25%</v>
      </c>
      <c r="C48" s="36">
        <f ca="1">IFERROR(B47/SUM(B46:B47),"0")</f>
        <v>0.25</v>
      </c>
      <c r="D48" s="8" t="str">
        <f ca="1">TEXT(C48,"00%")</f>
        <v>25%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85
Stake Actual YTD 年度實際:    8</v>
      </c>
      <c r="C49" s="8">
        <f ca="1">INDIRECT(CONCATENATE($B$39,"$D$2"))</f>
        <v>85</v>
      </c>
      <c r="D49" s="8">
        <f ca="1">$G$39</f>
        <v>8</v>
      </c>
    </row>
    <row r="50" spans="1:4" ht="23.25">
      <c r="A50" s="8" t="s">
        <v>1410</v>
      </c>
      <c r="B50" s="59" t="str">
        <f ca="1">INDIRECT(CONCATENATE($B$39, "$B$1"))</f>
        <v>West Zone</v>
      </c>
    </row>
    <row r="51" spans="1:4">
      <c r="B51" s="57" t="str">
        <f ca="1">INDIRECT(CONCATENATE($B$39, "$B$2"))</f>
        <v>臺北西地帶</v>
      </c>
    </row>
    <row r="52" spans="1:4">
      <c r="B52" s="57" t="str">
        <f ca="1">INDIRECT(CONCATENATE($B$39, "$B$6"))</f>
        <v>West Stake</v>
      </c>
    </row>
    <row r="53" spans="1:4">
      <c r="B53" s="57" t="str">
        <f ca="1">INDIRECT(CONCATENATE($B$39, "$B$7"))</f>
        <v>臺北西支聯會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2014   92</v>
      </c>
    </row>
    <row r="57" spans="1:4">
      <c r="A57" s="8" t="str">
        <f ca="1">CONCATENATE("2015   ",SUMIF($G$15:$G$26,"&lt;&gt;#N/A",$G$15:$G$26))</f>
        <v>2015   49</v>
      </c>
    </row>
    <row r="58" spans="1:4">
      <c r="A58" s="8" t="str">
        <f ca="1">CONCATENATE("2016   ",SUMIF($G$27:$G$38,"&lt;&gt;#N/A",$G$27:$G$38))</f>
        <v>2016   8</v>
      </c>
    </row>
  </sheetData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zoomScaleNormal="100" zoomScaleSheetLayoutView="115" workbookViewId="0">
      <selection activeCell="G15" sqref="G15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1716</v>
      </c>
      <c r="B1" s="46" t="s">
        <v>1715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1422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$L$23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969</v>
      </c>
      <c r="B10" s="23" t="s">
        <v>970</v>
      </c>
      <c r="C10" s="4" t="s">
        <v>991</v>
      </c>
      <c r="D10" s="4" t="s">
        <v>992</v>
      </c>
      <c r="E10" s="4" t="str">
        <f>CONCATENATE(YEAR,":",MONTH,":",WEEK,":",WEEKDAY,":",$A10)</f>
        <v>2016:2:2:7:TUCHENG_E</v>
      </c>
      <c r="F10" s="4">
        <f>MATCH($E10,REPORT_DATA_BY_COMP!$A:$A,0)</f>
        <v>451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2" t="s">
        <v>971</v>
      </c>
      <c r="B11" s="23" t="s">
        <v>972</v>
      </c>
      <c r="C11" s="4" t="s">
        <v>993</v>
      </c>
      <c r="D11" s="4" t="s">
        <v>994</v>
      </c>
      <c r="E11" s="4" t="str">
        <f>CONCATENATE(YEAR,":",MONTH,":",WEEK,":",WEEKDAY,":",$A11)</f>
        <v>2016:2:2:7:SANXIA_A</v>
      </c>
      <c r="F11" s="4">
        <f>MATCH($E11,REPORT_DATA_BY_COMP!$A:$A,0)</f>
        <v>426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973</v>
      </c>
      <c r="B12" s="23" t="s">
        <v>974</v>
      </c>
      <c r="C12" s="4" t="s">
        <v>995</v>
      </c>
      <c r="D12" s="4" t="s">
        <v>996</v>
      </c>
      <c r="E12" s="4" t="str">
        <f>CONCATENATE(YEAR,":",MONTH,":",WEEK,":",WEEKDAY,":",$A12)</f>
        <v>2016:2:2:7:SANXIA_B</v>
      </c>
      <c r="F12" s="4">
        <f>MATCH($E12,REPORT_DATA_BY_COMP!$A:$A,0)</f>
        <v>427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975</v>
      </c>
      <c r="B13" s="23" t="s">
        <v>976</v>
      </c>
      <c r="C13" s="4" t="s">
        <v>997</v>
      </c>
      <c r="D13" s="4" t="s">
        <v>998</v>
      </c>
      <c r="E13" s="4" t="str">
        <f>CONCATENATE(YEAR,":",MONTH,":",WEEK,":",WEEKDAY,":",$A13)</f>
        <v>2016:2:2:7:TUCHENG_A_S</v>
      </c>
      <c r="F13" s="4">
        <f>MATCH($E13,REPORT_DATA_BY_COMP!$A:$A,0)</f>
        <v>449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2" t="s">
        <v>977</v>
      </c>
      <c r="B14" s="23" t="s">
        <v>978</v>
      </c>
      <c r="C14" s="4" t="s">
        <v>999</v>
      </c>
      <c r="D14" s="4" t="s">
        <v>1000</v>
      </c>
      <c r="E14" s="4" t="str">
        <f>CONCATENATE(YEAR,":",MONTH,":",WEEK,":",WEEKDAY,":",$A14)</f>
        <v>2016:2:2:7:TUCHENG_B_S</v>
      </c>
      <c r="F14" s="4">
        <f>MATCH($E14,REPORT_DATA_BY_COMP!$A:$A,0)</f>
        <v>450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1409</v>
      </c>
      <c r="C15" s="10"/>
      <c r="D15" s="10"/>
      <c r="E15" s="10"/>
      <c r="F15" s="10"/>
      <c r="G15" s="12">
        <f>SUM(G10:G14)</f>
        <v>0</v>
      </c>
      <c r="H15" s="12">
        <f>SUM(H10:H14)</f>
        <v>1</v>
      </c>
      <c r="I15" s="12">
        <f>SUM(I10:I14)</f>
        <v>6</v>
      </c>
      <c r="J15" s="12">
        <f>SUM(J10:J14)</f>
        <v>11</v>
      </c>
      <c r="K15" s="12">
        <f>SUM(K10:K14)</f>
        <v>1</v>
      </c>
      <c r="L15" s="12">
        <f>SUM(L10:L14)</f>
        <v>0</v>
      </c>
      <c r="M15" s="12">
        <f>SUM(M10:M14)</f>
        <v>0</v>
      </c>
      <c r="N15" s="12">
        <f>SUM(N10:N14)</f>
        <v>24</v>
      </c>
      <c r="O15" s="12">
        <f>SUM(O10:O14)</f>
        <v>13</v>
      </c>
      <c r="P15" s="12">
        <f>SUM(P10:P14)</f>
        <v>19</v>
      </c>
      <c r="Q15" s="12">
        <f>SUM(Q10:Q14)</f>
        <v>27</v>
      </c>
      <c r="R15" s="12">
        <f>SUM(R10:R14)</f>
        <v>17</v>
      </c>
      <c r="S15" s="12">
        <f>SUM(S10:S14)</f>
        <v>2</v>
      </c>
      <c r="T15" s="12">
        <f>SUM(T10:T14)</f>
        <v>25</v>
      </c>
      <c r="U15" s="12">
        <f>SUM(U10:U14)</f>
        <v>10</v>
      </c>
      <c r="V15" s="12">
        <f>SUM(V10:V14)</f>
        <v>0</v>
      </c>
    </row>
    <row r="16" spans="1:22">
      <c r="A16" s="55"/>
      <c r="B16" s="3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2"/>
    </row>
    <row r="17" spans="2:22">
      <c r="B17" s="13" t="s">
        <v>1487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</row>
    <row r="18" spans="2:22">
      <c r="B18" s="24" t="s">
        <v>1381</v>
      </c>
      <c r="C18" s="14"/>
      <c r="D18" s="14"/>
      <c r="E18" s="14" t="str">
        <f>CONCATENATE(YEAR,":",MONTH,":1:",WEEKLY_REPORT_DAY,":", $A$1)</f>
        <v>2016:2:1:7:TUCHENG</v>
      </c>
      <c r="F18" s="14">
        <f>MATCH($E18,REPORT_DATA_BY_DISTRICT!$A:$A, 0)</f>
        <v>110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6</v>
      </c>
      <c r="J18" s="11">
        <f>IFERROR(INDEX(REPORT_DATA_BY_DISTRICT!$A:$AH,$F18,MATCH(J$8,REPORT_DATA_BY_DISTRICT!$A$1:$AH$1,0)), "")</f>
        <v>12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34</v>
      </c>
      <c r="Q18" s="11">
        <f>IFERROR(INDEX(REPORT_DATA_BY_DISTRICT!$A:$AH,$F18,MATCH(Q$8,REPORT_DATA_BY_DISTRICT!$A$1:$AH$1,0)), "")</f>
        <v>43</v>
      </c>
      <c r="R18" s="11">
        <f>IFERROR(INDEX(REPORT_DATA_BY_DISTRICT!$A:$AH,$F18,MATCH(R$8,REPORT_DATA_BY_DISTRICT!$A$1:$AH$1,0)), "")</f>
        <v>28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29</v>
      </c>
      <c r="U18" s="11">
        <f>IFERROR(INDEX(REPORT_DATA_BY_DISTRICT!$A:$AH,$F18,MATCH(U$8,REPORT_DATA_BY_DISTRICT!$A$1:$AH$1,0)), "")</f>
        <v>12</v>
      </c>
      <c r="V18" s="11">
        <f>IFERROR(INDEX(REPORT_DATA_BY_DISTRICT!$A:$AH,$F18,MATCH(V$8,REPORT_DATA_BY_DISTRICT!$A$1:$AH$1,0)), "")</f>
        <v>0</v>
      </c>
    </row>
    <row r="19" spans="2:22">
      <c r="B19" s="24" t="s">
        <v>1380</v>
      </c>
      <c r="C19" s="14"/>
      <c r="D19" s="14"/>
      <c r="E19" s="14" t="str">
        <f>CONCATENATE(YEAR,":",MONTH,":2:",WEEKLY_REPORT_DAY,":", $A$1)</f>
        <v>2016:2:2:7:TUCHENG</v>
      </c>
      <c r="F19" s="14">
        <f>MATCH($E19,REPORT_DATA_BY_DISTRICT!$A:$A, 0)</f>
        <v>140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6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24</v>
      </c>
      <c r="O19" s="11">
        <f>IFERROR(INDEX(REPORT_DATA_BY_DISTRICT!$A:$AH,$F19,MATCH(O$8,REPORT_DATA_BY_DISTRICT!$A$1:$AH$1,0)), "")</f>
        <v>13</v>
      </c>
      <c r="P19" s="11">
        <f>IFERROR(INDEX(REPORT_DATA_BY_DISTRICT!$A:$AH,$F19,MATCH(P$8,REPORT_DATA_BY_DISTRICT!$A$1:$AH$1,0)), "")</f>
        <v>19</v>
      </c>
      <c r="Q19" s="11">
        <f>IFERROR(INDEX(REPORT_DATA_BY_DISTRICT!$A:$AH,$F19,MATCH(Q$8,REPORT_DATA_BY_DISTRICT!$A$1:$AH$1,0)), "")</f>
        <v>27</v>
      </c>
      <c r="R19" s="11">
        <f>IFERROR(INDEX(REPORT_DATA_BY_DISTRICT!$A:$AH,$F19,MATCH(R$8,REPORT_DATA_BY_DISTRICT!$A$1:$AH$1,0)), "")</f>
        <v>17</v>
      </c>
      <c r="S19" s="11">
        <f>IFERROR(INDEX(REPORT_DATA_BY_DISTRICT!$A:$AH,$F19,MATCH(S$8,REPORT_DATA_BY_DISTRICT!$A$1:$AH$1,0)), "")</f>
        <v>2</v>
      </c>
      <c r="T19" s="11">
        <f>IFERROR(INDEX(REPORT_DATA_BY_DISTRICT!$A:$AH,$F19,MATCH(T$8,REPORT_DATA_BY_DISTRICT!$A$1:$AH$1,0)), "")</f>
        <v>25</v>
      </c>
      <c r="U19" s="11">
        <f>IFERROR(INDEX(REPORT_DATA_BY_DISTRICT!$A:$AH,$F19,MATCH(U$8,REPORT_DATA_BY_DISTRICT!$A$1:$AH$1,0)), "")</f>
        <v>10</v>
      </c>
      <c r="V19" s="11">
        <f>IFERROR(INDEX(REPORT_DATA_BY_DISTRICT!$A:$AH,$F19,MATCH(V$8,REPORT_DATA_BY_DISTRICT!$A$1:$AH$1,0)), "")</f>
        <v>0</v>
      </c>
    </row>
    <row r="20" spans="2:22">
      <c r="B20" s="24" t="s">
        <v>1382</v>
      </c>
      <c r="C20" s="14"/>
      <c r="D20" s="14"/>
      <c r="E20" s="14" t="str">
        <f>CONCATENATE(YEAR,":",MONTH,":3:",WEEKLY_REPORT_DAY,":", $A$1)</f>
        <v>2016:2:3:7:TUCHENG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1383</v>
      </c>
      <c r="C21" s="14"/>
      <c r="D21" s="14"/>
      <c r="E21" s="14" t="str">
        <f>CONCATENATE(YEAR,":",MONTH,":4:",WEEKLY_REPORT_DAY,":", $A$1)</f>
        <v>2016:2:4:7:TUCHENG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24" t="s">
        <v>1384</v>
      </c>
      <c r="C22" s="14"/>
      <c r="D22" s="14"/>
      <c r="E22" s="14" t="str">
        <f>CONCATENATE(YEAR,":",MONTH,":5:",WEEKLY_REPORT_DAY,":", $A$1)</f>
        <v>2016:2:5:7:TUCHENG</v>
      </c>
      <c r="F22" s="14" t="e">
        <f>MATCH($E22,REPORT_DATA_BY_DISTRICT!$A:$A, 0)</f>
        <v>#N/A</v>
      </c>
      <c r="G22" s="11" t="str">
        <f>IFERROR(INDEX(REPORT_DATA_BY_DISTRICT!$A:$AH,$F22,MATCH(G$8,REPORT_DATA_BY_DISTRICT!$A$1:$AH$1,0)), "")</f>
        <v/>
      </c>
      <c r="H22" s="11" t="str">
        <f>IFERROR(INDEX(REPORT_DATA_BY_DISTRICT!$A:$AH,$F22,MATCH(H$8,REPORT_DATA_BY_DISTRICT!$A$1:$AH$1,0)), "")</f>
        <v/>
      </c>
      <c r="I22" s="11" t="str">
        <f>IFERROR(INDEX(REPORT_DATA_BY_DISTRICT!$A:$AH,$F22,MATCH(I$8,REPORT_DATA_BY_DISTRICT!$A$1:$AH$1,0)), "")</f>
        <v/>
      </c>
      <c r="J22" s="11" t="str">
        <f>IFERROR(INDEX(REPORT_DATA_BY_DISTRICT!$A:$AH,$F22,MATCH(J$8,REPORT_DATA_BY_DISTRICT!$A$1:$AH$1,0)), "")</f>
        <v/>
      </c>
      <c r="K22" s="11" t="str">
        <f>IFERROR(INDEX(REPORT_DATA_BY_DISTRICT!$A:$AH,$F22,MATCH(K$8,REPORT_DATA_BY_DISTRICT!$A$1:$AH$1,0)), "")</f>
        <v/>
      </c>
      <c r="L22" s="11" t="str">
        <f>IFERROR(INDEX(REPORT_DATA_BY_DISTRICT!$A:$AH,$F22,MATCH(L$8,REPORT_DATA_BY_DISTRICT!$A$1:$AH$1,0)), "")</f>
        <v/>
      </c>
      <c r="M22" s="11" t="str">
        <f>IFERROR(INDEX(REPORT_DATA_BY_DISTRICT!$A:$AH,$F22,MATCH(M$8,REPORT_DATA_BY_DISTRICT!$A$1:$AH$1,0)), "")</f>
        <v/>
      </c>
      <c r="N22" s="11" t="str">
        <f>IFERROR(INDEX(REPORT_DATA_BY_DISTRICT!$A:$AH,$F22,MATCH(N$8,REPORT_DATA_BY_DISTRICT!$A$1:$AH$1,0)), "")</f>
        <v/>
      </c>
      <c r="O22" s="11" t="str">
        <f>IFERROR(INDEX(REPORT_DATA_BY_DISTRICT!$A:$AH,$F22,MATCH(O$8,REPORT_DATA_BY_DISTRICT!$A$1:$AH$1,0)), "")</f>
        <v/>
      </c>
      <c r="P22" s="11" t="str">
        <f>IFERROR(INDEX(REPORT_DATA_BY_DISTRICT!$A:$AH,$F22,MATCH(P$8,REPORT_DATA_BY_DISTRICT!$A$1:$AH$1,0)), "")</f>
        <v/>
      </c>
      <c r="Q22" s="11" t="str">
        <f>IFERROR(INDEX(REPORT_DATA_BY_DISTRICT!$A:$AH,$F22,MATCH(Q$8,REPORT_DATA_BY_DISTRICT!$A$1:$AH$1,0)), "")</f>
        <v/>
      </c>
      <c r="R22" s="11" t="str">
        <f>IFERROR(INDEX(REPORT_DATA_BY_DISTRICT!$A:$AH,$F22,MATCH(R$8,REPORT_DATA_BY_DISTRICT!$A$1:$AH$1,0)), "")</f>
        <v/>
      </c>
      <c r="S22" s="11" t="str">
        <f>IFERROR(INDEX(REPORT_DATA_BY_DISTRICT!$A:$AH,$F22,MATCH(S$8,REPORT_DATA_BY_DISTRICT!$A$1:$AH$1,0)), "")</f>
        <v/>
      </c>
      <c r="T22" s="11" t="str">
        <f>IFERROR(INDEX(REPORT_DATA_BY_DISTRICT!$A:$AH,$F22,MATCH(T$8,REPORT_DATA_BY_DISTRICT!$A$1:$AH$1,0)), "")</f>
        <v/>
      </c>
      <c r="U22" s="11" t="str">
        <f>IFERROR(INDEX(REPORT_DATA_BY_DISTRICT!$A:$AH,$F22,MATCH(U$8,REPORT_DATA_BY_DISTRICT!$A$1:$AH$1,0)), "")</f>
        <v/>
      </c>
      <c r="V22" s="11" t="str">
        <f>IFERROR(INDEX(REPORT_DATA_BY_DISTRICT!$A:$AH,$F22,MATCH(V$8,REPORT_DATA_BY_DISTRICT!$A$1:$AH$1,0)), "")</f>
        <v/>
      </c>
    </row>
    <row r="23" spans="2:22">
      <c r="B23" s="18" t="s">
        <v>1409</v>
      </c>
      <c r="C23" s="15"/>
      <c r="D23" s="15"/>
      <c r="E23" s="15"/>
      <c r="F23" s="15"/>
      <c r="G23" s="19">
        <f>SUM(G18:G22)</f>
        <v>0</v>
      </c>
      <c r="H23" s="19">
        <f t="shared" ref="H23:V23" si="0">SUM(H18:H22)</f>
        <v>1</v>
      </c>
      <c r="I23" s="19">
        <f t="shared" si="0"/>
        <v>12</v>
      </c>
      <c r="J23" s="19">
        <f>SUM(J18:J22)</f>
        <v>23</v>
      </c>
      <c r="K23" s="19">
        <f t="shared" si="0"/>
        <v>1</v>
      </c>
      <c r="L23" s="19">
        <f t="shared" si="0"/>
        <v>0</v>
      </c>
      <c r="M23" s="19">
        <f t="shared" si="0"/>
        <v>0</v>
      </c>
      <c r="N23" s="19">
        <f t="shared" si="0"/>
        <v>46</v>
      </c>
      <c r="O23" s="19">
        <f t="shared" si="0"/>
        <v>19</v>
      </c>
      <c r="P23" s="19">
        <f t="shared" si="0"/>
        <v>53</v>
      </c>
      <c r="Q23" s="19">
        <f t="shared" si="0"/>
        <v>70</v>
      </c>
      <c r="R23" s="19">
        <f t="shared" si="0"/>
        <v>45</v>
      </c>
      <c r="S23" s="19">
        <f t="shared" si="0"/>
        <v>3</v>
      </c>
      <c r="T23" s="19">
        <f t="shared" si="0"/>
        <v>54</v>
      </c>
      <c r="U23" s="19">
        <f t="shared" si="0"/>
        <v>22</v>
      </c>
      <c r="V23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207" priority="79" operator="lessThan">
      <formula>0.5</formula>
    </cfRule>
    <cfRule type="cellIs" dxfId="206" priority="80" operator="greaterThan">
      <formula>0.5</formula>
    </cfRule>
  </conditionalFormatting>
  <conditionalFormatting sqref="N10">
    <cfRule type="cellIs" dxfId="205" priority="77" operator="lessThan">
      <formula>4.5</formula>
    </cfRule>
    <cfRule type="cellIs" dxfId="204" priority="78" operator="greaterThan">
      <formula>5.5</formula>
    </cfRule>
  </conditionalFormatting>
  <conditionalFormatting sqref="O10">
    <cfRule type="cellIs" dxfId="203" priority="75" operator="lessThan">
      <formula>1.5</formula>
    </cfRule>
    <cfRule type="cellIs" dxfId="202" priority="76" operator="greaterThan">
      <formula>2.5</formula>
    </cfRule>
  </conditionalFormatting>
  <conditionalFormatting sqref="P10">
    <cfRule type="cellIs" dxfId="201" priority="73" operator="lessThan">
      <formula>4.5</formula>
    </cfRule>
    <cfRule type="cellIs" dxfId="200" priority="74" operator="greaterThan">
      <formula>7.5</formula>
    </cfRule>
  </conditionalFormatting>
  <conditionalFormatting sqref="R10:S10">
    <cfRule type="cellIs" dxfId="199" priority="71" operator="lessThan">
      <formula>2.5</formula>
    </cfRule>
    <cfRule type="cellIs" dxfId="198" priority="72" operator="greaterThan">
      <formula>4.5</formula>
    </cfRule>
  </conditionalFormatting>
  <conditionalFormatting sqref="T10">
    <cfRule type="cellIs" dxfId="197" priority="69" operator="lessThan">
      <formula>2.5</formula>
    </cfRule>
    <cfRule type="cellIs" dxfId="196" priority="70" operator="greaterThan">
      <formula>4.5</formula>
    </cfRule>
  </conditionalFormatting>
  <conditionalFormatting sqref="U10">
    <cfRule type="cellIs" dxfId="195" priority="68" operator="greaterThan">
      <formula>1.5</formula>
    </cfRule>
  </conditionalFormatting>
  <conditionalFormatting sqref="L10:V10">
    <cfRule type="expression" dxfId="194" priority="65">
      <formula>L10=""</formula>
    </cfRule>
  </conditionalFormatting>
  <conditionalFormatting sqref="S10">
    <cfRule type="cellIs" dxfId="193" priority="66" operator="greaterThan">
      <formula>0.5</formula>
    </cfRule>
    <cfRule type="cellIs" dxfId="192" priority="67" operator="lessThan">
      <formula>0.5</formula>
    </cfRule>
  </conditionalFormatting>
  <conditionalFormatting sqref="L11:M11">
    <cfRule type="cellIs" dxfId="191" priority="63" operator="lessThan">
      <formula>0.5</formula>
    </cfRule>
    <cfRule type="cellIs" dxfId="190" priority="64" operator="greaterThan">
      <formula>0.5</formula>
    </cfRule>
  </conditionalFormatting>
  <conditionalFormatting sqref="N11">
    <cfRule type="cellIs" dxfId="189" priority="61" operator="lessThan">
      <formula>4.5</formula>
    </cfRule>
    <cfRule type="cellIs" dxfId="188" priority="62" operator="greaterThan">
      <formula>5.5</formula>
    </cfRule>
  </conditionalFormatting>
  <conditionalFormatting sqref="O11">
    <cfRule type="cellIs" dxfId="187" priority="59" operator="lessThan">
      <formula>1.5</formula>
    </cfRule>
    <cfRule type="cellIs" dxfId="186" priority="60" operator="greaterThan">
      <formula>2.5</formula>
    </cfRule>
  </conditionalFormatting>
  <conditionalFormatting sqref="P11">
    <cfRule type="cellIs" dxfId="185" priority="57" operator="lessThan">
      <formula>4.5</formula>
    </cfRule>
    <cfRule type="cellIs" dxfId="184" priority="58" operator="greaterThan">
      <formula>7.5</formula>
    </cfRule>
  </conditionalFormatting>
  <conditionalFormatting sqref="R11:S11">
    <cfRule type="cellIs" dxfId="183" priority="55" operator="lessThan">
      <formula>2.5</formula>
    </cfRule>
    <cfRule type="cellIs" dxfId="182" priority="56" operator="greaterThan">
      <formula>4.5</formula>
    </cfRule>
  </conditionalFormatting>
  <conditionalFormatting sqref="T11">
    <cfRule type="cellIs" dxfId="181" priority="53" operator="lessThan">
      <formula>2.5</formula>
    </cfRule>
    <cfRule type="cellIs" dxfId="180" priority="54" operator="greaterThan">
      <formula>4.5</formula>
    </cfRule>
  </conditionalFormatting>
  <conditionalFormatting sqref="U11">
    <cfRule type="cellIs" dxfId="179" priority="52" operator="greaterThan">
      <formula>1.5</formula>
    </cfRule>
  </conditionalFormatting>
  <conditionalFormatting sqref="L11:V11">
    <cfRule type="expression" dxfId="178" priority="49">
      <formula>L11=""</formula>
    </cfRule>
  </conditionalFormatting>
  <conditionalFormatting sqref="S11">
    <cfRule type="cellIs" dxfId="177" priority="50" operator="greaterThan">
      <formula>0.5</formula>
    </cfRule>
    <cfRule type="cellIs" dxfId="176" priority="51" operator="lessThan">
      <formula>0.5</formula>
    </cfRule>
  </conditionalFormatting>
  <conditionalFormatting sqref="L14:M14">
    <cfRule type="cellIs" dxfId="175" priority="47" operator="lessThan">
      <formula>0.5</formula>
    </cfRule>
    <cfRule type="cellIs" dxfId="174" priority="48" operator="greaterThan">
      <formula>0.5</formula>
    </cfRule>
  </conditionalFormatting>
  <conditionalFormatting sqref="N14">
    <cfRule type="cellIs" dxfId="173" priority="45" operator="lessThan">
      <formula>4.5</formula>
    </cfRule>
    <cfRule type="cellIs" dxfId="172" priority="46" operator="greaterThan">
      <formula>5.5</formula>
    </cfRule>
  </conditionalFormatting>
  <conditionalFormatting sqref="O14">
    <cfRule type="cellIs" dxfId="171" priority="43" operator="lessThan">
      <formula>1.5</formula>
    </cfRule>
    <cfRule type="cellIs" dxfId="170" priority="44" operator="greaterThan">
      <formula>2.5</formula>
    </cfRule>
  </conditionalFormatting>
  <conditionalFormatting sqref="P14">
    <cfRule type="cellIs" dxfId="169" priority="41" operator="lessThan">
      <formula>4.5</formula>
    </cfRule>
    <cfRule type="cellIs" dxfId="168" priority="42" operator="greaterThan">
      <formula>7.5</formula>
    </cfRule>
  </conditionalFormatting>
  <conditionalFormatting sqref="R14:S14">
    <cfRule type="cellIs" dxfId="167" priority="39" operator="lessThan">
      <formula>2.5</formula>
    </cfRule>
    <cfRule type="cellIs" dxfId="166" priority="40" operator="greaterThan">
      <formula>4.5</formula>
    </cfRule>
  </conditionalFormatting>
  <conditionalFormatting sqref="T14">
    <cfRule type="cellIs" dxfId="165" priority="37" operator="lessThan">
      <formula>2.5</formula>
    </cfRule>
    <cfRule type="cellIs" dxfId="164" priority="38" operator="greaterThan">
      <formula>4.5</formula>
    </cfRule>
  </conditionalFormatting>
  <conditionalFormatting sqref="U14">
    <cfRule type="cellIs" dxfId="163" priority="36" operator="greaterThan">
      <formula>1.5</formula>
    </cfRule>
  </conditionalFormatting>
  <conditionalFormatting sqref="L14:V14">
    <cfRule type="expression" dxfId="162" priority="33">
      <formula>L14=""</formula>
    </cfRule>
  </conditionalFormatting>
  <conditionalFormatting sqref="S14">
    <cfRule type="cellIs" dxfId="161" priority="34" operator="greaterThan">
      <formula>0.5</formula>
    </cfRule>
    <cfRule type="cellIs" dxfId="160" priority="35" operator="lessThan">
      <formula>0.5</formula>
    </cfRule>
  </conditionalFormatting>
  <conditionalFormatting sqref="L12:M12">
    <cfRule type="cellIs" dxfId="159" priority="31" operator="lessThan">
      <formula>0.5</formula>
    </cfRule>
    <cfRule type="cellIs" dxfId="158" priority="32" operator="greaterThan">
      <formula>0.5</formula>
    </cfRule>
  </conditionalFormatting>
  <conditionalFormatting sqref="N12">
    <cfRule type="cellIs" dxfId="157" priority="29" operator="lessThan">
      <formula>4.5</formula>
    </cfRule>
    <cfRule type="cellIs" dxfId="156" priority="30" operator="greaterThan">
      <formula>5.5</formula>
    </cfRule>
  </conditionalFormatting>
  <conditionalFormatting sqref="O12">
    <cfRule type="cellIs" dxfId="155" priority="27" operator="lessThan">
      <formula>1.5</formula>
    </cfRule>
    <cfRule type="cellIs" dxfId="154" priority="28" operator="greaterThan">
      <formula>2.5</formula>
    </cfRule>
  </conditionalFormatting>
  <conditionalFormatting sqref="P12">
    <cfRule type="cellIs" dxfId="153" priority="25" operator="lessThan">
      <formula>4.5</formula>
    </cfRule>
    <cfRule type="cellIs" dxfId="152" priority="26" operator="greaterThan">
      <formula>7.5</formula>
    </cfRule>
  </conditionalFormatting>
  <conditionalFormatting sqref="R12:S12">
    <cfRule type="cellIs" dxfId="151" priority="23" operator="lessThan">
      <formula>2.5</formula>
    </cfRule>
    <cfRule type="cellIs" dxfId="150" priority="24" operator="greaterThan">
      <formula>4.5</formula>
    </cfRule>
  </conditionalFormatting>
  <conditionalFormatting sqref="T12">
    <cfRule type="cellIs" dxfId="149" priority="21" operator="lessThan">
      <formula>2.5</formula>
    </cfRule>
    <cfRule type="cellIs" dxfId="148" priority="22" operator="greaterThan">
      <formula>4.5</formula>
    </cfRule>
  </conditionalFormatting>
  <conditionalFormatting sqref="U12">
    <cfRule type="cellIs" dxfId="147" priority="20" operator="greaterThan">
      <formula>1.5</formula>
    </cfRule>
  </conditionalFormatting>
  <conditionalFormatting sqref="L12:V12">
    <cfRule type="expression" dxfId="146" priority="17">
      <formula>L12=""</formula>
    </cfRule>
  </conditionalFormatting>
  <conditionalFormatting sqref="S12">
    <cfRule type="cellIs" dxfId="145" priority="18" operator="greaterThan">
      <formula>0.5</formula>
    </cfRule>
    <cfRule type="cellIs" dxfId="144" priority="19" operator="lessThan">
      <formula>0.5</formula>
    </cfRule>
  </conditionalFormatting>
  <conditionalFormatting sqref="L13:M13">
    <cfRule type="cellIs" dxfId="143" priority="15" operator="lessThan">
      <formula>0.5</formula>
    </cfRule>
    <cfRule type="cellIs" dxfId="142" priority="16" operator="greaterThan">
      <formula>0.5</formula>
    </cfRule>
  </conditionalFormatting>
  <conditionalFormatting sqref="N13">
    <cfRule type="cellIs" dxfId="141" priority="13" operator="lessThan">
      <formula>4.5</formula>
    </cfRule>
    <cfRule type="cellIs" dxfId="140" priority="14" operator="greaterThan">
      <formula>5.5</formula>
    </cfRule>
  </conditionalFormatting>
  <conditionalFormatting sqref="O13">
    <cfRule type="cellIs" dxfId="139" priority="11" operator="lessThan">
      <formula>1.5</formula>
    </cfRule>
    <cfRule type="cellIs" dxfId="138" priority="12" operator="greaterThan">
      <formula>2.5</formula>
    </cfRule>
  </conditionalFormatting>
  <conditionalFormatting sqref="P13">
    <cfRule type="cellIs" dxfId="137" priority="9" operator="lessThan">
      <formula>4.5</formula>
    </cfRule>
    <cfRule type="cellIs" dxfId="136" priority="10" operator="greaterThan">
      <formula>7.5</formula>
    </cfRule>
  </conditionalFormatting>
  <conditionalFormatting sqref="R13:S13">
    <cfRule type="cellIs" dxfId="135" priority="7" operator="lessThan">
      <formula>2.5</formula>
    </cfRule>
    <cfRule type="cellIs" dxfId="134" priority="8" operator="greaterThan">
      <formula>4.5</formula>
    </cfRule>
  </conditionalFormatting>
  <conditionalFormatting sqref="T13">
    <cfRule type="cellIs" dxfId="133" priority="5" operator="lessThan">
      <formula>2.5</formula>
    </cfRule>
    <cfRule type="cellIs" dxfId="132" priority="6" operator="greaterThan">
      <formula>4.5</formula>
    </cfRule>
  </conditionalFormatting>
  <conditionalFormatting sqref="U13">
    <cfRule type="cellIs" dxfId="131" priority="4" operator="greaterThan">
      <formula>1.5</formula>
    </cfRule>
  </conditionalFormatting>
  <conditionalFormatting sqref="L13:V13">
    <cfRule type="expression" dxfId="130" priority="1">
      <formula>L13=""</formula>
    </cfRule>
  </conditionalFormatting>
  <conditionalFormatting sqref="S13">
    <cfRule type="cellIs" dxfId="129" priority="2" operator="greaterThan">
      <formula>0.5</formula>
    </cfRule>
    <cfRule type="cellIs" dxfId="12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zoomScaleSheetLayoutView="115" workbookViewId="0">
      <selection activeCell="G12" sqref="G12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1718</v>
      </c>
      <c r="B1" s="46" t="s">
        <v>1717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1422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$L$20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979</v>
      </c>
      <c r="B10" s="23" t="s">
        <v>980</v>
      </c>
      <c r="C10" s="4" t="s">
        <v>1001</v>
      </c>
      <c r="D10" s="4" t="s">
        <v>1002</v>
      </c>
      <c r="E10" s="4" t="str">
        <f>CONCATENATE(YEAR,":",MONTH,":",WEEK,":",WEEKDAY,":",$A10)</f>
        <v>2016:2:2:7:DANFENG_E</v>
      </c>
      <c r="F10" s="4">
        <f>MATCH($E10,REPORT_DATA_BY_COMP!$A:$A,0)</f>
        <v>397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1</v>
      </c>
      <c r="Q10" s="11">
        <f>IFERROR(INDEX(REPORT_DATA_BY_COMP!$A:$AH,$F10,MATCH(Q$8,REPORT_DATA_BY_COMP!$A$1:$AH$1,0)), "")</f>
        <v>1</v>
      </c>
      <c r="R10" s="11">
        <f>IFERROR(INDEX(REPORT_DATA_BY_COMP!$A:$AH,$F10,MATCH(R$8,REPORT_DATA_BY_COMP!$A$1:$AH$1,0)), "")</f>
        <v>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0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981</v>
      </c>
      <c r="B11" s="23" t="s">
        <v>982</v>
      </c>
      <c r="C11" s="4" t="s">
        <v>1003</v>
      </c>
      <c r="D11" s="4" t="s">
        <v>1004</v>
      </c>
      <c r="E11" s="4" t="str">
        <f>CONCATENATE(YEAR,":",MONTH,":",WEEK,":",WEEKDAY,":",$A11)</f>
        <v>2016:2:2:7:SIYUAN_E</v>
      </c>
      <c r="F11" s="4">
        <f>MATCH($E11,REPORT_DATA_BY_COMP!$A:$A,0)</f>
        <v>430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12</v>
      </c>
      <c r="R11" s="11">
        <f>IFERROR(INDEX(REPORT_DATA_BY_COMP!$A:$AH,$F11,MATCH(R$8,REPORT_DATA_BY_COMP!$A$1:$AH$1,0)), "")</f>
        <v>8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0</v>
      </c>
      <c r="H12" s="12">
        <f>SUM(H10:H11)</f>
        <v>1</v>
      </c>
      <c r="I12" s="12">
        <f>SUM(I10:I11)</f>
        <v>4</v>
      </c>
      <c r="J12" s="12">
        <f>SUM(J10:J11)</f>
        <v>4</v>
      </c>
      <c r="K12" s="12">
        <f>SUM(K10:K11)</f>
        <v>0</v>
      </c>
      <c r="L12" s="12">
        <f>SUM(L10:L11)</f>
        <v>0</v>
      </c>
      <c r="M12" s="12">
        <f>SUM(M10:M11)</f>
        <v>0</v>
      </c>
      <c r="N12" s="12">
        <f>SUM(N10:N11)</f>
        <v>12</v>
      </c>
      <c r="O12" s="12">
        <f>SUM(O10:O11)</f>
        <v>2</v>
      </c>
      <c r="P12" s="12">
        <f>SUM(P10:P11)</f>
        <v>4</v>
      </c>
      <c r="Q12" s="12">
        <f>SUM(Q10:Q11)</f>
        <v>13</v>
      </c>
      <c r="R12" s="12">
        <f>SUM(R10:R11)</f>
        <v>8</v>
      </c>
      <c r="S12" s="12">
        <f>SUM(S10:S11)</f>
        <v>0</v>
      </c>
      <c r="T12" s="12">
        <f>SUM(T10:T11)</f>
        <v>2</v>
      </c>
      <c r="U12" s="12">
        <f>SUM(U10:U11)</f>
        <v>2</v>
      </c>
      <c r="V12" s="12">
        <f>SUM(V10:V11)</f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2016:2:1:7:XINZHUANG</v>
      </c>
      <c r="F15" s="14">
        <f>MATCH($E15,REPORT_DATA_BY_DISTRICT!$A:$A, 0)</f>
        <v>114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4</v>
      </c>
      <c r="J15" s="11">
        <f>IFERROR(INDEX(REPORT_DATA_BY_DISTRICT!$A:$AH,$F15,MATCH(J$8,REPORT_DATA_BY_DISTRICT!$A$1:$AH$1,0)), "")</f>
        <v>4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11</v>
      </c>
      <c r="O15" s="11">
        <f>IFERROR(INDEX(REPORT_DATA_BY_DISTRICT!$A:$AH,$F15,MATCH(O$8,REPORT_DATA_BY_DISTRICT!$A$1:$AH$1,0)), "")</f>
        <v>0</v>
      </c>
      <c r="P15" s="11">
        <f>IFERROR(INDEX(REPORT_DATA_BY_DISTRICT!$A:$AH,$F15,MATCH(P$8,REPORT_DATA_BY_DISTRICT!$A$1:$AH$1,0)), "")</f>
        <v>17</v>
      </c>
      <c r="Q15" s="11">
        <f>IFERROR(INDEX(REPORT_DATA_BY_DISTRICT!$A:$AH,$F15,MATCH(Q$8,REPORT_DATA_BY_DISTRICT!$A$1:$AH$1,0)), "")</f>
        <v>15</v>
      </c>
      <c r="R15" s="11">
        <f>IFERROR(INDEX(REPORT_DATA_BY_DISTRICT!$A:$AH,$F15,MATCH(R$8,REPORT_DATA_BY_DISTRICT!$A$1:$AH$1,0)), "")</f>
        <v>3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11</v>
      </c>
      <c r="U15" s="11">
        <f>IFERROR(INDEX(REPORT_DATA_BY_DISTRICT!$A:$AH,$F15,MATCH(U$8,REPORT_DATA_BY_DISTRICT!$A$1:$AH$1,0)), "")</f>
        <v>0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2016:2:2:7:XINZHUANG</v>
      </c>
      <c r="F16" s="14">
        <f>MATCH($E16,REPORT_DATA_BY_DISTRICT!$A:$A, 0)</f>
        <v>144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4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12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4</v>
      </c>
      <c r="Q16" s="11">
        <f>IFERROR(INDEX(REPORT_DATA_BY_DISTRICT!$A:$AH,$F16,MATCH(Q$8,REPORT_DATA_BY_DISTRICT!$A$1:$AH$1,0)), "")</f>
        <v>13</v>
      </c>
      <c r="R16" s="11">
        <f>IFERROR(INDEX(REPORT_DATA_BY_DISTRICT!$A:$AH,$F16,MATCH(R$8,REPORT_DATA_BY_DISTRICT!$A$1:$AH$1,0)), "")</f>
        <v>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2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2016:2:3:7:XINZHUANG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2016:2:4:7:XINZHUANG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2016:2:5:7:XINZHUANG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0">SUM(H15:H19)</f>
        <v>2</v>
      </c>
      <c r="I20" s="19">
        <f t="shared" si="0"/>
        <v>8</v>
      </c>
      <c r="J20" s="19">
        <f>SUM(J15:J19)</f>
        <v>8</v>
      </c>
      <c r="K20" s="19">
        <f t="shared" si="0"/>
        <v>0</v>
      </c>
      <c r="L20" s="19">
        <f t="shared" si="0"/>
        <v>0</v>
      </c>
      <c r="M20" s="19">
        <f t="shared" si="0"/>
        <v>0</v>
      </c>
      <c r="N20" s="19">
        <f t="shared" si="0"/>
        <v>23</v>
      </c>
      <c r="O20" s="19">
        <f t="shared" si="0"/>
        <v>2</v>
      </c>
      <c r="P20" s="19">
        <f t="shared" si="0"/>
        <v>21</v>
      </c>
      <c r="Q20" s="19">
        <f t="shared" si="0"/>
        <v>28</v>
      </c>
      <c r="R20" s="19">
        <f t="shared" si="0"/>
        <v>11</v>
      </c>
      <c r="S20" s="19">
        <f t="shared" si="0"/>
        <v>0</v>
      </c>
      <c r="T20" s="19">
        <f t="shared" si="0"/>
        <v>13</v>
      </c>
      <c r="U20" s="19">
        <f t="shared" si="0"/>
        <v>2</v>
      </c>
      <c r="V20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127" priority="79" operator="lessThan">
      <formula>0.5</formula>
    </cfRule>
    <cfRule type="cellIs" dxfId="126" priority="80" operator="greaterThan">
      <formula>0.5</formula>
    </cfRule>
  </conditionalFormatting>
  <conditionalFormatting sqref="N10">
    <cfRule type="cellIs" dxfId="125" priority="77" operator="lessThan">
      <formula>4.5</formula>
    </cfRule>
    <cfRule type="cellIs" dxfId="124" priority="78" operator="greaterThan">
      <formula>5.5</formula>
    </cfRule>
  </conditionalFormatting>
  <conditionalFormatting sqref="O10">
    <cfRule type="cellIs" dxfId="123" priority="75" operator="lessThan">
      <formula>1.5</formula>
    </cfRule>
    <cfRule type="cellIs" dxfId="122" priority="76" operator="greaterThan">
      <formula>2.5</formula>
    </cfRule>
  </conditionalFormatting>
  <conditionalFormatting sqref="P10">
    <cfRule type="cellIs" dxfId="121" priority="73" operator="lessThan">
      <formula>4.5</formula>
    </cfRule>
    <cfRule type="cellIs" dxfId="120" priority="74" operator="greaterThan">
      <formula>7.5</formula>
    </cfRule>
  </conditionalFormatting>
  <conditionalFormatting sqref="R10:S10">
    <cfRule type="cellIs" dxfId="119" priority="71" operator="lessThan">
      <formula>2.5</formula>
    </cfRule>
    <cfRule type="cellIs" dxfId="118" priority="72" operator="greaterThan">
      <formula>4.5</formula>
    </cfRule>
  </conditionalFormatting>
  <conditionalFormatting sqref="T10">
    <cfRule type="cellIs" dxfId="117" priority="69" operator="lessThan">
      <formula>2.5</formula>
    </cfRule>
    <cfRule type="cellIs" dxfId="116" priority="70" operator="greaterThan">
      <formula>4.5</formula>
    </cfRule>
  </conditionalFormatting>
  <conditionalFormatting sqref="U10">
    <cfRule type="cellIs" dxfId="115" priority="68" operator="greaterThan">
      <formula>1.5</formula>
    </cfRule>
  </conditionalFormatting>
  <conditionalFormatting sqref="L10:V10">
    <cfRule type="expression" dxfId="114" priority="65">
      <formula>L10=""</formula>
    </cfRule>
  </conditionalFormatting>
  <conditionalFormatting sqref="S10">
    <cfRule type="cellIs" dxfId="113" priority="66" operator="greaterThan">
      <formula>0.5</formula>
    </cfRule>
    <cfRule type="cellIs" dxfId="112" priority="67" operator="lessThan">
      <formula>0.5</formula>
    </cfRule>
  </conditionalFormatting>
  <conditionalFormatting sqref="L11:M11">
    <cfRule type="cellIs" dxfId="111" priority="63" operator="lessThan">
      <formula>0.5</formula>
    </cfRule>
    <cfRule type="cellIs" dxfId="110" priority="64" operator="greaterThan">
      <formula>0.5</formula>
    </cfRule>
  </conditionalFormatting>
  <conditionalFormatting sqref="N11">
    <cfRule type="cellIs" dxfId="109" priority="61" operator="lessThan">
      <formula>4.5</formula>
    </cfRule>
    <cfRule type="cellIs" dxfId="108" priority="62" operator="greaterThan">
      <formula>5.5</formula>
    </cfRule>
  </conditionalFormatting>
  <conditionalFormatting sqref="O11">
    <cfRule type="cellIs" dxfId="107" priority="59" operator="lessThan">
      <formula>1.5</formula>
    </cfRule>
    <cfRule type="cellIs" dxfId="106" priority="60" operator="greaterThan">
      <formula>2.5</formula>
    </cfRule>
  </conditionalFormatting>
  <conditionalFormatting sqref="P11">
    <cfRule type="cellIs" dxfId="105" priority="57" operator="lessThan">
      <formula>4.5</formula>
    </cfRule>
    <cfRule type="cellIs" dxfId="104" priority="58" operator="greaterThan">
      <formula>7.5</formula>
    </cfRule>
  </conditionalFormatting>
  <conditionalFormatting sqref="R11:S11">
    <cfRule type="cellIs" dxfId="103" priority="55" operator="lessThan">
      <formula>2.5</formula>
    </cfRule>
    <cfRule type="cellIs" dxfId="102" priority="56" operator="greaterThan">
      <formula>4.5</formula>
    </cfRule>
  </conditionalFormatting>
  <conditionalFormatting sqref="T11">
    <cfRule type="cellIs" dxfId="101" priority="53" operator="lessThan">
      <formula>2.5</formula>
    </cfRule>
    <cfRule type="cellIs" dxfId="100" priority="54" operator="greaterThan">
      <formula>4.5</formula>
    </cfRule>
  </conditionalFormatting>
  <conditionalFormatting sqref="U11">
    <cfRule type="cellIs" dxfId="99" priority="52" operator="greaterThan">
      <formula>1.5</formula>
    </cfRule>
  </conditionalFormatting>
  <conditionalFormatting sqref="L11:V11">
    <cfRule type="expression" dxfId="98" priority="49">
      <formula>L11=""</formula>
    </cfRule>
  </conditionalFormatting>
  <conditionalFormatting sqref="S11">
    <cfRule type="cellIs" dxfId="97" priority="50" operator="greaterThan">
      <formula>0.5</formula>
    </cfRule>
    <cfRule type="cellIs" dxfId="96" priority="51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zoomScaleSheetLayoutView="115" workbookViewId="0">
      <selection activeCell="G14" sqref="G14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1720</v>
      </c>
      <c r="B1" s="46" t="s">
        <v>1719</v>
      </c>
      <c r="C1" s="38"/>
      <c r="D1" s="39"/>
      <c r="E1" s="39"/>
      <c r="F1" s="39"/>
      <c r="G1" s="39"/>
      <c r="H1" s="39"/>
      <c r="I1" s="39"/>
      <c r="J1" s="39"/>
      <c r="K1" s="40"/>
      <c r="L1" s="62" t="s">
        <v>26</v>
      </c>
      <c r="M1" s="62" t="s">
        <v>27</v>
      </c>
      <c r="N1" s="62" t="s">
        <v>28</v>
      </c>
      <c r="O1" s="62" t="s">
        <v>29</v>
      </c>
      <c r="P1" s="62" t="s">
        <v>30</v>
      </c>
      <c r="Q1" s="62" t="s">
        <v>31</v>
      </c>
      <c r="R1" s="62" t="s">
        <v>58</v>
      </c>
      <c r="S1" s="62" t="s">
        <v>59</v>
      </c>
      <c r="T1" s="62" t="s">
        <v>60</v>
      </c>
      <c r="U1" s="62" t="s">
        <v>32</v>
      </c>
      <c r="V1" s="62" t="s">
        <v>33</v>
      </c>
    </row>
    <row r="2" spans="1:22" ht="15" customHeight="1">
      <c r="B2" s="67" t="s">
        <v>1422</v>
      </c>
      <c r="C2" s="31" t="s">
        <v>1392</v>
      </c>
      <c r="D2" s="72"/>
      <c r="E2" s="48"/>
      <c r="F2" s="48"/>
      <c r="G2" s="69" t="s">
        <v>63</v>
      </c>
      <c r="H2" s="70"/>
      <c r="I2" s="70"/>
      <c r="J2" s="71"/>
      <c r="K2" s="61" t="s">
        <v>53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8"/>
      <c r="C3" s="30" t="s">
        <v>1393</v>
      </c>
      <c r="D3" s="73"/>
      <c r="E3" s="49"/>
      <c r="F3" s="49"/>
      <c r="G3" s="69" t="s">
        <v>1386</v>
      </c>
      <c r="H3" s="70"/>
      <c r="I3" s="70"/>
      <c r="J3" s="71"/>
      <c r="K3" s="61" t="s">
        <v>1385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7">
        <f>DATE</f>
        <v>42414</v>
      </c>
      <c r="C4" s="28" t="s">
        <v>1389</v>
      </c>
      <c r="D4" s="29"/>
      <c r="E4" s="29"/>
      <c r="F4" s="29"/>
      <c r="G4" s="64">
        <f>ROUND($D$2/12*MONTH,0)</f>
        <v>0</v>
      </c>
      <c r="H4" s="65"/>
      <c r="I4" s="65"/>
      <c r="J4" s="66"/>
      <c r="K4" s="47">
        <f>ROUND($D$2/12,0)</f>
        <v>0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8"/>
      <c r="C5" s="5" t="s">
        <v>1390</v>
      </c>
      <c r="D5" s="6"/>
      <c r="E5" s="6"/>
      <c r="F5" s="6"/>
      <c r="G5" s="74" t="e">
        <f>#REF!</f>
        <v>#REF!</v>
      </c>
      <c r="H5" s="75"/>
      <c r="I5" s="75"/>
      <c r="J5" s="76"/>
      <c r="K5" s="50">
        <f>$L$22</f>
        <v>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983</v>
      </c>
      <c r="B10" s="23" t="s">
        <v>984</v>
      </c>
      <c r="C10" s="4" t="s">
        <v>1005</v>
      </c>
      <c r="D10" s="4" t="s">
        <v>1006</v>
      </c>
      <c r="E10" s="4" t="str">
        <f>CONCATENATE(YEAR,":",MONTH,":",WEEK,":",WEEKDAY,":",$A10)</f>
        <v>2016:2:2:7:XINPU_E</v>
      </c>
      <c r="F10" s="4">
        <f>MATCH($E10,REPORT_DATA_BY_COMP!$A:$A,0)</f>
        <v>461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985</v>
      </c>
      <c r="B11" s="23" t="s">
        <v>986</v>
      </c>
      <c r="C11" s="4" t="s">
        <v>1007</v>
      </c>
      <c r="D11" s="4" t="s">
        <v>1008</v>
      </c>
      <c r="E11" s="4" t="str">
        <f>CONCATENATE(YEAR,":",MONTH,":",WEEK,":",WEEKDAY,":",$A11)</f>
        <v>2016:2:2:7:XINBAN_E</v>
      </c>
      <c r="F11" s="4">
        <f>MATCH($E11,REPORT_DATA_BY_COMP!$A:$A,0)</f>
        <v>458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10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987</v>
      </c>
      <c r="B12" s="23" t="s">
        <v>988</v>
      </c>
      <c r="C12" s="4" t="s">
        <v>1009</v>
      </c>
      <c r="D12" s="4" t="s">
        <v>1010</v>
      </c>
      <c r="E12" s="4" t="str">
        <f>CONCATENATE(YEAR,":",MONTH,":",WEEK,":",WEEKDAY,":",$A12)</f>
        <v>2016:2:2:7:XINPU_S</v>
      </c>
      <c r="F12" s="4">
        <f>MATCH($E12,REPORT_DATA_BY_COMP!$A:$A,0)</f>
        <v>462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3</v>
      </c>
      <c r="R12" s="11">
        <f>IFERROR(INDEX(REPORT_DATA_BY_COMP!$A:$AH,$F12,MATCH(R$8,REPORT_DATA_BY_COMP!$A$1:$AH$1,0)), "")</f>
        <v>0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989</v>
      </c>
      <c r="B13" s="23" t="s">
        <v>990</v>
      </c>
      <c r="C13" s="4" t="s">
        <v>1011</v>
      </c>
      <c r="D13" s="4" t="s">
        <v>1012</v>
      </c>
      <c r="E13" s="4" t="str">
        <f>CONCATENATE(YEAR,":",MONTH,":",WEEK,":",WEEKDAY,":",$A13)</f>
        <v>2016:2:2:7:BANQIAO_S</v>
      </c>
      <c r="F13" s="4">
        <f>MATCH($E13,REPORT_DATA_BY_COMP!$A:$A,0)</f>
        <v>394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0</v>
      </c>
      <c r="Q13" s="11">
        <f>IFERROR(INDEX(REPORT_DATA_BY_COMP!$A:$AH,$F13,MATCH(Q$8,REPORT_DATA_BY_COMP!$A$1:$AH$1,0)), "")</f>
        <v>7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1</v>
      </c>
      <c r="H14" s="12">
        <f>SUM(H10:H13)</f>
        <v>3</v>
      </c>
      <c r="I14" s="12">
        <f>SUM(I10:I13)</f>
        <v>5</v>
      </c>
      <c r="J14" s="12">
        <f>SUM(J10:J13)</f>
        <v>9</v>
      </c>
      <c r="K14" s="12">
        <f>SUM(K10:K13)</f>
        <v>0</v>
      </c>
      <c r="L14" s="12">
        <f>SUM(L10:L13)</f>
        <v>0</v>
      </c>
      <c r="M14" s="12">
        <f>SUM(M10:M13)</f>
        <v>0</v>
      </c>
      <c r="N14" s="12">
        <f>SUM(N10:N13)</f>
        <v>22</v>
      </c>
      <c r="O14" s="12">
        <f>SUM(O10:O13)</f>
        <v>9</v>
      </c>
      <c r="P14" s="12">
        <f>SUM(P10:P13)</f>
        <v>17</v>
      </c>
      <c r="Q14" s="12">
        <f>SUM(Q10:Q13)</f>
        <v>26</v>
      </c>
      <c r="R14" s="12">
        <f>SUM(R10:R13)</f>
        <v>8</v>
      </c>
      <c r="S14" s="12">
        <f>SUM(S10:S13)</f>
        <v>1</v>
      </c>
      <c r="T14" s="12">
        <f>SUM(T10:T13)</f>
        <v>12</v>
      </c>
      <c r="U14" s="12">
        <f>SUM(U10:U13)</f>
        <v>3</v>
      </c>
      <c r="V14" s="12">
        <f>SUM(V10:V13)</f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2016:2:1:7:BANQIAO</v>
      </c>
      <c r="F17" s="14">
        <f>MATCH($E17,REPORT_DATA_BY_DISTRICT!$A:$A, 0)</f>
        <v>93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10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20</v>
      </c>
      <c r="Q17" s="11">
        <f>IFERROR(INDEX(REPORT_DATA_BY_DISTRICT!$A:$AH,$F17,MATCH(Q$8,REPORT_DATA_BY_DISTRICT!$A$1:$AH$1,0)), "")</f>
        <v>60</v>
      </c>
      <c r="R17" s="11">
        <f>IFERROR(INDEX(REPORT_DATA_BY_DISTRICT!$A:$AH,$F17,MATCH(R$8,REPORT_DATA_BY_DISTRICT!$A$1:$AH$1,0)), "")</f>
        <v>12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12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2016:2:2:7:BANQIAO</v>
      </c>
      <c r="F18" s="14">
        <f>MATCH($E18,REPORT_DATA_BY_DISTRICT!$A:$A, 0)</f>
        <v>123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3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26</v>
      </c>
      <c r="R18" s="11">
        <f>IFERROR(INDEX(REPORT_DATA_BY_DISTRICT!$A:$AH,$F18,MATCH(R$8,REPORT_DATA_BY_DISTRICT!$A$1:$AH$1,0)), "")</f>
        <v>8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2016:2:3:7:BANQIAO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2016:2:4:7:BANQIAO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2016:2:5:7:BANQIAO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2</v>
      </c>
      <c r="H22" s="19">
        <f t="shared" ref="H22:V22" si="0">SUM(H17:H21)</f>
        <v>5</v>
      </c>
      <c r="I22" s="19">
        <f t="shared" si="0"/>
        <v>12</v>
      </c>
      <c r="J22" s="19">
        <f>SUM(J17:J21)</f>
        <v>19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47</v>
      </c>
      <c r="O22" s="19">
        <f t="shared" si="0"/>
        <v>16</v>
      </c>
      <c r="P22" s="19">
        <f t="shared" si="0"/>
        <v>37</v>
      </c>
      <c r="Q22" s="19">
        <f t="shared" si="0"/>
        <v>86</v>
      </c>
      <c r="R22" s="19">
        <f t="shared" si="0"/>
        <v>20</v>
      </c>
      <c r="S22" s="19">
        <f t="shared" si="0"/>
        <v>1</v>
      </c>
      <c r="T22" s="19">
        <f t="shared" si="0"/>
        <v>24</v>
      </c>
      <c r="U22" s="19">
        <f t="shared" si="0"/>
        <v>7</v>
      </c>
      <c r="V22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0">
    <cfRule type="cellIs" dxfId="95" priority="79" operator="lessThan">
      <formula>0.5</formula>
    </cfRule>
    <cfRule type="cellIs" dxfId="94" priority="80" operator="greaterThan">
      <formula>0.5</formula>
    </cfRule>
  </conditionalFormatting>
  <conditionalFormatting sqref="N10">
    <cfRule type="cellIs" dxfId="93" priority="77" operator="lessThan">
      <formula>4.5</formula>
    </cfRule>
    <cfRule type="cellIs" dxfId="92" priority="78" operator="greaterThan">
      <formula>5.5</formula>
    </cfRule>
  </conditionalFormatting>
  <conditionalFormatting sqref="O10">
    <cfRule type="cellIs" dxfId="91" priority="75" operator="lessThan">
      <formula>1.5</formula>
    </cfRule>
    <cfRule type="cellIs" dxfId="90" priority="76" operator="greaterThan">
      <formula>2.5</formula>
    </cfRule>
  </conditionalFormatting>
  <conditionalFormatting sqref="P10">
    <cfRule type="cellIs" dxfId="89" priority="73" operator="lessThan">
      <formula>4.5</formula>
    </cfRule>
    <cfRule type="cellIs" dxfId="88" priority="74" operator="greaterThan">
      <formula>7.5</formula>
    </cfRule>
  </conditionalFormatting>
  <conditionalFormatting sqref="R10:S10">
    <cfRule type="cellIs" dxfId="87" priority="71" operator="lessThan">
      <formula>2.5</formula>
    </cfRule>
    <cfRule type="cellIs" dxfId="86" priority="72" operator="greaterThan">
      <formula>4.5</formula>
    </cfRule>
  </conditionalFormatting>
  <conditionalFormatting sqref="T10">
    <cfRule type="cellIs" dxfId="85" priority="69" operator="lessThan">
      <formula>2.5</formula>
    </cfRule>
    <cfRule type="cellIs" dxfId="84" priority="70" operator="greaterThan">
      <formula>4.5</formula>
    </cfRule>
  </conditionalFormatting>
  <conditionalFormatting sqref="U10">
    <cfRule type="cellIs" dxfId="83" priority="68" operator="greaterThan">
      <formula>1.5</formula>
    </cfRule>
  </conditionalFormatting>
  <conditionalFormatting sqref="L10:V10">
    <cfRule type="expression" dxfId="82" priority="65">
      <formula>L10=""</formula>
    </cfRule>
  </conditionalFormatting>
  <conditionalFormatting sqref="S10">
    <cfRule type="cellIs" dxfId="81" priority="66" operator="greaterThan">
      <formula>0.5</formula>
    </cfRule>
    <cfRule type="cellIs" dxfId="80" priority="67" operator="lessThan">
      <formula>0.5</formula>
    </cfRule>
  </conditionalFormatting>
  <conditionalFormatting sqref="L11:M11">
    <cfRule type="cellIs" dxfId="79" priority="63" operator="lessThan">
      <formula>0.5</formula>
    </cfRule>
    <cfRule type="cellIs" dxfId="78" priority="64" operator="greaterThan">
      <formula>0.5</formula>
    </cfRule>
  </conditionalFormatting>
  <conditionalFormatting sqref="N11">
    <cfRule type="cellIs" dxfId="77" priority="61" operator="lessThan">
      <formula>4.5</formula>
    </cfRule>
    <cfRule type="cellIs" dxfId="76" priority="62" operator="greaterThan">
      <formula>5.5</formula>
    </cfRule>
  </conditionalFormatting>
  <conditionalFormatting sqref="O11">
    <cfRule type="cellIs" dxfId="75" priority="59" operator="lessThan">
      <formula>1.5</formula>
    </cfRule>
    <cfRule type="cellIs" dxfId="74" priority="60" operator="greaterThan">
      <formula>2.5</formula>
    </cfRule>
  </conditionalFormatting>
  <conditionalFormatting sqref="P11">
    <cfRule type="cellIs" dxfId="73" priority="57" operator="lessThan">
      <formula>4.5</formula>
    </cfRule>
    <cfRule type="cellIs" dxfId="72" priority="58" operator="greaterThan">
      <formula>7.5</formula>
    </cfRule>
  </conditionalFormatting>
  <conditionalFormatting sqref="R11:S11">
    <cfRule type="cellIs" dxfId="71" priority="55" operator="lessThan">
      <formula>2.5</formula>
    </cfRule>
    <cfRule type="cellIs" dxfId="70" priority="56" operator="greaterThan">
      <formula>4.5</formula>
    </cfRule>
  </conditionalFormatting>
  <conditionalFormatting sqref="T11">
    <cfRule type="cellIs" dxfId="69" priority="53" operator="lessThan">
      <formula>2.5</formula>
    </cfRule>
    <cfRule type="cellIs" dxfId="68" priority="54" operator="greaterThan">
      <formula>4.5</formula>
    </cfRule>
  </conditionalFormatting>
  <conditionalFormatting sqref="U11">
    <cfRule type="cellIs" dxfId="67" priority="52" operator="greaterThan">
      <formula>1.5</formula>
    </cfRule>
  </conditionalFormatting>
  <conditionalFormatting sqref="L11:V11">
    <cfRule type="expression" dxfId="66" priority="49">
      <formula>L11=""</formula>
    </cfRule>
  </conditionalFormatting>
  <conditionalFormatting sqref="S11">
    <cfRule type="cellIs" dxfId="65" priority="50" operator="greaterThan">
      <formula>0.5</formula>
    </cfRule>
    <cfRule type="cellIs" dxfId="64" priority="51" operator="lessThan">
      <formula>0.5</formula>
    </cfRule>
  </conditionalFormatting>
  <conditionalFormatting sqref="L13:M13">
    <cfRule type="cellIs" dxfId="63" priority="47" operator="lessThan">
      <formula>0.5</formula>
    </cfRule>
    <cfRule type="cellIs" dxfId="62" priority="48" operator="greaterThan">
      <formula>0.5</formula>
    </cfRule>
  </conditionalFormatting>
  <conditionalFormatting sqref="N13">
    <cfRule type="cellIs" dxfId="61" priority="45" operator="lessThan">
      <formula>4.5</formula>
    </cfRule>
    <cfRule type="cellIs" dxfId="60" priority="46" operator="greaterThan">
      <formula>5.5</formula>
    </cfRule>
  </conditionalFormatting>
  <conditionalFormatting sqref="O13">
    <cfRule type="cellIs" dxfId="59" priority="43" operator="lessThan">
      <formula>1.5</formula>
    </cfRule>
    <cfRule type="cellIs" dxfId="58" priority="44" operator="greaterThan">
      <formula>2.5</formula>
    </cfRule>
  </conditionalFormatting>
  <conditionalFormatting sqref="P13">
    <cfRule type="cellIs" dxfId="57" priority="41" operator="lessThan">
      <formula>4.5</formula>
    </cfRule>
    <cfRule type="cellIs" dxfId="56" priority="42" operator="greaterThan">
      <formula>7.5</formula>
    </cfRule>
  </conditionalFormatting>
  <conditionalFormatting sqref="R13:S13">
    <cfRule type="cellIs" dxfId="55" priority="39" operator="lessThan">
      <formula>2.5</formula>
    </cfRule>
    <cfRule type="cellIs" dxfId="54" priority="40" operator="greaterThan">
      <formula>4.5</formula>
    </cfRule>
  </conditionalFormatting>
  <conditionalFormatting sqref="T13">
    <cfRule type="cellIs" dxfId="53" priority="37" operator="lessThan">
      <formula>2.5</formula>
    </cfRule>
    <cfRule type="cellIs" dxfId="52" priority="38" operator="greaterThan">
      <formula>4.5</formula>
    </cfRule>
  </conditionalFormatting>
  <conditionalFormatting sqref="U13">
    <cfRule type="cellIs" dxfId="51" priority="36" operator="greaterThan">
      <formula>1.5</formula>
    </cfRule>
  </conditionalFormatting>
  <conditionalFormatting sqref="L13:V13">
    <cfRule type="expression" dxfId="50" priority="33">
      <formula>L13=""</formula>
    </cfRule>
  </conditionalFormatting>
  <conditionalFormatting sqref="S13">
    <cfRule type="cellIs" dxfId="49" priority="34" operator="greaterThan">
      <formula>0.5</formula>
    </cfRule>
    <cfRule type="cellIs" dxfId="48" priority="35" operator="lessThan">
      <formula>0.5</formula>
    </cfRule>
  </conditionalFormatting>
  <conditionalFormatting sqref="L12:M12">
    <cfRule type="cellIs" dxfId="31" priority="15" operator="lessThan">
      <formula>0.5</formula>
    </cfRule>
    <cfRule type="cellIs" dxfId="30" priority="16" operator="greaterThan">
      <formula>0.5</formula>
    </cfRule>
  </conditionalFormatting>
  <conditionalFormatting sqref="N12">
    <cfRule type="cellIs" dxfId="29" priority="13" operator="lessThan">
      <formula>4.5</formula>
    </cfRule>
    <cfRule type="cellIs" dxfId="28" priority="14" operator="greaterThan">
      <formula>5.5</formula>
    </cfRule>
  </conditionalFormatting>
  <conditionalFormatting sqref="O12">
    <cfRule type="cellIs" dxfId="27" priority="11" operator="lessThan">
      <formula>1.5</formula>
    </cfRule>
    <cfRule type="cellIs" dxfId="26" priority="12" operator="greaterThan">
      <formula>2.5</formula>
    </cfRule>
  </conditionalFormatting>
  <conditionalFormatting sqref="P12">
    <cfRule type="cellIs" dxfId="25" priority="9" operator="lessThan">
      <formula>4.5</formula>
    </cfRule>
    <cfRule type="cellIs" dxfId="24" priority="10" operator="greaterThan">
      <formula>7.5</formula>
    </cfRule>
  </conditionalFormatting>
  <conditionalFormatting sqref="R12:S12">
    <cfRule type="cellIs" dxfId="23" priority="7" operator="lessThan">
      <formula>2.5</formula>
    </cfRule>
    <cfRule type="cellIs" dxfId="22" priority="8" operator="greaterThan">
      <formula>4.5</formula>
    </cfRule>
  </conditionalFormatting>
  <conditionalFormatting sqref="T12">
    <cfRule type="cellIs" dxfId="21" priority="5" operator="lessThan">
      <formula>2.5</formula>
    </cfRule>
    <cfRule type="cellIs" dxfId="20" priority="6" operator="greaterThan">
      <formula>4.5</formula>
    </cfRule>
  </conditionalFormatting>
  <conditionalFormatting sqref="U12">
    <cfRule type="cellIs" dxfId="19" priority="4" operator="greaterThan">
      <formula>1.5</formula>
    </cfRule>
  </conditionalFormatting>
  <conditionalFormatting sqref="L12:V12">
    <cfRule type="expression" dxfId="18" priority="1">
      <formula>L12=""</formula>
    </cfRule>
  </conditionalFormatting>
  <conditionalFormatting sqref="S12">
    <cfRule type="cellIs" dxfId="17" priority="2" operator="greaterThan">
      <formula>0.5</formula>
    </cfRule>
    <cfRule type="cellIs" dxfId="16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73" workbookViewId="0"/>
  </sheetViews>
  <sheetFormatPr defaultRowHeight="15"/>
  <cols>
    <col min="1" max="1" width="19.28515625" customWidth="1"/>
    <col min="2" max="2" width="12" bestFit="1" customWidth="1"/>
    <col min="3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604</v>
      </c>
      <c r="B2">
        <v>886972576542</v>
      </c>
      <c r="C2">
        <v>7</v>
      </c>
      <c r="D2">
        <v>6</v>
      </c>
      <c r="E2">
        <v>49</v>
      </c>
      <c r="F2">
        <v>64</v>
      </c>
      <c r="G2">
        <v>7</v>
      </c>
      <c r="H2">
        <v>4</v>
      </c>
      <c r="I2">
        <v>4</v>
      </c>
      <c r="J2">
        <v>173</v>
      </c>
      <c r="K2">
        <v>25</v>
      </c>
      <c r="L2">
        <v>184</v>
      </c>
      <c r="M2">
        <v>428</v>
      </c>
      <c r="N2">
        <v>115</v>
      </c>
      <c r="O2">
        <v>0</v>
      </c>
      <c r="P2">
        <v>86</v>
      </c>
      <c r="Q2">
        <v>13</v>
      </c>
      <c r="R2">
        <v>3</v>
      </c>
    </row>
    <row r="3" spans="1:18">
      <c r="A3" t="s">
        <v>605</v>
      </c>
      <c r="B3">
        <v>886972576520</v>
      </c>
      <c r="C3">
        <v>0</v>
      </c>
      <c r="D3">
        <v>7</v>
      </c>
      <c r="E3">
        <v>43</v>
      </c>
      <c r="F3">
        <v>93</v>
      </c>
      <c r="G3">
        <v>27</v>
      </c>
      <c r="H3">
        <v>5</v>
      </c>
      <c r="I3">
        <v>4</v>
      </c>
      <c r="J3">
        <v>185</v>
      </c>
      <c r="K3">
        <v>48</v>
      </c>
      <c r="L3">
        <v>260</v>
      </c>
      <c r="M3">
        <v>281</v>
      </c>
      <c r="N3">
        <v>134</v>
      </c>
      <c r="O3">
        <v>0</v>
      </c>
      <c r="P3">
        <v>137</v>
      </c>
      <c r="Q3">
        <v>31</v>
      </c>
      <c r="R3">
        <v>1</v>
      </c>
    </row>
    <row r="4" spans="1:18">
      <c r="A4" t="s">
        <v>1483</v>
      </c>
      <c r="B4">
        <v>886963537337</v>
      </c>
      <c r="C4">
        <v>17</v>
      </c>
      <c r="D4">
        <v>8</v>
      </c>
      <c r="E4">
        <v>63</v>
      </c>
      <c r="F4">
        <v>106</v>
      </c>
      <c r="G4">
        <v>20</v>
      </c>
      <c r="H4">
        <v>10</v>
      </c>
      <c r="I4">
        <v>7</v>
      </c>
      <c r="J4">
        <v>242</v>
      </c>
      <c r="K4">
        <v>57</v>
      </c>
      <c r="L4">
        <v>290</v>
      </c>
      <c r="M4">
        <v>405</v>
      </c>
      <c r="N4">
        <v>173</v>
      </c>
      <c r="O4">
        <v>0</v>
      </c>
      <c r="P4">
        <v>162</v>
      </c>
      <c r="Q4">
        <v>41</v>
      </c>
      <c r="R4">
        <v>1</v>
      </c>
    </row>
    <row r="5" spans="1:18">
      <c r="A5" t="s">
        <v>1484</v>
      </c>
      <c r="B5">
        <v>886972576536</v>
      </c>
      <c r="C5">
        <v>2</v>
      </c>
      <c r="D5">
        <v>6</v>
      </c>
      <c r="E5">
        <v>76</v>
      </c>
      <c r="F5">
        <v>109</v>
      </c>
      <c r="G5">
        <v>15</v>
      </c>
      <c r="H5">
        <v>1</v>
      </c>
      <c r="I5">
        <v>1</v>
      </c>
      <c r="J5">
        <v>242</v>
      </c>
      <c r="K5">
        <v>51</v>
      </c>
      <c r="L5">
        <v>221</v>
      </c>
      <c r="M5">
        <v>357</v>
      </c>
      <c r="N5">
        <v>144</v>
      </c>
      <c r="O5">
        <v>0</v>
      </c>
      <c r="P5">
        <v>119</v>
      </c>
      <c r="Q5">
        <v>29</v>
      </c>
      <c r="R5">
        <v>8</v>
      </c>
    </row>
    <row r="6" spans="1:18">
      <c r="A6" t="s">
        <v>607</v>
      </c>
      <c r="B6">
        <v>886972576546</v>
      </c>
      <c r="C6">
        <v>5</v>
      </c>
      <c r="D6">
        <v>6</v>
      </c>
      <c r="E6">
        <v>14</v>
      </c>
      <c r="F6">
        <v>49</v>
      </c>
      <c r="G6">
        <v>5</v>
      </c>
      <c r="H6">
        <v>1</v>
      </c>
      <c r="I6">
        <v>1</v>
      </c>
      <c r="J6">
        <v>88</v>
      </c>
      <c r="K6">
        <v>14</v>
      </c>
      <c r="L6">
        <v>97</v>
      </c>
      <c r="M6">
        <v>199</v>
      </c>
      <c r="N6">
        <v>79</v>
      </c>
      <c r="O6">
        <v>0</v>
      </c>
      <c r="P6">
        <v>68</v>
      </c>
      <c r="Q6">
        <v>17</v>
      </c>
      <c r="R6">
        <v>0</v>
      </c>
    </row>
    <row r="7" spans="1:18">
      <c r="A7" t="s">
        <v>609</v>
      </c>
      <c r="B7">
        <v>886972576529</v>
      </c>
      <c r="C7">
        <v>1</v>
      </c>
      <c r="D7">
        <v>3</v>
      </c>
      <c r="E7">
        <v>48</v>
      </c>
      <c r="F7">
        <v>101</v>
      </c>
      <c r="G7">
        <v>21</v>
      </c>
      <c r="H7">
        <v>10</v>
      </c>
      <c r="I7">
        <v>2</v>
      </c>
      <c r="J7">
        <v>204</v>
      </c>
      <c r="K7">
        <v>51</v>
      </c>
      <c r="L7">
        <v>221</v>
      </c>
      <c r="M7">
        <v>337</v>
      </c>
      <c r="N7">
        <v>170</v>
      </c>
      <c r="O7">
        <v>0</v>
      </c>
      <c r="P7">
        <v>92</v>
      </c>
      <c r="Q7">
        <v>26</v>
      </c>
      <c r="R7">
        <v>0</v>
      </c>
    </row>
    <row r="8" spans="1:18">
      <c r="A8" t="s">
        <v>611</v>
      </c>
      <c r="B8">
        <v>886912576044</v>
      </c>
      <c r="C8">
        <v>7</v>
      </c>
      <c r="D8">
        <v>6</v>
      </c>
      <c r="E8">
        <v>53</v>
      </c>
      <c r="F8">
        <v>99</v>
      </c>
      <c r="G8">
        <v>12</v>
      </c>
      <c r="H8">
        <v>4</v>
      </c>
      <c r="I8">
        <v>3</v>
      </c>
      <c r="J8">
        <v>249</v>
      </c>
      <c r="K8">
        <v>36</v>
      </c>
      <c r="L8">
        <v>225</v>
      </c>
      <c r="M8">
        <v>369</v>
      </c>
      <c r="N8">
        <v>155</v>
      </c>
      <c r="O8">
        <v>0</v>
      </c>
      <c r="P8">
        <v>142</v>
      </c>
      <c r="Q8">
        <v>21</v>
      </c>
      <c r="R8">
        <v>1</v>
      </c>
    </row>
    <row r="9" spans="1:18">
      <c r="A9" t="s">
        <v>612</v>
      </c>
      <c r="B9">
        <v>886972961085</v>
      </c>
      <c r="C9">
        <v>1</v>
      </c>
      <c r="D9">
        <v>13</v>
      </c>
      <c r="E9">
        <v>34</v>
      </c>
      <c r="F9">
        <v>74</v>
      </c>
      <c r="G9">
        <v>8</v>
      </c>
      <c r="H9">
        <v>5</v>
      </c>
      <c r="I9">
        <v>5</v>
      </c>
      <c r="J9">
        <v>150</v>
      </c>
      <c r="K9">
        <v>33</v>
      </c>
      <c r="L9">
        <v>184</v>
      </c>
      <c r="M9">
        <v>326</v>
      </c>
      <c r="N9">
        <v>114</v>
      </c>
      <c r="O9">
        <v>0</v>
      </c>
      <c r="P9">
        <v>102</v>
      </c>
      <c r="Q9">
        <v>30</v>
      </c>
      <c r="R9">
        <v>0</v>
      </c>
    </row>
    <row r="10" spans="1:18">
      <c r="A10" t="s">
        <v>615</v>
      </c>
      <c r="B10">
        <v>886972576500</v>
      </c>
      <c r="C10">
        <v>0</v>
      </c>
      <c r="D10">
        <v>3</v>
      </c>
      <c r="E10">
        <v>42</v>
      </c>
      <c r="F10">
        <v>58</v>
      </c>
      <c r="G10">
        <v>1</v>
      </c>
      <c r="H10">
        <v>0</v>
      </c>
      <c r="I10">
        <v>0</v>
      </c>
      <c r="J10">
        <v>157</v>
      </c>
      <c r="K10">
        <v>37</v>
      </c>
      <c r="L10">
        <v>162</v>
      </c>
      <c r="M10">
        <v>276</v>
      </c>
      <c r="N10">
        <v>134</v>
      </c>
      <c r="O10">
        <v>12</v>
      </c>
      <c r="P10">
        <v>82</v>
      </c>
      <c r="Q10">
        <v>17</v>
      </c>
      <c r="R10">
        <v>6</v>
      </c>
    </row>
    <row r="11" spans="1:18">
      <c r="A11" t="s">
        <v>616</v>
      </c>
      <c r="B11">
        <v>886972576520</v>
      </c>
      <c r="C11">
        <v>0</v>
      </c>
      <c r="D11">
        <v>4</v>
      </c>
      <c r="E11">
        <v>32</v>
      </c>
      <c r="F11">
        <v>74</v>
      </c>
      <c r="G11">
        <v>2</v>
      </c>
      <c r="H11">
        <v>2</v>
      </c>
      <c r="I11">
        <v>2</v>
      </c>
      <c r="J11">
        <v>133</v>
      </c>
      <c r="K11">
        <v>45</v>
      </c>
      <c r="L11">
        <v>149</v>
      </c>
      <c r="M11">
        <v>298</v>
      </c>
      <c r="N11">
        <v>115</v>
      </c>
      <c r="O11">
        <v>2</v>
      </c>
      <c r="P11">
        <v>98</v>
      </c>
      <c r="Q11">
        <v>28</v>
      </c>
      <c r="R11">
        <v>1</v>
      </c>
    </row>
    <row r="12" spans="1:18">
      <c r="A12" t="s">
        <v>1485</v>
      </c>
      <c r="B12">
        <v>886963537337</v>
      </c>
      <c r="C12">
        <v>4</v>
      </c>
      <c r="D12">
        <v>10</v>
      </c>
      <c r="E12">
        <v>42</v>
      </c>
      <c r="F12">
        <v>54</v>
      </c>
      <c r="G12">
        <v>4</v>
      </c>
      <c r="H12">
        <v>2</v>
      </c>
      <c r="I12">
        <v>2</v>
      </c>
      <c r="J12">
        <v>130</v>
      </c>
      <c r="K12">
        <v>45</v>
      </c>
      <c r="L12">
        <v>184</v>
      </c>
      <c r="M12">
        <v>361</v>
      </c>
      <c r="N12">
        <v>129</v>
      </c>
      <c r="O12">
        <v>8</v>
      </c>
      <c r="P12">
        <v>131</v>
      </c>
      <c r="Q12">
        <v>39</v>
      </c>
      <c r="R12">
        <v>1</v>
      </c>
    </row>
    <row r="13" spans="1:18">
      <c r="A13" t="s">
        <v>1486</v>
      </c>
      <c r="B13">
        <v>886972576536</v>
      </c>
      <c r="C13">
        <v>3</v>
      </c>
      <c r="D13">
        <v>7</v>
      </c>
      <c r="E13">
        <v>49</v>
      </c>
      <c r="F13">
        <v>66</v>
      </c>
      <c r="G13">
        <v>5</v>
      </c>
      <c r="H13">
        <v>1</v>
      </c>
      <c r="I13">
        <v>1</v>
      </c>
      <c r="J13">
        <v>151</v>
      </c>
      <c r="K13">
        <v>37</v>
      </c>
      <c r="L13">
        <v>131</v>
      </c>
      <c r="M13">
        <v>245</v>
      </c>
      <c r="N13">
        <v>105</v>
      </c>
      <c r="O13">
        <v>9</v>
      </c>
      <c r="P13">
        <v>82</v>
      </c>
      <c r="Q13">
        <v>28</v>
      </c>
      <c r="R13">
        <v>0</v>
      </c>
    </row>
    <row r="14" spans="1:18">
      <c r="A14" t="s">
        <v>618</v>
      </c>
      <c r="B14">
        <v>886972576546</v>
      </c>
      <c r="C14">
        <v>4</v>
      </c>
      <c r="D14">
        <v>7</v>
      </c>
      <c r="E14">
        <v>8</v>
      </c>
      <c r="F14">
        <v>19</v>
      </c>
      <c r="G14">
        <v>0</v>
      </c>
      <c r="H14">
        <v>0</v>
      </c>
      <c r="I14">
        <v>0</v>
      </c>
      <c r="J14">
        <v>59</v>
      </c>
      <c r="K14">
        <v>18</v>
      </c>
      <c r="L14">
        <v>82</v>
      </c>
      <c r="M14">
        <v>119</v>
      </c>
      <c r="N14">
        <v>51</v>
      </c>
      <c r="O14">
        <v>7</v>
      </c>
      <c r="P14">
        <v>44</v>
      </c>
      <c r="Q14">
        <v>15</v>
      </c>
      <c r="R14">
        <v>0</v>
      </c>
    </row>
    <row r="15" spans="1:18">
      <c r="A15" t="s">
        <v>619</v>
      </c>
      <c r="B15">
        <v>886972576529</v>
      </c>
      <c r="C15">
        <v>0</v>
      </c>
      <c r="D15">
        <v>3</v>
      </c>
      <c r="E15">
        <v>54</v>
      </c>
      <c r="F15">
        <v>61</v>
      </c>
      <c r="G15">
        <v>2</v>
      </c>
      <c r="H15">
        <v>0</v>
      </c>
      <c r="I15">
        <v>0</v>
      </c>
      <c r="J15">
        <v>161</v>
      </c>
      <c r="K15">
        <v>51</v>
      </c>
      <c r="L15">
        <v>177</v>
      </c>
      <c r="M15">
        <v>255</v>
      </c>
      <c r="N15">
        <v>146</v>
      </c>
      <c r="O15">
        <v>2</v>
      </c>
      <c r="P15">
        <v>89</v>
      </c>
      <c r="Q15">
        <v>33</v>
      </c>
      <c r="R15">
        <v>0</v>
      </c>
    </row>
    <row r="16" spans="1:18">
      <c r="A16" t="s">
        <v>621</v>
      </c>
      <c r="B16">
        <v>886912576044</v>
      </c>
      <c r="C16">
        <v>5</v>
      </c>
      <c r="D16">
        <v>1</v>
      </c>
      <c r="E16">
        <v>24</v>
      </c>
      <c r="F16">
        <v>67</v>
      </c>
      <c r="G16">
        <v>1</v>
      </c>
      <c r="H16">
        <v>2</v>
      </c>
      <c r="I16">
        <v>2</v>
      </c>
      <c r="J16">
        <v>162</v>
      </c>
      <c r="K16">
        <v>43</v>
      </c>
      <c r="L16">
        <v>142</v>
      </c>
      <c r="M16">
        <v>316</v>
      </c>
      <c r="N16">
        <v>125</v>
      </c>
      <c r="O16">
        <v>5</v>
      </c>
      <c r="P16">
        <v>96</v>
      </c>
      <c r="Q16">
        <v>36</v>
      </c>
      <c r="R16">
        <v>0</v>
      </c>
    </row>
    <row r="17" spans="1:18">
      <c r="A17" s="8" t="s">
        <v>622</v>
      </c>
      <c r="B17" s="8">
        <v>886972961085</v>
      </c>
      <c r="C17" s="8">
        <v>2</v>
      </c>
      <c r="D17" s="8">
        <v>8</v>
      </c>
      <c r="E17" s="8">
        <v>32</v>
      </c>
      <c r="F17" s="8">
        <v>50</v>
      </c>
      <c r="G17" s="8">
        <v>1</v>
      </c>
      <c r="H17" s="8">
        <v>0</v>
      </c>
      <c r="I17" s="8">
        <v>0</v>
      </c>
      <c r="J17" s="8">
        <v>116</v>
      </c>
      <c r="K17" s="8">
        <v>37</v>
      </c>
      <c r="L17" s="8">
        <v>111</v>
      </c>
      <c r="M17" s="8">
        <v>184</v>
      </c>
      <c r="N17" s="8">
        <v>76</v>
      </c>
      <c r="O17" s="8">
        <v>4</v>
      </c>
      <c r="P17" s="8">
        <v>91</v>
      </c>
      <c r="Q17" s="8">
        <v>31</v>
      </c>
      <c r="R1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J15" sqref="J15"/>
    </sheetView>
  </sheetViews>
  <sheetFormatPr defaultRowHeight="15"/>
  <cols>
    <col min="1" max="1" width="20.28515625" bestFit="1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1183</v>
      </c>
      <c r="B2" s="3" t="s">
        <v>1450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1252</v>
      </c>
      <c r="B3" s="3" t="s">
        <v>1450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1206</v>
      </c>
      <c r="B4" s="3" t="s">
        <v>1450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1229</v>
      </c>
      <c r="B5" s="3" t="s">
        <v>1450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1287</v>
      </c>
      <c r="B6" s="3" t="s">
        <v>1450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1310</v>
      </c>
      <c r="B7" s="3" t="s">
        <v>1450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1333</v>
      </c>
      <c r="B8" s="3" t="s">
        <v>1450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1356</v>
      </c>
      <c r="B9" s="3" t="s">
        <v>1450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1379</v>
      </c>
      <c r="B10" s="3" t="s">
        <v>1450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1182</v>
      </c>
      <c r="B11" s="3" t="s">
        <v>1450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1251</v>
      </c>
      <c r="B12" s="3" t="s">
        <v>1450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1205</v>
      </c>
      <c r="B13" s="3" t="s">
        <v>1450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1228</v>
      </c>
      <c r="B14" s="3" t="s">
        <v>1450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1286</v>
      </c>
      <c r="B15" s="3" t="s">
        <v>1450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1309</v>
      </c>
      <c r="B16" s="3" t="s">
        <v>1450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1332</v>
      </c>
      <c r="B17" s="3" t="s">
        <v>1450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1355</v>
      </c>
      <c r="B18" s="3" t="s">
        <v>1450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1378</v>
      </c>
      <c r="B19" s="3" t="s">
        <v>1450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1181</v>
      </c>
      <c r="B20" s="3" t="s">
        <v>1450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1250</v>
      </c>
      <c r="B21" s="3" t="s">
        <v>1450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1204</v>
      </c>
      <c r="B22" s="3" t="s">
        <v>1450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1227</v>
      </c>
      <c r="B23" s="3" t="s">
        <v>1450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1285</v>
      </c>
      <c r="B24" s="3" t="s">
        <v>1450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1308</v>
      </c>
      <c r="B25" s="3" t="s">
        <v>1450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1331</v>
      </c>
      <c r="B26" s="3" t="s">
        <v>1450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1354</v>
      </c>
      <c r="B27" s="3" t="s">
        <v>1450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1377</v>
      </c>
      <c r="B28" s="3" t="s">
        <v>1450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1191</v>
      </c>
      <c r="B29" s="3" t="s">
        <v>1450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1260</v>
      </c>
      <c r="B30" s="3" t="s">
        <v>1450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1214</v>
      </c>
      <c r="B31" s="3" t="s">
        <v>1450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1237</v>
      </c>
      <c r="B32" s="3" t="s">
        <v>1450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1295</v>
      </c>
      <c r="B33" s="3" t="s">
        <v>1450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1318</v>
      </c>
      <c r="B34" s="3" t="s">
        <v>1450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1341</v>
      </c>
      <c r="B35" s="3" t="s">
        <v>1450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1364</v>
      </c>
      <c r="B36" s="3" t="s">
        <v>1450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1190</v>
      </c>
      <c r="B37" s="3" t="s">
        <v>1450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1259</v>
      </c>
      <c r="B38" s="3" t="s">
        <v>1450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1213</v>
      </c>
      <c r="B39" s="3" t="s">
        <v>1450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1236</v>
      </c>
      <c r="B40" s="3" t="s">
        <v>1450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1294</v>
      </c>
      <c r="B41" s="3" t="s">
        <v>1450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1317</v>
      </c>
      <c r="B42" s="3" t="s">
        <v>1450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1340</v>
      </c>
      <c r="B43" s="3" t="s">
        <v>1450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1363</v>
      </c>
      <c r="B44" s="3" t="s">
        <v>1450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1189</v>
      </c>
      <c r="B45" s="3" t="s">
        <v>1450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1258</v>
      </c>
      <c r="B46" s="3" t="s">
        <v>1450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1212</v>
      </c>
      <c r="B47" s="3" t="s">
        <v>1450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1235</v>
      </c>
      <c r="B48" s="3" t="s">
        <v>1450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1293</v>
      </c>
      <c r="B49" s="3" t="s">
        <v>1450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1316</v>
      </c>
      <c r="B50" s="3" t="s">
        <v>1450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1339</v>
      </c>
      <c r="B51" s="3" t="s">
        <v>1450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1362</v>
      </c>
      <c r="B52" s="3" t="s">
        <v>1450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1188</v>
      </c>
      <c r="B53" s="3" t="s">
        <v>1450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1257</v>
      </c>
      <c r="B54" s="3" t="s">
        <v>1450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1211</v>
      </c>
      <c r="B55" s="3" t="s">
        <v>1450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1234</v>
      </c>
      <c r="B56" s="3" t="s">
        <v>1450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1292</v>
      </c>
      <c r="B57" s="3" t="s">
        <v>1450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1315</v>
      </c>
      <c r="B58" s="3" t="s">
        <v>1450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1338</v>
      </c>
      <c r="B59" s="3" t="s">
        <v>1450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1361</v>
      </c>
      <c r="B60" s="3" t="s">
        <v>1450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1187</v>
      </c>
      <c r="B61" s="3" t="s">
        <v>1450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1256</v>
      </c>
      <c r="B62" s="3" t="s">
        <v>1450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1210</v>
      </c>
      <c r="B63" s="3" t="s">
        <v>1450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1233</v>
      </c>
      <c r="B64" s="3" t="s">
        <v>1450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1291</v>
      </c>
      <c r="B65" s="3" t="s">
        <v>1450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1314</v>
      </c>
      <c r="B66" s="3" t="s">
        <v>1450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1337</v>
      </c>
      <c r="B67" s="3" t="s">
        <v>1450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1360</v>
      </c>
      <c r="B68" s="3" t="s">
        <v>1450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1186</v>
      </c>
      <c r="B69" s="3" t="s">
        <v>1450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1255</v>
      </c>
      <c r="B70" s="3" t="s">
        <v>1450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1209</v>
      </c>
      <c r="B71" s="3" t="s">
        <v>1450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1232</v>
      </c>
      <c r="B72" s="3" t="s">
        <v>1450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1290</v>
      </c>
      <c r="B73" s="3" t="s">
        <v>1450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1313</v>
      </c>
      <c r="B74" s="3" t="s">
        <v>1450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1336</v>
      </c>
      <c r="B75" s="3" t="s">
        <v>1450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1359</v>
      </c>
      <c r="B76" s="3" t="s">
        <v>1450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1185</v>
      </c>
      <c r="B77" s="3" t="s">
        <v>1450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1254</v>
      </c>
      <c r="B78" s="3" t="s">
        <v>1450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1208</v>
      </c>
      <c r="B79" s="3" t="s">
        <v>1450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1231</v>
      </c>
      <c r="B80" s="3" t="s">
        <v>1450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1289</v>
      </c>
      <c r="B81" s="3" t="s">
        <v>1450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1312</v>
      </c>
      <c r="B82" s="3" t="s">
        <v>1450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1335</v>
      </c>
      <c r="B83" s="3" t="s">
        <v>1450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1358</v>
      </c>
      <c r="B84" s="3" t="s">
        <v>1450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1184</v>
      </c>
      <c r="B85" s="3" t="s">
        <v>1450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1253</v>
      </c>
      <c r="B86" s="3" t="s">
        <v>1450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1207</v>
      </c>
      <c r="B87" s="3" t="s">
        <v>1450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1230</v>
      </c>
      <c r="B88" s="3" t="s">
        <v>1450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1288</v>
      </c>
      <c r="B89" s="3" t="s">
        <v>1450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1311</v>
      </c>
      <c r="B90" s="3" t="s">
        <v>1450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1334</v>
      </c>
      <c r="B91" s="3" t="s">
        <v>1450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1357</v>
      </c>
      <c r="B92" s="3" t="s">
        <v>1450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1171</v>
      </c>
      <c r="B93" s="3" t="s">
        <v>1450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1240</v>
      </c>
      <c r="B94" s="3" t="s">
        <v>1450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1194</v>
      </c>
      <c r="B95" s="3" t="s">
        <v>1450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1217</v>
      </c>
      <c r="B96" s="3" t="s">
        <v>1450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1263</v>
      </c>
      <c r="B97" s="3" t="s">
        <v>1450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1275</v>
      </c>
      <c r="B98" s="3" t="s">
        <v>1450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1298</v>
      </c>
      <c r="B99" s="3" t="s">
        <v>1450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1321</v>
      </c>
      <c r="B100" s="3" t="s">
        <v>1450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1344</v>
      </c>
      <c r="B101" s="3" t="s">
        <v>1450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1367</v>
      </c>
      <c r="B102" s="3" t="s">
        <v>1450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1170</v>
      </c>
      <c r="B103" s="3" t="s">
        <v>1450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1239</v>
      </c>
      <c r="B104" s="3" t="s">
        <v>1450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1193</v>
      </c>
      <c r="B105" s="3" t="s">
        <v>1450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1216</v>
      </c>
      <c r="B106" s="3" t="s">
        <v>1450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1262</v>
      </c>
      <c r="B107" s="3" t="s">
        <v>1450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1274</v>
      </c>
      <c r="B108" s="3" t="s">
        <v>1450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1297</v>
      </c>
      <c r="B109" s="3" t="s">
        <v>1450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1320</v>
      </c>
      <c r="B110" s="3" t="s">
        <v>1450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1343</v>
      </c>
      <c r="B111" s="3" t="s">
        <v>1450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1366</v>
      </c>
      <c r="B112" s="3" t="s">
        <v>1450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1169</v>
      </c>
      <c r="B113" s="3" t="s">
        <v>1450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1238</v>
      </c>
      <c r="B114" s="3" t="s">
        <v>1450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1192</v>
      </c>
      <c r="B115" s="3" t="s">
        <v>1450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1272</v>
      </c>
      <c r="B116" s="3" t="s">
        <v>1450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1215</v>
      </c>
      <c r="B117" s="3" t="s">
        <v>1450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1261</v>
      </c>
      <c r="B118" s="3" t="s">
        <v>1450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1273</v>
      </c>
      <c r="B119" s="3" t="s">
        <v>1450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1296</v>
      </c>
      <c r="B120" s="3" t="s">
        <v>1450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1319</v>
      </c>
      <c r="B121" s="3" t="s">
        <v>1450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1342</v>
      </c>
      <c r="B122" s="3" t="s">
        <v>1450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1365</v>
      </c>
      <c r="B123" s="3" t="s">
        <v>1450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1180</v>
      </c>
      <c r="B124" s="3" t="s">
        <v>1450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1249</v>
      </c>
      <c r="B125" s="3" t="s">
        <v>1450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1203</v>
      </c>
      <c r="B126" s="3" t="s">
        <v>1450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1226</v>
      </c>
      <c r="B127" s="3" t="s">
        <v>1450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1284</v>
      </c>
      <c r="B128" s="3" t="s">
        <v>1450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1307</v>
      </c>
      <c r="B129" s="3" t="s">
        <v>1450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1330</v>
      </c>
      <c r="B130" s="3" t="s">
        <v>1450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1353</v>
      </c>
      <c r="B131" s="3" t="s">
        <v>1450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1376</v>
      </c>
      <c r="B132" s="3" t="s">
        <v>1450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1179</v>
      </c>
      <c r="B133" s="3" t="s">
        <v>1450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1248</v>
      </c>
      <c r="B134" s="3" t="s">
        <v>1450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1202</v>
      </c>
      <c r="B135" s="3" t="s">
        <v>1450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1225</v>
      </c>
      <c r="B136" s="3" t="s">
        <v>1450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1271</v>
      </c>
      <c r="B137" s="3" t="s">
        <v>1450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1283</v>
      </c>
      <c r="B138" s="3" t="s">
        <v>1450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1306</v>
      </c>
      <c r="B139" s="3" t="s">
        <v>1450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1329</v>
      </c>
      <c r="B140" s="3" t="s">
        <v>1450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1352</v>
      </c>
      <c r="B141" s="3" t="s">
        <v>1450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1375</v>
      </c>
      <c r="B142" s="3" t="s">
        <v>1450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1178</v>
      </c>
      <c r="B143" s="3" t="s">
        <v>1450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1247</v>
      </c>
      <c r="B144" s="3" t="s">
        <v>1450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1201</v>
      </c>
      <c r="B145" s="3" t="s">
        <v>1450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1224</v>
      </c>
      <c r="B146" s="3" t="s">
        <v>1450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1270</v>
      </c>
      <c r="B147" s="3" t="s">
        <v>1450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1282</v>
      </c>
      <c r="B148" s="3" t="s">
        <v>1450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1305</v>
      </c>
      <c r="B149" s="3" t="s">
        <v>1450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1328</v>
      </c>
      <c r="B150" s="3" t="s">
        <v>1450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1351</v>
      </c>
      <c r="B151" s="3" t="s">
        <v>1450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1374</v>
      </c>
      <c r="B152" s="3" t="s">
        <v>1450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1177</v>
      </c>
      <c r="B153" s="3" t="s">
        <v>1450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1246</v>
      </c>
      <c r="B154" s="3" t="s">
        <v>1450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1200</v>
      </c>
      <c r="B155" s="3" t="s">
        <v>1450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1223</v>
      </c>
      <c r="B156" s="3" t="s">
        <v>1450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1269</v>
      </c>
      <c r="B157" s="3" t="s">
        <v>1450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1281</v>
      </c>
      <c r="B158" s="3" t="s">
        <v>1450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1304</v>
      </c>
      <c r="B159" s="3" t="s">
        <v>1450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1327</v>
      </c>
      <c r="B160" s="3" t="s">
        <v>1450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1350</v>
      </c>
      <c r="B161" s="3" t="s">
        <v>1450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1373</v>
      </c>
      <c r="B162" s="3" t="s">
        <v>1450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1176</v>
      </c>
      <c r="B163" s="3" t="s">
        <v>1450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1245</v>
      </c>
      <c r="B164" s="3" t="s">
        <v>1450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1199</v>
      </c>
      <c r="B165" s="3" t="s">
        <v>1450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1222</v>
      </c>
      <c r="B166" s="3" t="s">
        <v>1450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1268</v>
      </c>
      <c r="B167" s="3" t="s">
        <v>1450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1280</v>
      </c>
      <c r="B168" s="3" t="s">
        <v>1450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1303</v>
      </c>
      <c r="B169" s="3" t="s">
        <v>1450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1326</v>
      </c>
      <c r="B170" s="3" t="s">
        <v>1450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1349</v>
      </c>
      <c r="B171" s="3" t="s">
        <v>1450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1372</v>
      </c>
      <c r="B172" s="3" t="s">
        <v>1450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1175</v>
      </c>
      <c r="B173" s="3" t="s">
        <v>1450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1244</v>
      </c>
      <c r="B174" s="3" t="s">
        <v>1450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1198</v>
      </c>
      <c r="B175" s="3" t="s">
        <v>1450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1221</v>
      </c>
      <c r="B176" s="3" t="s">
        <v>1450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1267</v>
      </c>
      <c r="B177" s="3" t="s">
        <v>1450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1279</v>
      </c>
      <c r="B178" s="3" t="s">
        <v>1450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1302</v>
      </c>
      <c r="B179" s="3" t="s">
        <v>1450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1325</v>
      </c>
      <c r="B180" s="3" t="s">
        <v>1450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1348</v>
      </c>
      <c r="B181" s="3" t="s">
        <v>1450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1371</v>
      </c>
      <c r="B182" s="3" t="s">
        <v>1450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1174</v>
      </c>
      <c r="B183" s="3" t="s">
        <v>1450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1243</v>
      </c>
      <c r="B184" s="3" t="s">
        <v>1450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1197</v>
      </c>
      <c r="B185" s="3" t="s">
        <v>1450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1220</v>
      </c>
      <c r="B186" s="3" t="s">
        <v>1450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1266</v>
      </c>
      <c r="B187" s="3" t="s">
        <v>1450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1278</v>
      </c>
      <c r="B188" s="3" t="s">
        <v>1450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1301</v>
      </c>
      <c r="B189" s="3" t="s">
        <v>1450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1324</v>
      </c>
      <c r="B190" s="3" t="s">
        <v>1450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1347</v>
      </c>
      <c r="B191" s="3" t="s">
        <v>1450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1370</v>
      </c>
      <c r="B192" s="3" t="s">
        <v>1450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1173</v>
      </c>
      <c r="B193" s="3" t="s">
        <v>1450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1242</v>
      </c>
      <c r="B194" s="3" t="s">
        <v>1450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1196</v>
      </c>
      <c r="B195" s="3" t="s">
        <v>1450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1219</v>
      </c>
      <c r="B196" s="3" t="s">
        <v>1450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1265</v>
      </c>
      <c r="B197" s="3" t="s">
        <v>1450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1277</v>
      </c>
      <c r="B198" s="3" t="s">
        <v>1450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1300</v>
      </c>
      <c r="B199" s="3" t="s">
        <v>1450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1323</v>
      </c>
      <c r="B200" s="3" t="s">
        <v>1450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1346</v>
      </c>
      <c r="B201" s="3" t="s">
        <v>1450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1369</v>
      </c>
      <c r="B202" s="3" t="s">
        <v>1450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1172</v>
      </c>
      <c r="B203" s="3" t="s">
        <v>1450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1241</v>
      </c>
      <c r="B204" s="3" t="s">
        <v>1450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1195</v>
      </c>
      <c r="B205" s="3" t="s">
        <v>1450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1218</v>
      </c>
      <c r="B206" s="3" t="s">
        <v>1450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1264</v>
      </c>
      <c r="B207" s="3" t="s">
        <v>1450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1276</v>
      </c>
      <c r="B208" s="3" t="s">
        <v>1450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1299</v>
      </c>
      <c r="B209" s="3" t="s">
        <v>1450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1322</v>
      </c>
      <c r="B210" s="3" t="s">
        <v>1450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1345</v>
      </c>
      <c r="B211" s="3" t="s">
        <v>1450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1368</v>
      </c>
      <c r="B212" s="3" t="s">
        <v>1450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604</v>
      </c>
      <c r="B213" s="3" t="s">
        <v>1450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605</v>
      </c>
      <c r="B214" s="3" t="s">
        <v>1450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606</v>
      </c>
      <c r="B215" s="3" t="s">
        <v>1450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607</v>
      </c>
      <c r="B216" s="3" t="s">
        <v>1450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608</v>
      </c>
      <c r="B217" s="3" t="s">
        <v>1450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609</v>
      </c>
      <c r="B218" s="3" t="s">
        <v>1450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610</v>
      </c>
      <c r="B219" s="3" t="s">
        <v>1450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611</v>
      </c>
      <c r="B220" s="3" t="s">
        <v>1450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612</v>
      </c>
      <c r="B221" s="3" t="s">
        <v>1450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613</v>
      </c>
      <c r="B222" s="3" t="s">
        <v>1450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614</v>
      </c>
      <c r="B223" s="3" t="s">
        <v>1450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615</v>
      </c>
      <c r="B224" s="3" t="s">
        <v>1450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616</v>
      </c>
      <c r="B225" s="3" t="s">
        <v>1450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617</v>
      </c>
      <c r="B226" s="3" t="s">
        <v>1450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618</v>
      </c>
      <c r="B227" s="3" t="s">
        <v>1450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68</v>
      </c>
      <c r="B228" s="3" t="s">
        <v>1450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619</v>
      </c>
      <c r="B229" s="3" t="s">
        <v>1450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620</v>
      </c>
      <c r="B230" s="3" t="s">
        <v>1450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621</v>
      </c>
      <c r="B231" s="3" t="s">
        <v>1450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622</v>
      </c>
      <c r="B232" s="3" t="s">
        <v>1450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623</v>
      </c>
      <c r="B233" s="3" t="s">
        <v>1450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624</v>
      </c>
      <c r="B234" s="3" t="s">
        <v>1450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"/>
  <sheetViews>
    <sheetView workbookViewId="0">
      <selection activeCell="F23" sqref="F23"/>
    </sheetView>
  </sheetViews>
  <sheetFormatPr defaultRowHeight="15"/>
  <cols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3:8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17</vt:i4>
      </vt:variant>
    </vt:vector>
  </HeadingPairs>
  <TitlesOfParts>
    <vt:vector size="86" baseType="lpstr">
      <vt:lpstr>CONTROLS</vt:lpstr>
      <vt:lpstr>REPORT_DATA_BY_COMP</vt:lpstr>
      <vt:lpstr>REPORT_DATA_BY_DISTRICT</vt:lpstr>
      <vt:lpstr>REPORT_DATA_BY_DISTRICT_MONTH</vt:lpstr>
      <vt:lpstr>REPORT_DATA_BY_ZONE</vt:lpstr>
      <vt:lpstr>REPORT_DATA_BY_STAKE</vt:lpstr>
      <vt:lpstr>REPORT_DATA_BY_STAKE_MONTH</vt:lpstr>
      <vt:lpstr>REPORT_DATA_BY_ZONE_MONTH</vt:lpstr>
      <vt:lpstr>BAPTISM_SOURCE_DISTRICT_MONTH</vt:lpstr>
      <vt:lpstr>BAPTISM_SOURCE_ZONE_MONTH</vt:lpstr>
      <vt:lpstr>BAPTISM_SOURCE_STAKE_MONTH</vt:lpstr>
      <vt:lpstr>OFFICE_ZONE</vt:lpstr>
      <vt:lpstr>OFFICE_ZONE_GRAPH</vt:lpstr>
      <vt:lpstr>OFFICE_ZONE_GRAPH_DATA</vt:lpstr>
      <vt:lpstr>TAOYUAN_ZONE</vt:lpstr>
      <vt:lpstr>TAOYUAN_ZONE_GRAPH</vt:lpstr>
      <vt:lpstr>TAOYUAN_ZONE_GRAPH_DATA</vt:lpstr>
      <vt:lpstr>TAOYUAN_3_DISTRICT</vt:lpstr>
      <vt:lpstr>BADE_DISTRICT</vt:lpstr>
      <vt:lpstr>ZHONGLI_DISTRICT</vt:lpstr>
      <vt:lpstr>EAST_ZONE</vt:lpstr>
      <vt:lpstr>EAST_ZONE_GRAPH</vt:lpstr>
      <vt:lpstr>EAST_ZONE_GRAPH_DATA</vt:lpstr>
      <vt:lpstr>SONGSHAN_DISTRICT</vt:lpstr>
      <vt:lpstr>JILONG_DISTRICT</vt:lpstr>
      <vt:lpstr>XIZHI_DISTRICT</vt:lpstr>
      <vt:lpstr>YILAN_DISTRICT</vt:lpstr>
      <vt:lpstr>HUALIAN_ZONE</vt:lpstr>
      <vt:lpstr>HUALIAN_ZONE_GRAPH</vt:lpstr>
      <vt:lpstr>HUALIAN_ZONE_GRAPH_DATA</vt:lpstr>
      <vt:lpstr>JIAN_DISTRICT</vt:lpstr>
      <vt:lpstr>HUALIAN_DISTRICT</vt:lpstr>
      <vt:lpstr>TAIDONG_ZONE</vt:lpstr>
      <vt:lpstr>TAIDONG_ZONE_GRAPH</vt:lpstr>
      <vt:lpstr>TAIDONG_ZONE_GRAPH_DATA</vt:lpstr>
      <vt:lpstr>TAIDONG_2_DISTRICT</vt:lpstr>
      <vt:lpstr>TAIDONG_1_3_DISTRICT</vt:lpstr>
      <vt:lpstr>YULI_DISTRICT</vt:lpstr>
      <vt:lpstr>ZHUNAN_ZONE</vt:lpstr>
      <vt:lpstr>ZHUNAN_ZONE_GRAPH</vt:lpstr>
      <vt:lpstr>ZHUNAN_ZONE_GRAPH_DATA</vt:lpstr>
      <vt:lpstr>ZHUNAN_DISTRICT</vt:lpstr>
      <vt:lpstr>TOUFEN_MIAOLI_DISTRICT</vt:lpstr>
      <vt:lpstr>XINZHU_ZONE</vt:lpstr>
      <vt:lpstr>XINZHU_ZONE_GRAPH</vt:lpstr>
      <vt:lpstr>XINZHU_ZONE_GRAPH_DATA</vt:lpstr>
      <vt:lpstr>XINZHU_DISTRICT</vt:lpstr>
      <vt:lpstr>ZHUDONG_DISTRICT</vt:lpstr>
      <vt:lpstr>ZHUBEI_DISTRICT</vt:lpstr>
      <vt:lpstr>CENTRAL_ZONE</vt:lpstr>
      <vt:lpstr>CENTRAL_ZONE_GRAPH</vt:lpstr>
      <vt:lpstr>CENTRAL_ZONE_GRAPH_DATA</vt:lpstr>
      <vt:lpstr>WANDA_DISTRICT</vt:lpstr>
      <vt:lpstr>SANCHONG_DISTRICT</vt:lpstr>
      <vt:lpstr>NORTH_ZONE</vt:lpstr>
      <vt:lpstr>NORTH_ZONE_GRAPH</vt:lpstr>
      <vt:lpstr>NORTH_ZONE_GRAPH_DATA</vt:lpstr>
      <vt:lpstr>SHILIN_DISTRICT</vt:lpstr>
      <vt:lpstr>BEITOU_DISTRICT</vt:lpstr>
      <vt:lpstr>SOUTH_ZONE</vt:lpstr>
      <vt:lpstr>JINGXIN_DISTRICT</vt:lpstr>
      <vt:lpstr>XINDIAN_DISTRICT</vt:lpstr>
      <vt:lpstr>SHUANGHE_DISTRICT</vt:lpstr>
      <vt:lpstr>WEST_ZONE</vt:lpstr>
      <vt:lpstr>WEST_ZONE_GRAPH</vt:lpstr>
      <vt:lpstr>WEST_ZONE_GRAPH_DATA</vt:lpstr>
      <vt:lpstr>TUCHENG_DISTRICT</vt:lpstr>
      <vt:lpstr>XINZHUANG_DISTRICT</vt:lpstr>
      <vt:lpstr>BANQIAO_DISTRICT</vt:lpstr>
      <vt:lpstr>BAPTISM_SOURCE_DISTRICT_MONTH!baptism_source_district_month</vt:lpstr>
      <vt:lpstr>BAPTISM_SOURCE_STAKE_MONTH!baptism_source_stake_month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REPORT_DATA_BY_STAKE!report_data_stake</vt:lpstr>
      <vt:lpstr>REPORT_DATA_BY_STAKE_MONTH!report_data_stake_month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2016-02-21T10:40:49Z</cp:lastPrinted>
  <dcterms:created xsi:type="dcterms:W3CDTF">2016-01-05T05:01:49Z</dcterms:created>
  <dcterms:modified xsi:type="dcterms:W3CDTF">2016-02-21T13:04:29Z</dcterms:modified>
</cp:coreProperties>
</file>