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64" firstSheet="1" activeTab="10"/>
  </bookViews>
  <sheets>
    <sheet name="CONTROLS" sheetId="4" r:id="rId1"/>
    <sheet name="MISSION_TOTALS" sheetId="23" r:id="rId2"/>
    <sheet name="ANKANG" sheetId="52" r:id="rId3"/>
    <sheet name="BADE" sheetId="51" r:id="rId4"/>
    <sheet name="BEITOU" sheetId="50" r:id="rId5"/>
    <sheet name="DANSHUI" sheetId="49" r:id="rId6"/>
    <sheet name="HUALIAN" sheetId="48" r:id="rId7"/>
    <sheet name="JILONG" sheetId="47" r:id="rId8"/>
    <sheet name="LONGTAN" sheetId="46" r:id="rId9"/>
    <sheet name="MIAOLI" sheetId="45" r:id="rId10"/>
    <sheet name="MUZHA" sheetId="44" r:id="rId11"/>
    <sheet name="NEIHU" sheetId="43" r:id="rId12"/>
    <sheet name="SANCHONG" sheetId="42" r:id="rId13"/>
    <sheet name="SANXIA" sheetId="41" r:id="rId14"/>
    <sheet name="SHILIN" sheetId="40" r:id="rId15"/>
    <sheet name="SHUANGHE" sheetId="39" r:id="rId16"/>
    <sheet name="SONGSHAN" sheetId="37" r:id="rId17"/>
    <sheet name="TAIDONG" sheetId="38" r:id="rId18"/>
    <sheet name="TAOYUAN_1_2" sheetId="20" r:id="rId19"/>
    <sheet name="TAOYUAN_3" sheetId="36" r:id="rId20"/>
    <sheet name="TOUFEN" sheetId="29" r:id="rId21"/>
    <sheet name="TUCHENG" sheetId="30" r:id="rId22"/>
    <sheet name="WANDA" sheetId="31" r:id="rId23"/>
    <sheet name="XINBAN" sheetId="32" r:id="rId24"/>
    <sheet name="XINDIAN" sheetId="33" r:id="rId25"/>
    <sheet name="XINZHU" sheetId="34" r:id="rId26"/>
    <sheet name="XINZHUANG" sheetId="35" r:id="rId27"/>
    <sheet name="XIZHI" sheetId="53" r:id="rId28"/>
    <sheet name="YILAN" sheetId="54" r:id="rId29"/>
    <sheet name="YULI" sheetId="55" r:id="rId30"/>
    <sheet name="ZHONGLI" sheetId="56" r:id="rId31"/>
    <sheet name="ZHUBEI" sheetId="57" r:id="rId32"/>
    <sheet name="ZHUDONG" sheetId="58" r:id="rId33"/>
    <sheet name="ZHUNAN" sheetId="59" r:id="rId34"/>
    <sheet name="DATA_BY_COMP" sheetId="26" r:id="rId35"/>
    <sheet name="DATA_BY_UNIT" sheetId="28" r:id="rId36"/>
  </sheets>
  <definedNames>
    <definedName name="DATE">CONTROLS!$B$1</definedName>
    <definedName name="DAY">CONTROLS!$D$5</definedName>
    <definedName name="english_data_1" localSheetId="34">DATA_BY_COMP!$A$1:$G$83</definedName>
    <definedName name="english_data_by_unit" localSheetId="35">DATA_BY_UNIT!$A$1:$G$34</definedName>
    <definedName name="ENGLISH_REPORT_DAY">CONTROLS!$B$2</definedName>
    <definedName name="ENGLISH_WEEKLY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YEAR">CONTROLS!$F$2</definedName>
    <definedName name="MONTH">CONTROLS!$D$3</definedName>
    <definedName name="WEEK">CONTROLS!$D$4</definedName>
    <definedName name="YEAR">CONTROLS!$D$2</definedName>
  </definedNames>
  <calcPr calcId="152511"/>
</workbook>
</file>

<file path=xl/calcChain.xml><?xml version="1.0" encoding="utf-8"?>
<calcChain xmlns="http://schemas.openxmlformats.org/spreadsheetml/2006/main">
  <c r="C12" i="48" l="1"/>
  <c r="D12" i="48" s="1"/>
  <c r="C11" i="48"/>
  <c r="D11" i="48" s="1"/>
  <c r="C8" i="59"/>
  <c r="D8" i="59" s="1"/>
  <c r="I8" i="59" s="1"/>
  <c r="C7" i="59"/>
  <c r="D7" i="59" s="1"/>
  <c r="C6" i="59"/>
  <c r="D6" i="59" s="1"/>
  <c r="C5" i="59"/>
  <c r="D5" i="59" s="1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0"/>
  <c r="D4" i="4"/>
  <c r="H11" i="48" l="1"/>
  <c r="G11" i="48"/>
  <c r="F11" i="48"/>
  <c r="I11" i="48"/>
  <c r="E11" i="48"/>
  <c r="I12" i="48"/>
  <c r="E12" i="48"/>
  <c r="H12" i="48"/>
  <c r="G12" i="48"/>
  <c r="F12" i="48"/>
  <c r="G6" i="59"/>
  <c r="I6" i="59"/>
  <c r="E6" i="59"/>
  <c r="H6" i="59"/>
  <c r="F6" i="59"/>
  <c r="H7" i="59"/>
  <c r="G7" i="59"/>
  <c r="F7" i="59"/>
  <c r="I7" i="59"/>
  <c r="E7" i="59"/>
  <c r="H5" i="59"/>
  <c r="G5" i="59"/>
  <c r="F5" i="59"/>
  <c r="I5" i="59"/>
  <c r="E5" i="59"/>
  <c r="H8" i="59"/>
  <c r="F8" i="59"/>
  <c r="G8" i="59"/>
  <c r="E8" i="59"/>
  <c r="D3" i="4" l="1"/>
  <c r="F1" i="4" l="1"/>
  <c r="D2" i="4"/>
  <c r="C5" i="54" l="1"/>
  <c r="D5" i="54" s="1"/>
  <c r="C18" i="59"/>
  <c r="D18" i="59" s="1"/>
  <c r="C16" i="59"/>
  <c r="D16" i="59" s="1"/>
  <c r="C14" i="59"/>
  <c r="D14" i="59" s="1"/>
  <c r="C5" i="57"/>
  <c r="D5" i="57" s="1"/>
  <c r="C7" i="54"/>
  <c r="D7" i="54" s="1"/>
  <c r="C17" i="59"/>
  <c r="D17" i="59" s="1"/>
  <c r="C15" i="59"/>
  <c r="D15" i="59" s="1"/>
  <c r="C11" i="59"/>
  <c r="D11" i="59" s="1"/>
  <c r="C14" i="58"/>
  <c r="D14" i="58" s="1"/>
  <c r="C12" i="58"/>
  <c r="D12" i="58" s="1"/>
  <c r="C10" i="58"/>
  <c r="D10" i="58" s="1"/>
  <c r="C13" i="58"/>
  <c r="D13" i="58" s="1"/>
  <c r="C11" i="58"/>
  <c r="D11" i="58" s="1"/>
  <c r="C18" i="57"/>
  <c r="D18" i="57" s="1"/>
  <c r="C16" i="57"/>
  <c r="D16" i="57" s="1"/>
  <c r="C14" i="57"/>
  <c r="D14" i="57" s="1"/>
  <c r="C17" i="57"/>
  <c r="D17" i="57" s="1"/>
  <c r="C15" i="57"/>
  <c r="D15" i="57" s="1"/>
  <c r="C16" i="56"/>
  <c r="D16" i="56" s="1"/>
  <c r="C14" i="56"/>
  <c r="D14" i="56" s="1"/>
  <c r="C12" i="56"/>
  <c r="D12" i="56" s="1"/>
  <c r="C15" i="56"/>
  <c r="D15" i="56" s="1"/>
  <c r="C13" i="56"/>
  <c r="D13" i="56" s="1"/>
  <c r="C13" i="55"/>
  <c r="D13" i="55" s="1"/>
  <c r="C11" i="55"/>
  <c r="D11" i="55" s="1"/>
  <c r="C14" i="55"/>
  <c r="D14" i="55" s="1"/>
  <c r="C12" i="55"/>
  <c r="D12" i="55" s="1"/>
  <c r="C10" i="55"/>
  <c r="D10" i="55" s="1"/>
  <c r="C18" i="54"/>
  <c r="D18" i="54" s="1"/>
  <c r="C16" i="54"/>
  <c r="D16" i="54" s="1"/>
  <c r="C14" i="54"/>
  <c r="D14" i="54" s="1"/>
  <c r="C17" i="54"/>
  <c r="D17" i="54" s="1"/>
  <c r="C15" i="54"/>
  <c r="D15" i="54" s="1"/>
  <c r="C16" i="53"/>
  <c r="D16" i="53" s="1"/>
  <c r="C14" i="53"/>
  <c r="D14" i="53" s="1"/>
  <c r="C12" i="53"/>
  <c r="D12" i="53" s="1"/>
  <c r="C15" i="53"/>
  <c r="D15" i="53" s="1"/>
  <c r="C13" i="53"/>
  <c r="D13" i="53" s="1"/>
  <c r="C14" i="52"/>
  <c r="D14" i="52" s="1"/>
  <c r="C12" i="52"/>
  <c r="D12" i="52" s="1"/>
  <c r="C10" i="52"/>
  <c r="D10" i="52" s="1"/>
  <c r="C13" i="52"/>
  <c r="D13" i="52" s="1"/>
  <c r="C11" i="52"/>
  <c r="D11" i="52" s="1"/>
  <c r="C16" i="51"/>
  <c r="D16" i="51" s="1"/>
  <c r="C14" i="51"/>
  <c r="D14" i="51" s="1"/>
  <c r="C12" i="51"/>
  <c r="D12" i="51" s="1"/>
  <c r="C15" i="51"/>
  <c r="D15" i="51" s="1"/>
  <c r="C13" i="51"/>
  <c r="D13" i="51" s="1"/>
  <c r="C11" i="50"/>
  <c r="D11" i="50" s="1"/>
  <c r="C14" i="50"/>
  <c r="D14" i="50" s="1"/>
  <c r="C12" i="50"/>
  <c r="D12" i="50" s="1"/>
  <c r="C10" i="50"/>
  <c r="D10" i="50" s="1"/>
  <c r="C13" i="50"/>
  <c r="D13" i="50" s="1"/>
  <c r="C14" i="49"/>
  <c r="D14" i="49" s="1"/>
  <c r="C12" i="49"/>
  <c r="D12" i="49" s="1"/>
  <c r="C10" i="49"/>
  <c r="D10" i="49" s="1"/>
  <c r="C13" i="49"/>
  <c r="D13" i="49" s="1"/>
  <c r="C11" i="49"/>
  <c r="D11" i="49" s="1"/>
  <c r="C22" i="48"/>
  <c r="D22" i="48" s="1"/>
  <c r="C20" i="48"/>
  <c r="D20" i="48" s="1"/>
  <c r="C18" i="48"/>
  <c r="D18" i="48" s="1"/>
  <c r="C21" i="48"/>
  <c r="D21" i="48" s="1"/>
  <c r="C19" i="48"/>
  <c r="D19" i="48" s="1"/>
  <c r="C14" i="47"/>
  <c r="D14" i="47" s="1"/>
  <c r="C12" i="47"/>
  <c r="D12" i="47" s="1"/>
  <c r="C10" i="47"/>
  <c r="D10" i="47" s="1"/>
  <c r="C13" i="47"/>
  <c r="D13" i="47" s="1"/>
  <c r="C11" i="47"/>
  <c r="D11" i="47" s="1"/>
  <c r="C12" i="46"/>
  <c r="D12" i="46" s="1"/>
  <c r="C10" i="46"/>
  <c r="D10" i="46" s="1"/>
  <c r="C8" i="46"/>
  <c r="D8" i="46" s="1"/>
  <c r="C11" i="46"/>
  <c r="D11" i="46" s="1"/>
  <c r="C9" i="46"/>
  <c r="D9" i="46" s="1"/>
  <c r="C14" i="45"/>
  <c r="D14" i="45" s="1"/>
  <c r="C12" i="45"/>
  <c r="D12" i="45" s="1"/>
  <c r="C10" i="45"/>
  <c r="D10" i="45" s="1"/>
  <c r="C13" i="45"/>
  <c r="D13" i="45" s="1"/>
  <c r="C11" i="45"/>
  <c r="D11" i="45" s="1"/>
  <c r="C14" i="44"/>
  <c r="D14" i="44" s="1"/>
  <c r="C12" i="44"/>
  <c r="D12" i="44" s="1"/>
  <c r="C10" i="44"/>
  <c r="D10" i="44" s="1"/>
  <c r="C13" i="44"/>
  <c r="D13" i="44" s="1"/>
  <c r="C11" i="44"/>
  <c r="D11" i="44" s="1"/>
  <c r="C14" i="43"/>
  <c r="D14" i="43" s="1"/>
  <c r="C12" i="43"/>
  <c r="D12" i="43" s="1"/>
  <c r="C10" i="43"/>
  <c r="D10" i="43" s="1"/>
  <c r="C13" i="43"/>
  <c r="D13" i="43" s="1"/>
  <c r="C11" i="43"/>
  <c r="D11" i="43" s="1"/>
  <c r="C18" i="42"/>
  <c r="D18" i="42" s="1"/>
  <c r="C14" i="42"/>
  <c r="D14" i="42" s="1"/>
  <c r="C16" i="42"/>
  <c r="D16" i="42" s="1"/>
  <c r="C17" i="42"/>
  <c r="D17" i="42" s="1"/>
  <c r="C15" i="42"/>
  <c r="D15" i="42" s="1"/>
  <c r="C13" i="41"/>
  <c r="D13" i="41" s="1"/>
  <c r="C11" i="41"/>
  <c r="D11" i="41" s="1"/>
  <c r="C14" i="41"/>
  <c r="D14" i="41" s="1"/>
  <c r="C12" i="41"/>
  <c r="D12" i="41" s="1"/>
  <c r="C10" i="41"/>
  <c r="D10" i="41" s="1"/>
  <c r="C13" i="40"/>
  <c r="D13" i="40" s="1"/>
  <c r="C16" i="40"/>
  <c r="D16" i="40" s="1"/>
  <c r="C14" i="40"/>
  <c r="D14" i="40" s="1"/>
  <c r="C12" i="40"/>
  <c r="D12" i="40" s="1"/>
  <c r="C15" i="40"/>
  <c r="D15" i="40" s="1"/>
  <c r="C17" i="39"/>
  <c r="D17" i="39" s="1"/>
  <c r="C15" i="39"/>
  <c r="D15" i="39" s="1"/>
  <c r="C18" i="39"/>
  <c r="D18" i="39" s="1"/>
  <c r="C16" i="39"/>
  <c r="D16" i="39" s="1"/>
  <c r="C14" i="39"/>
  <c r="D14" i="39" s="1"/>
  <c r="C19" i="38"/>
  <c r="D19" i="38" s="1"/>
  <c r="C20" i="38"/>
  <c r="D20" i="38" s="1"/>
  <c r="C18" i="38"/>
  <c r="D18" i="38" s="1"/>
  <c r="C16" i="38"/>
  <c r="D16" i="38" s="1"/>
  <c r="C17" i="38"/>
  <c r="D17" i="38" s="1"/>
  <c r="C14" i="37"/>
  <c r="D14" i="37" s="1"/>
  <c r="C12" i="37"/>
  <c r="D12" i="37" s="1"/>
  <c r="C10" i="37"/>
  <c r="D10" i="37" s="1"/>
  <c r="C13" i="37"/>
  <c r="D13" i="37" s="1"/>
  <c r="C11" i="37"/>
  <c r="D11" i="37" s="1"/>
  <c r="C18" i="36"/>
  <c r="D18" i="36" s="1"/>
  <c r="C16" i="36"/>
  <c r="D16" i="36" s="1"/>
  <c r="C14" i="36"/>
  <c r="D14" i="36" s="1"/>
  <c r="C17" i="36"/>
  <c r="D17" i="36" s="1"/>
  <c r="C15" i="36"/>
  <c r="D15" i="36" s="1"/>
  <c r="C14" i="35"/>
  <c r="D14" i="35" s="1"/>
  <c r="C12" i="35"/>
  <c r="D12" i="35" s="1"/>
  <c r="C10" i="35"/>
  <c r="D10" i="35" s="1"/>
  <c r="C13" i="35"/>
  <c r="D13" i="35" s="1"/>
  <c r="C11" i="35"/>
  <c r="D11" i="35" s="1"/>
  <c r="C18" i="34"/>
  <c r="D18" i="34" s="1"/>
  <c r="C16" i="34"/>
  <c r="D16" i="34" s="1"/>
  <c r="C14" i="34"/>
  <c r="D14" i="34" s="1"/>
  <c r="C17" i="34"/>
  <c r="D17" i="34" s="1"/>
  <c r="C15" i="34"/>
  <c r="D15" i="34" s="1"/>
  <c r="C18" i="33"/>
  <c r="D18" i="33" s="1"/>
  <c r="C16" i="33"/>
  <c r="D16" i="33" s="1"/>
  <c r="C14" i="33"/>
  <c r="D14" i="33" s="1"/>
  <c r="C17" i="33"/>
  <c r="D17" i="33" s="1"/>
  <c r="C15" i="33"/>
  <c r="D15" i="33" s="1"/>
  <c r="C18" i="32"/>
  <c r="D18" i="32" s="1"/>
  <c r="C16" i="32"/>
  <c r="D16" i="32" s="1"/>
  <c r="C14" i="32"/>
  <c r="D14" i="32" s="1"/>
  <c r="C17" i="32"/>
  <c r="D17" i="32" s="1"/>
  <c r="C15" i="32"/>
  <c r="D15" i="32" s="1"/>
  <c r="C18" i="31"/>
  <c r="D18" i="31" s="1"/>
  <c r="C16" i="31"/>
  <c r="D16" i="31" s="1"/>
  <c r="C17" i="31"/>
  <c r="D17" i="31" s="1"/>
  <c r="C15" i="31"/>
  <c r="D15" i="31" s="1"/>
  <c r="C14" i="31"/>
  <c r="D14" i="31" s="1"/>
  <c r="C16" i="30"/>
  <c r="D16" i="30" s="1"/>
  <c r="C14" i="30"/>
  <c r="D14" i="30" s="1"/>
  <c r="C12" i="30"/>
  <c r="D12" i="30" s="1"/>
  <c r="C15" i="30"/>
  <c r="D15" i="30" s="1"/>
  <c r="C13" i="30"/>
  <c r="D13" i="30" s="1"/>
  <c r="F2" i="4"/>
  <c r="F4" i="4"/>
  <c r="C20" i="20"/>
  <c r="C12" i="29"/>
  <c r="D12" i="29" s="1"/>
  <c r="C10" i="29"/>
  <c r="D10" i="29" s="1"/>
  <c r="C8" i="29"/>
  <c r="D8" i="29" s="1"/>
  <c r="C11" i="29"/>
  <c r="D11" i="29" s="1"/>
  <c r="C9" i="29"/>
  <c r="D9" i="29" s="1"/>
  <c r="F3" i="4"/>
  <c r="F5" i="4"/>
  <c r="C17" i="20"/>
  <c r="C16" i="20"/>
  <c r="C18" i="20"/>
  <c r="C19" i="20"/>
  <c r="D5" i="4"/>
  <c r="C5" i="29" s="1"/>
  <c r="D5" i="29" s="1"/>
  <c r="I7" i="54" l="1"/>
  <c r="G7" i="54"/>
  <c r="F7" i="54"/>
  <c r="H7" i="54"/>
  <c r="E7" i="54"/>
  <c r="F5" i="57"/>
  <c r="H5" i="57"/>
  <c r="G5" i="57"/>
  <c r="I5" i="57"/>
  <c r="E5" i="57"/>
  <c r="I18" i="59"/>
  <c r="H18" i="59"/>
  <c r="G18" i="59"/>
  <c r="F18" i="59"/>
  <c r="E5" i="54"/>
  <c r="F5" i="54"/>
  <c r="G5" i="54"/>
  <c r="I5" i="54"/>
  <c r="H5" i="54"/>
  <c r="G17" i="59"/>
  <c r="F17" i="59"/>
  <c r="I17" i="59"/>
  <c r="H17" i="59"/>
  <c r="I14" i="59"/>
  <c r="G14" i="59"/>
  <c r="F14" i="59"/>
  <c r="H14" i="59"/>
  <c r="C7" i="56"/>
  <c r="D7" i="56" s="1"/>
  <c r="C12" i="59"/>
  <c r="D12" i="59" s="1"/>
  <c r="C6" i="57"/>
  <c r="D6" i="57" s="1"/>
  <c r="C8" i="53"/>
  <c r="D8" i="53" s="1"/>
  <c r="C10" i="59"/>
  <c r="D10" i="59" s="1"/>
  <c r="C8" i="57"/>
  <c r="D8" i="57" s="1"/>
  <c r="C8" i="56"/>
  <c r="D8" i="56" s="1"/>
  <c r="C6" i="54"/>
  <c r="D6" i="54" s="1"/>
  <c r="C8" i="54"/>
  <c r="D8" i="54" s="1"/>
  <c r="F11" i="59"/>
  <c r="E11" i="59"/>
  <c r="H11" i="59"/>
  <c r="G11" i="59"/>
  <c r="I11" i="59"/>
  <c r="G15" i="59"/>
  <c r="I15" i="59"/>
  <c r="H15" i="59"/>
  <c r="F15" i="59"/>
  <c r="C5" i="58"/>
  <c r="D5" i="58" s="1"/>
  <c r="I5" i="58" s="1"/>
  <c r="C9" i="59"/>
  <c r="D9" i="59" s="1"/>
  <c r="C7" i="53"/>
  <c r="D7" i="53" s="1"/>
  <c r="I16" i="59"/>
  <c r="G16" i="59"/>
  <c r="F16" i="59"/>
  <c r="H16" i="59"/>
  <c r="C7" i="57"/>
  <c r="D7" i="57" s="1"/>
  <c r="G13" i="58"/>
  <c r="F13" i="58"/>
  <c r="I13" i="58"/>
  <c r="H13" i="58"/>
  <c r="C9" i="57"/>
  <c r="D9" i="57" s="1"/>
  <c r="H9" i="57" s="1"/>
  <c r="C7" i="58"/>
  <c r="D7" i="58" s="1"/>
  <c r="I10" i="58"/>
  <c r="H10" i="58"/>
  <c r="G10" i="58"/>
  <c r="F10" i="58"/>
  <c r="C8" i="58"/>
  <c r="D8" i="58" s="1"/>
  <c r="C6" i="58"/>
  <c r="D6" i="58" s="1"/>
  <c r="I14" i="58"/>
  <c r="H14" i="58"/>
  <c r="G14" i="58"/>
  <c r="F14" i="58"/>
  <c r="H5" i="58"/>
  <c r="G11" i="58"/>
  <c r="F11" i="58"/>
  <c r="I11" i="58"/>
  <c r="H11" i="58"/>
  <c r="I12" i="58"/>
  <c r="H12" i="58"/>
  <c r="G12" i="58"/>
  <c r="F12" i="58"/>
  <c r="C11" i="57"/>
  <c r="D11" i="57" s="1"/>
  <c r="I14" i="57"/>
  <c r="H14" i="57"/>
  <c r="F14" i="57"/>
  <c r="G14" i="57"/>
  <c r="G15" i="57"/>
  <c r="F15" i="57"/>
  <c r="H15" i="57"/>
  <c r="I15" i="57"/>
  <c r="I16" i="57"/>
  <c r="H16" i="57"/>
  <c r="G16" i="57"/>
  <c r="F16" i="57"/>
  <c r="C12" i="57"/>
  <c r="D12" i="57" s="1"/>
  <c r="C10" i="57"/>
  <c r="D10" i="57" s="1"/>
  <c r="C5" i="56"/>
  <c r="D5" i="56" s="1"/>
  <c r="H5" i="56" s="1"/>
  <c r="G17" i="57"/>
  <c r="F17" i="57"/>
  <c r="I17" i="57"/>
  <c r="H17" i="57"/>
  <c r="I18" i="57"/>
  <c r="H18" i="57"/>
  <c r="F18" i="57"/>
  <c r="G18" i="57"/>
  <c r="G15" i="56"/>
  <c r="F15" i="56"/>
  <c r="I15" i="56"/>
  <c r="H15" i="56"/>
  <c r="I12" i="56"/>
  <c r="H12" i="56"/>
  <c r="G12" i="56"/>
  <c r="F12" i="56"/>
  <c r="C5" i="39"/>
  <c r="D5" i="39" s="1"/>
  <c r="C5" i="33"/>
  <c r="D5" i="33" s="1"/>
  <c r="G5" i="33" s="1"/>
  <c r="C9" i="56"/>
  <c r="D9" i="56" s="1"/>
  <c r="I14" i="56"/>
  <c r="H14" i="56"/>
  <c r="G14" i="56"/>
  <c r="F14" i="56"/>
  <c r="C10" i="56"/>
  <c r="D10" i="56" s="1"/>
  <c r="C6" i="56"/>
  <c r="D6" i="56" s="1"/>
  <c r="G13" i="56"/>
  <c r="F13" i="56"/>
  <c r="I13" i="56"/>
  <c r="H13" i="56"/>
  <c r="I16" i="56"/>
  <c r="H16" i="56"/>
  <c r="G16" i="56"/>
  <c r="F16" i="56"/>
  <c r="I14" i="55"/>
  <c r="F14" i="55"/>
  <c r="H14" i="55"/>
  <c r="G14" i="55"/>
  <c r="C9" i="54"/>
  <c r="D9" i="54" s="1"/>
  <c r="G9" i="54" s="1"/>
  <c r="C5" i="55"/>
  <c r="D5" i="55" s="1"/>
  <c r="C7" i="55"/>
  <c r="D7" i="55" s="1"/>
  <c r="I10" i="55"/>
  <c r="F10" i="55"/>
  <c r="H10" i="55"/>
  <c r="G10" i="55"/>
  <c r="G11" i="55"/>
  <c r="H11" i="55"/>
  <c r="F11" i="55"/>
  <c r="I11" i="55"/>
  <c r="C8" i="55"/>
  <c r="D8" i="55" s="1"/>
  <c r="C6" i="55"/>
  <c r="D6" i="55" s="1"/>
  <c r="C11" i="38"/>
  <c r="D11" i="38" s="1"/>
  <c r="H11" i="38" s="1"/>
  <c r="I12" i="55"/>
  <c r="F12" i="55"/>
  <c r="H12" i="55"/>
  <c r="G12" i="55"/>
  <c r="G13" i="55"/>
  <c r="H13" i="55"/>
  <c r="F13" i="55"/>
  <c r="I13" i="55"/>
  <c r="C6" i="51"/>
  <c r="D6" i="51" s="1"/>
  <c r="I6" i="51" s="1"/>
  <c r="C5" i="20"/>
  <c r="D5" i="20" s="1"/>
  <c r="F5" i="20" s="1"/>
  <c r="C11" i="54"/>
  <c r="D11" i="54" s="1"/>
  <c r="I14" i="54"/>
  <c r="H14" i="54"/>
  <c r="G14" i="54"/>
  <c r="F14" i="54"/>
  <c r="C9" i="32"/>
  <c r="D9" i="32" s="1"/>
  <c r="H9" i="32" s="1"/>
  <c r="C5" i="50"/>
  <c r="D5" i="50" s="1"/>
  <c r="H5" i="50" s="1"/>
  <c r="C7" i="30"/>
  <c r="D7" i="30" s="1"/>
  <c r="G7" i="30" s="1"/>
  <c r="C5" i="37"/>
  <c r="D5" i="37" s="1"/>
  <c r="H5" i="37" s="1"/>
  <c r="G15" i="54"/>
  <c r="F15" i="54"/>
  <c r="I15" i="54"/>
  <c r="H15" i="54"/>
  <c r="I16" i="54"/>
  <c r="H16" i="54"/>
  <c r="G16" i="54"/>
  <c r="F16" i="54"/>
  <c r="C12" i="54"/>
  <c r="D12" i="54" s="1"/>
  <c r="C10" i="54"/>
  <c r="D10" i="54" s="1"/>
  <c r="C7" i="51"/>
  <c r="D7" i="51" s="1"/>
  <c r="H7" i="51" s="1"/>
  <c r="C7" i="48"/>
  <c r="D7" i="48" s="1"/>
  <c r="E7" i="48" s="1"/>
  <c r="C5" i="44"/>
  <c r="D5" i="44" s="1"/>
  <c r="G5" i="44" s="1"/>
  <c r="C8" i="51"/>
  <c r="D8" i="51" s="1"/>
  <c r="F8" i="51" s="1"/>
  <c r="G17" i="54"/>
  <c r="F17" i="54"/>
  <c r="I17" i="54"/>
  <c r="H17" i="54"/>
  <c r="I18" i="54"/>
  <c r="H18" i="54"/>
  <c r="G18" i="54"/>
  <c r="F18" i="54"/>
  <c r="F5" i="50"/>
  <c r="I16" i="53"/>
  <c r="F16" i="53"/>
  <c r="H16" i="53"/>
  <c r="G16" i="53"/>
  <c r="C13" i="48"/>
  <c r="D13" i="48" s="1"/>
  <c r="C11" i="20"/>
  <c r="D11" i="20" s="1"/>
  <c r="C5" i="31"/>
  <c r="D5" i="31" s="1"/>
  <c r="C7" i="33"/>
  <c r="D7" i="33" s="1"/>
  <c r="C5" i="43"/>
  <c r="D5" i="43" s="1"/>
  <c r="G15" i="53"/>
  <c r="F15" i="53"/>
  <c r="H15" i="53"/>
  <c r="I15" i="53"/>
  <c r="C5" i="48"/>
  <c r="D5" i="48" s="1"/>
  <c r="C5" i="42"/>
  <c r="D5" i="42" s="1"/>
  <c r="C9" i="39"/>
  <c r="D9" i="39" s="1"/>
  <c r="C9" i="20"/>
  <c r="D9" i="20" s="1"/>
  <c r="C5" i="53"/>
  <c r="D5" i="53" s="1"/>
  <c r="C5" i="49"/>
  <c r="D5" i="49" s="1"/>
  <c r="C7" i="20"/>
  <c r="D7" i="20" s="1"/>
  <c r="C7" i="31"/>
  <c r="D7" i="31" s="1"/>
  <c r="C9" i="33"/>
  <c r="D9" i="33" s="1"/>
  <c r="G13" i="53"/>
  <c r="F13" i="53"/>
  <c r="I13" i="53"/>
  <c r="H13" i="53"/>
  <c r="H5" i="39"/>
  <c r="G5" i="39"/>
  <c r="F5" i="39"/>
  <c r="I5" i="39"/>
  <c r="E5" i="39"/>
  <c r="C7" i="42"/>
  <c r="D7" i="42" s="1"/>
  <c r="C5" i="30"/>
  <c r="D5" i="30" s="1"/>
  <c r="C9" i="31"/>
  <c r="D9" i="31" s="1"/>
  <c r="C5" i="34"/>
  <c r="D5" i="34" s="1"/>
  <c r="C7" i="40"/>
  <c r="D7" i="40" s="1"/>
  <c r="C5" i="51"/>
  <c r="D5" i="51" s="1"/>
  <c r="C9" i="48"/>
  <c r="D9" i="48" s="1"/>
  <c r="C9" i="42"/>
  <c r="D9" i="42" s="1"/>
  <c r="C5" i="38"/>
  <c r="D5" i="38" s="1"/>
  <c r="C5" i="36"/>
  <c r="D5" i="36" s="1"/>
  <c r="I12" i="53"/>
  <c r="F12" i="53"/>
  <c r="H12" i="53"/>
  <c r="G12" i="53"/>
  <c r="C5" i="45"/>
  <c r="D5" i="45" s="1"/>
  <c r="C7" i="36"/>
  <c r="D7" i="36" s="1"/>
  <c r="C7" i="34"/>
  <c r="D7" i="34" s="1"/>
  <c r="C10" i="53"/>
  <c r="D10" i="53" s="1"/>
  <c r="C8" i="30"/>
  <c r="D8" i="30" s="1"/>
  <c r="C10" i="36"/>
  <c r="D10" i="36" s="1"/>
  <c r="C6" i="36"/>
  <c r="D6" i="36" s="1"/>
  <c r="C10" i="20"/>
  <c r="D10" i="20" s="1"/>
  <c r="C6" i="20"/>
  <c r="D6" i="20" s="1"/>
  <c r="C10" i="38"/>
  <c r="D10" i="38" s="1"/>
  <c r="C6" i="38"/>
  <c r="D6" i="38" s="1"/>
  <c r="C10" i="39"/>
  <c r="D10" i="39" s="1"/>
  <c r="C6" i="39"/>
  <c r="D6" i="39" s="1"/>
  <c r="C6" i="40"/>
  <c r="D6" i="40" s="1"/>
  <c r="C10" i="42"/>
  <c r="D10" i="42" s="1"/>
  <c r="C6" i="42"/>
  <c r="D6" i="42" s="1"/>
  <c r="C6" i="44"/>
  <c r="D6" i="44" s="1"/>
  <c r="C6" i="47"/>
  <c r="D6" i="47" s="1"/>
  <c r="C10" i="48"/>
  <c r="D10" i="48" s="1"/>
  <c r="C6" i="48"/>
  <c r="D6" i="48" s="1"/>
  <c r="C6" i="50"/>
  <c r="D6" i="50" s="1"/>
  <c r="C6" i="35"/>
  <c r="D6" i="35" s="1"/>
  <c r="C6" i="33"/>
  <c r="D6" i="33" s="1"/>
  <c r="C8" i="31"/>
  <c r="D8" i="31" s="1"/>
  <c r="C10" i="34"/>
  <c r="D10" i="34" s="1"/>
  <c r="C6" i="34"/>
  <c r="D6" i="34" s="1"/>
  <c r="C8" i="33"/>
  <c r="D8" i="33" s="1"/>
  <c r="C10" i="32"/>
  <c r="D10" i="32" s="1"/>
  <c r="C6" i="32"/>
  <c r="D6" i="32" s="1"/>
  <c r="C10" i="31"/>
  <c r="D10" i="31" s="1"/>
  <c r="C6" i="31"/>
  <c r="D6" i="31" s="1"/>
  <c r="C8" i="34"/>
  <c r="D8" i="34" s="1"/>
  <c r="C8" i="32"/>
  <c r="D8" i="32" s="1"/>
  <c r="C6" i="53"/>
  <c r="D6" i="53" s="1"/>
  <c r="C6" i="30"/>
  <c r="D6" i="30" s="1"/>
  <c r="C8" i="36"/>
  <c r="D8" i="36" s="1"/>
  <c r="C12" i="20"/>
  <c r="D12" i="20" s="1"/>
  <c r="C8" i="20"/>
  <c r="D8" i="20" s="1"/>
  <c r="C12" i="38"/>
  <c r="D12" i="38" s="1"/>
  <c r="C8" i="38"/>
  <c r="D8" i="38" s="1"/>
  <c r="C6" i="37"/>
  <c r="D6" i="37" s="1"/>
  <c r="C8" i="39"/>
  <c r="D8" i="39" s="1"/>
  <c r="C8" i="40"/>
  <c r="D8" i="40" s="1"/>
  <c r="C6" i="41"/>
  <c r="D6" i="41" s="1"/>
  <c r="C8" i="42"/>
  <c r="D8" i="42" s="1"/>
  <c r="C6" i="43"/>
  <c r="D6" i="43" s="1"/>
  <c r="C6" i="45"/>
  <c r="D6" i="45" s="1"/>
  <c r="C14" i="48"/>
  <c r="D14" i="48" s="1"/>
  <c r="C8" i="48"/>
  <c r="D8" i="48" s="1"/>
  <c r="C6" i="49"/>
  <c r="D6" i="49" s="1"/>
  <c r="C10" i="33"/>
  <c r="D10" i="33" s="1"/>
  <c r="E7" i="30"/>
  <c r="C7" i="39"/>
  <c r="D7" i="39" s="1"/>
  <c r="C10" i="51"/>
  <c r="D10" i="51" s="1"/>
  <c r="C5" i="32"/>
  <c r="D5" i="32" s="1"/>
  <c r="C9" i="34"/>
  <c r="D9" i="34" s="1"/>
  <c r="C7" i="38"/>
  <c r="D7" i="38" s="1"/>
  <c r="C9" i="51"/>
  <c r="D9" i="51" s="1"/>
  <c r="C5" i="47"/>
  <c r="D5" i="47" s="1"/>
  <c r="C5" i="40"/>
  <c r="D5" i="40" s="1"/>
  <c r="C9" i="38"/>
  <c r="D9" i="38" s="1"/>
  <c r="C9" i="36"/>
  <c r="D9" i="36" s="1"/>
  <c r="I14" i="53"/>
  <c r="F14" i="53"/>
  <c r="H14" i="53"/>
  <c r="G14" i="53"/>
  <c r="C5" i="41"/>
  <c r="D5" i="41" s="1"/>
  <c r="C9" i="53"/>
  <c r="D9" i="53" s="1"/>
  <c r="C7" i="32"/>
  <c r="D7" i="32" s="1"/>
  <c r="C5" i="35"/>
  <c r="D5" i="35" s="1"/>
  <c r="G13" i="52"/>
  <c r="F13" i="52"/>
  <c r="I13" i="52"/>
  <c r="H13" i="52"/>
  <c r="I10" i="52"/>
  <c r="H10" i="52"/>
  <c r="G10" i="52"/>
  <c r="F10" i="52"/>
  <c r="C6" i="52"/>
  <c r="D6" i="52" s="1"/>
  <c r="C5" i="52"/>
  <c r="D5" i="52" s="1"/>
  <c r="I12" i="52"/>
  <c r="H12" i="52"/>
  <c r="G12" i="52"/>
  <c r="F12" i="52"/>
  <c r="C7" i="50"/>
  <c r="D7" i="50" s="1"/>
  <c r="H7" i="50" s="1"/>
  <c r="G11" i="52"/>
  <c r="F11" i="52"/>
  <c r="I11" i="52"/>
  <c r="H11" i="52"/>
  <c r="I14" i="52"/>
  <c r="H14" i="52"/>
  <c r="G14" i="52"/>
  <c r="F14" i="52"/>
  <c r="G15" i="51"/>
  <c r="F15" i="51"/>
  <c r="H15" i="51"/>
  <c r="I15" i="51"/>
  <c r="I12" i="51"/>
  <c r="H12" i="51"/>
  <c r="F12" i="51"/>
  <c r="G12" i="51"/>
  <c r="I14" i="51"/>
  <c r="H14" i="51"/>
  <c r="F14" i="51"/>
  <c r="G14" i="51"/>
  <c r="G13" i="51"/>
  <c r="F13" i="51"/>
  <c r="H13" i="51"/>
  <c r="I13" i="51"/>
  <c r="I16" i="51"/>
  <c r="H16" i="51"/>
  <c r="F16" i="51"/>
  <c r="G16" i="51"/>
  <c r="I12" i="50"/>
  <c r="F12" i="50"/>
  <c r="H12" i="50"/>
  <c r="G12" i="50"/>
  <c r="C8" i="50"/>
  <c r="D8" i="50" s="1"/>
  <c r="I14" i="50"/>
  <c r="H14" i="50"/>
  <c r="F14" i="50"/>
  <c r="G14" i="50"/>
  <c r="G13" i="50"/>
  <c r="H13" i="50"/>
  <c r="F13" i="50"/>
  <c r="I13" i="50"/>
  <c r="I10" i="50"/>
  <c r="H10" i="50"/>
  <c r="F10" i="50"/>
  <c r="G10" i="50"/>
  <c r="G11" i="50"/>
  <c r="F11" i="50"/>
  <c r="I11" i="50"/>
  <c r="H11" i="50"/>
  <c r="C7" i="49"/>
  <c r="D7" i="49" s="1"/>
  <c r="I12" i="49"/>
  <c r="F12" i="49"/>
  <c r="H12" i="49"/>
  <c r="G12" i="49"/>
  <c r="G13" i="49"/>
  <c r="H13" i="49"/>
  <c r="F13" i="49"/>
  <c r="I13" i="49"/>
  <c r="I10" i="49"/>
  <c r="F10" i="49"/>
  <c r="H10" i="49"/>
  <c r="G10" i="49"/>
  <c r="C8" i="49"/>
  <c r="D8" i="49" s="1"/>
  <c r="G11" i="49"/>
  <c r="H11" i="49"/>
  <c r="F11" i="49"/>
  <c r="I11" i="49"/>
  <c r="I14" i="49"/>
  <c r="F14" i="49"/>
  <c r="H14" i="49"/>
  <c r="G14" i="49"/>
  <c r="I18" i="48"/>
  <c r="F18" i="48"/>
  <c r="H18" i="48"/>
  <c r="G18" i="48"/>
  <c r="C15" i="48"/>
  <c r="D15" i="48" s="1"/>
  <c r="I20" i="48"/>
  <c r="F20" i="48"/>
  <c r="H20" i="48"/>
  <c r="G20" i="48"/>
  <c r="G21" i="48"/>
  <c r="H21" i="48"/>
  <c r="F21" i="48"/>
  <c r="I21" i="48"/>
  <c r="C16" i="48"/>
  <c r="D16" i="48" s="1"/>
  <c r="G19" i="48"/>
  <c r="H19" i="48"/>
  <c r="F19" i="48"/>
  <c r="I19" i="48"/>
  <c r="I22" i="48"/>
  <c r="H22" i="48"/>
  <c r="G22" i="48"/>
  <c r="F22" i="48"/>
  <c r="G13" i="47"/>
  <c r="F13" i="47"/>
  <c r="I13" i="47"/>
  <c r="H13" i="47"/>
  <c r="I10" i="47"/>
  <c r="H10" i="47"/>
  <c r="G10" i="47"/>
  <c r="F10" i="47"/>
  <c r="C8" i="47"/>
  <c r="D8" i="47" s="1"/>
  <c r="C7" i="47"/>
  <c r="D7" i="47" s="1"/>
  <c r="I12" i="47"/>
  <c r="H12" i="47"/>
  <c r="G12" i="47"/>
  <c r="F12" i="47"/>
  <c r="G11" i="47"/>
  <c r="F11" i="47"/>
  <c r="I11" i="47"/>
  <c r="H11" i="47"/>
  <c r="I14" i="47"/>
  <c r="H14" i="47"/>
  <c r="G14" i="47"/>
  <c r="F14" i="47"/>
  <c r="F11" i="46"/>
  <c r="I11" i="46"/>
  <c r="G11" i="46"/>
  <c r="H11" i="46"/>
  <c r="C6" i="46"/>
  <c r="D6" i="46" s="1"/>
  <c r="H8" i="46"/>
  <c r="G8" i="46"/>
  <c r="I8" i="46"/>
  <c r="F8" i="46"/>
  <c r="C5" i="46"/>
  <c r="D5" i="46" s="1"/>
  <c r="H10" i="46"/>
  <c r="G10" i="46"/>
  <c r="I10" i="46"/>
  <c r="F10" i="46"/>
  <c r="F9" i="46"/>
  <c r="I9" i="46"/>
  <c r="G9" i="46"/>
  <c r="H9" i="46"/>
  <c r="H12" i="46"/>
  <c r="G12" i="46"/>
  <c r="I12" i="46"/>
  <c r="F12" i="46"/>
  <c r="G13" i="45"/>
  <c r="F13" i="45"/>
  <c r="H13" i="45"/>
  <c r="I13" i="45"/>
  <c r="C8" i="45"/>
  <c r="D8" i="45" s="1"/>
  <c r="C7" i="45"/>
  <c r="D7" i="45" s="1"/>
  <c r="I12" i="45"/>
  <c r="H12" i="45"/>
  <c r="F12" i="45"/>
  <c r="G12" i="45"/>
  <c r="I10" i="45"/>
  <c r="H10" i="45"/>
  <c r="F10" i="45"/>
  <c r="G10" i="45"/>
  <c r="G11" i="45"/>
  <c r="F11" i="45"/>
  <c r="H11" i="45"/>
  <c r="I11" i="45"/>
  <c r="I14" i="45"/>
  <c r="H14" i="45"/>
  <c r="F14" i="45"/>
  <c r="G14" i="45"/>
  <c r="H10" i="44"/>
  <c r="G10" i="44"/>
  <c r="F10" i="44"/>
  <c r="I10" i="44"/>
  <c r="F13" i="44"/>
  <c r="I13" i="44"/>
  <c r="H13" i="44"/>
  <c r="G13" i="44"/>
  <c r="C7" i="44"/>
  <c r="D7" i="44" s="1"/>
  <c r="H12" i="44"/>
  <c r="G12" i="44"/>
  <c r="F12" i="44"/>
  <c r="I12" i="44"/>
  <c r="C8" i="44"/>
  <c r="D8" i="44" s="1"/>
  <c r="F11" i="44"/>
  <c r="I11" i="44"/>
  <c r="H11" i="44"/>
  <c r="G11" i="44"/>
  <c r="H14" i="44"/>
  <c r="G14" i="44"/>
  <c r="F14" i="44"/>
  <c r="I14" i="44"/>
  <c r="G13" i="43"/>
  <c r="F13" i="43"/>
  <c r="I13" i="43"/>
  <c r="H13" i="43"/>
  <c r="I10" i="43"/>
  <c r="H10" i="43"/>
  <c r="G10" i="43"/>
  <c r="F10" i="43"/>
  <c r="C7" i="43"/>
  <c r="D7" i="43" s="1"/>
  <c r="I12" i="43"/>
  <c r="H12" i="43"/>
  <c r="G12" i="43"/>
  <c r="F12" i="43"/>
  <c r="C8" i="43"/>
  <c r="D8" i="43" s="1"/>
  <c r="G11" i="43"/>
  <c r="F11" i="43"/>
  <c r="I11" i="43"/>
  <c r="H11" i="43"/>
  <c r="I14" i="43"/>
  <c r="H14" i="43"/>
  <c r="G14" i="43"/>
  <c r="F14" i="43"/>
  <c r="G17" i="42"/>
  <c r="F17" i="42"/>
  <c r="I17" i="42"/>
  <c r="H17" i="42"/>
  <c r="C12" i="42"/>
  <c r="D12" i="42" s="1"/>
  <c r="I16" i="42"/>
  <c r="H16" i="42"/>
  <c r="G16" i="42"/>
  <c r="F16" i="42"/>
  <c r="C11" i="42"/>
  <c r="D11" i="42" s="1"/>
  <c r="I14" i="42"/>
  <c r="H14" i="42"/>
  <c r="G14" i="42"/>
  <c r="F14" i="42"/>
  <c r="G15" i="42"/>
  <c r="F15" i="42"/>
  <c r="I15" i="42"/>
  <c r="H15" i="42"/>
  <c r="I18" i="42"/>
  <c r="H18" i="42"/>
  <c r="G18" i="42"/>
  <c r="F18" i="42"/>
  <c r="C7" i="41"/>
  <c r="D7" i="41" s="1"/>
  <c r="C8" i="41"/>
  <c r="D8" i="41" s="1"/>
  <c r="I10" i="41"/>
  <c r="G10" i="41"/>
  <c r="F10" i="41"/>
  <c r="H10" i="41"/>
  <c r="G11" i="41"/>
  <c r="H11" i="41"/>
  <c r="F11" i="41"/>
  <c r="I11" i="41"/>
  <c r="I14" i="41"/>
  <c r="F14" i="41"/>
  <c r="H14" i="41"/>
  <c r="G14" i="41"/>
  <c r="I12" i="41"/>
  <c r="G12" i="41"/>
  <c r="F12" i="41"/>
  <c r="H12" i="41"/>
  <c r="G13" i="41"/>
  <c r="I13" i="41"/>
  <c r="H13" i="41"/>
  <c r="F13" i="41"/>
  <c r="I14" i="40"/>
  <c r="H14" i="40"/>
  <c r="G14" i="40"/>
  <c r="F14" i="40"/>
  <c r="C9" i="40"/>
  <c r="D9" i="40" s="1"/>
  <c r="I16" i="40"/>
  <c r="F16" i="40"/>
  <c r="H16" i="40"/>
  <c r="G16" i="40"/>
  <c r="I12" i="40"/>
  <c r="H12" i="40"/>
  <c r="G12" i="40"/>
  <c r="F12" i="40"/>
  <c r="C10" i="40"/>
  <c r="D10" i="40" s="1"/>
  <c r="G15" i="40"/>
  <c r="F15" i="40"/>
  <c r="I15" i="40"/>
  <c r="H15" i="40"/>
  <c r="G13" i="40"/>
  <c r="H13" i="40"/>
  <c r="F13" i="40"/>
  <c r="I13" i="40"/>
  <c r="I16" i="39"/>
  <c r="G16" i="39"/>
  <c r="F16" i="39"/>
  <c r="H16" i="39"/>
  <c r="C12" i="39"/>
  <c r="D12" i="39" s="1"/>
  <c r="I18" i="39"/>
  <c r="G18" i="39"/>
  <c r="F18" i="39"/>
  <c r="H18" i="39"/>
  <c r="C11" i="39"/>
  <c r="D11" i="39" s="1"/>
  <c r="G17" i="39"/>
  <c r="I17" i="39"/>
  <c r="H17" i="39"/>
  <c r="F17" i="39"/>
  <c r="I14" i="39"/>
  <c r="G14" i="39"/>
  <c r="F14" i="39"/>
  <c r="H14" i="39"/>
  <c r="G15" i="39"/>
  <c r="I15" i="39"/>
  <c r="H15" i="39"/>
  <c r="F15" i="39"/>
  <c r="I18" i="38"/>
  <c r="G18" i="38"/>
  <c r="H18" i="38"/>
  <c r="F18" i="38"/>
  <c r="C13" i="38"/>
  <c r="D13" i="38" s="1"/>
  <c r="I20" i="38"/>
  <c r="G20" i="38"/>
  <c r="F20" i="38"/>
  <c r="H20" i="38"/>
  <c r="G17" i="38"/>
  <c r="H17" i="38"/>
  <c r="F17" i="38"/>
  <c r="I17" i="38"/>
  <c r="G19" i="38"/>
  <c r="F19" i="38"/>
  <c r="I19" i="38"/>
  <c r="H19" i="38"/>
  <c r="C8" i="37"/>
  <c r="D8" i="37" s="1"/>
  <c r="E8" i="37" s="1"/>
  <c r="C14" i="38"/>
  <c r="D14" i="38" s="1"/>
  <c r="C7" i="37"/>
  <c r="D7" i="37" s="1"/>
  <c r="I7" i="37" s="1"/>
  <c r="I16" i="38"/>
  <c r="F16" i="38"/>
  <c r="H16" i="38"/>
  <c r="G16" i="38"/>
  <c r="H12" i="37"/>
  <c r="G12" i="37"/>
  <c r="F12" i="37"/>
  <c r="I12" i="37"/>
  <c r="F13" i="37"/>
  <c r="I13" i="37"/>
  <c r="H13" i="37"/>
  <c r="G13" i="37"/>
  <c r="H10" i="37"/>
  <c r="G10" i="37"/>
  <c r="F10" i="37"/>
  <c r="I10" i="37"/>
  <c r="F11" i="37"/>
  <c r="I11" i="37"/>
  <c r="H11" i="37"/>
  <c r="G11" i="37"/>
  <c r="H14" i="37"/>
  <c r="G14" i="37"/>
  <c r="F14" i="37"/>
  <c r="I14" i="37"/>
  <c r="I14" i="36"/>
  <c r="H14" i="36"/>
  <c r="G14" i="36"/>
  <c r="F14" i="36"/>
  <c r="C12" i="36"/>
  <c r="D12" i="36" s="1"/>
  <c r="C7" i="35"/>
  <c r="D7" i="35" s="1"/>
  <c r="I7" i="35" s="1"/>
  <c r="C11" i="36"/>
  <c r="D11" i="36" s="1"/>
  <c r="I16" i="36"/>
  <c r="H16" i="36"/>
  <c r="G16" i="36"/>
  <c r="F16" i="36"/>
  <c r="G17" i="36"/>
  <c r="F17" i="36"/>
  <c r="I17" i="36"/>
  <c r="H17" i="36"/>
  <c r="G15" i="36"/>
  <c r="F15" i="36"/>
  <c r="I15" i="36"/>
  <c r="H15" i="36"/>
  <c r="I18" i="36"/>
  <c r="H18" i="36"/>
  <c r="G18" i="36"/>
  <c r="F18" i="36"/>
  <c r="I10" i="35"/>
  <c r="H10" i="35"/>
  <c r="F10" i="35"/>
  <c r="G10" i="35"/>
  <c r="G11" i="35"/>
  <c r="F11" i="35"/>
  <c r="H11" i="35"/>
  <c r="I11" i="35"/>
  <c r="I12" i="35"/>
  <c r="H12" i="35"/>
  <c r="F12" i="35"/>
  <c r="G12" i="35"/>
  <c r="C8" i="35"/>
  <c r="D8" i="35" s="1"/>
  <c r="G13" i="35"/>
  <c r="F13" i="35"/>
  <c r="H13" i="35"/>
  <c r="I13" i="35"/>
  <c r="I14" i="35"/>
  <c r="H14" i="35"/>
  <c r="F14" i="35"/>
  <c r="G14" i="35"/>
  <c r="G17" i="34"/>
  <c r="F17" i="34"/>
  <c r="I17" i="34"/>
  <c r="H17" i="34"/>
  <c r="C12" i="34"/>
  <c r="D12" i="34" s="1"/>
  <c r="I14" i="34"/>
  <c r="H14" i="34"/>
  <c r="F14" i="34"/>
  <c r="G14" i="34"/>
  <c r="C11" i="34"/>
  <c r="D11" i="34" s="1"/>
  <c r="I16" i="34"/>
  <c r="H16" i="34"/>
  <c r="G16" i="34"/>
  <c r="F16" i="34"/>
  <c r="G15" i="34"/>
  <c r="H15" i="34"/>
  <c r="F15" i="34"/>
  <c r="I15" i="34"/>
  <c r="I18" i="34"/>
  <c r="H18" i="34"/>
  <c r="G18" i="34"/>
  <c r="F18" i="34"/>
  <c r="G15" i="33"/>
  <c r="F15" i="33"/>
  <c r="H15" i="33"/>
  <c r="I15" i="33"/>
  <c r="I18" i="33"/>
  <c r="H18" i="33"/>
  <c r="F18" i="33"/>
  <c r="G18" i="33"/>
  <c r="G17" i="33"/>
  <c r="F17" i="33"/>
  <c r="H17" i="33"/>
  <c r="I17" i="33"/>
  <c r="C12" i="33"/>
  <c r="D12" i="33" s="1"/>
  <c r="I14" i="33"/>
  <c r="H14" i="33"/>
  <c r="G14" i="33"/>
  <c r="F14" i="33"/>
  <c r="C11" i="32"/>
  <c r="D11" i="32" s="1"/>
  <c r="H11" i="32" s="1"/>
  <c r="C11" i="33"/>
  <c r="D11" i="33" s="1"/>
  <c r="I16" i="33"/>
  <c r="H16" i="33"/>
  <c r="F16" i="33"/>
  <c r="G16" i="33"/>
  <c r="I14" i="32"/>
  <c r="H14" i="32"/>
  <c r="G14" i="32"/>
  <c r="F14" i="32"/>
  <c r="G15" i="32"/>
  <c r="F15" i="32"/>
  <c r="I15" i="32"/>
  <c r="H15" i="32"/>
  <c r="I16" i="32"/>
  <c r="H16" i="32"/>
  <c r="G16" i="32"/>
  <c r="F16" i="32"/>
  <c r="C12" i="32"/>
  <c r="D12" i="32" s="1"/>
  <c r="G17" i="32"/>
  <c r="F17" i="32"/>
  <c r="I17" i="32"/>
  <c r="H17" i="32"/>
  <c r="I18" i="32"/>
  <c r="H18" i="32"/>
  <c r="G18" i="32"/>
  <c r="F18" i="32"/>
  <c r="G15" i="31"/>
  <c r="I15" i="31"/>
  <c r="F15" i="31"/>
  <c r="H15" i="31"/>
  <c r="G17" i="31"/>
  <c r="F17" i="31"/>
  <c r="I17" i="31"/>
  <c r="H17" i="31"/>
  <c r="I14" i="31"/>
  <c r="H14" i="31"/>
  <c r="G14" i="31"/>
  <c r="F14" i="31"/>
  <c r="I16" i="31"/>
  <c r="H16" i="31"/>
  <c r="G16" i="31"/>
  <c r="F16" i="31"/>
  <c r="C12" i="31"/>
  <c r="D12" i="31" s="1"/>
  <c r="C14" i="20"/>
  <c r="D14" i="20" s="1"/>
  <c r="F14" i="20" s="1"/>
  <c r="C11" i="31"/>
  <c r="D11" i="31" s="1"/>
  <c r="I18" i="31"/>
  <c r="H18" i="31"/>
  <c r="G18" i="31"/>
  <c r="F18" i="31"/>
  <c r="G15" i="30"/>
  <c r="F15" i="30"/>
  <c r="H15" i="30"/>
  <c r="I15" i="30"/>
  <c r="C10" i="30"/>
  <c r="D10" i="30" s="1"/>
  <c r="I12" i="30"/>
  <c r="H12" i="30"/>
  <c r="F12" i="30"/>
  <c r="G12" i="30"/>
  <c r="C9" i="30"/>
  <c r="D9" i="30" s="1"/>
  <c r="I14" i="30"/>
  <c r="H14" i="30"/>
  <c r="F14" i="30"/>
  <c r="G14" i="30"/>
  <c r="G13" i="30"/>
  <c r="F13" i="30"/>
  <c r="H13" i="30"/>
  <c r="I13" i="30"/>
  <c r="I16" i="30"/>
  <c r="H16" i="30"/>
  <c r="F16" i="30"/>
  <c r="G16" i="30"/>
  <c r="H5" i="29"/>
  <c r="F5" i="29"/>
  <c r="I5" i="29"/>
  <c r="E5" i="29"/>
  <c r="G5" i="29"/>
  <c r="I9" i="29"/>
  <c r="G9" i="29"/>
  <c r="F9" i="29"/>
  <c r="H9" i="29"/>
  <c r="I11" i="29"/>
  <c r="G11" i="29"/>
  <c r="F11" i="29"/>
  <c r="H11" i="29"/>
  <c r="G8" i="29"/>
  <c r="I8" i="29"/>
  <c r="H8" i="29"/>
  <c r="F8" i="29"/>
  <c r="G12" i="29"/>
  <c r="I12" i="29"/>
  <c r="H12" i="29"/>
  <c r="F12" i="29"/>
  <c r="G10" i="29"/>
  <c r="I10" i="29"/>
  <c r="H10" i="29"/>
  <c r="F10" i="29"/>
  <c r="C6" i="29"/>
  <c r="D6" i="29" s="1"/>
  <c r="F7" i="51" l="1"/>
  <c r="G5" i="58"/>
  <c r="H5" i="20"/>
  <c r="F5" i="58"/>
  <c r="E6" i="51"/>
  <c r="G5" i="50"/>
  <c r="H6" i="51"/>
  <c r="E5" i="50"/>
  <c r="I8" i="51"/>
  <c r="G6" i="51"/>
  <c r="I5" i="50"/>
  <c r="H5" i="44"/>
  <c r="E5" i="58"/>
  <c r="F6" i="51"/>
  <c r="I7" i="51"/>
  <c r="I19" i="59"/>
  <c r="I7" i="56"/>
  <c r="F7" i="56"/>
  <c r="H7" i="56"/>
  <c r="G7" i="56"/>
  <c r="E7" i="56"/>
  <c r="H9" i="59"/>
  <c r="G9" i="59"/>
  <c r="F9" i="59"/>
  <c r="I9" i="59"/>
  <c r="E9" i="59"/>
  <c r="G6" i="54"/>
  <c r="H6" i="54"/>
  <c r="I6" i="54"/>
  <c r="F6" i="54"/>
  <c r="E6" i="54"/>
  <c r="I8" i="53"/>
  <c r="F8" i="53"/>
  <c r="H8" i="53"/>
  <c r="G8" i="53"/>
  <c r="E8" i="53"/>
  <c r="H19" i="59"/>
  <c r="I7" i="53"/>
  <c r="H7" i="53"/>
  <c r="F7" i="53"/>
  <c r="G7" i="53"/>
  <c r="E7" i="53"/>
  <c r="E8" i="54"/>
  <c r="G8" i="54"/>
  <c r="I8" i="54"/>
  <c r="F8" i="54"/>
  <c r="H8" i="54"/>
  <c r="I10" i="59"/>
  <c r="E10" i="59"/>
  <c r="H10" i="59"/>
  <c r="G10" i="59"/>
  <c r="F10" i="59"/>
  <c r="F8" i="56"/>
  <c r="I8" i="56"/>
  <c r="E8" i="56"/>
  <c r="G8" i="56"/>
  <c r="H8" i="56"/>
  <c r="G6" i="57"/>
  <c r="E6" i="57"/>
  <c r="I6" i="57"/>
  <c r="F6" i="57"/>
  <c r="H6" i="57"/>
  <c r="F19" i="59"/>
  <c r="G7" i="51"/>
  <c r="G7" i="57"/>
  <c r="I7" i="57"/>
  <c r="H7" i="57"/>
  <c r="F7" i="57"/>
  <c r="E7" i="57"/>
  <c r="G8" i="57"/>
  <c r="I8" i="57"/>
  <c r="F8" i="57"/>
  <c r="E8" i="57"/>
  <c r="H8" i="57"/>
  <c r="G12" i="59"/>
  <c r="F12" i="59"/>
  <c r="I12" i="59"/>
  <c r="E12" i="59"/>
  <c r="H12" i="59"/>
  <c r="G19" i="59"/>
  <c r="G15" i="58"/>
  <c r="F9" i="57"/>
  <c r="I5" i="56"/>
  <c r="F5" i="56"/>
  <c r="F11" i="38"/>
  <c r="G5" i="56"/>
  <c r="G9" i="57"/>
  <c r="I6" i="58"/>
  <c r="E6" i="58"/>
  <c r="H6" i="58"/>
  <c r="G6" i="58"/>
  <c r="F6" i="58"/>
  <c r="H15" i="58"/>
  <c r="I11" i="38"/>
  <c r="G5" i="37"/>
  <c r="I9" i="32"/>
  <c r="E5" i="56"/>
  <c r="I9" i="57"/>
  <c r="G8" i="58"/>
  <c r="F8" i="58"/>
  <c r="I8" i="58"/>
  <c r="E8" i="58"/>
  <c r="H8" i="58"/>
  <c r="I15" i="58"/>
  <c r="I5" i="33"/>
  <c r="E9" i="57"/>
  <c r="F15" i="58"/>
  <c r="F7" i="58"/>
  <c r="I7" i="58"/>
  <c r="E7" i="58"/>
  <c r="H7" i="58"/>
  <c r="G7" i="58"/>
  <c r="I5" i="44"/>
  <c r="E5" i="44"/>
  <c r="I5" i="37"/>
  <c r="E9" i="54"/>
  <c r="G12" i="57"/>
  <c r="F12" i="57"/>
  <c r="H12" i="57"/>
  <c r="I12" i="57"/>
  <c r="E12" i="57"/>
  <c r="I19" i="57"/>
  <c r="I10" i="57"/>
  <c r="E10" i="57"/>
  <c r="H10" i="57"/>
  <c r="F10" i="57"/>
  <c r="G10" i="57"/>
  <c r="H19" i="57"/>
  <c r="F5" i="44"/>
  <c r="F5" i="33"/>
  <c r="I9" i="54"/>
  <c r="G19" i="57"/>
  <c r="F11" i="57"/>
  <c r="I11" i="57"/>
  <c r="E11" i="57"/>
  <c r="G11" i="57"/>
  <c r="H11" i="57"/>
  <c r="F5" i="37"/>
  <c r="E5" i="33"/>
  <c r="H9" i="54"/>
  <c r="G17" i="56"/>
  <c r="F19" i="57"/>
  <c r="H17" i="56"/>
  <c r="E11" i="38"/>
  <c r="E5" i="37"/>
  <c r="H5" i="33"/>
  <c r="E7" i="51"/>
  <c r="F9" i="54"/>
  <c r="I15" i="55"/>
  <c r="I6" i="56"/>
  <c r="E6" i="56"/>
  <c r="G6" i="56"/>
  <c r="F6" i="56"/>
  <c r="H6" i="56"/>
  <c r="I17" i="56"/>
  <c r="F9" i="56"/>
  <c r="I9" i="56"/>
  <c r="E9" i="56"/>
  <c r="H9" i="56"/>
  <c r="G9" i="56"/>
  <c r="G11" i="38"/>
  <c r="G7" i="48"/>
  <c r="G10" i="56"/>
  <c r="F10" i="56"/>
  <c r="I10" i="56"/>
  <c r="E10" i="56"/>
  <c r="H10" i="56"/>
  <c r="F17" i="56"/>
  <c r="G8" i="55"/>
  <c r="H8" i="55"/>
  <c r="F8" i="55"/>
  <c r="I8" i="55"/>
  <c r="E8" i="55"/>
  <c r="I7" i="50"/>
  <c r="G8" i="51"/>
  <c r="H8" i="51"/>
  <c r="H7" i="30"/>
  <c r="E5" i="20"/>
  <c r="F9" i="32"/>
  <c r="G15" i="55"/>
  <c r="F7" i="55"/>
  <c r="G7" i="55"/>
  <c r="I7" i="55"/>
  <c r="E7" i="55"/>
  <c r="H7" i="55"/>
  <c r="E8" i="51"/>
  <c r="F7" i="30"/>
  <c r="I7" i="30"/>
  <c r="I5" i="20"/>
  <c r="H15" i="55"/>
  <c r="H5" i="55"/>
  <c r="I5" i="55"/>
  <c r="E5" i="55"/>
  <c r="G5" i="55"/>
  <c r="F5" i="55"/>
  <c r="G5" i="20"/>
  <c r="I6" i="55"/>
  <c r="E6" i="55"/>
  <c r="G6" i="55"/>
  <c r="F6" i="55"/>
  <c r="H6" i="55"/>
  <c r="F15" i="55"/>
  <c r="I19" i="54"/>
  <c r="H7" i="48"/>
  <c r="G9" i="32"/>
  <c r="F19" i="54"/>
  <c r="F11" i="54"/>
  <c r="I11" i="54"/>
  <c r="E11" i="54"/>
  <c r="H11" i="54"/>
  <c r="G11" i="54"/>
  <c r="F7" i="48"/>
  <c r="E9" i="32"/>
  <c r="I10" i="54"/>
  <c r="E10" i="54"/>
  <c r="H10" i="54"/>
  <c r="G10" i="54"/>
  <c r="F10" i="54"/>
  <c r="G19" i="54"/>
  <c r="I7" i="48"/>
  <c r="G12" i="54"/>
  <c r="F12" i="54"/>
  <c r="I12" i="54"/>
  <c r="E12" i="54"/>
  <c r="H12" i="54"/>
  <c r="H19" i="54"/>
  <c r="E9" i="36"/>
  <c r="G9" i="36"/>
  <c r="I9" i="36"/>
  <c r="H9" i="36"/>
  <c r="F9" i="36"/>
  <c r="F6" i="45"/>
  <c r="H6" i="45"/>
  <c r="I6" i="45"/>
  <c r="G6" i="45"/>
  <c r="E6" i="45"/>
  <c r="H6" i="30"/>
  <c r="G6" i="30"/>
  <c r="I6" i="30"/>
  <c r="F6" i="30"/>
  <c r="E6" i="30"/>
  <c r="I6" i="33"/>
  <c r="G6" i="33"/>
  <c r="E6" i="33"/>
  <c r="F6" i="33"/>
  <c r="H6" i="33"/>
  <c r="I6" i="38"/>
  <c r="G6" i="38"/>
  <c r="E6" i="38"/>
  <c r="F6" i="38"/>
  <c r="H6" i="38"/>
  <c r="G17" i="53"/>
  <c r="I5" i="30"/>
  <c r="H5" i="30"/>
  <c r="E5" i="30"/>
  <c r="G5" i="30"/>
  <c r="F5" i="30"/>
  <c r="G5" i="42"/>
  <c r="F5" i="42"/>
  <c r="I5" i="42"/>
  <c r="E5" i="42"/>
  <c r="H5" i="42"/>
  <c r="E7" i="32"/>
  <c r="G7" i="32"/>
  <c r="H7" i="32"/>
  <c r="F7" i="32"/>
  <c r="I7" i="32"/>
  <c r="G9" i="38"/>
  <c r="F9" i="38"/>
  <c r="I9" i="38"/>
  <c r="H9" i="38"/>
  <c r="E9" i="38"/>
  <c r="I7" i="38"/>
  <c r="E7" i="38"/>
  <c r="G7" i="38"/>
  <c r="H7" i="38"/>
  <c r="F7" i="38"/>
  <c r="F7" i="39"/>
  <c r="H7" i="39"/>
  <c r="I7" i="39"/>
  <c r="G7" i="39"/>
  <c r="E7" i="39"/>
  <c r="I6" i="49"/>
  <c r="F6" i="49"/>
  <c r="G6" i="49"/>
  <c r="H6" i="49"/>
  <c r="E6" i="49"/>
  <c r="E6" i="43"/>
  <c r="F6" i="43"/>
  <c r="H6" i="43"/>
  <c r="I6" i="43"/>
  <c r="G6" i="43"/>
  <c r="H8" i="39"/>
  <c r="F8" i="39"/>
  <c r="I8" i="39"/>
  <c r="G8" i="39"/>
  <c r="E8" i="39"/>
  <c r="F8" i="20"/>
  <c r="H8" i="20"/>
  <c r="I8" i="20"/>
  <c r="G8" i="20"/>
  <c r="E8" i="20"/>
  <c r="I6" i="53"/>
  <c r="E6" i="53"/>
  <c r="F6" i="53"/>
  <c r="H6" i="53"/>
  <c r="G6" i="53"/>
  <c r="I10" i="31"/>
  <c r="F10" i="31"/>
  <c r="H10" i="31"/>
  <c r="E10" i="31"/>
  <c r="G10" i="31"/>
  <c r="G6" i="34"/>
  <c r="I6" i="34"/>
  <c r="F6" i="34"/>
  <c r="E6" i="34"/>
  <c r="H6" i="34"/>
  <c r="I6" i="35"/>
  <c r="E6" i="35"/>
  <c r="F6" i="35"/>
  <c r="G6" i="35"/>
  <c r="H6" i="35"/>
  <c r="I6" i="47"/>
  <c r="G6" i="47"/>
  <c r="E6" i="47"/>
  <c r="F6" i="47"/>
  <c r="H6" i="47"/>
  <c r="E6" i="40"/>
  <c r="F6" i="40"/>
  <c r="I6" i="40"/>
  <c r="H6" i="40"/>
  <c r="G6" i="40"/>
  <c r="I10" i="38"/>
  <c r="F10" i="38"/>
  <c r="E10" i="38"/>
  <c r="H10" i="38"/>
  <c r="G10" i="38"/>
  <c r="I10" i="36"/>
  <c r="F10" i="36"/>
  <c r="E10" i="36"/>
  <c r="H10" i="36"/>
  <c r="G10" i="36"/>
  <c r="H17" i="53"/>
  <c r="I5" i="38"/>
  <c r="E5" i="38"/>
  <c r="G5" i="38"/>
  <c r="F5" i="38"/>
  <c r="H5" i="38"/>
  <c r="E7" i="40"/>
  <c r="H7" i="40"/>
  <c r="F7" i="40"/>
  <c r="G7" i="40"/>
  <c r="I7" i="40"/>
  <c r="G7" i="42"/>
  <c r="I7" i="42"/>
  <c r="H7" i="42"/>
  <c r="F7" i="42"/>
  <c r="E7" i="42"/>
  <c r="I9" i="33"/>
  <c r="G9" i="33"/>
  <c r="F9" i="33"/>
  <c r="H9" i="33"/>
  <c r="E9" i="33"/>
  <c r="H5" i="53"/>
  <c r="G5" i="53"/>
  <c r="E5" i="53"/>
  <c r="F5" i="53"/>
  <c r="I5" i="53"/>
  <c r="I5" i="48"/>
  <c r="E5" i="48"/>
  <c r="H5" i="48"/>
  <c r="G5" i="48"/>
  <c r="F5" i="48"/>
  <c r="I11" i="20"/>
  <c r="H11" i="20"/>
  <c r="E11" i="20"/>
  <c r="G11" i="20"/>
  <c r="F11" i="20"/>
  <c r="H5" i="35"/>
  <c r="E5" i="35"/>
  <c r="G5" i="35"/>
  <c r="F5" i="35"/>
  <c r="I5" i="35"/>
  <c r="I10" i="33"/>
  <c r="G10" i="33"/>
  <c r="E10" i="33"/>
  <c r="H10" i="33"/>
  <c r="F10" i="33"/>
  <c r="H12" i="38"/>
  <c r="G12" i="38"/>
  <c r="I12" i="38"/>
  <c r="F12" i="38"/>
  <c r="E12" i="38"/>
  <c r="H8" i="33"/>
  <c r="I8" i="33"/>
  <c r="G8" i="33"/>
  <c r="E8" i="33"/>
  <c r="F8" i="33"/>
  <c r="G10" i="42"/>
  <c r="F10" i="42"/>
  <c r="I10" i="42"/>
  <c r="E10" i="42"/>
  <c r="H10" i="42"/>
  <c r="H7" i="34"/>
  <c r="E7" i="34"/>
  <c r="F7" i="34"/>
  <c r="G7" i="34"/>
  <c r="I7" i="34"/>
  <c r="G5" i="51"/>
  <c r="I5" i="51"/>
  <c r="E5" i="51"/>
  <c r="H5" i="51"/>
  <c r="F5" i="51"/>
  <c r="I5" i="31"/>
  <c r="E5" i="31"/>
  <c r="H5" i="31"/>
  <c r="G5" i="31"/>
  <c r="F5" i="31"/>
  <c r="H15" i="52"/>
  <c r="F9" i="53"/>
  <c r="I9" i="53"/>
  <c r="E9" i="53"/>
  <c r="H9" i="53"/>
  <c r="G9" i="53"/>
  <c r="I5" i="40"/>
  <c r="E5" i="40"/>
  <c r="G5" i="40"/>
  <c r="H5" i="40"/>
  <c r="F5" i="40"/>
  <c r="I9" i="34"/>
  <c r="H9" i="34"/>
  <c r="F9" i="34"/>
  <c r="E9" i="34"/>
  <c r="G9" i="34"/>
  <c r="I8" i="48"/>
  <c r="E8" i="48"/>
  <c r="F8" i="48"/>
  <c r="G8" i="48"/>
  <c r="H8" i="48"/>
  <c r="E8" i="42"/>
  <c r="F8" i="42"/>
  <c r="H8" i="42"/>
  <c r="I8" i="42"/>
  <c r="G8" i="42"/>
  <c r="H6" i="37"/>
  <c r="G6" i="37"/>
  <c r="I6" i="37"/>
  <c r="F6" i="37"/>
  <c r="E6" i="37"/>
  <c r="H12" i="20"/>
  <c r="G12" i="20"/>
  <c r="I12" i="20"/>
  <c r="F12" i="20"/>
  <c r="E12" i="20"/>
  <c r="E8" i="32"/>
  <c r="F8" i="32"/>
  <c r="H8" i="32"/>
  <c r="I8" i="32"/>
  <c r="G8" i="32"/>
  <c r="I6" i="32"/>
  <c r="F6" i="32"/>
  <c r="E6" i="32"/>
  <c r="H6" i="32"/>
  <c r="G6" i="32"/>
  <c r="H10" i="34"/>
  <c r="G10" i="34"/>
  <c r="I10" i="34"/>
  <c r="F10" i="34"/>
  <c r="E10" i="34"/>
  <c r="I6" i="50"/>
  <c r="E6" i="50"/>
  <c r="H6" i="50"/>
  <c r="F6" i="50"/>
  <c r="G6" i="50"/>
  <c r="I6" i="44"/>
  <c r="G6" i="44"/>
  <c r="E6" i="44"/>
  <c r="H6" i="44"/>
  <c r="F6" i="44"/>
  <c r="E6" i="39"/>
  <c r="F6" i="39"/>
  <c r="H6" i="39"/>
  <c r="I6" i="39"/>
  <c r="G6" i="39"/>
  <c r="I6" i="20"/>
  <c r="H6" i="20"/>
  <c r="E6" i="20"/>
  <c r="G6" i="20"/>
  <c r="F6" i="20"/>
  <c r="I8" i="30"/>
  <c r="F8" i="30"/>
  <c r="E8" i="30"/>
  <c r="G8" i="30"/>
  <c r="H8" i="30"/>
  <c r="G7" i="36"/>
  <c r="H7" i="36"/>
  <c r="F7" i="36"/>
  <c r="I7" i="36"/>
  <c r="E7" i="36"/>
  <c r="F17" i="53"/>
  <c r="H9" i="42"/>
  <c r="F9" i="42"/>
  <c r="I9" i="42"/>
  <c r="E9" i="42"/>
  <c r="G9" i="42"/>
  <c r="F5" i="34"/>
  <c r="I5" i="34"/>
  <c r="H5" i="34"/>
  <c r="E5" i="34"/>
  <c r="G5" i="34"/>
  <c r="E7" i="31"/>
  <c r="G7" i="31"/>
  <c r="H7" i="31"/>
  <c r="F7" i="31"/>
  <c r="I7" i="31"/>
  <c r="H9" i="20"/>
  <c r="F9" i="20"/>
  <c r="I9" i="20"/>
  <c r="G9" i="20"/>
  <c r="E9" i="20"/>
  <c r="I5" i="43"/>
  <c r="E5" i="43"/>
  <c r="H5" i="43"/>
  <c r="G5" i="43"/>
  <c r="F5" i="43"/>
  <c r="I13" i="48"/>
  <c r="E13" i="48"/>
  <c r="G13" i="48"/>
  <c r="F13" i="48"/>
  <c r="H13" i="48"/>
  <c r="H8" i="40"/>
  <c r="F8" i="40"/>
  <c r="I8" i="40"/>
  <c r="G8" i="40"/>
  <c r="E8" i="40"/>
  <c r="E6" i="31"/>
  <c r="F6" i="31"/>
  <c r="H6" i="31"/>
  <c r="I6" i="31"/>
  <c r="G6" i="31"/>
  <c r="I10" i="48"/>
  <c r="E10" i="48"/>
  <c r="G10" i="48"/>
  <c r="F10" i="48"/>
  <c r="H10" i="48"/>
  <c r="I6" i="36"/>
  <c r="F6" i="36"/>
  <c r="E6" i="36"/>
  <c r="H6" i="36"/>
  <c r="G6" i="36"/>
  <c r="G5" i="36"/>
  <c r="I5" i="36"/>
  <c r="F5" i="36"/>
  <c r="E5" i="36"/>
  <c r="H5" i="36"/>
  <c r="G5" i="49"/>
  <c r="F5" i="49"/>
  <c r="I5" i="49"/>
  <c r="H5" i="49"/>
  <c r="E5" i="49"/>
  <c r="H5" i="41"/>
  <c r="G5" i="41"/>
  <c r="F5" i="41"/>
  <c r="I5" i="41"/>
  <c r="E5" i="41"/>
  <c r="E5" i="47"/>
  <c r="G5" i="47"/>
  <c r="H5" i="47"/>
  <c r="F5" i="47"/>
  <c r="I5" i="47"/>
  <c r="F5" i="32"/>
  <c r="H5" i="32"/>
  <c r="E5" i="32"/>
  <c r="G5" i="32"/>
  <c r="I5" i="32"/>
  <c r="I14" i="48"/>
  <c r="G14" i="48"/>
  <c r="H14" i="48"/>
  <c r="F14" i="48"/>
  <c r="E14" i="48"/>
  <c r="I6" i="41"/>
  <c r="F6" i="41"/>
  <c r="H6" i="41"/>
  <c r="E6" i="41"/>
  <c r="G6" i="41"/>
  <c r="G8" i="38"/>
  <c r="I8" i="38"/>
  <c r="H8" i="38"/>
  <c r="F8" i="38"/>
  <c r="E8" i="38"/>
  <c r="F8" i="36"/>
  <c r="H8" i="36"/>
  <c r="I8" i="36"/>
  <c r="G8" i="36"/>
  <c r="E8" i="36"/>
  <c r="E8" i="34"/>
  <c r="G8" i="34"/>
  <c r="H8" i="34"/>
  <c r="I8" i="34"/>
  <c r="F8" i="34"/>
  <c r="I10" i="32"/>
  <c r="H10" i="32"/>
  <c r="E10" i="32"/>
  <c r="F10" i="32"/>
  <c r="G10" i="32"/>
  <c r="I8" i="31"/>
  <c r="H8" i="31"/>
  <c r="E8" i="31"/>
  <c r="F8" i="31"/>
  <c r="G8" i="31"/>
  <c r="F6" i="48"/>
  <c r="H6" i="48"/>
  <c r="I6" i="48"/>
  <c r="G6" i="48"/>
  <c r="E6" i="48"/>
  <c r="I6" i="42"/>
  <c r="H6" i="42"/>
  <c r="E6" i="42"/>
  <c r="G6" i="42"/>
  <c r="F6" i="42"/>
  <c r="I10" i="39"/>
  <c r="F10" i="39"/>
  <c r="E10" i="39"/>
  <c r="H10" i="39"/>
  <c r="G10" i="39"/>
  <c r="E10" i="20"/>
  <c r="F10" i="20"/>
  <c r="H10" i="20"/>
  <c r="I10" i="20"/>
  <c r="G10" i="20"/>
  <c r="G10" i="53"/>
  <c r="F10" i="53"/>
  <c r="H10" i="53"/>
  <c r="I10" i="53"/>
  <c r="E10" i="53"/>
  <c r="F5" i="45"/>
  <c r="I5" i="45"/>
  <c r="E5" i="45"/>
  <c r="G5" i="45"/>
  <c r="H5" i="45"/>
  <c r="I17" i="53"/>
  <c r="H9" i="48"/>
  <c r="F9" i="48"/>
  <c r="G9" i="48"/>
  <c r="I9" i="48"/>
  <c r="E9" i="48"/>
  <c r="F9" i="31"/>
  <c r="H9" i="31"/>
  <c r="E9" i="31"/>
  <c r="G9" i="31"/>
  <c r="I9" i="31"/>
  <c r="E7" i="20"/>
  <c r="H7" i="20"/>
  <c r="G7" i="20"/>
  <c r="F7" i="20"/>
  <c r="I7" i="20"/>
  <c r="I9" i="39"/>
  <c r="G9" i="39"/>
  <c r="E9" i="39"/>
  <c r="H9" i="39"/>
  <c r="F9" i="39"/>
  <c r="I7" i="33"/>
  <c r="E7" i="33"/>
  <c r="H7" i="33"/>
  <c r="F7" i="33"/>
  <c r="G7" i="33"/>
  <c r="F7" i="50"/>
  <c r="G7" i="50"/>
  <c r="E7" i="50"/>
  <c r="F15" i="52"/>
  <c r="G15" i="50"/>
  <c r="G17" i="51"/>
  <c r="G15" i="52"/>
  <c r="F5" i="52"/>
  <c r="I5" i="52"/>
  <c r="E5" i="52"/>
  <c r="H5" i="52"/>
  <c r="G5" i="52"/>
  <c r="G6" i="52"/>
  <c r="F6" i="52"/>
  <c r="I6" i="52"/>
  <c r="E6" i="52"/>
  <c r="H6" i="52"/>
  <c r="I15" i="52"/>
  <c r="F17" i="51"/>
  <c r="G10" i="51"/>
  <c r="F10" i="51"/>
  <c r="H10" i="51"/>
  <c r="I10" i="51"/>
  <c r="E10" i="51"/>
  <c r="H17" i="51"/>
  <c r="F9" i="51"/>
  <c r="I9" i="51"/>
  <c r="E9" i="51"/>
  <c r="G9" i="51"/>
  <c r="H9" i="51"/>
  <c r="I17" i="51"/>
  <c r="H15" i="50"/>
  <c r="G15" i="49"/>
  <c r="I15" i="50"/>
  <c r="H15" i="49"/>
  <c r="F15" i="50"/>
  <c r="G8" i="50"/>
  <c r="H8" i="50"/>
  <c r="F8" i="50"/>
  <c r="I8" i="50"/>
  <c r="E8" i="50"/>
  <c r="F15" i="49"/>
  <c r="G23" i="48"/>
  <c r="G8" i="49"/>
  <c r="H8" i="49"/>
  <c r="F8" i="49"/>
  <c r="I8" i="49"/>
  <c r="E8" i="49"/>
  <c r="I15" i="49"/>
  <c r="F7" i="49"/>
  <c r="G7" i="49"/>
  <c r="I7" i="49"/>
  <c r="E7" i="49"/>
  <c r="H7" i="49"/>
  <c r="H23" i="48"/>
  <c r="G16" i="48"/>
  <c r="H16" i="48"/>
  <c r="F16" i="48"/>
  <c r="I16" i="48"/>
  <c r="E16" i="48"/>
  <c r="F23" i="48"/>
  <c r="F15" i="48"/>
  <c r="G15" i="48"/>
  <c r="I15" i="48"/>
  <c r="E15" i="48"/>
  <c r="H15" i="48"/>
  <c r="I23" i="48"/>
  <c r="F13" i="46"/>
  <c r="G15" i="47"/>
  <c r="I13" i="46"/>
  <c r="F7" i="47"/>
  <c r="I7" i="47"/>
  <c r="E7" i="47"/>
  <c r="H7" i="47"/>
  <c r="G7" i="47"/>
  <c r="H15" i="47"/>
  <c r="F15" i="47"/>
  <c r="G8" i="47"/>
  <c r="F8" i="47"/>
  <c r="I8" i="47"/>
  <c r="E8" i="47"/>
  <c r="H8" i="47"/>
  <c r="I15" i="47"/>
  <c r="G13" i="46"/>
  <c r="I5" i="46"/>
  <c r="E5" i="46"/>
  <c r="H5" i="46"/>
  <c r="F5" i="46"/>
  <c r="G5" i="46"/>
  <c r="H13" i="46"/>
  <c r="F6" i="46"/>
  <c r="I6" i="46"/>
  <c r="E6" i="46"/>
  <c r="G6" i="46"/>
  <c r="H6" i="46"/>
  <c r="H15" i="45"/>
  <c r="I15" i="45"/>
  <c r="I15" i="44"/>
  <c r="G15" i="45"/>
  <c r="F7" i="45"/>
  <c r="I7" i="45"/>
  <c r="E7" i="45"/>
  <c r="G7" i="45"/>
  <c r="H7" i="45"/>
  <c r="F15" i="45"/>
  <c r="G8" i="45"/>
  <c r="F8" i="45"/>
  <c r="H8" i="45"/>
  <c r="I8" i="45"/>
  <c r="E8" i="45"/>
  <c r="F15" i="44"/>
  <c r="F15" i="43"/>
  <c r="F8" i="44"/>
  <c r="I8" i="44"/>
  <c r="E8" i="44"/>
  <c r="H8" i="44"/>
  <c r="G8" i="44"/>
  <c r="G15" i="44"/>
  <c r="I7" i="44"/>
  <c r="E7" i="44"/>
  <c r="H7" i="44"/>
  <c r="G7" i="44"/>
  <c r="F7" i="44"/>
  <c r="H15" i="44"/>
  <c r="G15" i="43"/>
  <c r="G8" i="43"/>
  <c r="F8" i="43"/>
  <c r="I8" i="43"/>
  <c r="E8" i="43"/>
  <c r="H8" i="43"/>
  <c r="H15" i="43"/>
  <c r="F7" i="43"/>
  <c r="I7" i="43"/>
  <c r="E7" i="43"/>
  <c r="H7" i="43"/>
  <c r="G7" i="43"/>
  <c r="I15" i="43"/>
  <c r="H19" i="42"/>
  <c r="I19" i="42"/>
  <c r="F19" i="42"/>
  <c r="F11" i="42"/>
  <c r="I11" i="42"/>
  <c r="E11" i="42"/>
  <c r="H11" i="42"/>
  <c r="G11" i="42"/>
  <c r="G19" i="42"/>
  <c r="G12" i="42"/>
  <c r="F12" i="42"/>
  <c r="I12" i="42"/>
  <c r="E12" i="42"/>
  <c r="H12" i="42"/>
  <c r="G15" i="41"/>
  <c r="F8" i="37"/>
  <c r="I15" i="41"/>
  <c r="G17" i="40"/>
  <c r="H15" i="41"/>
  <c r="G8" i="41"/>
  <c r="I8" i="41"/>
  <c r="H8" i="41"/>
  <c r="F8" i="41"/>
  <c r="E8" i="41"/>
  <c r="F15" i="41"/>
  <c r="F7" i="41"/>
  <c r="H7" i="41"/>
  <c r="G7" i="41"/>
  <c r="I7" i="41"/>
  <c r="E7" i="41"/>
  <c r="H7" i="37"/>
  <c r="H17" i="40"/>
  <c r="G7" i="37"/>
  <c r="E7" i="37"/>
  <c r="G19" i="39"/>
  <c r="G10" i="40"/>
  <c r="F10" i="40"/>
  <c r="I10" i="40"/>
  <c r="E10" i="40"/>
  <c r="H10" i="40"/>
  <c r="I17" i="40"/>
  <c r="F7" i="37"/>
  <c r="F17" i="40"/>
  <c r="F9" i="40"/>
  <c r="G9" i="40"/>
  <c r="I9" i="40"/>
  <c r="E9" i="40"/>
  <c r="H9" i="40"/>
  <c r="G7" i="35"/>
  <c r="G8" i="37"/>
  <c r="H19" i="39"/>
  <c r="F11" i="39"/>
  <c r="H11" i="39"/>
  <c r="G11" i="39"/>
  <c r="I11" i="39"/>
  <c r="E11" i="39"/>
  <c r="G14" i="20"/>
  <c r="H7" i="35"/>
  <c r="I19" i="39"/>
  <c r="I14" i="20"/>
  <c r="I8" i="37"/>
  <c r="H21" i="38"/>
  <c r="F19" i="39"/>
  <c r="G12" i="39"/>
  <c r="I12" i="39"/>
  <c r="E12" i="39"/>
  <c r="H12" i="39"/>
  <c r="F12" i="39"/>
  <c r="G14" i="38"/>
  <c r="E14" i="38"/>
  <c r="H14" i="38"/>
  <c r="F14" i="38"/>
  <c r="I14" i="38"/>
  <c r="H8" i="37"/>
  <c r="I15" i="37"/>
  <c r="I21" i="38"/>
  <c r="F13" i="38"/>
  <c r="G13" i="38"/>
  <c r="I13" i="38"/>
  <c r="E13" i="38"/>
  <c r="H13" i="38"/>
  <c r="G21" i="38"/>
  <c r="F21" i="38"/>
  <c r="F15" i="37"/>
  <c r="E7" i="35"/>
  <c r="G15" i="37"/>
  <c r="F7" i="35"/>
  <c r="F19" i="36"/>
  <c r="H15" i="37"/>
  <c r="F11" i="36"/>
  <c r="I11" i="36"/>
  <c r="E11" i="36"/>
  <c r="H11" i="36"/>
  <c r="G11" i="36"/>
  <c r="G19" i="36"/>
  <c r="H19" i="36"/>
  <c r="G12" i="36"/>
  <c r="F12" i="36"/>
  <c r="I12" i="36"/>
  <c r="E12" i="36"/>
  <c r="H12" i="36"/>
  <c r="I19" i="36"/>
  <c r="F15" i="35"/>
  <c r="H15" i="35"/>
  <c r="F19" i="34"/>
  <c r="G8" i="35"/>
  <c r="F8" i="35"/>
  <c r="H8" i="35"/>
  <c r="I8" i="35"/>
  <c r="E8" i="35"/>
  <c r="I15" i="35"/>
  <c r="G15" i="35"/>
  <c r="I11" i="32"/>
  <c r="H19" i="34"/>
  <c r="E11" i="32"/>
  <c r="G11" i="32"/>
  <c r="F11" i="32"/>
  <c r="G19" i="33"/>
  <c r="F11" i="34"/>
  <c r="I11" i="34"/>
  <c r="E11" i="34"/>
  <c r="G11" i="34"/>
  <c r="H11" i="34"/>
  <c r="I19" i="34"/>
  <c r="H19" i="33"/>
  <c r="G19" i="34"/>
  <c r="G12" i="34"/>
  <c r="F12" i="34"/>
  <c r="I12" i="34"/>
  <c r="E12" i="34"/>
  <c r="H12" i="34"/>
  <c r="F11" i="33"/>
  <c r="I11" i="33"/>
  <c r="E11" i="33"/>
  <c r="H11" i="33"/>
  <c r="G11" i="33"/>
  <c r="E14" i="20"/>
  <c r="I19" i="33"/>
  <c r="H14" i="20"/>
  <c r="F19" i="33"/>
  <c r="G12" i="33"/>
  <c r="F12" i="33"/>
  <c r="I12" i="33"/>
  <c r="E12" i="33"/>
  <c r="H12" i="33"/>
  <c r="F19" i="32"/>
  <c r="G19" i="32"/>
  <c r="H19" i="32"/>
  <c r="G12" i="32"/>
  <c r="F12" i="32"/>
  <c r="I12" i="32"/>
  <c r="E12" i="32"/>
  <c r="H12" i="32"/>
  <c r="I19" i="32"/>
  <c r="F19" i="31"/>
  <c r="F11" i="31"/>
  <c r="H11" i="31"/>
  <c r="E11" i="31"/>
  <c r="G11" i="31"/>
  <c r="I11" i="31"/>
  <c r="G19" i="31"/>
  <c r="H19" i="31"/>
  <c r="G12" i="31"/>
  <c r="I12" i="31"/>
  <c r="E12" i="31"/>
  <c r="H12" i="31"/>
  <c r="F12" i="31"/>
  <c r="I19" i="31"/>
  <c r="F17" i="30"/>
  <c r="H17" i="30"/>
  <c r="F9" i="30"/>
  <c r="I9" i="30"/>
  <c r="E9" i="30"/>
  <c r="H9" i="30"/>
  <c r="G9" i="30"/>
  <c r="I17" i="30"/>
  <c r="G17" i="30"/>
  <c r="G10" i="30"/>
  <c r="F10" i="30"/>
  <c r="I10" i="30"/>
  <c r="E10" i="30"/>
  <c r="H10" i="30"/>
  <c r="H13" i="29"/>
  <c r="I13" i="29"/>
  <c r="I6" i="29"/>
  <c r="E6" i="29"/>
  <c r="G6" i="29"/>
  <c r="F6" i="29"/>
  <c r="H6" i="29"/>
  <c r="G13" i="29"/>
  <c r="F13" i="29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D20" i="20"/>
  <c r="D19" i="20"/>
  <c r="D18" i="20"/>
  <c r="D17" i="20"/>
  <c r="D16" i="20"/>
  <c r="H7" i="52" l="1"/>
  <c r="I7" i="52"/>
  <c r="G7" i="52"/>
  <c r="F7" i="52"/>
  <c r="G16" i="20"/>
  <c r="H16" i="20"/>
  <c r="I16" i="20"/>
  <c r="F16" i="20"/>
  <c r="F17" i="20"/>
  <c r="G17" i="20"/>
  <c r="H17" i="20"/>
  <c r="I17" i="20"/>
  <c r="F18" i="20"/>
  <c r="G18" i="20"/>
  <c r="H18" i="20"/>
  <c r="I18" i="20"/>
  <c r="F19" i="20"/>
  <c r="G19" i="20"/>
  <c r="H19" i="20"/>
  <c r="I19" i="20"/>
  <c r="F20" i="20"/>
  <c r="G20" i="20"/>
  <c r="H20" i="20"/>
  <c r="I20" i="20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H21" i="20" l="1"/>
  <c r="F21" i="20"/>
  <c r="G21" i="20"/>
  <c r="I21" i="20"/>
  <c r="L59" i="23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13" i="20"/>
  <c r="D13" i="20" s="1"/>
  <c r="E13" i="20" s="1"/>
  <c r="G13" i="20" l="1"/>
  <c r="H13" i="20"/>
  <c r="I13" i="20"/>
  <c r="F13" i="20"/>
  <c r="L72" i="23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</calcChain>
</file>

<file path=xl/connections.xml><?xml version="1.0" encoding="utf-8"?>
<connections xmlns="http://schemas.openxmlformats.org/spreadsheetml/2006/main">
  <connection id="1" name="english_data" type="6" refreshedVersion="5" background="1" refreshOnLoad="1" saveData="1">
    <textPr prompt="0" codePage="437" sourceFile="C:\Users\2019353\Documents\projects\automated_reporting\report\Debug\english_data.txt">
      <textFields count="6">
        <textField/>
        <textField type="text"/>
        <textField/>
        <textField/>
        <textField/>
        <textField/>
      </textFields>
    </textPr>
  </connection>
  <connection id="2" name="english_data_by_unit" type="6" refreshedVersion="5" background="1" saveData="1">
    <textPr codePage="437" sourceFile="C:\Users\2019353\Documents\projects\automated_reporting\report\Debug\english_data_by_unit.txt">
      <textFields count="7">
        <textField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<sst xmlns="http://schemas.openxmlformats.org/spreadsheetml/2006/main" count="1681" uniqueCount="486">
  <si>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</si>
  <si>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</si>
  <si>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</si>
  <si>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</si>
  <si>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</si>
  <si>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</si>
  <si>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</si>
  <si>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</si>
  <si>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</si>
  <si>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</si>
  <si>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</si>
  <si>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</si>
  <si>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</si>
  <si>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</si>
  <si>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</si>
  <si>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</si>
  <si>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</si>
  <si>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</si>
  <si>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</si>
  <si>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</si>
  <si>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</si>
  <si>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</si>
  <si>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</si>
  <si>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</si>
  <si>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Date: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</si>
  <si>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</si>
  <si>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</si>
  <si>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</si>
  <si>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</si>
  <si>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</si>
  <si>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</si>
  <si>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</si>
  <si>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</si>
  <si>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</si>
  <si>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</si>
  <si>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</si>
  <si>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</si>
  <si>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</si>
  <si>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</si>
  <si>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</si>
  <si>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</si>
  <si>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</si>
  <si>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</si>
  <si>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</si>
  <si>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</si>
  <si>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</si>
  <si>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</si>
  <si>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</si>
  <si>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</si>
  <si>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</si>
  <si>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</si>
  <si>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</si>
  <si>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</si>
  <si>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</si>
  <si>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</si>
  <si>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</si>
  <si>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</si>
  <si>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</si>
  <si>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</si>
  <si>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</si>
  <si>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</si>
  <si>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</si>
  <si>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</si>
  <si>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+886910358944</t>
  </si>
  <si>
    <t>+886972576529</t>
  </si>
  <si>
    <t>+886912576044</t>
  </si>
  <si>
    <t>+886912576049</t>
  </si>
  <si>
    <t>+886972961085</t>
  </si>
  <si>
    <t>+886972576546</t>
  </si>
  <si>
    <t>+886963790682</t>
  </si>
  <si>
    <t>+886972576517</t>
  </si>
  <si>
    <t>+886963938175</t>
  </si>
  <si>
    <t>+886972576585</t>
  </si>
  <si>
    <t>+886972576536</t>
  </si>
  <si>
    <t>+886963832102</t>
  </si>
  <si>
    <t>+886965118137</t>
  </si>
  <si>
    <t>+886972576520</t>
  </si>
  <si>
    <t>+886972987783</t>
  </si>
  <si>
    <t>+886972576560</t>
  </si>
  <si>
    <t>+886963912027</t>
  </si>
  <si>
    <t>+886963537337</t>
  </si>
  <si>
    <t>+886963911267</t>
  </si>
  <si>
    <t>+886972576510</t>
  </si>
  <si>
    <t>+886963731605</t>
  </si>
  <si>
    <t>+886972576565</t>
  </si>
  <si>
    <t>+886972576554</t>
  </si>
  <si>
    <t>+886972576587</t>
  </si>
  <si>
    <t>+886972576153</t>
  </si>
  <si>
    <t>+886972576564</t>
  </si>
  <si>
    <t>+886972576543</t>
  </si>
  <si>
    <t>+886972576516</t>
  </si>
  <si>
    <t>+886963572706</t>
  </si>
  <si>
    <t>+886972576596</t>
  </si>
  <si>
    <t>+886972576150</t>
  </si>
  <si>
    <t>+886965005802</t>
  </si>
  <si>
    <t>+886963539987</t>
  </si>
  <si>
    <t>+886963719073</t>
  </si>
  <si>
    <t>+886972576578</t>
  </si>
  <si>
    <t>+886972576590</t>
  </si>
  <si>
    <t>+886963536133</t>
  </si>
  <si>
    <t>+886972576559</t>
  </si>
  <si>
    <t>+886972576562</t>
  </si>
  <si>
    <t>+886912576011</t>
  </si>
  <si>
    <t>+886965073051</t>
  </si>
  <si>
    <t>+886972576506</t>
  </si>
  <si>
    <t>+886972576548</t>
  </si>
  <si>
    <t>+886972576518</t>
  </si>
  <si>
    <t>+886972576504</t>
  </si>
  <si>
    <t>+886972576526</t>
  </si>
  <si>
    <t>+886972576563</t>
  </si>
  <si>
    <t>+886963660292</t>
  </si>
  <si>
    <t>+886972576509</t>
  </si>
  <si>
    <t>+886972576156</t>
  </si>
  <si>
    <t>+886963873617</t>
  </si>
  <si>
    <t>+886963917157</t>
  </si>
  <si>
    <t>+886972576513</t>
  </si>
  <si>
    <t>+886972576594</t>
  </si>
  <si>
    <t>+886972576538</t>
  </si>
  <si>
    <t>+886972576514</t>
  </si>
  <si>
    <t>+886972576511</t>
  </si>
  <si>
    <t>+886963535582</t>
  </si>
  <si>
    <t>+886972576568</t>
  </si>
  <si>
    <t>+886972576540</t>
  </si>
  <si>
    <t>+886972576583</t>
  </si>
  <si>
    <t>+886972576528</t>
  </si>
  <si>
    <t>+886963761862</t>
  </si>
  <si>
    <t>+886972576155</t>
  </si>
  <si>
    <t>+886912576043</t>
  </si>
  <si>
    <t>+886972576573</t>
  </si>
  <si>
    <t>+886963796383</t>
  </si>
  <si>
    <t>+886972576524</t>
  </si>
  <si>
    <t>+886972576539</t>
  </si>
  <si>
    <t>+886963917870</t>
  </si>
  <si>
    <t>+886912576094</t>
  </si>
  <si>
    <t>+886972576584</t>
  </si>
  <si>
    <t>+886972576591</t>
  </si>
  <si>
    <t>+886963917982</t>
  </si>
  <si>
    <t>Next Week</t>
  </si>
  <si>
    <t>New students</t>
  </si>
  <si>
    <t>New investigators</t>
  </si>
  <si>
    <t>Total nonmember attendance</t>
  </si>
  <si>
    <t>English class level</t>
  </si>
  <si>
    <t>TOTAL_STUDENTS</t>
  </si>
  <si>
    <t>Total students</t>
  </si>
  <si>
    <t>NEW_STUDENTS</t>
  </si>
  <si>
    <t>NEW_INVESTIGATORS</t>
  </si>
  <si>
    <t>TOTAL_NONMEMBERS</t>
  </si>
  <si>
    <t>LAST_WEEK_YEAR</t>
  </si>
  <si>
    <t>LAST_WEEK_MONTH</t>
  </si>
  <si>
    <t>LAST_WEEK_WEEK</t>
  </si>
  <si>
    <t>LAST_WEEK_DAY</t>
  </si>
  <si>
    <t>LAST_WEEK_DATE</t>
  </si>
  <si>
    <t>Advanced</t>
  </si>
  <si>
    <t>CLASS_LEVEL</t>
  </si>
  <si>
    <t>Beginner</t>
  </si>
  <si>
    <t>Intermediate</t>
  </si>
  <si>
    <t>Children</t>
  </si>
  <si>
    <t>Unit Totals</t>
  </si>
  <si>
    <t>ENGLISH_WEEKLY_REPORT_DAY</t>
  </si>
  <si>
    <t>Taoyuan 3 Unit</t>
  </si>
  <si>
    <t>2016:2:1:3:OFFICE_E</t>
  </si>
  <si>
    <t>ADVANCED</t>
  </si>
  <si>
    <t>Taoyuan Stake</t>
  </si>
  <si>
    <t>This week</t>
  </si>
  <si>
    <t>Last week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</si>
  <si>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</si>
  <si>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</si>
  <si>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</si>
  <si>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</si>
  <si>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</si>
  <si>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</si>
  <si>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</si>
  <si>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</si>
  <si>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</si>
  <si>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</si>
  <si>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</si>
  <si>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</si>
  <si>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Beitou Unit</t>
  </si>
  <si>
    <t>North Stake</t>
  </si>
  <si>
    <t>Danshui Unit</t>
  </si>
  <si>
    <t>ZHUWEI_E</t>
  </si>
  <si>
    <t>DANSHUI_E</t>
  </si>
  <si>
    <t>DANSHUI</t>
  </si>
  <si>
    <t>Hualien Stake</t>
  </si>
  <si>
    <t>Hualian Unit</t>
  </si>
  <si>
    <t>HUALIAN_1_E</t>
  </si>
  <si>
    <t>HUALIAN_3_S</t>
  </si>
  <si>
    <t>HUALIAN_3_B_E</t>
  </si>
  <si>
    <t>HUALIAN_1_S</t>
  </si>
  <si>
    <t>JIAN_E</t>
  </si>
  <si>
    <t>Jilong Unit</t>
  </si>
  <si>
    <t>East Stake</t>
  </si>
  <si>
    <t>JILONG</t>
  </si>
  <si>
    <t>JILONG_A_E</t>
  </si>
  <si>
    <t>JILONG_B_E</t>
  </si>
  <si>
    <t>Longtan Unit</t>
  </si>
  <si>
    <t>LONGTAN_E</t>
  </si>
  <si>
    <t>LONGTAN</t>
  </si>
  <si>
    <t>Hsinchu Stake</t>
  </si>
  <si>
    <t>Miaoli Unit</t>
  </si>
  <si>
    <t>MIAOLI_A_E</t>
  </si>
  <si>
    <t>MIAOLI_B_E</t>
  </si>
  <si>
    <t>MIAOLI</t>
  </si>
  <si>
    <t>Muzha Unit</t>
  </si>
  <si>
    <t>MUZHA_E</t>
  </si>
  <si>
    <t>MUZHA_S</t>
  </si>
  <si>
    <t>MUZHA</t>
  </si>
  <si>
    <t>Neihu Unit</t>
  </si>
  <si>
    <t>NEIHU_E</t>
  </si>
  <si>
    <t>NEIHU_S</t>
  </si>
  <si>
    <t>NEIHU</t>
  </si>
  <si>
    <t>Sanchong Unit</t>
  </si>
  <si>
    <t>SANCHONG_E</t>
  </si>
  <si>
    <t>SANCHONG_S</t>
  </si>
  <si>
    <t>LUZHOU_A_E</t>
  </si>
  <si>
    <t>LUZHOU_B_E</t>
  </si>
  <si>
    <t>SANCHONG</t>
  </si>
  <si>
    <t>Sanxia Unit</t>
  </si>
  <si>
    <t>West Stake</t>
  </si>
  <si>
    <t>SANXIA_A_E</t>
  </si>
  <si>
    <t>SANXIA_B</t>
  </si>
  <si>
    <t>SANXIA</t>
  </si>
  <si>
    <t>Shilin Unit</t>
  </si>
  <si>
    <t>SHILIN_E</t>
  </si>
  <si>
    <t>TIANMU_E</t>
  </si>
  <si>
    <t>SHILIN_S</t>
  </si>
  <si>
    <t>SHILIN</t>
  </si>
  <si>
    <t>Shuanghe Unit</t>
  </si>
  <si>
    <t>ZHONGHE_1_E</t>
  </si>
  <si>
    <t>ZHONGHE_2_E</t>
  </si>
  <si>
    <t>ZHONGHE_2_S</t>
  </si>
  <si>
    <t>YONGHE_S</t>
  </si>
  <si>
    <t>SHUANGHE</t>
  </si>
  <si>
    <t>Songshan Unit</t>
  </si>
  <si>
    <t>SONGSHAN_E</t>
  </si>
  <si>
    <t>SONGSHAN_S</t>
  </si>
  <si>
    <t>SONGSHAN</t>
  </si>
  <si>
    <t>Taidong Unit</t>
  </si>
  <si>
    <t>TAIDONG_2_E</t>
  </si>
  <si>
    <t>TAIDONG_2_S</t>
  </si>
  <si>
    <t>TAIDONG_1_E</t>
  </si>
  <si>
    <t>TAIDONG_3_E</t>
  </si>
  <si>
    <t>TAIDONG_1_S</t>
  </si>
  <si>
    <t>Taoyuan 1+2 Unit</t>
  </si>
  <si>
    <t>TAO_2_E</t>
  </si>
  <si>
    <t>TAO_1_A</t>
  </si>
  <si>
    <t>TAO_1_B</t>
  </si>
  <si>
    <t>TAO_2_S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</si>
  <si>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</si>
  <si>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</si>
  <si>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</si>
  <si>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</si>
  <si>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</si>
  <si>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</si>
  <si>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</si>
  <si>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 Unit</t>
  </si>
  <si>
    <t>TOUFEN_E</t>
  </si>
  <si>
    <t>TOUFEN</t>
  </si>
  <si>
    <t>Tucheng Unit</t>
  </si>
  <si>
    <t>TUCHENG_E</t>
  </si>
  <si>
    <t>TUCHENG_A_S</t>
  </si>
  <si>
    <t>TUCHENG_B_S</t>
  </si>
  <si>
    <t>TUCHENG</t>
  </si>
  <si>
    <t>Wanda Unit</t>
  </si>
  <si>
    <t>NORTH_JINHUA_E</t>
  </si>
  <si>
    <t>WANDA_E</t>
  </si>
  <si>
    <t>WANDA_A_S</t>
  </si>
  <si>
    <t>XINAN_S</t>
  </si>
  <si>
    <t>WANDA</t>
  </si>
  <si>
    <t>Xinban Unit</t>
  </si>
  <si>
    <t>XINBAN_E</t>
  </si>
  <si>
    <t>XINPU_E</t>
  </si>
  <si>
    <t>BANQIAO_S</t>
  </si>
  <si>
    <t>XINPU_S</t>
  </si>
  <si>
    <t>XINBAN</t>
  </si>
  <si>
    <t>Xindian Unit</t>
  </si>
  <si>
    <t>JINGXIN_E</t>
  </si>
  <si>
    <t>JINGXIN_S</t>
  </si>
  <si>
    <t>XINDIAN_E</t>
  </si>
  <si>
    <t>XINDIAN_S</t>
  </si>
  <si>
    <t>XINDIAN</t>
  </si>
  <si>
    <t>Xinzhu Unit</t>
  </si>
  <si>
    <t>XINZHU_3_E</t>
  </si>
  <si>
    <t>XINZHU_1_E</t>
  </si>
  <si>
    <t>XINZHU_1_S</t>
  </si>
  <si>
    <t>XINZHU_3_S</t>
  </si>
  <si>
    <t>Xinzhuang Unit</t>
  </si>
  <si>
    <t>SIYUAN_E</t>
  </si>
  <si>
    <t>DANFENG_E</t>
  </si>
  <si>
    <t>XINZHUANG</t>
  </si>
  <si>
    <t>Xizhi Unit</t>
  </si>
  <si>
    <t>XIZHI_A_E</t>
  </si>
  <si>
    <t>XIZHI_B_E</t>
  </si>
  <si>
    <t>XIZHI_S</t>
  </si>
  <si>
    <t>XIZHI</t>
  </si>
  <si>
    <t>Yilan Unit</t>
  </si>
  <si>
    <t>YILAN_S</t>
  </si>
  <si>
    <t>YILAN_E</t>
  </si>
  <si>
    <t>LUODONG_A_E</t>
  </si>
  <si>
    <t>LUODONG_B_E</t>
  </si>
  <si>
    <t>YILAN</t>
  </si>
  <si>
    <t>Yuli Unit</t>
  </si>
  <si>
    <t>YULI_E</t>
  </si>
  <si>
    <t>YULI_S</t>
  </si>
  <si>
    <t>YULI</t>
  </si>
  <si>
    <t>Zhongli Unit</t>
  </si>
  <si>
    <t>ZHONGLI_1_E</t>
  </si>
  <si>
    <t>ZHONGLI_1_S</t>
  </si>
  <si>
    <t>ZHONGLI_2_E</t>
  </si>
  <si>
    <t>ZHONGLI</t>
  </si>
  <si>
    <t>Zhubei Unit</t>
  </si>
  <si>
    <t>ZHUBEI_1_E</t>
  </si>
  <si>
    <t>ZHUBEI_1_S</t>
  </si>
  <si>
    <t>ZHUBEI_2_E</t>
  </si>
  <si>
    <t>ZHUBEI_2_S</t>
  </si>
  <si>
    <t>ZHUBEI</t>
  </si>
  <si>
    <t>Zhudong Unit</t>
  </si>
  <si>
    <t>ZHUDONG_E</t>
  </si>
  <si>
    <t>ZHUDONG_S</t>
  </si>
  <si>
    <t>ZHUDONG</t>
  </si>
  <si>
    <t>Zhunan Unit</t>
  </si>
  <si>
    <t>ZHUNAN_E</t>
  </si>
  <si>
    <t>ZHUNAN_S</t>
  </si>
  <si>
    <t>XIANGSHAN_A</t>
  </si>
  <si>
    <t>XIANGSHAN_B</t>
  </si>
  <si>
    <t>HUALIAN_3_A_E</t>
  </si>
  <si>
    <t>2016:2:1:3:BANQIAO_S</t>
  </si>
  <si>
    <t>CHILDRENS</t>
  </si>
  <si>
    <t>2016:2:1:3:DANFENG_E</t>
  </si>
  <si>
    <t>BEG</t>
  </si>
  <si>
    <t>2016:2:1:3:SANXIA_B</t>
  </si>
  <si>
    <t>2016:2:1:3:SHILIN_E</t>
  </si>
  <si>
    <t>2016:2:1:3:XIZHI_A_E</t>
  </si>
  <si>
    <t>advanced</t>
  </si>
  <si>
    <t>2016:2:1:3:XIZHI_B_E</t>
  </si>
  <si>
    <t>Beginning</t>
  </si>
  <si>
    <t>2016:2:1:3:ZHONGHE_1_E</t>
  </si>
  <si>
    <t>INTERMEDIATE</t>
  </si>
  <si>
    <t>2016:2:1:3:BADE_S</t>
  </si>
  <si>
    <t>children</t>
  </si>
  <si>
    <t>2016:2:1:3:HUALIAN_1_S</t>
  </si>
  <si>
    <t>2016:2:1:3:HUALIAN_3_A_E</t>
  </si>
  <si>
    <t>2016:2:1:3:HUALIAN_3_B_E</t>
  </si>
  <si>
    <t>2016:2:1:3:JILONG_A_E</t>
  </si>
  <si>
    <t>2016:2:1:3:JILONG_B_E</t>
  </si>
  <si>
    <t>beginning</t>
  </si>
  <si>
    <t>2016:2:1:3:JINGXIN_S</t>
  </si>
  <si>
    <t>2016:2:1:3:LONGTAN_E</t>
  </si>
  <si>
    <t>beginner</t>
  </si>
  <si>
    <t>2016:2:1:3:MIAOLI_B_E</t>
  </si>
  <si>
    <t>2016:2:1:3:MUZHA_S</t>
  </si>
  <si>
    <t>2016:2:1:3:SIYUAN_E</t>
  </si>
  <si>
    <t>2016:2:1:3:TAO_2_E</t>
  </si>
  <si>
    <t>2016:2:1:3:TAO_3_E</t>
  </si>
  <si>
    <t>2016:2:1:3:TAO_3_E_ZL</t>
  </si>
  <si>
    <t>2016:2:1:3:TOUFEN_E</t>
  </si>
  <si>
    <t>kids</t>
  </si>
  <si>
    <t>2016:2:1:3:TUCHENG_A_S</t>
  </si>
  <si>
    <t>intermediate</t>
  </si>
  <si>
    <t>2016:2:1:3:TUCHENG_B_S</t>
  </si>
  <si>
    <t>+886972576507</t>
  </si>
  <si>
    <t>2016:2:1:3:WANDA_E</t>
  </si>
  <si>
    <t>2016:2:1:3:XIANGSHAN_B</t>
  </si>
  <si>
    <t>2016:2:1:3:XINBAN_E</t>
  </si>
  <si>
    <t>2016:2:1:3:XINPU_E</t>
  </si>
  <si>
    <t>2016:2:1:3:XINZHU_1_E</t>
  </si>
  <si>
    <t>2016:2:1:3:XIZHI_S</t>
  </si>
  <si>
    <t>CHILdren</t>
  </si>
  <si>
    <t>2016:2:1:3:YONGHE_S</t>
  </si>
  <si>
    <t>Child</t>
  </si>
  <si>
    <t>2016:2:1:3:YULI_E</t>
  </si>
  <si>
    <t>2016:2:1:3:ZHONGHE_2_E</t>
  </si>
  <si>
    <t>BEGINNER</t>
  </si>
  <si>
    <t>2016:2:1:3:ZHONGHE_2_S</t>
  </si>
  <si>
    <t xml:space="preserve"> advanced</t>
  </si>
  <si>
    <t>2016:2:1:3:ZHONGLI_2_E</t>
  </si>
  <si>
    <t>Advance</t>
  </si>
  <si>
    <t>2016:2:1:3:ZHUDONG_E</t>
  </si>
  <si>
    <t>ADV</t>
  </si>
  <si>
    <t>2016:2:1:3:ANKANG_E</t>
  </si>
  <si>
    <t>Beginners</t>
  </si>
  <si>
    <t>2016:2:1:3:BADE_A_E</t>
  </si>
  <si>
    <t>2016:2:1:3:BEITOU_E</t>
  </si>
  <si>
    <t>2016:2:1:3:BEITOU_S</t>
  </si>
  <si>
    <t>BEGINNING</t>
  </si>
  <si>
    <t>2016:2:1:3:DANSHUI_E</t>
  </si>
  <si>
    <t>2016:2:1:3:GUISHAN_E</t>
  </si>
  <si>
    <t>2016:2:1:3:HUALIAN_1_E</t>
  </si>
  <si>
    <t>2016:2:1:3:LUODONG_A_E</t>
  </si>
  <si>
    <t>2016:2:1:3:LUODONG_B_E</t>
  </si>
  <si>
    <t>2016:2:1:3:LUZHOU_B_E</t>
  </si>
  <si>
    <t>+886965008522</t>
  </si>
  <si>
    <t>Childrens</t>
  </si>
  <si>
    <t>2016:2:1:3:MIAOLI_A_E</t>
  </si>
  <si>
    <t>2016:2:1:3:MUZHA_E</t>
  </si>
  <si>
    <t>2016:2:1:3:NEIHU_S</t>
  </si>
  <si>
    <t>2016:2:1:3:NORTH_JINHUA_E</t>
  </si>
  <si>
    <t>2016:2:1:3:SANCHONG_S</t>
  </si>
  <si>
    <t>2016:2:1:3:SANXIA_A</t>
  </si>
  <si>
    <t>2016:2:1:3:SHILIN_S</t>
  </si>
  <si>
    <t>2016:2:1:3:SONGSHAN_S</t>
  </si>
  <si>
    <t>2016:2:1:3:TAIDONG_1_S</t>
  </si>
  <si>
    <t>2016:2:1:3:TAIDONG_2_S</t>
  </si>
  <si>
    <t>2016:2:1:3:TAIDONG_3_E</t>
  </si>
  <si>
    <t>2016:2:1:3:TAO_2_S</t>
  </si>
  <si>
    <t>2016:2:1:3:TAO_4_E</t>
  </si>
  <si>
    <t>2016:2:1:3:TUCHENG_E</t>
  </si>
  <si>
    <t>2016:2:1:3:WANDA_A_S</t>
  </si>
  <si>
    <t>2016:2:1:3:XIANGSHAN_A</t>
  </si>
  <si>
    <t>2016:2:1:3:XINDIAN_E</t>
  </si>
  <si>
    <t>2016:2:1:3:XINDIAN_S</t>
  </si>
  <si>
    <t>2016:2:1:3:XINZHU_3_E</t>
  </si>
  <si>
    <t>2016:2:1:3:XINZHU_3_S</t>
  </si>
  <si>
    <t>2016:2:1:3:YILAN_S</t>
  </si>
  <si>
    <t>2016:2:1:3:YULI_S</t>
  </si>
  <si>
    <t>2016:2:1:3:ZHONGLI_1_E</t>
  </si>
  <si>
    <t>2016:2:1:3:ZHUBEI_2_E</t>
  </si>
  <si>
    <t>2016:2:1:3:ZHUDONG_S</t>
  </si>
  <si>
    <t>2016:2:1:3:ZHUNAN_E</t>
  </si>
  <si>
    <t>2016:2:1:3:ZHUNAN_S</t>
  </si>
  <si>
    <t>kids/beginning</t>
  </si>
  <si>
    <t>2016:2:1:3:ZHUWEI_E</t>
  </si>
  <si>
    <t>2016:2:1:3:ANKANG</t>
  </si>
  <si>
    <t>2016:2:1:3:BADE</t>
  </si>
  <si>
    <t>2016:2:1:3:BEITOU</t>
  </si>
  <si>
    <t>2016:2:1:3:DANSHUI</t>
  </si>
  <si>
    <t>class</t>
  </si>
  <si>
    <t>2016:2:1:3:HUALIAN</t>
  </si>
  <si>
    <t>2016:2:1:3:JILONG</t>
  </si>
  <si>
    <t>2016:2:1:3:LONGTAN</t>
  </si>
  <si>
    <t>2016:2:1:3:MIAOLI</t>
  </si>
  <si>
    <t>and</t>
  </si>
  <si>
    <t>2016:2:1:3:MUZHA</t>
  </si>
  <si>
    <t>2016:2:1:3:NEIHU</t>
  </si>
  <si>
    <t>+886972576570</t>
  </si>
  <si>
    <t>int</t>
  </si>
  <si>
    <t>2016:2:1:3:NONE</t>
  </si>
  <si>
    <t>2016:2:1:3:SANCHONG</t>
  </si>
  <si>
    <t>2016:2:1:3:SANXIA</t>
  </si>
  <si>
    <t>2016:2:1:3:SHILIN</t>
  </si>
  <si>
    <t>2016:2:1:3:SHUANGHE</t>
  </si>
  <si>
    <t>2016:2:1:3:SONGSHAN</t>
  </si>
  <si>
    <t>child</t>
  </si>
  <si>
    <t>2016:2:1:3:TAIDONG</t>
  </si>
  <si>
    <t>Children's</t>
  </si>
  <si>
    <t>2016:2:1:3:TAOYUAN_1_2</t>
  </si>
  <si>
    <t>2016:2:1:3:TAOYUAN_3</t>
  </si>
  <si>
    <t>2016:2:1:3:TOUFEN</t>
  </si>
  <si>
    <t>2016:2:1:3:TUCHENG</t>
  </si>
  <si>
    <t>2016:2:1:3:WANDA</t>
  </si>
  <si>
    <t>2016:2:1:3:XINBAN</t>
  </si>
  <si>
    <t>2016:2:1:3:XINDIAN</t>
  </si>
  <si>
    <t>2016:2:1:3:XINZHU</t>
  </si>
  <si>
    <t>2016:2:1:3:XINZHUANG</t>
  </si>
  <si>
    <t>2016:2:1:3:XIZHI</t>
  </si>
  <si>
    <t>2016:2:1:3:YILAN</t>
  </si>
  <si>
    <t>2016:2:1:3:YULI</t>
  </si>
  <si>
    <t>2016:2:1:3:ZHONGLI</t>
  </si>
  <si>
    <t>2016:2:1:3:ZHUBEI</t>
  </si>
  <si>
    <t>2016:2:1:3:ZHUDONG</t>
  </si>
  <si>
    <t>2016:2:1:3:ZHUNAN</t>
  </si>
  <si>
    <t>extra</t>
  </si>
  <si>
    <t>2016:2:1:3:</t>
  </si>
  <si>
    <t>0</t>
  </si>
  <si>
    <t>2016:2:1:3:NEIHU_E</t>
  </si>
  <si>
    <t>2016:2:1:3:SANCHONG_E</t>
  </si>
  <si>
    <t>+886963809216</t>
  </si>
  <si>
    <t>BGNR</t>
  </si>
  <si>
    <t>2016:2:1:3:TAO_4_S</t>
  </si>
  <si>
    <t>+886972576377</t>
  </si>
  <si>
    <t>2016:2:1:3:TIANMU_E</t>
  </si>
  <si>
    <t>+886972576547</t>
  </si>
  <si>
    <t>beginner/</t>
  </si>
  <si>
    <t>er</t>
  </si>
  <si>
    <t>tong</t>
  </si>
  <si>
    <t>ban</t>
  </si>
  <si>
    <t>2016:2:1:3:YILAN_E</t>
  </si>
  <si>
    <t>+886972576558</t>
  </si>
  <si>
    <t>advance</t>
  </si>
  <si>
    <t>ADVANCED,</t>
  </si>
  <si>
    <t>Beginning,</t>
  </si>
  <si>
    <t>3,</t>
  </si>
  <si>
    <t>1,</t>
  </si>
  <si>
    <t>2016:2:1:3:ZHUBEI_1_S</t>
  </si>
  <si>
    <t>Er</t>
  </si>
  <si>
    <t>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</si>
</sst>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6">
    <xf numFmtId="0" fontId="0" fillId="0" borderId="0" xfId="0"/>
    <xf numFmtId="49" fontId="0" fillId="0" borderId="0" xfId="0" applyNumberFormat="1"/>
    <xf numFmtId="0" fontId="4" fillId="0" borderId="5" xfId="0" applyFont="1" applyFill="1" applyBorder="1" applyAlignment="1">
      <alignment horizontal="center"/>
    </xf>
    <xf numFmtId="0" fontId="3" fillId="0" borderId="2" xfId="0" applyFont="1" applyBorder="1"/>
    <xf numFmtId="49" fontId="3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3" xfId="0" applyFill="1" applyBorder="1" applyAlignment="1"/>
    <xf numFmtId="0" fontId="0" fillId="4" borderId="12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0" xfId="0" applyNumberFormat="1"/>
    <xf numFmtId="14" fontId="0" fillId="0" borderId="0" xfId="0" applyNumberFormat="1"/>
    <xf numFmtId="49" fontId="3" fillId="6" borderId="2" xfId="0" applyNumberFormat="1" applyFont="1" applyFill="1" applyBorder="1"/>
    <xf numFmtId="0" fontId="3" fillId="6" borderId="2" xfId="0" applyFont="1" applyFill="1" applyBorder="1"/>
    <xf numFmtId="0" fontId="3" fillId="6" borderId="2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0" fontId="0" fillId="0" borderId="14" xfId="0" applyBorder="1"/>
    <xf numFmtId="0" fontId="0" fillId="0" borderId="7" xfId="0" applyBorder="1"/>
    <xf numFmtId="0" fontId="0" fillId="0" borderId="10" xfId="0" applyBorder="1"/>
    <xf numFmtId="14" fontId="1" fillId="2" borderId="15" xfId="1" applyNumberFormat="1" applyBorder="1"/>
    <xf numFmtId="0" fontId="1" fillId="2" borderId="16" xfId="1" applyBorder="1"/>
    <xf numFmtId="0" fontId="3" fillId="0" borderId="4" xfId="0" applyFont="1" applyBorder="1" applyAlignment="1">
      <alignment horizontal="center"/>
    </xf>
    <xf numFmtId="0" fontId="0" fillId="0" borderId="2" xfId="0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0" fillId="0" borderId="2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49" fontId="3" fillId="0" borderId="0" xfId="0" applyNumberFormat="1" applyFont="1" applyBorder="1"/>
    <xf numFmtId="0" fontId="0" fillId="0" borderId="5" xfId="0" applyBorder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glish_data_by_uni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5" sqref="E15"/>
    </sheetView>
  </sheetViews>
  <sheetFormatPr defaultRowHeight="15" x14ac:dyDescent="0.25"/>
  <cols>
    <col min="1" max="1" width="29.28515625" bestFit="1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41" t="s">
        <v>21</v>
      </c>
      <c r="B1" s="42">
        <v>42403</v>
      </c>
      <c r="E1" t="s">
        <v>151</v>
      </c>
      <c r="F1" s="33">
        <f>DATE-7</f>
        <v>42396</v>
      </c>
    </row>
    <row r="2" spans="1:6" x14ac:dyDescent="0.25">
      <c r="A2" s="6" t="s">
        <v>158</v>
      </c>
      <c r="B2" s="43">
        <v>3</v>
      </c>
      <c r="C2" t="s">
        <v>0</v>
      </c>
      <c r="D2" s="7">
        <f>YEAR(DATE)</f>
        <v>2016</v>
      </c>
      <c r="E2" t="s">
        <v>147</v>
      </c>
      <c r="F2">
        <f>YEAR(LAST_WEEK_DATE)</f>
        <v>2016</v>
      </c>
    </row>
    <row r="3" spans="1:6" x14ac:dyDescent="0.25">
      <c r="C3" t="s">
        <v>1</v>
      </c>
      <c r="D3" s="7">
        <f>MONTH(DATE)</f>
        <v>2</v>
      </c>
      <c r="E3" t="s">
        <v>148</v>
      </c>
      <c r="F3">
        <f>MONTH(LAST_WEEK_DATE)</f>
        <v>1</v>
      </c>
    </row>
    <row r="4" spans="1:6" x14ac:dyDescent="0.25">
      <c r="C4" t="s">
        <v>20</v>
      </c>
      <c r="D4" s="7">
        <f>WEEKNUM(DATE,2)-WEEKNUM(DATE(YEAR(DATE),MONTH(DATE),1),2)+1</f>
        <v>1</v>
      </c>
      <c r="E4" t="s">
        <v>149</v>
      </c>
      <c r="F4" s="7">
        <f>WEEKNUM(LAST_WEEK_DATE,2)-WEEKNUM(DATE(YEAR(LAST_WEEK_DATE),MONTH(LAST_WEEK_DATE),1),2)+1</f>
        <v>5</v>
      </c>
    </row>
    <row r="5" spans="1:6" x14ac:dyDescent="0.25">
      <c r="C5" t="s">
        <v>23</v>
      </c>
      <c r="D5" s="7">
        <f>WEEKDAY(DATE,2)</f>
        <v>3</v>
      </c>
      <c r="E5" t="s">
        <v>150</v>
      </c>
      <c r="F5">
        <f>WEEKDAY(LAST_WEEK_DATE, 2)</f>
        <v>3</v>
      </c>
    </row>
  </sheetData>
  <protectedRanges>
    <protectedRange sqref="D2:D5 F4" name="Date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J15" sqref="J15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199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200</v>
      </c>
      <c r="B5" s="4"/>
      <c r="C5" s="3" t="str">
        <f t="shared" ref="C5:C7" si="0">CONCATENATE(YEAR,":",MONTH,":",WEEK,":",DAY,":",$A5)</f>
        <v>2016:2:1:3:MIAOLI_A_E</v>
      </c>
      <c r="D5" s="3">
        <f>MATCH($C5,DATA_BY_COMP!$A:$A,0)</f>
        <v>23</v>
      </c>
      <c r="E5" s="3" t="str">
        <f>IFERROR(INDEX(DATA_BY_COMP!$A:$AA,$D5,MATCH(E$4,DATA_BY_COMP!$A$1:$AA$1,0)), "")</f>
        <v>beginner</v>
      </c>
      <c r="F5" s="15" t="str">
        <f>IFERROR(INDEX(DATA_BY_COMP!$A:$AA,$D5,MATCH(F$4,DATA_BY_COMP!$A$1:$AA$1,0)), "")</f>
        <v>and</v>
      </c>
      <c r="G5" s="15" t="str">
        <f>IFERROR(INDEX(DATA_BY_COMP!$A:$AA,$D5,MATCH(G$4,DATA_BY_COMP!$A$1:$AA$1,0)), "")</f>
        <v>intermediate</v>
      </c>
      <c r="H5" s="15">
        <f>IFERROR(INDEX(DATA_BY_COMP!$A:$AA,$D5,MATCH(H$4,DATA_BY_COMP!$A$1:$AA$1,0)), "")</f>
        <v>2</v>
      </c>
      <c r="I5" s="15">
        <f>IFERROR(INDEX(DATA_BY_COMP!$A:$AA,$D5,MATCH(I$4,DATA_BY_COMP!$A$1:$AA$1,0)), "")</f>
        <v>1</v>
      </c>
      <c r="K5" s="15" t="s">
        <v>163</v>
      </c>
    </row>
    <row r="6" spans="1:11" x14ac:dyDescent="0.25">
      <c r="A6" s="52" t="s">
        <v>200</v>
      </c>
      <c r="B6" s="34"/>
      <c r="C6" s="35" t="str">
        <f>CONCATENATE(LAST_WEEK_YEAR,":",LAST_WEEK_MONTH,":",LAST_WEEK_WEEK,":",LAST_WEEK_DAY,":",$A6)</f>
        <v>2016:1:5:3:MIAOLI_A_E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201</v>
      </c>
      <c r="B7" s="4"/>
      <c r="C7" s="3" t="str">
        <f t="shared" si="0"/>
        <v>2016:2:1:3:MIAOLI_B_E</v>
      </c>
      <c r="D7" s="3">
        <f>MATCH($C7,DATA_BY_COMP!$A:$A,0)</f>
        <v>24</v>
      </c>
      <c r="E7" s="3" t="str">
        <f>IFERROR(INDEX(DATA_BY_COMP!$A:$AA,$D7,MATCH(E$4,DATA_BY_COMP!$A$1:$AA$1,0)), "")</f>
        <v>advanced</v>
      </c>
      <c r="F7" s="15">
        <f>IFERROR(INDEX(DATA_BY_COMP!$A:$AA,$D7,MATCH(F$4,DATA_BY_COMP!$A$1:$AA$1,0)), "")</f>
        <v>3</v>
      </c>
      <c r="G7" s="15">
        <f>IFERROR(INDEX(DATA_BY_COMP!$A:$AA,$D7,MATCH(G$4,DATA_BY_COMP!$A$1:$AA$1,0)), "")</f>
        <v>3</v>
      </c>
      <c r="H7" s="15">
        <f>IFERROR(INDEX(DATA_BY_COMP!$A:$AA,$D7,MATCH(H$4,DATA_BY_COMP!$A$1:$AA$1,0)), "")</f>
        <v>2</v>
      </c>
      <c r="I7" s="15">
        <f>IFERROR(INDEX(DATA_BY_COMP!$A:$AA,$D7,MATCH(I$4,DATA_BY_COMP!$A$1:$AA$1,0)), "")</f>
        <v>0</v>
      </c>
    </row>
    <row r="8" spans="1:11" x14ac:dyDescent="0.25">
      <c r="A8" s="52" t="s">
        <v>201</v>
      </c>
      <c r="B8" s="34"/>
      <c r="C8" s="35" t="str">
        <f>CONCATENATE(LAST_WEEK_YEAR,":",LAST_WEEK_MONTH,":",LAST_WEEK_WEEK,":",LAST_WEEK_DAY,":",$A8)</f>
        <v>2016:1:5:3:MIAOLI_B_E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202</v>
      </c>
      <c r="B10" s="20" t="s">
        <v>44</v>
      </c>
      <c r="C10" s="21" t="str">
        <f>CONCATENATE(YEAR,":",MONTH,":1:",ENGLISH_REPORT_DAY,":", $A10)</f>
        <v>2016:2:1:3:MIAOLI</v>
      </c>
      <c r="D10" s="21">
        <f>MATCH($C10,DATA_BY_UNIT!$A:$A, 0)</f>
        <v>9</v>
      </c>
      <c r="E10" s="21"/>
      <c r="F10" s="15" t="str">
        <f>IFERROR(INDEX(DATA_BY_UNIT!$A:$Z,$D10,MATCH(F$4,DATA_BY_UNIT!$A$1:$Z$1,0)), "")</f>
        <v>and</v>
      </c>
      <c r="G10" s="26" t="str">
        <f>IFERROR(INDEX(DATA_BY_UNIT!$A:$Z,$D10,MATCH(G$4,DATA_BY_UNIT!$A$1:$Z$1,0)), "")</f>
        <v>intermediate</v>
      </c>
      <c r="H10" s="26">
        <f>IFERROR(INDEX(DATA_BY_UNIT!$A:$Z,$D10,MATCH(H$4,DATA_BY_UNIT!$A$1:$Z$1,0)), "")</f>
        <v>4</v>
      </c>
      <c r="I10" s="26">
        <f>IFERROR(INDEX(DATA_BY_UNIT!$A:$Z,$D10,MATCH(I$4,DATA_BY_UNIT!$A$1:$Z$1,0)), "")</f>
        <v>1</v>
      </c>
    </row>
    <row r="11" spans="1:11" x14ac:dyDescent="0.25">
      <c r="A11" s="53" t="s">
        <v>202</v>
      </c>
      <c r="B11" s="20" t="s">
        <v>45</v>
      </c>
      <c r="C11" s="21" t="str">
        <f>CONCATENATE(YEAR,":",MONTH,":2:",ENGLISH_REPORT_DAY,":", $A11)</f>
        <v>2016:2:2:3:MIAOLI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202</v>
      </c>
      <c r="B12" s="20" t="s">
        <v>46</v>
      </c>
      <c r="C12" s="21" t="str">
        <f>CONCATENATE(YEAR,":",MONTH,":3:",ENGLISH_REPORT_DAY,":", $A12)</f>
        <v>2016:2:3:3:MIAOLI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202</v>
      </c>
      <c r="B13" s="20" t="s">
        <v>47</v>
      </c>
      <c r="C13" s="21" t="str">
        <f>CONCATENATE(YEAR,":",MONTH,":4:",ENGLISH_REPORT_DAY,":", $A13)</f>
        <v>2016:2:4:3:MIAOLI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202</v>
      </c>
      <c r="B14" s="20" t="s">
        <v>48</v>
      </c>
      <c r="C14" s="21" t="str">
        <f>CONCATENATE(YEAR,":",MONTH,":5:",ENGLISH_REPORT_DAY,":", $A14)</f>
        <v>2016:2:5:3:MIAOLI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0</v>
      </c>
      <c r="H15" s="27">
        <f t="shared" si="1"/>
        <v>4</v>
      </c>
      <c r="I15" s="27">
        <f t="shared" si="1"/>
        <v>1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P17" sqref="P17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203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204</v>
      </c>
      <c r="B5" s="4"/>
      <c r="C5" s="3" t="str">
        <f t="shared" ref="C5:C7" si="0">CONCATENATE(YEAR,":",MONTH,":",WEEK,":",DAY,":",$A5)</f>
        <v>2016:2:1:3:MUZHA_E</v>
      </c>
      <c r="D5" s="3">
        <f>MATCH($C5,DATA_BY_COMP!$A:$A,0)</f>
        <v>25</v>
      </c>
      <c r="E5" s="3" t="str">
        <f>IFERROR(INDEX(DATA_BY_COMP!$A:$AA,$D5,MATCH(E$4,DATA_BY_COMP!$A$1:$AA$1,0)), "")</f>
        <v>Beginner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2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204</v>
      </c>
      <c r="B6" s="34"/>
      <c r="C6" s="35" t="str">
        <f>CONCATENATE(LAST_WEEK_YEAR,":",LAST_WEEK_MONTH,":",LAST_WEEK_WEEK,":",LAST_WEEK_DAY,":",$A6)</f>
        <v>2016:1:5:3:MUZHA_E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205</v>
      </c>
      <c r="B7" s="4"/>
      <c r="C7" s="3" t="str">
        <f t="shared" si="0"/>
        <v>2016:2:1:3:MUZHA_S</v>
      </c>
      <c r="D7" s="3">
        <f>MATCH($C7,DATA_BY_COMP!$A:$A,0)</f>
        <v>26</v>
      </c>
      <c r="E7" s="3" t="str">
        <f>IFERROR(INDEX(DATA_BY_COMP!$A:$AA,$D7,MATCH(E$4,DATA_BY_COMP!$A$1:$AA$1,0)), "")</f>
        <v>advanced</v>
      </c>
      <c r="F7" s="15">
        <f>IFERROR(INDEX(DATA_BY_COMP!$A:$AA,$D7,MATCH(F$4,DATA_BY_COMP!$A$1:$AA$1,0)), "")</f>
        <v>3</v>
      </c>
      <c r="G7" s="15">
        <f>IFERROR(INDEX(DATA_BY_COMP!$A:$AA,$D7,MATCH(G$4,DATA_BY_COMP!$A$1:$AA$1,0)), "")</f>
        <v>2</v>
      </c>
      <c r="H7" s="15">
        <f>IFERROR(INDEX(DATA_BY_COMP!$A:$AA,$D7,MATCH(H$4,DATA_BY_COMP!$A$1:$AA$1,0)), "")</f>
        <v>2</v>
      </c>
      <c r="I7" s="15">
        <f>IFERROR(INDEX(DATA_BY_COMP!$A:$AA,$D7,MATCH(I$4,DATA_BY_COMP!$A$1:$AA$1,0)), "")</f>
        <v>0</v>
      </c>
    </row>
    <row r="8" spans="1:11" x14ac:dyDescent="0.25">
      <c r="A8" s="52" t="s">
        <v>205</v>
      </c>
      <c r="B8" s="34"/>
      <c r="C8" s="35" t="str">
        <f>CONCATENATE(LAST_WEEK_YEAR,":",LAST_WEEK_MONTH,":",LAST_WEEK_WEEK,":",LAST_WEEK_DAY,":",$A8)</f>
        <v>2016:1:5:3:MUZHA_S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206</v>
      </c>
      <c r="B10" s="20" t="s">
        <v>44</v>
      </c>
      <c r="C10" s="21" t="str">
        <f>CONCATENATE(YEAR,":",MONTH,":1:",ENGLISH_REPORT_DAY,":", $A10)</f>
        <v>2016:2:1:3:MUZHA</v>
      </c>
      <c r="D10" s="21">
        <f>MATCH($C10,DATA_BY_UNIT!$A:$A, 0)</f>
        <v>10</v>
      </c>
      <c r="E10" s="21"/>
      <c r="F10" s="15">
        <f>IFERROR(INDEX(DATA_BY_UNIT!$A:$Z,$D10,MATCH(F$4,DATA_BY_UNIT!$A$1:$Z$1,0)), "")</f>
        <v>6</v>
      </c>
      <c r="G10" s="26">
        <f>IFERROR(INDEX(DATA_BY_UNIT!$A:$Z,$D10,MATCH(G$4,DATA_BY_UNIT!$A$1:$Z$1,0)), "")</f>
        <v>4</v>
      </c>
      <c r="H10" s="26">
        <f>IFERROR(INDEX(DATA_BY_UNIT!$A:$Z,$D10,MATCH(H$4,DATA_BY_UNIT!$A$1:$Z$1,0)), "")</f>
        <v>2</v>
      </c>
      <c r="I10" s="26">
        <f>IFERROR(INDEX(DATA_BY_UNIT!$A:$Z,$D10,MATCH(I$4,DATA_BY_UNIT!$A$1:$Z$1,0)), "")</f>
        <v>0</v>
      </c>
    </row>
    <row r="11" spans="1:11" x14ac:dyDescent="0.25">
      <c r="A11" s="53" t="s">
        <v>206</v>
      </c>
      <c r="B11" s="20" t="s">
        <v>45</v>
      </c>
      <c r="C11" s="21" t="str">
        <f>CONCATENATE(YEAR,":",MONTH,":2:",ENGLISH_REPORT_DAY,":", $A11)</f>
        <v>2016:2:2:3:MUZHA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206</v>
      </c>
      <c r="B12" s="20" t="s">
        <v>46</v>
      </c>
      <c r="C12" s="21" t="str">
        <f>CONCATENATE(YEAR,":",MONTH,":3:",ENGLISH_REPORT_DAY,":", $A12)</f>
        <v>2016:2:3:3:MUZHA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206</v>
      </c>
      <c r="B13" s="20" t="s">
        <v>47</v>
      </c>
      <c r="C13" s="21" t="str">
        <f>CONCATENATE(YEAR,":",MONTH,":4:",ENGLISH_REPORT_DAY,":", $A13)</f>
        <v>2016:2:4:3:MUZHA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206</v>
      </c>
      <c r="B14" s="20" t="s">
        <v>48</v>
      </c>
      <c r="C14" s="21" t="str">
        <f>CONCATENATE(YEAR,":",MONTH,":5:",ENGLISH_REPORT_DAY,":", $A14)</f>
        <v>2016:2:5:3:MUZHA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6</v>
      </c>
      <c r="G15" s="27">
        <f t="shared" si="1"/>
        <v>4</v>
      </c>
      <c r="H15" s="27">
        <f t="shared" si="1"/>
        <v>2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Q16" sqref="Q16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191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207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208</v>
      </c>
      <c r="B5" s="4"/>
      <c r="C5" s="3" t="str">
        <f t="shared" ref="C5:C7" si="0">CONCATENATE(YEAR,":",MONTH,":",WEEK,":",DAY,":",$A5)</f>
        <v>2016:2:1:3:NEIHU_E</v>
      </c>
      <c r="D5" s="3">
        <f>MATCH($C5,DATA_BY_COMP!$A:$A,0)</f>
        <v>27</v>
      </c>
      <c r="E5" s="3" t="str">
        <f>IFERROR(INDEX(DATA_BY_COMP!$A:$AA,$D5,MATCH(E$4,DATA_BY_COMP!$A$1:$AA$1,0)), "")</f>
        <v>int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3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208</v>
      </c>
      <c r="B6" s="34"/>
      <c r="C6" s="35" t="str">
        <f>CONCATENATE(LAST_WEEK_YEAR,":",LAST_WEEK_MONTH,":",LAST_WEEK_WEEK,":",LAST_WEEK_DAY,":",$A6)</f>
        <v>2016:1:5:3:NEIHU_E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209</v>
      </c>
      <c r="B7" s="4"/>
      <c r="C7" s="3" t="str">
        <f t="shared" si="0"/>
        <v>2016:2:1:3:NEIHU_S</v>
      </c>
      <c r="D7" s="3">
        <f>MATCH($C7,DATA_BY_COMP!$A:$A,0)</f>
        <v>28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3</v>
      </c>
      <c r="G7" s="15">
        <f>IFERROR(INDEX(DATA_BY_COMP!$A:$AA,$D7,MATCH(G$4,DATA_BY_COMP!$A$1:$AA$1,0)), "")</f>
        <v>3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52" t="s">
        <v>209</v>
      </c>
      <c r="B8" s="34"/>
      <c r="C8" s="35" t="str">
        <f>CONCATENATE(LAST_WEEK_YEAR,":",LAST_WEEK_MONTH,":",LAST_WEEK_WEEK,":",LAST_WEEK_DAY,":",$A8)</f>
        <v>2016:1:5:3:NEIHU_S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210</v>
      </c>
      <c r="B10" s="20" t="s">
        <v>44</v>
      </c>
      <c r="C10" s="21" t="str">
        <f>CONCATENATE(YEAR,":",MONTH,":1:",ENGLISH_REPORT_DAY,":", $A10)</f>
        <v>2016:2:1:3:NEIHU</v>
      </c>
      <c r="D10" s="21">
        <f>MATCH($C10,DATA_BY_UNIT!$A:$A, 0)</f>
        <v>11</v>
      </c>
      <c r="E10" s="21"/>
      <c r="F10" s="15">
        <f>IFERROR(INDEX(DATA_BY_UNIT!$A:$Z,$D10,MATCH(F$4,DATA_BY_UNIT!$A$1:$Z$1,0)), "")</f>
        <v>6</v>
      </c>
      <c r="G10" s="26">
        <f>IFERROR(INDEX(DATA_BY_UNIT!$A:$Z,$D10,MATCH(G$4,DATA_BY_UNIT!$A$1:$Z$1,0)), "")</f>
        <v>6</v>
      </c>
      <c r="H10" s="26">
        <f>IFERROR(INDEX(DATA_BY_UNIT!$A:$Z,$D10,MATCH(H$4,DATA_BY_UNIT!$A$1:$Z$1,0)), "")</f>
        <v>0</v>
      </c>
      <c r="I10" s="26">
        <f>IFERROR(INDEX(DATA_BY_UNIT!$A:$Z,$D10,MATCH(I$4,DATA_BY_UNIT!$A$1:$Z$1,0)), "")</f>
        <v>0</v>
      </c>
    </row>
    <row r="11" spans="1:11" x14ac:dyDescent="0.25">
      <c r="A11" s="53" t="s">
        <v>210</v>
      </c>
      <c r="B11" s="20" t="s">
        <v>45</v>
      </c>
      <c r="C11" s="21" t="str">
        <f>CONCATENATE(YEAR,":",MONTH,":2:",ENGLISH_REPORT_DAY,":", $A11)</f>
        <v>2016:2:2:3:NEIHU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210</v>
      </c>
      <c r="B12" s="20" t="s">
        <v>46</v>
      </c>
      <c r="C12" s="21" t="str">
        <f>CONCATENATE(YEAR,":",MONTH,":3:",ENGLISH_REPORT_DAY,":", $A12)</f>
        <v>2016:2:3:3:NEIHU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210</v>
      </c>
      <c r="B13" s="20" t="s">
        <v>47</v>
      </c>
      <c r="C13" s="21" t="str">
        <f>CONCATENATE(YEAR,":",MONTH,":4:",ENGLISH_REPORT_DAY,":", $A13)</f>
        <v>2016:2:4:3:NEIHU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210</v>
      </c>
      <c r="B14" s="20" t="s">
        <v>48</v>
      </c>
      <c r="C14" s="21" t="str">
        <f>CONCATENATE(YEAR,":",MONTH,":5:",ENGLISH_REPORT_DAY,":", $A14)</f>
        <v>2016:2:5:3:NEIHU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6</v>
      </c>
      <c r="G15" s="27">
        <f t="shared" si="1"/>
        <v>6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N18" sqref="N1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27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211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212</v>
      </c>
      <c r="B5" s="4"/>
      <c r="C5" s="3" t="str">
        <f t="shared" ref="C5:C11" si="0">CONCATENATE(YEAR,":",MONTH,":",WEEK,":",DAY,":",$A5)</f>
        <v>2016:2:1:3:SANCHONG_E</v>
      </c>
      <c r="D5" s="3">
        <f>MATCH($C5,DATA_BY_COMP!$A:$A,0)</f>
        <v>31</v>
      </c>
      <c r="E5" s="3" t="str">
        <f>IFERROR(INDEX(DATA_BY_COMP!$A:$AA,$D5,MATCH(E$4,DATA_BY_COMP!$A$1:$AA$1,0)), "")</f>
        <v>BGNR</v>
      </c>
      <c r="F5" s="15">
        <f>IFERROR(INDEX(DATA_BY_COMP!$A:$AA,$D5,MATCH(F$4,DATA_BY_COMP!$A$1:$AA$1,0)), "")</f>
        <v>7</v>
      </c>
      <c r="G5" s="15">
        <f>IFERROR(INDEX(DATA_BY_COMP!$A:$AA,$D5,MATCH(G$4,DATA_BY_COMP!$A$1:$AA$1,0)), "")</f>
        <v>5</v>
      </c>
      <c r="H5" s="15">
        <f>IFERROR(INDEX(DATA_BY_COMP!$A:$AA,$D5,MATCH(H$4,DATA_BY_COMP!$A$1:$AA$1,0)), "")</f>
        <v>1</v>
      </c>
      <c r="I5" s="15">
        <f>IFERROR(INDEX(DATA_BY_COMP!$A:$AA,$D5,MATCH(I$4,DATA_BY_COMP!$A$1:$AA$1,0)), "")</f>
        <v>1</v>
      </c>
      <c r="K5" s="15" t="s">
        <v>163</v>
      </c>
    </row>
    <row r="6" spans="1:11" x14ac:dyDescent="0.25">
      <c r="A6" s="52" t="s">
        <v>212</v>
      </c>
      <c r="B6" s="34"/>
      <c r="C6" s="35" t="str">
        <f>CONCATENATE(LAST_WEEK_YEAR,":",LAST_WEEK_MONTH,":",LAST_WEEK_WEEK,":",LAST_WEEK_DAY,":",$A6)</f>
        <v>2016:1:5:3:SANCHONG_E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213</v>
      </c>
      <c r="B7" s="4"/>
      <c r="C7" s="3" t="str">
        <f t="shared" si="0"/>
        <v>2016:2:1:3:SANCHONG_S</v>
      </c>
      <c r="D7" s="3">
        <f>MATCH($C7,DATA_BY_COMP!$A:$A,0)</f>
        <v>32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7</v>
      </c>
      <c r="G7" s="15">
        <f>IFERROR(INDEX(DATA_BY_COMP!$A:$AA,$D7,MATCH(G$4,DATA_BY_COMP!$A$1:$AA$1,0)), "")</f>
        <v>5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0</v>
      </c>
    </row>
    <row r="8" spans="1:11" x14ac:dyDescent="0.25">
      <c r="A8" s="52" t="s">
        <v>213</v>
      </c>
      <c r="B8" s="34"/>
      <c r="C8" s="35" t="str">
        <f>CONCATENATE(LAST_WEEK_YEAR,":",LAST_WEEK_MONTH,":",LAST_WEEK_WEEK,":",LAST_WEEK_DAY,":",$A8)</f>
        <v>2016:1:5:3:SANCHONG_S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214</v>
      </c>
      <c r="B9" s="4"/>
      <c r="C9" s="3" t="str">
        <f t="shared" si="0"/>
        <v>2016:2:1:3:LUZHOU_A_E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214</v>
      </c>
      <c r="B10" s="34"/>
      <c r="C10" s="35" t="str">
        <f>CONCATENATE(LAST_WEEK_YEAR,":",LAST_WEEK_MONTH,":",LAST_WEEK_WEEK,":",LAST_WEEK_DAY,":",$A10)</f>
        <v>2016:1:5:3:LUZHOU_A_E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215</v>
      </c>
      <c r="B11" s="4"/>
      <c r="C11" s="3" t="str">
        <f t="shared" si="0"/>
        <v>2016:2:1:3:LUZHOU_B_E</v>
      </c>
      <c r="D11" s="3">
        <f>MATCH($C11,DATA_BY_COMP!$A:$A,0)</f>
        <v>22</v>
      </c>
      <c r="E11" s="3" t="str">
        <f>IFERROR(INDEX(DATA_BY_COMP!$A:$AA,$D11,MATCH(E$4,DATA_BY_COMP!$A$1:$AA$1,0)), "")</f>
        <v>Childrens</v>
      </c>
      <c r="F11" s="15">
        <f>IFERROR(INDEX(DATA_BY_COMP!$A:$AA,$D11,MATCH(F$4,DATA_BY_COMP!$A$1:$AA$1,0)), "")</f>
        <v>6</v>
      </c>
      <c r="G11" s="15">
        <f>IFERROR(INDEX(DATA_BY_COMP!$A:$AA,$D11,MATCH(G$4,DATA_BY_COMP!$A$1:$AA$1,0)), "")</f>
        <v>4</v>
      </c>
      <c r="H11" s="15">
        <f>IFERROR(INDEX(DATA_BY_COMP!$A:$AA,$D11,MATCH(H$4,DATA_BY_COMP!$A$1:$AA$1,0)), "")</f>
        <v>2</v>
      </c>
      <c r="I11" s="15">
        <f>IFERROR(INDEX(DATA_BY_COMP!$A:$AA,$D11,MATCH(I$4,DATA_BY_COMP!$A$1:$AA$1,0)), "")</f>
        <v>0</v>
      </c>
    </row>
    <row r="12" spans="1:11" x14ac:dyDescent="0.25">
      <c r="A12" s="52" t="s">
        <v>215</v>
      </c>
      <c r="B12" s="34"/>
      <c r="C12" s="35" t="str">
        <f>CONCATENATE(LAST_WEEK_YEAR,":",LAST_WEEK_MONTH,":",LAST_WEEK_WEEK,":",LAST_WEEK_DAY,":",$A12)</f>
        <v>2016:1:5:3:LUZHOU_B_E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216</v>
      </c>
      <c r="B14" s="20" t="s">
        <v>44</v>
      </c>
      <c r="C14" s="21" t="str">
        <f>CONCATENATE(YEAR,":",MONTH,":1:",ENGLISH_REPORT_DAY,":", $A14)</f>
        <v>2016:2:1:3:SANCHONG</v>
      </c>
      <c r="D14" s="21">
        <f>MATCH($C14,DATA_BY_UNIT!$A:$A, 0)</f>
        <v>13</v>
      </c>
      <c r="E14" s="21"/>
      <c r="F14" s="15">
        <f>IFERROR(INDEX(DATA_BY_UNIT!$A:$Z,$D14,MATCH(F$4,DATA_BY_UNIT!$A$1:$Z$1,0)), "")</f>
        <v>20</v>
      </c>
      <c r="G14" s="26">
        <f>IFERROR(INDEX(DATA_BY_UNIT!$A:$Z,$D14,MATCH(G$4,DATA_BY_UNIT!$A$1:$Z$1,0)), "")</f>
        <v>14</v>
      </c>
      <c r="H14" s="26">
        <f>IFERROR(INDEX(DATA_BY_UNIT!$A:$Z,$D14,MATCH(H$4,DATA_BY_UNIT!$A$1:$Z$1,0)), "")</f>
        <v>4</v>
      </c>
      <c r="I14" s="26">
        <f>IFERROR(INDEX(DATA_BY_UNIT!$A:$Z,$D14,MATCH(I$4,DATA_BY_UNIT!$A$1:$Z$1,0)), "")</f>
        <v>1</v>
      </c>
    </row>
    <row r="15" spans="1:11" x14ac:dyDescent="0.25">
      <c r="A15" s="53" t="s">
        <v>216</v>
      </c>
      <c r="B15" s="20" t="s">
        <v>45</v>
      </c>
      <c r="C15" s="21" t="str">
        <f>CONCATENATE(YEAR,":",MONTH,":2:",ENGLISH_REPORT_DAY,":", $A15)</f>
        <v>2016:2:2:3:SANCHONG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216</v>
      </c>
      <c r="B16" s="20" t="s">
        <v>46</v>
      </c>
      <c r="C16" s="21" t="str">
        <f>CONCATENATE(YEAR,":",MONTH,":3:",ENGLISH_REPORT_DAY,":", $A16)</f>
        <v>2016:2:3:3:SANCHONG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216</v>
      </c>
      <c r="B17" s="20" t="s">
        <v>47</v>
      </c>
      <c r="C17" s="21" t="str">
        <f>CONCATENATE(YEAR,":",MONTH,":4:",ENGLISH_REPORT_DAY,":", $A17)</f>
        <v>2016:2:4:3:SANCHONG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216</v>
      </c>
      <c r="B18" s="20" t="s">
        <v>48</v>
      </c>
      <c r="C18" s="21" t="str">
        <f>CONCATENATE(YEAR,":",MONTH,":5:",ENGLISH_REPORT_DAY,":", $A18)</f>
        <v>2016:2:5:3:SANCHONG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20</v>
      </c>
      <c r="G19" s="27">
        <f t="shared" si="1"/>
        <v>14</v>
      </c>
      <c r="H19" s="27">
        <f t="shared" si="1"/>
        <v>4</v>
      </c>
      <c r="I19" s="27">
        <f t="shared" si="1"/>
        <v>1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N15" sqref="N15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218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217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219</v>
      </c>
      <c r="B5" s="4"/>
      <c r="C5" s="3" t="str">
        <f t="shared" ref="C5:C7" si="0">CONCATENATE(YEAR,":",MONTH,":",WEEK,":",DAY,":",$A5)</f>
        <v>2016:2:1:3:SANXIA_A_E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163</v>
      </c>
    </row>
    <row r="6" spans="1:11" x14ac:dyDescent="0.25">
      <c r="A6" s="52" t="s">
        <v>219</v>
      </c>
      <c r="B6" s="34"/>
      <c r="C6" s="35" t="str">
        <f>CONCATENATE(LAST_WEEK_YEAR,":",LAST_WEEK_MONTH,":",LAST_WEEK_WEEK,":",LAST_WEEK_DAY,":",$A6)</f>
        <v>2016:1:5:3:SANXIA_A_E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220</v>
      </c>
      <c r="B7" s="4"/>
      <c r="C7" s="3" t="str">
        <f t="shared" si="0"/>
        <v>2016:2:1:3:SANXIA_B</v>
      </c>
      <c r="D7" s="3">
        <f>MATCH($C7,DATA_BY_COMP!$A:$A,0)</f>
        <v>34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5</v>
      </c>
      <c r="G7" s="15">
        <f>IFERROR(INDEX(DATA_BY_COMP!$A:$AA,$D7,MATCH(G$4,DATA_BY_COMP!$A$1:$AA$1,0)), "")</f>
        <v>5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0</v>
      </c>
    </row>
    <row r="8" spans="1:11" x14ac:dyDescent="0.25">
      <c r="A8" s="52" t="s">
        <v>220</v>
      </c>
      <c r="B8" s="34"/>
      <c r="C8" s="35" t="str">
        <f>CONCATENATE(LAST_WEEK_YEAR,":",LAST_WEEK_MONTH,":",LAST_WEEK_WEEK,":",LAST_WEEK_DAY,":",$A8)</f>
        <v>2016:1:5:3:SANXIA_B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221</v>
      </c>
      <c r="B10" s="20" t="s">
        <v>44</v>
      </c>
      <c r="C10" s="21" t="str">
        <f>CONCATENATE(YEAR,":",MONTH,":1:",ENGLISH_REPORT_DAY,":", $A10)</f>
        <v>2016:2:1:3:SANXIA</v>
      </c>
      <c r="D10" s="21">
        <f>MATCH($C10,DATA_BY_UNIT!$A:$A, 0)</f>
        <v>14</v>
      </c>
      <c r="E10" s="21"/>
      <c r="F10" s="15">
        <f>IFERROR(INDEX(DATA_BY_UNIT!$A:$Z,$D10,MATCH(F$4,DATA_BY_UNIT!$A$1:$Z$1,0)), "")</f>
        <v>7</v>
      </c>
      <c r="G10" s="26">
        <f>IFERROR(INDEX(DATA_BY_UNIT!$A:$Z,$D10,MATCH(G$4,DATA_BY_UNIT!$A$1:$Z$1,0)), "")</f>
        <v>7</v>
      </c>
      <c r="H10" s="26">
        <f>IFERROR(INDEX(DATA_BY_UNIT!$A:$Z,$D10,MATCH(H$4,DATA_BY_UNIT!$A$1:$Z$1,0)), "")</f>
        <v>1</v>
      </c>
      <c r="I10" s="26">
        <f>IFERROR(INDEX(DATA_BY_UNIT!$A:$Z,$D10,MATCH(I$4,DATA_BY_UNIT!$A$1:$Z$1,0)), "")</f>
        <v>0</v>
      </c>
    </row>
    <row r="11" spans="1:11" x14ac:dyDescent="0.25">
      <c r="A11" s="53" t="s">
        <v>221</v>
      </c>
      <c r="B11" s="20" t="s">
        <v>45</v>
      </c>
      <c r="C11" s="21" t="str">
        <f>CONCATENATE(YEAR,":",MONTH,":2:",ENGLISH_REPORT_DAY,":", $A11)</f>
        <v>2016:2:2:3:SANXIA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221</v>
      </c>
      <c r="B12" s="20" t="s">
        <v>46</v>
      </c>
      <c r="C12" s="21" t="str">
        <f>CONCATENATE(YEAR,":",MONTH,":3:",ENGLISH_REPORT_DAY,":", $A12)</f>
        <v>2016:2:3:3:SANXIA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221</v>
      </c>
      <c r="B13" s="20" t="s">
        <v>47</v>
      </c>
      <c r="C13" s="21" t="str">
        <f>CONCATENATE(YEAR,":",MONTH,":4:",ENGLISH_REPORT_DAY,":", $A13)</f>
        <v>2016:2:4:3:SANXIA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221</v>
      </c>
      <c r="B14" s="20" t="s">
        <v>48</v>
      </c>
      <c r="C14" s="21" t="str">
        <f>CONCATENATE(YEAR,":",MONTH,":5:",ENGLISH_REPORT_DAY,":", $A14)</f>
        <v>2016:2:5:3:SANXIA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7</v>
      </c>
      <c r="G15" s="27">
        <f t="shared" si="1"/>
        <v>7</v>
      </c>
      <c r="H15" s="27">
        <f t="shared" si="1"/>
        <v>1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N18" sqref="N1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178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222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223</v>
      </c>
      <c r="B5" s="4"/>
      <c r="C5" s="3" t="str">
        <f t="shared" ref="C5:C9" si="0">CONCATENATE(YEAR,":",MONTH,":",WEEK,":",DAY,":",$A5)</f>
        <v>2016:2:1:3:SHILIN_E</v>
      </c>
      <c r="D5" s="3">
        <f>MATCH($C5,DATA_BY_COMP!$A:$A,0)</f>
        <v>35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11</v>
      </c>
      <c r="G5" s="15">
        <f>IFERROR(INDEX(DATA_BY_COMP!$A:$AA,$D5,MATCH(G$4,DATA_BY_COMP!$A$1:$AA$1,0)), "")</f>
        <v>7</v>
      </c>
      <c r="H5" s="15">
        <f>IFERROR(INDEX(DATA_BY_COMP!$A:$AA,$D5,MATCH(H$4,DATA_BY_COMP!$A$1:$AA$1,0)), "")</f>
        <v>2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223</v>
      </c>
      <c r="B6" s="34"/>
      <c r="C6" s="35" t="str">
        <f>CONCATENATE(LAST_WEEK_YEAR,":",LAST_WEEK_MONTH,":",LAST_WEEK_WEEK,":",LAST_WEEK_DAY,":",$A6)</f>
        <v>2016:1:5:3:SHILIN_E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224</v>
      </c>
      <c r="B7" s="4"/>
      <c r="C7" s="3" t="str">
        <f t="shared" si="0"/>
        <v>2016:2:1:3:TIANMU_E</v>
      </c>
      <c r="D7" s="3">
        <f>MATCH($C7,DATA_BY_COMP!$A:$A,0)</f>
        <v>48</v>
      </c>
      <c r="E7" s="3" t="str">
        <f>IFERROR(INDEX(DATA_BY_COMP!$A:$AA,$D7,MATCH(E$4,DATA_BY_COMP!$A$1:$AA$1,0)), "")</f>
        <v>beginner/</v>
      </c>
      <c r="F7" s="15" t="str">
        <f>IFERROR(INDEX(DATA_BY_COMP!$A:$AA,$D7,MATCH(F$4,DATA_BY_COMP!$A$1:$AA$1,0)), "")</f>
        <v>intermediate</v>
      </c>
      <c r="G7" s="15">
        <f>IFERROR(INDEX(DATA_BY_COMP!$A:$AA,$D7,MATCH(G$4,DATA_BY_COMP!$A$1:$AA$1,0)), "")</f>
        <v>5</v>
      </c>
      <c r="H7" s="15">
        <f>IFERROR(INDEX(DATA_BY_COMP!$A:$AA,$D7,MATCH(H$4,DATA_BY_COMP!$A$1:$AA$1,0)), "")</f>
        <v>4</v>
      </c>
      <c r="I7" s="15">
        <f>IFERROR(INDEX(DATA_BY_COMP!$A:$AA,$D7,MATCH(I$4,DATA_BY_COMP!$A$1:$AA$1,0)), "")</f>
        <v>2</v>
      </c>
    </row>
    <row r="8" spans="1:11" x14ac:dyDescent="0.25">
      <c r="A8" s="52" t="s">
        <v>224</v>
      </c>
      <c r="B8" s="34"/>
      <c r="C8" s="35" t="str">
        <f>CONCATENATE(LAST_WEEK_YEAR,":",LAST_WEEK_MONTH,":",LAST_WEEK_WEEK,":",LAST_WEEK_DAY,":",$A8)</f>
        <v>2016:1:5:3:TIANMU_E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225</v>
      </c>
      <c r="B9" s="4"/>
      <c r="C9" s="3" t="str">
        <f t="shared" si="0"/>
        <v>2016:2:1:3:SHILIN_S</v>
      </c>
      <c r="D9" s="3">
        <f>MATCH($C9,DATA_BY_COMP!$A:$A,0)</f>
        <v>36</v>
      </c>
      <c r="E9" s="3" t="str">
        <f>IFERROR(INDEX(DATA_BY_COMP!$A:$AA,$D9,MATCH(E$4,DATA_BY_COMP!$A$1:$AA$1,0)), "")</f>
        <v>children</v>
      </c>
      <c r="F9" s="15">
        <f>IFERROR(INDEX(DATA_BY_COMP!$A:$AA,$D9,MATCH(F$4,DATA_BY_COMP!$A$1:$AA$1,0)), "")</f>
        <v>2</v>
      </c>
      <c r="G9" s="15">
        <f>IFERROR(INDEX(DATA_BY_COMP!$A:$AA,$D9,MATCH(G$4,DATA_BY_COMP!$A$1:$AA$1,0)), "")</f>
        <v>2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</row>
    <row r="10" spans="1:11" x14ac:dyDescent="0.25">
      <c r="A10" s="52" t="s">
        <v>225</v>
      </c>
      <c r="B10" s="34"/>
      <c r="C10" s="35" t="str">
        <f>CONCATENATE(LAST_WEEK_YEAR,":",LAST_WEEK_MONTH,":",LAST_WEEK_WEEK,":",LAST_WEEK_DAY,":",$A10)</f>
        <v>2016:1:5:3:SHILIN_S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3"/>
      <c r="B11" s="46" t="s">
        <v>157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226</v>
      </c>
      <c r="B12" s="20" t="s">
        <v>44</v>
      </c>
      <c r="C12" s="21" t="str">
        <f>CONCATENATE(YEAR,":",MONTH,":1:",ENGLISH_REPORT_DAY,":", $A12)</f>
        <v>2016:2:1:3:SHILIN</v>
      </c>
      <c r="D12" s="21">
        <f>MATCH($C12,DATA_BY_UNIT!$A:$A, 0)</f>
        <v>15</v>
      </c>
      <c r="E12" s="21"/>
      <c r="F12" s="15">
        <f>IFERROR(INDEX(DATA_BY_UNIT!$A:$Z,$D12,MATCH(F$4,DATA_BY_UNIT!$A$1:$Z$1,0)), "")</f>
        <v>13</v>
      </c>
      <c r="G12" s="26">
        <f>IFERROR(INDEX(DATA_BY_UNIT!$A:$Z,$D12,MATCH(G$4,DATA_BY_UNIT!$A$1:$Z$1,0)), "")</f>
        <v>14</v>
      </c>
      <c r="H12" s="26">
        <f>IFERROR(INDEX(DATA_BY_UNIT!$A:$Z,$D12,MATCH(H$4,DATA_BY_UNIT!$A$1:$Z$1,0)), "")</f>
        <v>6</v>
      </c>
      <c r="I12" s="26">
        <f>IFERROR(INDEX(DATA_BY_UNIT!$A:$Z,$D12,MATCH(I$4,DATA_BY_UNIT!$A$1:$Z$1,0)), "")</f>
        <v>2</v>
      </c>
    </row>
    <row r="13" spans="1:11" x14ac:dyDescent="0.25">
      <c r="A13" s="53" t="s">
        <v>226</v>
      </c>
      <c r="B13" s="20" t="s">
        <v>45</v>
      </c>
      <c r="C13" s="21" t="str">
        <f>CONCATENATE(YEAR,":",MONTH,":2:",ENGLISH_REPORT_DAY,":", $A13)</f>
        <v>2016:2:2:3:SHILIN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226</v>
      </c>
      <c r="B14" s="20" t="s">
        <v>46</v>
      </c>
      <c r="C14" s="21" t="str">
        <f>CONCATENATE(YEAR,":",MONTH,":3:",ENGLISH_REPORT_DAY,":", $A14)</f>
        <v>2016:2:3:3:SHILIN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226</v>
      </c>
      <c r="B15" s="20" t="s">
        <v>47</v>
      </c>
      <c r="C15" s="21" t="str">
        <f>CONCATENATE(YEAR,":",MONTH,":4:",ENGLISH_REPORT_DAY,":", $A15)</f>
        <v>2016:2:4:3:SHILIN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226</v>
      </c>
      <c r="B16" s="20" t="s">
        <v>48</v>
      </c>
      <c r="C16" s="21" t="str">
        <f>CONCATENATE(YEAR,":",MONTH,":5:",ENGLISH_REPORT_DAY,":", $A16)</f>
        <v>2016:2:5:3:SHILIN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13</v>
      </c>
      <c r="G17" s="27">
        <f t="shared" si="1"/>
        <v>14</v>
      </c>
      <c r="H17" s="27">
        <f t="shared" si="1"/>
        <v>6</v>
      </c>
      <c r="I17" s="27">
        <f t="shared" si="1"/>
        <v>2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O22" sqref="O22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227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228</v>
      </c>
      <c r="B5" s="4"/>
      <c r="C5" s="3" t="str">
        <f t="shared" ref="C5:C11" si="0">CONCATENATE(YEAR,":",MONTH,":",WEEK,":",DAY,":",$A5)</f>
        <v>2016:2:1:3:ZHONGHE_1_E</v>
      </c>
      <c r="D5" s="3">
        <f>MATCH($C5,DATA_BY_COMP!$A:$A,0)</f>
        <v>72</v>
      </c>
      <c r="E5" s="3" t="str">
        <f>IFERROR(INDEX(DATA_BY_COMP!$A:$AA,$D5,MATCH(E$4,DATA_BY_COMP!$A$1:$AA$1,0)), "")</f>
        <v>INTERMEDIATE</v>
      </c>
      <c r="F5" s="15">
        <f>IFERROR(INDEX(DATA_BY_COMP!$A:$AA,$D5,MATCH(F$4,DATA_BY_COMP!$A$1:$AA$1,0)), "")</f>
        <v>7</v>
      </c>
      <c r="G5" s="15">
        <f>IFERROR(INDEX(DATA_BY_COMP!$A:$AA,$D5,MATCH(G$4,DATA_BY_COMP!$A$1:$AA$1,0)), "")</f>
        <v>6</v>
      </c>
      <c r="H5" s="15">
        <f>IFERROR(INDEX(DATA_BY_COMP!$A:$AA,$D5,MATCH(H$4,DATA_BY_COMP!$A$1:$AA$1,0)), "")</f>
        <v>1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228</v>
      </c>
      <c r="B6" s="34"/>
      <c r="C6" s="35" t="str">
        <f>CONCATENATE(LAST_WEEK_YEAR,":",LAST_WEEK_MONTH,":",LAST_WEEK_WEEK,":",LAST_WEEK_DAY,":",$A6)</f>
        <v>2016:1:5:3:ZHONGHE_1_E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229</v>
      </c>
      <c r="B7" s="4"/>
      <c r="C7" s="3" t="str">
        <f t="shared" si="0"/>
        <v>2016:2:1:3:ZHONGHE_2_E</v>
      </c>
      <c r="D7" s="3">
        <f>MATCH($C7,DATA_BY_COMP!$A:$A,0)</f>
        <v>73</v>
      </c>
      <c r="E7" s="3" t="str">
        <f>IFERROR(INDEX(DATA_BY_COMP!$A:$AA,$D7,MATCH(E$4,DATA_BY_COMP!$A$1:$AA$1,0)), "")</f>
        <v>BEGINNER</v>
      </c>
      <c r="F7" s="15">
        <f>IFERROR(INDEX(DATA_BY_COMP!$A:$AA,$D7,MATCH(F$4,DATA_BY_COMP!$A$1:$AA$1,0)), "")</f>
        <v>3</v>
      </c>
      <c r="G7" s="15">
        <f>IFERROR(INDEX(DATA_BY_COMP!$A:$AA,$D7,MATCH(G$4,DATA_BY_COMP!$A$1:$AA$1,0)), "")</f>
        <v>3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52" t="s">
        <v>229</v>
      </c>
      <c r="B8" s="34"/>
      <c r="C8" s="35" t="str">
        <f>CONCATENATE(LAST_WEEK_YEAR,":",LAST_WEEK_MONTH,":",LAST_WEEK_WEEK,":",LAST_WEEK_DAY,":",$A8)</f>
        <v>2016:1:5:3:ZHONGHE_2_E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230</v>
      </c>
      <c r="B9" s="4"/>
      <c r="C9" s="3" t="str">
        <f t="shared" si="0"/>
        <v>2016:2:1:3:ZHONGHE_2_S</v>
      </c>
      <c r="D9" s="3">
        <f>MATCH($C9,DATA_BY_COMP!$A:$A,0)</f>
        <v>74</v>
      </c>
      <c r="E9" s="3" t="str">
        <f>IFERROR(INDEX(DATA_BY_COMP!$A:$AA,$D9,MATCH(E$4,DATA_BY_COMP!$A$1:$AA$1,0)), "")</f>
        <v>advanced</v>
      </c>
      <c r="F9" s="15">
        <f>IFERROR(INDEX(DATA_BY_COMP!$A:$AA,$D9,MATCH(F$4,DATA_BY_COMP!$A$1:$AA$1,0)), "")</f>
        <v>4</v>
      </c>
      <c r="G9" s="15">
        <f>IFERROR(INDEX(DATA_BY_COMP!$A:$AA,$D9,MATCH(G$4,DATA_BY_COMP!$A$1:$AA$1,0)), "")</f>
        <v>3</v>
      </c>
      <c r="H9" s="15">
        <f>IFERROR(INDEX(DATA_BY_COMP!$A:$AA,$D9,MATCH(H$4,DATA_BY_COMP!$A$1:$AA$1,0)), "")</f>
        <v>2</v>
      </c>
      <c r="I9" s="15">
        <f>IFERROR(INDEX(DATA_BY_COMP!$A:$AA,$D9,MATCH(I$4,DATA_BY_COMP!$A$1:$AA$1,0)), "")</f>
        <v>0</v>
      </c>
    </row>
    <row r="10" spans="1:11" x14ac:dyDescent="0.25">
      <c r="A10" s="52" t="s">
        <v>230</v>
      </c>
      <c r="B10" s="34"/>
      <c r="C10" s="35" t="str">
        <f>CONCATENATE(LAST_WEEK_YEAR,":",LAST_WEEK_MONTH,":",LAST_WEEK_WEEK,":",LAST_WEEK_DAY,":",$A10)</f>
        <v>2016:1:5:3:ZHONGHE_2_S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231</v>
      </c>
      <c r="B11" s="4"/>
      <c r="C11" s="3" t="str">
        <f t="shared" si="0"/>
        <v>2016:2:1:3:YONGHE_S</v>
      </c>
      <c r="D11" s="3">
        <f>MATCH($C11,DATA_BY_COMP!$A:$A,0)</f>
        <v>69</v>
      </c>
      <c r="E11" s="3" t="str">
        <f>IFERROR(INDEX(DATA_BY_COMP!$A:$AA,$D11,MATCH(E$4,DATA_BY_COMP!$A$1:$AA$1,0)), "")</f>
        <v>Child</v>
      </c>
      <c r="F11" s="15">
        <f>IFERROR(INDEX(DATA_BY_COMP!$A:$AA,$D11,MATCH(F$4,DATA_BY_COMP!$A$1:$AA$1,0)), "")</f>
        <v>9</v>
      </c>
      <c r="G11" s="15">
        <f>IFERROR(INDEX(DATA_BY_COMP!$A:$AA,$D11,MATCH(G$4,DATA_BY_COMP!$A$1:$AA$1,0)), "")</f>
        <v>8</v>
      </c>
      <c r="H11" s="15">
        <f>IFERROR(INDEX(DATA_BY_COMP!$A:$AA,$D11,MATCH(H$4,DATA_BY_COMP!$A$1:$AA$1,0)), "")</f>
        <v>0</v>
      </c>
      <c r="I11" s="15">
        <f>IFERROR(INDEX(DATA_BY_COMP!$A:$AA,$D11,MATCH(I$4,DATA_BY_COMP!$A$1:$AA$1,0)), "")</f>
        <v>0</v>
      </c>
    </row>
    <row r="12" spans="1:11" x14ac:dyDescent="0.25">
      <c r="A12" s="52" t="s">
        <v>231</v>
      </c>
      <c r="B12" s="34"/>
      <c r="C12" s="35" t="str">
        <f>CONCATENATE(LAST_WEEK_YEAR,":",LAST_WEEK_MONTH,":",LAST_WEEK_WEEK,":",LAST_WEEK_DAY,":",$A12)</f>
        <v>2016:1:5:3:YONGHE_S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232</v>
      </c>
      <c r="B14" s="20" t="s">
        <v>44</v>
      </c>
      <c r="C14" s="21" t="str">
        <f>CONCATENATE(YEAR,":",MONTH,":1:",ENGLISH_REPORT_DAY,":", $A14)</f>
        <v>2016:2:1:3:SHUANGHE</v>
      </c>
      <c r="D14" s="21">
        <f>MATCH($C14,DATA_BY_UNIT!$A:$A, 0)</f>
        <v>16</v>
      </c>
      <c r="E14" s="21"/>
      <c r="F14" s="15">
        <f>IFERROR(INDEX(DATA_BY_UNIT!$A:$Z,$D14,MATCH(F$4,DATA_BY_UNIT!$A$1:$Z$1,0)), "")</f>
        <v>23</v>
      </c>
      <c r="G14" s="26">
        <f>IFERROR(INDEX(DATA_BY_UNIT!$A:$Z,$D14,MATCH(G$4,DATA_BY_UNIT!$A$1:$Z$1,0)), "")</f>
        <v>20</v>
      </c>
      <c r="H14" s="26">
        <f>IFERROR(INDEX(DATA_BY_UNIT!$A:$Z,$D14,MATCH(H$4,DATA_BY_UNIT!$A$1:$Z$1,0)), "")</f>
        <v>3</v>
      </c>
      <c r="I14" s="26">
        <f>IFERROR(INDEX(DATA_BY_UNIT!$A:$Z,$D14,MATCH(I$4,DATA_BY_UNIT!$A$1:$Z$1,0)), "")</f>
        <v>0</v>
      </c>
    </row>
    <row r="15" spans="1:11" x14ac:dyDescent="0.25">
      <c r="A15" s="53" t="s">
        <v>232</v>
      </c>
      <c r="B15" s="20" t="s">
        <v>45</v>
      </c>
      <c r="C15" s="21" t="str">
        <f>CONCATENATE(YEAR,":",MONTH,":2:",ENGLISH_REPORT_DAY,":", $A15)</f>
        <v>2016:2:2:3:SHUANGHE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232</v>
      </c>
      <c r="B16" s="20" t="s">
        <v>46</v>
      </c>
      <c r="C16" s="21" t="str">
        <f>CONCATENATE(YEAR,":",MONTH,":3:",ENGLISH_REPORT_DAY,":", $A16)</f>
        <v>2016:2:3:3:SHUANGHE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232</v>
      </c>
      <c r="B17" s="20" t="s">
        <v>47</v>
      </c>
      <c r="C17" s="21" t="str">
        <f>CONCATENATE(YEAR,":",MONTH,":4:",ENGLISH_REPORT_DAY,":", $A17)</f>
        <v>2016:2:4:3:SHUANGHE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232</v>
      </c>
      <c r="B18" s="20" t="s">
        <v>48</v>
      </c>
      <c r="C18" s="21" t="str">
        <f>CONCATENATE(YEAR,":",MONTH,":5:",ENGLISH_REPORT_DAY,":", $A18)</f>
        <v>2016:2:5:3:SHUANGHE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23</v>
      </c>
      <c r="G19" s="27">
        <f t="shared" si="1"/>
        <v>20</v>
      </c>
      <c r="H19" s="27">
        <f t="shared" si="1"/>
        <v>3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M18" sqref="M1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191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233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234</v>
      </c>
      <c r="B5" s="4"/>
      <c r="C5" s="3" t="str">
        <f t="shared" ref="C5:C7" si="0">CONCATENATE(YEAR,":",MONTH,":",WEEK,":",DAY,":",$A5)</f>
        <v>2016:2:1:3:SONGSHAN_E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163</v>
      </c>
    </row>
    <row r="6" spans="1:11" x14ac:dyDescent="0.25">
      <c r="A6" s="52" t="s">
        <v>234</v>
      </c>
      <c r="B6" s="34"/>
      <c r="C6" s="35" t="str">
        <f>CONCATENATE(LAST_WEEK_YEAR,":",LAST_WEEK_MONTH,":",LAST_WEEK_WEEK,":",LAST_WEEK_DAY,":",$A6)</f>
        <v>2016:1:5:3:SONGSHAN_E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235</v>
      </c>
      <c r="B7" s="4"/>
      <c r="C7" s="3" t="str">
        <f t="shared" si="0"/>
        <v>2016:2:1:3:SONGSHAN_S</v>
      </c>
      <c r="D7" s="3">
        <f>MATCH($C7,DATA_BY_COMP!$A:$A,0)</f>
        <v>38</v>
      </c>
      <c r="E7" s="3" t="str">
        <f>IFERROR(INDEX(DATA_BY_COMP!$A:$AA,$D7,MATCH(E$4,DATA_BY_COMP!$A$1:$AA$1,0)), "")</f>
        <v>child</v>
      </c>
      <c r="F7" s="15">
        <f>IFERROR(INDEX(DATA_BY_COMP!$A:$AA,$D7,MATCH(F$4,DATA_BY_COMP!$A$1:$AA$1,0)), "")</f>
        <v>15</v>
      </c>
      <c r="G7" s="15">
        <f>IFERROR(INDEX(DATA_BY_COMP!$A:$AA,$D7,MATCH(G$4,DATA_BY_COMP!$A$1:$AA$1,0)), "")</f>
        <v>12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2</v>
      </c>
    </row>
    <row r="8" spans="1:11" x14ac:dyDescent="0.25">
      <c r="A8" s="52" t="s">
        <v>235</v>
      </c>
      <c r="B8" s="34"/>
      <c r="C8" s="35" t="str">
        <f>CONCATENATE(LAST_WEEK_YEAR,":",LAST_WEEK_MONTH,":",LAST_WEEK_WEEK,":",LAST_WEEK_DAY,":",$A8)</f>
        <v>2016:1:5:3:SONGSHAN_S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236</v>
      </c>
      <c r="B10" s="20" t="s">
        <v>44</v>
      </c>
      <c r="C10" s="21" t="str">
        <f>CONCATENATE(YEAR,":",MONTH,":1:",ENGLISH_REPORT_DAY,":", $A10)</f>
        <v>2016:2:1:3:SONGSHAN</v>
      </c>
      <c r="D10" s="21">
        <f>MATCH($C10,DATA_BY_UNIT!$A:$A, 0)</f>
        <v>17</v>
      </c>
      <c r="E10" s="21"/>
      <c r="F10" s="15">
        <f>IFERROR(INDEX(DATA_BY_UNIT!$A:$Z,$D10,MATCH(F$4,DATA_BY_UNIT!$A$1:$Z$1,0)), "")</f>
        <v>15</v>
      </c>
      <c r="G10" s="26">
        <f>IFERROR(INDEX(DATA_BY_UNIT!$A:$Z,$D10,MATCH(G$4,DATA_BY_UNIT!$A$1:$Z$1,0)), "")</f>
        <v>12</v>
      </c>
      <c r="H10" s="26">
        <f>IFERROR(INDEX(DATA_BY_UNIT!$A:$Z,$D10,MATCH(H$4,DATA_BY_UNIT!$A$1:$Z$1,0)), "")</f>
        <v>1</v>
      </c>
      <c r="I10" s="26">
        <f>IFERROR(INDEX(DATA_BY_UNIT!$A:$Z,$D10,MATCH(I$4,DATA_BY_UNIT!$A$1:$Z$1,0)), "")</f>
        <v>2</v>
      </c>
    </row>
    <row r="11" spans="1:11" x14ac:dyDescent="0.25">
      <c r="A11" s="53" t="s">
        <v>236</v>
      </c>
      <c r="B11" s="20" t="s">
        <v>45</v>
      </c>
      <c r="C11" s="21" t="str">
        <f>CONCATENATE(YEAR,":",MONTH,":2:",ENGLISH_REPORT_DAY,":", $A11)</f>
        <v>2016:2:2:3:SONGSHAN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236</v>
      </c>
      <c r="B12" s="20" t="s">
        <v>46</v>
      </c>
      <c r="C12" s="21" t="str">
        <f>CONCATENATE(YEAR,":",MONTH,":3:",ENGLISH_REPORT_DAY,":", $A12)</f>
        <v>2016:2:3:3:SONGSHAN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236</v>
      </c>
      <c r="B13" s="20" t="s">
        <v>47</v>
      </c>
      <c r="C13" s="21" t="str">
        <f>CONCATENATE(YEAR,":",MONTH,":4:",ENGLISH_REPORT_DAY,":", $A13)</f>
        <v>2016:2:4:3:SONGSHAN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236</v>
      </c>
      <c r="B14" s="20" t="s">
        <v>48</v>
      </c>
      <c r="C14" s="21" t="str">
        <f>CONCATENATE(YEAR,":",MONTH,":5:",ENGLISH_REPORT_DAY,":", $A14)</f>
        <v>2016:2:5:3:SONGSHAN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15</v>
      </c>
      <c r="G15" s="27">
        <f t="shared" si="1"/>
        <v>12</v>
      </c>
      <c r="H15" s="27">
        <f t="shared" si="1"/>
        <v>1</v>
      </c>
      <c r="I15" s="27">
        <f t="shared" si="1"/>
        <v>2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2" sqref="E2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183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237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238</v>
      </c>
      <c r="B5" s="4"/>
      <c r="C5" s="3" t="str">
        <f t="shared" ref="C5:C13" si="0">CONCATENATE(YEAR,":",MONTH,":",WEEK,":",DAY,":",$A5)</f>
        <v>2016:2:1:3:TAIDONG_2_E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163</v>
      </c>
    </row>
    <row r="6" spans="1:11" x14ac:dyDescent="0.25">
      <c r="A6" s="52" t="s">
        <v>238</v>
      </c>
      <c r="B6" s="34"/>
      <c r="C6" s="35" t="str">
        <f>CONCATENATE(LAST_WEEK_YEAR,":",LAST_WEEK_MONTH,":",LAST_WEEK_WEEK,":",LAST_WEEK_DAY,":",$A6)</f>
        <v>2016:1:5:3:TAIDONG_2_E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239</v>
      </c>
      <c r="B7" s="4"/>
      <c r="C7" s="3" t="str">
        <f t="shared" si="0"/>
        <v>2016:2:1:3:TAIDONG_2_S</v>
      </c>
      <c r="D7" s="3">
        <f>MATCH($C7,DATA_BY_COMP!$A:$A,0)</f>
        <v>40</v>
      </c>
      <c r="E7" s="3" t="str">
        <f>IFERROR(INDEX(DATA_BY_COMP!$A:$AA,$D7,MATCH(E$4,DATA_BY_COMP!$A$1:$AA$1,0)), "")</f>
        <v>advanced</v>
      </c>
      <c r="F7" s="15">
        <f>IFERROR(INDEX(DATA_BY_COMP!$A:$AA,$D7,MATCH(F$4,DATA_BY_COMP!$A$1:$AA$1,0)), "")</f>
        <v>7</v>
      </c>
      <c r="G7" s="15">
        <f>IFERROR(INDEX(DATA_BY_COMP!$A:$AA,$D7,MATCH(G$4,DATA_BY_COMP!$A$1:$AA$1,0)), "")</f>
        <v>6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1</v>
      </c>
      <c r="K7" s="15" t="s">
        <v>163</v>
      </c>
    </row>
    <row r="8" spans="1:11" x14ac:dyDescent="0.25">
      <c r="A8" s="52" t="s">
        <v>239</v>
      </c>
      <c r="B8" s="34"/>
      <c r="C8" s="35" t="str">
        <f>CONCATENATE(LAST_WEEK_YEAR,":",LAST_WEEK_MONTH,":",LAST_WEEK_WEEK,":",LAST_WEEK_DAY,":",$A8)</f>
        <v>2016:1:5:3:TAIDONG_2_S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164</v>
      </c>
    </row>
    <row r="9" spans="1:11" x14ac:dyDescent="0.25">
      <c r="A9" s="52" t="s">
        <v>240</v>
      </c>
      <c r="B9" s="4"/>
      <c r="C9" s="3" t="str">
        <f t="shared" si="0"/>
        <v>2016:2:1:3:TAIDONG_1_E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163</v>
      </c>
    </row>
    <row r="10" spans="1:11" x14ac:dyDescent="0.25">
      <c r="A10" s="52" t="s">
        <v>240</v>
      </c>
      <c r="B10" s="34"/>
      <c r="C10" s="35" t="str">
        <f>CONCATENATE(LAST_WEEK_YEAR,":",LAST_WEEK_MONTH,":",LAST_WEEK_WEEK,":",LAST_WEEK_DAY,":",$A10)</f>
        <v>2016:1:5:3:TAIDONG_1_E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164</v>
      </c>
    </row>
    <row r="11" spans="1:11" x14ac:dyDescent="0.25">
      <c r="A11" s="52" t="s">
        <v>241</v>
      </c>
      <c r="B11" s="4"/>
      <c r="C11" s="3" t="str">
        <f t="shared" si="0"/>
        <v>2016:2:1:3:TAIDONG_3_E</v>
      </c>
      <c r="D11" s="3">
        <f>MATCH($C11,DATA_BY_COMP!$A:$A,0)</f>
        <v>41</v>
      </c>
      <c r="E11" s="3" t="str">
        <f>IFERROR(INDEX(DATA_BY_COMP!$A:$AA,$D11,MATCH(E$4,DATA_BY_COMP!$A$1:$AA$1,0)), "")</f>
        <v>intermediate</v>
      </c>
      <c r="F11" s="15">
        <f>IFERROR(INDEX(DATA_BY_COMP!$A:$AA,$D11,MATCH(F$4,DATA_BY_COMP!$A$1:$AA$1,0)), "")</f>
        <v>11</v>
      </c>
      <c r="G11" s="15">
        <f>IFERROR(INDEX(DATA_BY_COMP!$A:$AA,$D11,MATCH(G$4,DATA_BY_COMP!$A$1:$AA$1,0)), "")</f>
        <v>8</v>
      </c>
      <c r="H11" s="15">
        <f>IFERROR(INDEX(DATA_BY_COMP!$A:$AA,$D11,MATCH(H$4,DATA_BY_COMP!$A$1:$AA$1,0)), "")</f>
        <v>3</v>
      </c>
      <c r="I11" s="15">
        <f>IFERROR(INDEX(DATA_BY_COMP!$A:$AA,$D11,MATCH(I$4,DATA_BY_COMP!$A$1:$AA$1,0)), "")</f>
        <v>0</v>
      </c>
      <c r="K11" s="15" t="s">
        <v>163</v>
      </c>
    </row>
    <row r="12" spans="1:11" x14ac:dyDescent="0.25">
      <c r="A12" s="52" t="s">
        <v>241</v>
      </c>
      <c r="B12" s="34"/>
      <c r="C12" s="35" t="str">
        <f>CONCATENATE(LAST_WEEK_YEAR,":",LAST_WEEK_MONTH,":",LAST_WEEK_WEEK,":",LAST_WEEK_DAY,":",$A12)</f>
        <v>2016:1:5:3:TAIDONG_3_E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164</v>
      </c>
    </row>
    <row r="13" spans="1:11" x14ac:dyDescent="0.25">
      <c r="A13" s="52" t="s">
        <v>242</v>
      </c>
      <c r="B13" s="4"/>
      <c r="C13" s="3" t="str">
        <f t="shared" si="0"/>
        <v>2016:2:1:3:TAIDONG_1_S</v>
      </c>
      <c r="D13" s="3">
        <f>MATCH($C13,DATA_BY_COMP!$A:$A,0)</f>
        <v>39</v>
      </c>
      <c r="E13" s="3" t="str">
        <f>IFERROR(INDEX(DATA_BY_COMP!$A:$AA,$D13,MATCH(E$4,DATA_BY_COMP!$A$1:$AA$1,0)), "")</f>
        <v>Children's</v>
      </c>
      <c r="F13" s="15">
        <f>IFERROR(INDEX(DATA_BY_COMP!$A:$AA,$D13,MATCH(F$4,DATA_BY_COMP!$A$1:$AA$1,0)), "")</f>
        <v>7</v>
      </c>
      <c r="G13" s="15">
        <f>IFERROR(INDEX(DATA_BY_COMP!$A:$AA,$D13,MATCH(G$4,DATA_BY_COMP!$A$1:$AA$1,0)), "")</f>
        <v>7</v>
      </c>
      <c r="H13" s="15">
        <f>IFERROR(INDEX(DATA_BY_COMP!$A:$AA,$D13,MATCH(H$4,DATA_BY_COMP!$A$1:$AA$1,0)), "")</f>
        <v>7</v>
      </c>
      <c r="I13" s="15">
        <f>IFERROR(INDEX(DATA_BY_COMP!$A:$AA,$D13,MATCH(I$4,DATA_BY_COMP!$A$1:$AA$1,0)), "")</f>
        <v>1</v>
      </c>
      <c r="K13" s="15" t="s">
        <v>163</v>
      </c>
    </row>
    <row r="14" spans="1:11" x14ac:dyDescent="0.25">
      <c r="A14" s="52" t="s">
        <v>242</v>
      </c>
      <c r="B14" s="34"/>
      <c r="C14" s="35" t="str">
        <f>CONCATENATE(LAST_WEEK_YEAR,":",LAST_WEEK_MONTH,":",LAST_WEEK_WEEK,":",LAST_WEEK_DAY,":",$A14)</f>
        <v>2016:1:5:3:TAIDONG_1_S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  <c r="K14" s="36" t="s">
        <v>164</v>
      </c>
    </row>
    <row r="15" spans="1:11" x14ac:dyDescent="0.25">
      <c r="A15" s="53"/>
      <c r="B15" s="46" t="s">
        <v>157</v>
      </c>
      <c r="C15" s="47"/>
      <c r="D15" s="47"/>
      <c r="E15" s="47"/>
      <c r="F15" s="47"/>
      <c r="G15" s="47"/>
      <c r="H15" s="47"/>
      <c r="I15" s="47"/>
    </row>
    <row r="16" spans="1:11" x14ac:dyDescent="0.25">
      <c r="A16" s="53" t="s">
        <v>53</v>
      </c>
      <c r="B16" s="20" t="s">
        <v>44</v>
      </c>
      <c r="C16" s="21" t="str">
        <f>CONCATENATE(YEAR,":",MONTH,":1:",ENGLISH_REPORT_DAY,":", $A16)</f>
        <v>2016:2:1:3:TAIDONG</v>
      </c>
      <c r="D16" s="21">
        <f>MATCH($C16,DATA_BY_UNIT!$A:$A, 0)</f>
        <v>18</v>
      </c>
      <c r="E16" s="21"/>
      <c r="F16" s="15">
        <f>IFERROR(INDEX(DATA_BY_UNIT!$A:$Z,$D16,MATCH(F$4,DATA_BY_UNIT!$A$1:$Z$1,0)), "")</f>
        <v>25</v>
      </c>
      <c r="G16" s="26">
        <f>IFERROR(INDEX(DATA_BY_UNIT!$A:$Z,$D16,MATCH(G$4,DATA_BY_UNIT!$A$1:$Z$1,0)), "")</f>
        <v>21</v>
      </c>
      <c r="H16" s="26">
        <f>IFERROR(INDEX(DATA_BY_UNIT!$A:$Z,$D16,MATCH(H$4,DATA_BY_UNIT!$A$1:$Z$1,0)), "")</f>
        <v>11</v>
      </c>
      <c r="I16" s="26">
        <f>IFERROR(INDEX(DATA_BY_UNIT!$A:$Z,$D16,MATCH(I$4,DATA_BY_UNIT!$A$1:$Z$1,0)), "")</f>
        <v>2</v>
      </c>
    </row>
    <row r="17" spans="1:9" x14ac:dyDescent="0.25">
      <c r="A17" s="53" t="s">
        <v>53</v>
      </c>
      <c r="B17" s="20" t="s">
        <v>45</v>
      </c>
      <c r="C17" s="21" t="str">
        <f>CONCATENATE(YEAR,":",MONTH,":2:",ENGLISH_REPORT_DAY,":", $A17)</f>
        <v>2016:2:2:3:TAIDONG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53</v>
      </c>
      <c r="B18" s="20" t="s">
        <v>46</v>
      </c>
      <c r="C18" s="21" t="str">
        <f>CONCATENATE(YEAR,":",MONTH,":3:",ENGLISH_REPORT_DAY,":", $A18)</f>
        <v>2016:2:3:3:TAIDONG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 t="s">
        <v>53</v>
      </c>
      <c r="B19" s="20" t="s">
        <v>47</v>
      </c>
      <c r="C19" s="21" t="str">
        <f>CONCATENATE(YEAR,":",MONTH,":4:",ENGLISH_REPORT_DAY,":", $A19)</f>
        <v>2016:2:4:3:TAIDONG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53" t="s">
        <v>53</v>
      </c>
      <c r="B20" s="20" t="s">
        <v>48</v>
      </c>
      <c r="C20" s="21" t="str">
        <f>CONCATENATE(YEAR,":",MONTH,":5:",ENGLISH_REPORT_DAY,":", $A20)</f>
        <v>2016:2:5:3:TAIDONG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53"/>
      <c r="B21" s="25" t="s">
        <v>26</v>
      </c>
      <c r="C21" s="22"/>
      <c r="D21" s="22"/>
      <c r="E21" s="22"/>
      <c r="F21" s="27">
        <f t="shared" ref="F21:I21" si="1">SUM(F16:F20)</f>
        <v>25</v>
      </c>
      <c r="G21" s="27">
        <f t="shared" si="1"/>
        <v>21</v>
      </c>
      <c r="H21" s="27">
        <f t="shared" si="1"/>
        <v>11</v>
      </c>
      <c r="I21" s="27">
        <f t="shared" si="1"/>
        <v>2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B26" sqref="B26"/>
    </sheetView>
  </sheetViews>
  <sheetFormatPr defaultRowHeight="15" x14ac:dyDescent="0.25"/>
  <cols>
    <col min="1" max="1" width="19.85546875" customWidth="1"/>
    <col min="2" max="2" width="32.140625" style="7" bestFit="1" customWidth="1"/>
    <col min="3" max="3" width="24.28515625" hidden="1" customWidth="1"/>
    <col min="4" max="4" width="11" hidden="1" customWidth="1"/>
    <col min="5" max="5" width="25.7109375" customWidth="1"/>
    <col min="6" max="9" width="7.7109375" customWidth="1"/>
    <col min="11" max="11" width="9.85546875" bestFit="1" customWidth="1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162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243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s="7" customFormat="1" x14ac:dyDescent="0.25">
      <c r="A5" s="52" t="s">
        <v>244</v>
      </c>
      <c r="B5" s="4"/>
      <c r="C5" s="3" t="str">
        <f t="shared" ref="C5:C13" si="0">CONCATENATE(YEAR,":",MONTH,":",WEEK,":",DAY,":",$A5)</f>
        <v>2016:2:1:3:TAO_2_E</v>
      </c>
      <c r="D5" s="3">
        <f>MATCH($C5,DATA_BY_COMP!$A:$A,0)</f>
        <v>42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10</v>
      </c>
      <c r="G5" s="15">
        <f>IFERROR(INDEX(DATA_BY_COMP!$A:$AA,$D5,MATCH(G$4,DATA_BY_COMP!$A$1:$AA$1,0)), "")</f>
        <v>8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s="7" customFormat="1" x14ac:dyDescent="0.25">
      <c r="A6" s="52" t="s">
        <v>244</v>
      </c>
      <c r="B6" s="34"/>
      <c r="C6" s="35" t="str">
        <f>CONCATENATE(LAST_WEEK_YEAR,":",LAST_WEEK_MONTH,":",LAST_WEEK_WEEK,":",LAST_WEEK_DAY,":",$A6)</f>
        <v>2016:1:5:3:TAO_2_E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s="7" customFormat="1" x14ac:dyDescent="0.25">
      <c r="A7" s="52" t="s">
        <v>245</v>
      </c>
      <c r="B7" s="4"/>
      <c r="C7" s="3" t="str">
        <f t="shared" si="0"/>
        <v>2016:2:1:3:TAO_1_A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  <c r="K7" s="15" t="s">
        <v>163</v>
      </c>
    </row>
    <row r="8" spans="1:11" s="7" customFormat="1" x14ac:dyDescent="0.25">
      <c r="A8" s="52" t="s">
        <v>245</v>
      </c>
      <c r="B8" s="34"/>
      <c r="C8" s="35" t="str">
        <f>CONCATENATE(LAST_WEEK_YEAR,":",LAST_WEEK_MONTH,":",LAST_WEEK_WEEK,":",LAST_WEEK_DAY,":",$A8)</f>
        <v>2016:1:5:3:TAO_1_A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164</v>
      </c>
    </row>
    <row r="9" spans="1:11" s="7" customFormat="1" x14ac:dyDescent="0.25">
      <c r="A9" s="52" t="s">
        <v>246</v>
      </c>
      <c r="B9" s="4"/>
      <c r="C9" s="3" t="str">
        <f t="shared" si="0"/>
        <v>2016:2:1:3:TAO_1_B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  <c r="K9" s="15" t="s">
        <v>163</v>
      </c>
    </row>
    <row r="10" spans="1:11" s="7" customFormat="1" x14ac:dyDescent="0.25">
      <c r="A10" s="52" t="s">
        <v>246</v>
      </c>
      <c r="B10" s="34"/>
      <c r="C10" s="35" t="str">
        <f>CONCATENATE(LAST_WEEK_YEAR,":",LAST_WEEK_MONTH,":",LAST_WEEK_WEEK,":",LAST_WEEK_DAY,":",$A10)</f>
        <v>2016:1:5:3:TAO_1_B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164</v>
      </c>
    </row>
    <row r="11" spans="1:11" s="7" customFormat="1" x14ac:dyDescent="0.25">
      <c r="A11" s="52" t="s">
        <v>247</v>
      </c>
      <c r="B11" s="4"/>
      <c r="C11" s="3" t="str">
        <f t="shared" si="0"/>
        <v>2016:2:1:3:TAO_2_S</v>
      </c>
      <c r="D11" s="3">
        <f>MATCH($C11,DATA_BY_COMP!$A:$A,0)</f>
        <v>43</v>
      </c>
      <c r="E11" s="3" t="str">
        <f>IFERROR(INDEX(DATA_BY_COMP!$A:$AA,$D11,MATCH(E$4,DATA_BY_COMP!$A$1:$AA$1,0)), "")</f>
        <v>beginner</v>
      </c>
      <c r="F11" s="15">
        <f>IFERROR(INDEX(DATA_BY_COMP!$A:$AA,$D11,MATCH(F$4,DATA_BY_COMP!$A$1:$AA$1,0)), "")</f>
        <v>6</v>
      </c>
      <c r="G11" s="15">
        <f>IFERROR(INDEX(DATA_BY_COMP!$A:$AA,$D11,MATCH(G$4,DATA_BY_COMP!$A$1:$AA$1,0)), "")</f>
        <v>1</v>
      </c>
      <c r="H11" s="15">
        <f>IFERROR(INDEX(DATA_BY_COMP!$A:$AA,$D11,MATCH(H$4,DATA_BY_COMP!$A$1:$AA$1,0)), "")</f>
        <v>0</v>
      </c>
      <c r="I11" s="15">
        <f>IFERROR(INDEX(DATA_BY_COMP!$A:$AA,$D11,MATCH(I$4,DATA_BY_COMP!$A$1:$AA$1,0)), "")</f>
        <v>0</v>
      </c>
      <c r="K11" s="15" t="s">
        <v>163</v>
      </c>
    </row>
    <row r="12" spans="1:11" s="7" customFormat="1" x14ac:dyDescent="0.25">
      <c r="A12" s="52" t="s">
        <v>247</v>
      </c>
      <c r="B12" s="34"/>
      <c r="C12" s="35" t="str">
        <f>CONCATENATE(LAST_WEEK_YEAR,":",LAST_WEEK_MONTH,":",LAST_WEEK_WEEK,":",LAST_WEEK_DAY,":",$A12)</f>
        <v>2016:1:5:3:TAO_2_S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164</v>
      </c>
    </row>
    <row r="13" spans="1:11" x14ac:dyDescent="0.25">
      <c r="A13" s="52" t="s">
        <v>248</v>
      </c>
      <c r="B13" s="4"/>
      <c r="C13" s="3" t="str">
        <f t="shared" si="0"/>
        <v>2016:2:1:3:GUISHAN_E</v>
      </c>
      <c r="D13" s="3">
        <f>MATCH($C13,DATA_BY_COMP!$A:$A,0)</f>
        <v>11</v>
      </c>
      <c r="E13" s="3" t="str">
        <f>IFERROR(INDEX(DATA_BY_COMP!$A:$AA,$D13,MATCH(E$4,DATA_BY_COMP!$A$1:$AA$1,0)), "")</f>
        <v>beginner</v>
      </c>
      <c r="F13" s="15">
        <f>IFERROR(INDEX(DATA_BY_COMP!$A:$AA,$D13,MATCH(F$4,DATA_BY_COMP!$A$1:$AA$1,0)), "")</f>
        <v>6</v>
      </c>
      <c r="G13" s="15">
        <f>IFERROR(INDEX(DATA_BY_COMP!$A:$AA,$D13,MATCH(G$4,DATA_BY_COMP!$A$1:$AA$1,0)), "")</f>
        <v>1</v>
      </c>
      <c r="H13" s="15">
        <f>IFERROR(INDEX(DATA_BY_COMP!$A:$AA,$D13,MATCH(H$4,DATA_BY_COMP!$A$1:$AA$1,0)), "")</f>
        <v>0</v>
      </c>
      <c r="I13" s="15">
        <f>IFERROR(INDEX(DATA_BY_COMP!$A:$AA,$D13,MATCH(I$4,DATA_BY_COMP!$A$1:$AA$1,0)), "")</f>
        <v>0</v>
      </c>
      <c r="K13" s="15" t="s">
        <v>163</v>
      </c>
    </row>
    <row r="14" spans="1:11" s="7" customFormat="1" x14ac:dyDescent="0.25">
      <c r="A14" s="52" t="s">
        <v>248</v>
      </c>
      <c r="B14" s="34"/>
      <c r="C14" s="35" t="str">
        <f>CONCATENATE(LAST_WEEK_YEAR,":",LAST_WEEK_MONTH,":",LAST_WEEK_WEEK,":",LAST_WEEK_DAY,":",$A14)</f>
        <v>2016:1:5:3:GUISHAN_E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  <c r="K14" s="36" t="s">
        <v>164</v>
      </c>
    </row>
    <row r="15" spans="1:11" x14ac:dyDescent="0.25">
      <c r="A15" s="53"/>
      <c r="B15" s="46" t="s">
        <v>157</v>
      </c>
      <c r="C15" s="47"/>
      <c r="D15" s="47"/>
      <c r="E15" s="47"/>
      <c r="F15" s="47"/>
      <c r="G15" s="47"/>
      <c r="H15" s="47"/>
      <c r="I15" s="47"/>
    </row>
    <row r="16" spans="1:11" x14ac:dyDescent="0.25">
      <c r="A16" s="53" t="s">
        <v>249</v>
      </c>
      <c r="B16" s="20" t="s">
        <v>44</v>
      </c>
      <c r="C16" s="21" t="str">
        <f>CONCATENATE(YEAR,":",MONTH,":1:",ENGLISH_REPORT_DAY,":", $A16)</f>
        <v>2016:2:1:3:TAOYUAN_1_2</v>
      </c>
      <c r="D16" s="21">
        <f>MATCH($C16,DATA_BY_UNIT!$A:$A, 0)</f>
        <v>19</v>
      </c>
      <c r="E16" s="21"/>
      <c r="F16" s="15">
        <f>IFERROR(INDEX(DATA_BY_UNIT!$A:$Z,$D16,MATCH(F$4,DATA_BY_UNIT!$A$1:$Z$1,0)), "")</f>
        <v>22</v>
      </c>
      <c r="G16" s="26">
        <f>IFERROR(INDEX(DATA_BY_UNIT!$A:$Z,$D16,MATCH(G$4,DATA_BY_UNIT!$A$1:$Z$1,0)), "")</f>
        <v>10</v>
      </c>
      <c r="H16" s="26">
        <f>IFERROR(INDEX(DATA_BY_UNIT!$A:$Z,$D16,MATCH(H$4,DATA_BY_UNIT!$A$1:$Z$1,0)), "")</f>
        <v>0</v>
      </c>
      <c r="I16" s="26">
        <f>IFERROR(INDEX(DATA_BY_UNIT!$A:$Z,$D16,MATCH(I$4,DATA_BY_UNIT!$A$1:$Z$1,0)), "")</f>
        <v>0</v>
      </c>
    </row>
    <row r="17" spans="1:9" x14ac:dyDescent="0.25">
      <c r="A17" s="53" t="s">
        <v>249</v>
      </c>
      <c r="B17" s="20" t="s">
        <v>45</v>
      </c>
      <c r="C17" s="21" t="str">
        <f>CONCATENATE(YEAR,":",MONTH,":2:",ENGLISH_REPORT_DAY,":", $A17)</f>
        <v>2016:2:2:3:TAOYUAN_1_2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249</v>
      </c>
      <c r="B18" s="20" t="s">
        <v>46</v>
      </c>
      <c r="C18" s="21" t="str">
        <f>CONCATENATE(YEAR,":",MONTH,":3:",ENGLISH_REPORT_DAY,":", $A18)</f>
        <v>2016:2:3:3:TAOYUAN_1_2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 t="s">
        <v>249</v>
      </c>
      <c r="B19" s="20" t="s">
        <v>47</v>
      </c>
      <c r="C19" s="21" t="str">
        <f>CONCATENATE(YEAR,":",MONTH,":4:",ENGLISH_REPORT_DAY,":", $A19)</f>
        <v>2016:2:4:3:TAOYUAN_1_2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53" t="s">
        <v>249</v>
      </c>
      <c r="B20" s="20" t="s">
        <v>48</v>
      </c>
      <c r="C20" s="21" t="str">
        <f>CONCATENATE(YEAR,":",MONTH,":5:",ENGLISH_REPORT_DAY,":", $A20)</f>
        <v>2016:2:5:3:TAOYUAN_1_2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53"/>
      <c r="B21" s="25" t="s">
        <v>26</v>
      </c>
      <c r="C21" s="22"/>
      <c r="D21" s="22"/>
      <c r="E21" s="22"/>
      <c r="F21" s="27">
        <f t="shared" ref="F21:I21" si="1">SUM(F16:F20)</f>
        <v>22</v>
      </c>
      <c r="G21" s="27">
        <f t="shared" si="1"/>
        <v>10</v>
      </c>
      <c r="H21" s="27">
        <f t="shared" si="1"/>
        <v>0</v>
      </c>
      <c r="I21" s="27">
        <f t="shared" si="1"/>
        <v>0</v>
      </c>
    </row>
    <row r="22" spans="1:9" x14ac:dyDescent="0.25">
      <c r="A22" s="37"/>
    </row>
    <row r="24" spans="1:9" x14ac:dyDescent="0.25">
      <c r="D24" s="1"/>
    </row>
    <row r="25" spans="1:9" x14ac:dyDescent="0.25">
      <c r="D25" s="1"/>
    </row>
    <row r="26" spans="1:9" x14ac:dyDescent="0.25">
      <c r="D26" s="1"/>
    </row>
  </sheetData>
  <mergeCells count="4">
    <mergeCell ref="I1:I3"/>
    <mergeCell ref="H1:H3"/>
    <mergeCell ref="F1:F3"/>
    <mergeCell ref="G1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B1" workbookViewId="0">
      <selection activeCell="V75" sqref="V75"/>
    </sheetView>
  </sheetViews>
  <sheetFormatPr defaultRowHeight="15" x14ac:dyDescent="0.25"/>
  <cols>
    <col min="1" max="1" width="19.85546875" style="7" hidden="1" customWidth="1"/>
    <col min="2" max="2" width="25.7109375" style="7" customWidth="1"/>
    <col min="3" max="3" width="21.85546875" style="7" hidden="1" customWidth="1"/>
    <col min="4" max="4" width="11" style="7" hidden="1" customWidth="1"/>
    <col min="5" max="8" width="3.85546875" style="7" customWidth="1"/>
    <col min="9" max="9" width="10.85546875" style="7" bestFit="1" customWidth="1"/>
    <col min="10" max="19" width="7.7109375" style="7" customWidth="1"/>
    <col min="20" max="16384" width="9.140625" style="7"/>
  </cols>
  <sheetData>
    <row r="1" spans="1:19" ht="18.75" customHeight="1" x14ac:dyDescent="0.25">
      <c r="A1" s="8"/>
      <c r="B1" s="9" t="s">
        <v>24</v>
      </c>
      <c r="C1" s="8"/>
      <c r="D1" s="8"/>
      <c r="E1" s="60" t="s">
        <v>22</v>
      </c>
      <c r="F1" s="60"/>
      <c r="G1" s="60"/>
      <c r="H1" s="60"/>
      <c r="I1" s="61"/>
      <c r="J1" s="54" t="s">
        <v>34</v>
      </c>
      <c r="K1" s="54" t="s">
        <v>35</v>
      </c>
      <c r="L1" s="54" t="s">
        <v>36</v>
      </c>
      <c r="M1" s="54" t="s">
        <v>37</v>
      </c>
      <c r="N1" s="54" t="s">
        <v>38</v>
      </c>
      <c r="O1" s="54" t="s">
        <v>39</v>
      </c>
      <c r="P1" s="54" t="s">
        <v>40</v>
      </c>
      <c r="Q1" s="54" t="s">
        <v>41</v>
      </c>
      <c r="R1" s="54" t="s">
        <v>42</v>
      </c>
      <c r="S1" s="54" t="s">
        <v>43</v>
      </c>
    </row>
    <row r="2" spans="1:19" ht="18.75" customHeight="1" x14ac:dyDescent="0.25">
      <c r="A2" s="8"/>
      <c r="B2" s="10">
        <f>DATE</f>
        <v>42403</v>
      </c>
      <c r="C2" s="8"/>
      <c r="D2" s="8"/>
      <c r="E2" s="60"/>
      <c r="F2" s="60"/>
      <c r="G2" s="60"/>
      <c r="H2" s="60"/>
      <c r="I2" s="61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19" ht="28.5" customHeight="1" x14ac:dyDescent="0.25">
      <c r="A3" s="8"/>
      <c r="B3" s="57" t="s">
        <v>61</v>
      </c>
      <c r="C3" s="8"/>
      <c r="D3" s="8"/>
      <c r="E3" s="60"/>
      <c r="F3" s="60"/>
      <c r="G3" s="60"/>
      <c r="H3" s="60"/>
      <c r="I3" s="61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19" ht="18.75" customHeight="1" x14ac:dyDescent="0.25">
      <c r="A4" s="8"/>
      <c r="B4" s="58"/>
      <c r="C4" s="8"/>
      <c r="D4" s="8"/>
      <c r="E4" s="60"/>
      <c r="F4" s="60"/>
      <c r="G4" s="60"/>
      <c r="H4" s="60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19" ht="15" customHeight="1" x14ac:dyDescent="0.25">
      <c r="A5" s="8"/>
      <c r="B5" s="59"/>
      <c r="C5" s="8"/>
      <c r="D5" s="8"/>
      <c r="E5" s="60"/>
      <c r="F5" s="60"/>
      <c r="G5" s="60"/>
      <c r="H5" s="60"/>
      <c r="I5" s="61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19" x14ac:dyDescent="0.25">
      <c r="A6" s="8"/>
      <c r="B6" s="9" t="s">
        <v>25</v>
      </c>
      <c r="C6" s="8"/>
      <c r="D6" s="8"/>
      <c r="E6" s="60"/>
      <c r="F6" s="60"/>
      <c r="G6" s="60"/>
      <c r="H6" s="60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19" ht="15" customHeight="1" x14ac:dyDescent="0.25">
      <c r="A7" s="8"/>
      <c r="B7" s="11"/>
      <c r="C7" s="8"/>
      <c r="D7" s="8"/>
      <c r="E7" s="60"/>
      <c r="F7" s="60"/>
      <c r="G7" s="60"/>
      <c r="H7" s="60"/>
      <c r="I7" s="61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19" ht="86.25" customHeight="1" x14ac:dyDescent="0.25">
      <c r="A8" s="8"/>
      <c r="B8" s="12"/>
      <c r="C8" s="8"/>
      <c r="D8" s="8"/>
      <c r="E8" s="62"/>
      <c r="F8" s="62"/>
      <c r="G8" s="62"/>
      <c r="H8" s="62"/>
      <c r="I8" s="63"/>
      <c r="J8" s="56"/>
      <c r="K8" s="56"/>
      <c r="L8" s="56"/>
      <c r="M8" s="56"/>
      <c r="N8" s="56"/>
      <c r="O8" s="56"/>
      <c r="P8" s="56"/>
      <c r="Q8" s="56"/>
      <c r="R8" s="56"/>
      <c r="S8" s="56"/>
    </row>
    <row r="9" spans="1:19" x14ac:dyDescent="0.25">
      <c r="A9" s="8" t="s">
        <v>2</v>
      </c>
      <c r="B9" s="11"/>
      <c r="C9" s="8" t="s">
        <v>18</v>
      </c>
      <c r="D9" s="8" t="s">
        <v>19</v>
      </c>
      <c r="E9" s="15" t="s">
        <v>3</v>
      </c>
      <c r="F9" s="15" t="s">
        <v>4</v>
      </c>
      <c r="G9" s="15" t="s">
        <v>5</v>
      </c>
      <c r="H9" s="15" t="s">
        <v>6</v>
      </c>
      <c r="I9" s="18" t="s">
        <v>137</v>
      </c>
      <c r="J9" s="17" t="s">
        <v>28</v>
      </c>
      <c r="K9" s="17" t="s">
        <v>28</v>
      </c>
      <c r="L9" s="17" t="s">
        <v>29</v>
      </c>
      <c r="M9" s="17" t="s">
        <v>30</v>
      </c>
      <c r="N9" s="17" t="s">
        <v>31</v>
      </c>
      <c r="O9" s="17"/>
      <c r="P9" s="17" t="s">
        <v>32</v>
      </c>
      <c r="Q9" s="17" t="s">
        <v>32</v>
      </c>
      <c r="R9" s="17" t="s">
        <v>33</v>
      </c>
      <c r="S9" s="17"/>
    </row>
    <row r="10" spans="1:19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 t="s">
        <v>8</v>
      </c>
      <c r="K10" s="8" t="s">
        <v>9</v>
      </c>
      <c r="L10" s="8" t="s">
        <v>10</v>
      </c>
      <c r="M10" s="8" t="s">
        <v>11</v>
      </c>
      <c r="N10" s="8" t="s">
        <v>12</v>
      </c>
      <c r="O10" s="8" t="s">
        <v>13</v>
      </c>
      <c r="P10" s="8" t="s">
        <v>14</v>
      </c>
      <c r="Q10" s="8" t="s">
        <v>15</v>
      </c>
      <c r="R10" s="8" t="s">
        <v>16</v>
      </c>
      <c r="S10" s="8" t="s">
        <v>17</v>
      </c>
    </row>
    <row r="11" spans="1:19" x14ac:dyDescent="0.25">
      <c r="B11" s="19" t="s">
        <v>54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</row>
    <row r="12" spans="1:19" hidden="1" x14ac:dyDescent="0.25">
      <c r="A12" s="7" t="s">
        <v>49</v>
      </c>
      <c r="B12" s="20" t="s">
        <v>44</v>
      </c>
      <c r="C12" s="21" t="str">
        <f t="shared" ref="C12:C22" si="0">CONCATENATE(YEAR,":",MONTH,":1:7:", $A12)</f>
        <v>2016:2:1:7:OFFICE</v>
      </c>
      <c r="D12" s="21" t="e">
        <f>MATCH($C12,#REF!, 0)</f>
        <v>#REF!</v>
      </c>
      <c r="E12" s="15" t="str">
        <f>IFERROR(INDEX(#REF!,$D12,MATCH(E$10,#REF!,0)), "")</f>
        <v/>
      </c>
      <c r="F12" s="15" t="str">
        <f>IFERROR(INDEX(#REF!,$D12,MATCH(F$10,#REF!,0)), "")</f>
        <v/>
      </c>
      <c r="G12" s="15" t="str">
        <f>IFERROR(INDEX(#REF!,$D12,MATCH(G$10,#REF!,0)), "")</f>
        <v/>
      </c>
      <c r="H12" s="15" t="str">
        <f>IFERROR(INDEX(#REF!,$D12,MATCH(H$10,#REF!,0)), "")</f>
        <v/>
      </c>
      <c r="I12" s="15" t="str">
        <f>IFERROR(INDEX(#REF!,$D12,MATCH(I$10,#REF!,0)), "")</f>
        <v/>
      </c>
      <c r="J12" s="26" t="str">
        <f>IFERROR(INDEX(#REF!,$D12,MATCH(J$10,#REF!,0)), "")</f>
        <v/>
      </c>
      <c r="K12" s="26" t="str">
        <f>IFERROR(INDEX(#REF!,$D12,MATCH(K$10,#REF!,0)), "")</f>
        <v/>
      </c>
      <c r="L12" s="26" t="str">
        <f>IFERROR(INDEX(#REF!,$D12,MATCH(L$10,#REF!,0)), "")</f>
        <v/>
      </c>
      <c r="M12" s="26" t="str">
        <f>IFERROR(INDEX(#REF!,$D12,MATCH(M$10,#REF!,0)), "")</f>
        <v/>
      </c>
      <c r="N12" s="26" t="str">
        <f>IFERROR(INDEX(#REF!,$D12,MATCH(N$10,#REF!,0)), "")</f>
        <v/>
      </c>
      <c r="O12" s="26" t="str">
        <f>IFERROR(INDEX(#REF!,$D12,MATCH(O$10,#REF!,0)), "")</f>
        <v/>
      </c>
      <c r="P12" s="26" t="str">
        <f>IFERROR(INDEX(#REF!,$D12,MATCH(P$10,#REF!,0)), "")</f>
        <v/>
      </c>
      <c r="Q12" s="26" t="str">
        <f>IFERROR(INDEX(#REF!,$D12,MATCH(Q$10,#REF!,0)), "")</f>
        <v/>
      </c>
      <c r="R12" s="26" t="str">
        <f>IFERROR(INDEX(#REF!,$D12,MATCH(R$10,#REF!,0)), "")</f>
        <v/>
      </c>
      <c r="S12" s="26" t="str">
        <f>IFERROR(INDEX(#REF!,$D12,MATCH(S$10,#REF!,0)), "")</f>
        <v/>
      </c>
    </row>
    <row r="13" spans="1:19" hidden="1" x14ac:dyDescent="0.25">
      <c r="A13" s="7" t="s">
        <v>55</v>
      </c>
      <c r="B13" s="20" t="s">
        <v>44</v>
      </c>
      <c r="C13" s="21" t="str">
        <f t="shared" si="0"/>
        <v>2016:2:1:7:HUALIAN</v>
      </c>
      <c r="D13" s="21" t="e">
        <f>MATCH($C13,#REF!, 0)</f>
        <v>#REF!</v>
      </c>
      <c r="E13" s="15" t="str">
        <f>IFERROR(INDEX(#REF!,$D13,MATCH(E$10,#REF!,0)), "")</f>
        <v/>
      </c>
      <c r="F13" s="15" t="str">
        <f>IFERROR(INDEX(#REF!,$D13,MATCH(F$10,#REF!,0)), "")</f>
        <v/>
      </c>
      <c r="G13" s="15" t="str">
        <f>IFERROR(INDEX(#REF!,$D13,MATCH(G$10,#REF!,0)), "")</f>
        <v/>
      </c>
      <c r="H13" s="15" t="str">
        <f>IFERROR(INDEX(#REF!,$D13,MATCH(H$10,#REF!,0)), "")</f>
        <v/>
      </c>
      <c r="I13" s="15" t="str">
        <f>IFERROR(INDEX(#REF!,$D13,MATCH(I$10,#REF!,0)), "")</f>
        <v/>
      </c>
      <c r="J13" s="26" t="str">
        <f>IFERROR(INDEX(#REF!,$D13,MATCH(J$10,#REF!,0)), "")</f>
        <v/>
      </c>
      <c r="K13" s="26" t="str">
        <f>IFERROR(INDEX(#REF!,$D13,MATCH(K$10,#REF!,0)), "")</f>
        <v/>
      </c>
      <c r="L13" s="26" t="str">
        <f>IFERROR(INDEX(#REF!,$D13,MATCH(L$10,#REF!,0)), "")</f>
        <v/>
      </c>
      <c r="M13" s="26" t="str">
        <f>IFERROR(INDEX(#REF!,$D13,MATCH(M$10,#REF!,0)), "")</f>
        <v/>
      </c>
      <c r="N13" s="26" t="str">
        <f>IFERROR(INDEX(#REF!,$D13,MATCH(N$10,#REF!,0)), "")</f>
        <v/>
      </c>
      <c r="O13" s="26" t="str">
        <f>IFERROR(INDEX(#REF!,$D13,MATCH(O$10,#REF!,0)), "")</f>
        <v/>
      </c>
      <c r="P13" s="26" t="str">
        <f>IFERROR(INDEX(#REF!,$D13,MATCH(P$10,#REF!,0)), "")</f>
        <v/>
      </c>
      <c r="Q13" s="26" t="str">
        <f>IFERROR(INDEX(#REF!,$D13,MATCH(Q$10,#REF!,0)), "")</f>
        <v/>
      </c>
      <c r="R13" s="26" t="str">
        <f>IFERROR(INDEX(#REF!,$D13,MATCH(R$10,#REF!,0)), "")</f>
        <v/>
      </c>
      <c r="S13" s="26" t="str">
        <f>IFERROR(INDEX(#REF!,$D13,MATCH(S$10,#REF!,0)), "")</f>
        <v/>
      </c>
    </row>
    <row r="14" spans="1:19" hidden="1" x14ac:dyDescent="0.25">
      <c r="A14" s="7" t="s">
        <v>53</v>
      </c>
      <c r="B14" s="20" t="s">
        <v>44</v>
      </c>
      <c r="C14" s="21" t="str">
        <f t="shared" si="0"/>
        <v>2016:2:1:7:TAIDONG</v>
      </c>
      <c r="D14" s="21" t="e">
        <f>MATCH($C14,#REF!, 0)</f>
        <v>#REF!</v>
      </c>
      <c r="E14" s="15" t="str">
        <f>IFERROR(INDEX(#REF!,$D14,MATCH(E$10,#REF!,0)), "")</f>
        <v/>
      </c>
      <c r="F14" s="15" t="str">
        <f>IFERROR(INDEX(#REF!,$D14,MATCH(F$10,#REF!,0)), "")</f>
        <v/>
      </c>
      <c r="G14" s="15" t="str">
        <f>IFERROR(INDEX(#REF!,$D14,MATCH(G$10,#REF!,0)), "")</f>
        <v/>
      </c>
      <c r="H14" s="15" t="str">
        <f>IFERROR(INDEX(#REF!,$D14,MATCH(H$10,#REF!,0)), "")</f>
        <v/>
      </c>
      <c r="I14" s="15" t="str">
        <f>IFERROR(INDEX(#REF!,$D14,MATCH(I$10,#REF!,0)), "")</f>
        <v/>
      </c>
      <c r="J14" s="26" t="str">
        <f>IFERROR(INDEX(#REF!,$D14,MATCH(J$10,#REF!,0)), "")</f>
        <v/>
      </c>
      <c r="K14" s="26" t="str">
        <f>IFERROR(INDEX(#REF!,$D14,MATCH(K$10,#REF!,0)), "")</f>
        <v/>
      </c>
      <c r="L14" s="26" t="str">
        <f>IFERROR(INDEX(#REF!,$D14,MATCH(L$10,#REF!,0)), "")</f>
        <v/>
      </c>
      <c r="M14" s="26" t="str">
        <f>IFERROR(INDEX(#REF!,$D14,MATCH(M$10,#REF!,0)), "")</f>
        <v/>
      </c>
      <c r="N14" s="26" t="str">
        <f>IFERROR(INDEX(#REF!,$D14,MATCH(N$10,#REF!,0)), "")</f>
        <v/>
      </c>
      <c r="O14" s="26" t="str">
        <f>IFERROR(INDEX(#REF!,$D14,MATCH(O$10,#REF!,0)), "")</f>
        <v/>
      </c>
      <c r="P14" s="26" t="str">
        <f>IFERROR(INDEX(#REF!,$D14,MATCH(P$10,#REF!,0)), "")</f>
        <v/>
      </c>
      <c r="Q14" s="26" t="str">
        <f>IFERROR(INDEX(#REF!,$D14,MATCH(Q$10,#REF!,0)), "")</f>
        <v/>
      </c>
      <c r="R14" s="26" t="str">
        <f>IFERROR(INDEX(#REF!,$D14,MATCH(R$10,#REF!,0)), "")</f>
        <v/>
      </c>
      <c r="S14" s="26" t="str">
        <f>IFERROR(INDEX(#REF!,$D14,MATCH(S$10,#REF!,0)), "")</f>
        <v/>
      </c>
    </row>
    <row r="15" spans="1:19" hidden="1" x14ac:dyDescent="0.25">
      <c r="A15" s="7" t="s">
        <v>52</v>
      </c>
      <c r="B15" s="20" t="s">
        <v>44</v>
      </c>
      <c r="C15" s="21" t="str">
        <f t="shared" si="0"/>
        <v>2016:2:1:7:ZHUNAN</v>
      </c>
      <c r="D15" s="21" t="e">
        <f>MATCH($C15,#REF!, 0)</f>
        <v>#REF!</v>
      </c>
      <c r="E15" s="15" t="str">
        <f>IFERROR(INDEX(#REF!,$D15,MATCH(E$10,#REF!,0)), "")</f>
        <v/>
      </c>
      <c r="F15" s="15" t="str">
        <f>IFERROR(INDEX(#REF!,$D15,MATCH(F$10,#REF!,0)), "")</f>
        <v/>
      </c>
      <c r="G15" s="15" t="str">
        <f>IFERROR(INDEX(#REF!,$D15,MATCH(G$10,#REF!,0)), "")</f>
        <v/>
      </c>
      <c r="H15" s="15" t="str">
        <f>IFERROR(INDEX(#REF!,$D15,MATCH(H$10,#REF!,0)), "")</f>
        <v/>
      </c>
      <c r="I15" s="15" t="str">
        <f>IFERROR(INDEX(#REF!,$D15,MATCH(I$10,#REF!,0)), "")</f>
        <v/>
      </c>
      <c r="J15" s="26" t="str">
        <f>IFERROR(INDEX(#REF!,$D15,MATCH(J$10,#REF!,0)), "")</f>
        <v/>
      </c>
      <c r="K15" s="26" t="str">
        <f>IFERROR(INDEX(#REF!,$D15,MATCH(K$10,#REF!,0)), "")</f>
        <v/>
      </c>
      <c r="L15" s="26" t="str">
        <f>IFERROR(INDEX(#REF!,$D15,MATCH(L$10,#REF!,0)), "")</f>
        <v/>
      </c>
      <c r="M15" s="26" t="str">
        <f>IFERROR(INDEX(#REF!,$D15,MATCH(M$10,#REF!,0)), "")</f>
        <v/>
      </c>
      <c r="N15" s="26" t="str">
        <f>IFERROR(INDEX(#REF!,$D15,MATCH(N$10,#REF!,0)), "")</f>
        <v/>
      </c>
      <c r="O15" s="26" t="str">
        <f>IFERROR(INDEX(#REF!,$D15,MATCH(O$10,#REF!,0)), "")</f>
        <v/>
      </c>
      <c r="P15" s="26" t="str">
        <f>IFERROR(INDEX(#REF!,$D15,MATCH(P$10,#REF!,0)), "")</f>
        <v/>
      </c>
      <c r="Q15" s="26" t="str">
        <f>IFERROR(INDEX(#REF!,$D15,MATCH(Q$10,#REF!,0)), "")</f>
        <v/>
      </c>
      <c r="R15" s="26" t="str">
        <f>IFERROR(INDEX(#REF!,$D15,MATCH(R$10,#REF!,0)), "")</f>
        <v/>
      </c>
      <c r="S15" s="26" t="str">
        <f>IFERROR(INDEX(#REF!,$D15,MATCH(S$10,#REF!,0)), "")</f>
        <v/>
      </c>
    </row>
    <row r="16" spans="1:19" hidden="1" x14ac:dyDescent="0.25">
      <c r="A16" s="7" t="s">
        <v>51</v>
      </c>
      <c r="B16" s="20" t="s">
        <v>44</v>
      </c>
      <c r="C16" s="21" t="str">
        <f t="shared" si="0"/>
        <v>2016:2:1:7:XINZHU</v>
      </c>
      <c r="D16" s="21" t="e">
        <f>MATCH($C16,#REF!, 0)</f>
        <v>#REF!</v>
      </c>
      <c r="E16" s="15" t="str">
        <f>IFERROR(INDEX(#REF!,$D16,MATCH(E$10,#REF!,0)), "")</f>
        <v/>
      </c>
      <c r="F16" s="15" t="str">
        <f>IFERROR(INDEX(#REF!,$D16,MATCH(F$10,#REF!,0)), "")</f>
        <v/>
      </c>
      <c r="G16" s="15" t="str">
        <f>IFERROR(INDEX(#REF!,$D16,MATCH(G$10,#REF!,0)), "")</f>
        <v/>
      </c>
      <c r="H16" s="15" t="str">
        <f>IFERROR(INDEX(#REF!,$D16,MATCH(H$10,#REF!,0)), "")</f>
        <v/>
      </c>
      <c r="I16" s="15" t="str">
        <f>IFERROR(INDEX(#REF!,$D16,MATCH(I$10,#REF!,0)), "")</f>
        <v/>
      </c>
      <c r="J16" s="26" t="str">
        <f>IFERROR(INDEX(#REF!,$D16,MATCH(J$10,#REF!,0)), "")</f>
        <v/>
      </c>
      <c r="K16" s="26" t="str">
        <f>IFERROR(INDEX(#REF!,$D16,MATCH(K$10,#REF!,0)), "")</f>
        <v/>
      </c>
      <c r="L16" s="26" t="str">
        <f>IFERROR(INDEX(#REF!,$D16,MATCH(L$10,#REF!,0)), "")</f>
        <v/>
      </c>
      <c r="M16" s="26" t="str">
        <f>IFERROR(INDEX(#REF!,$D16,MATCH(M$10,#REF!,0)), "")</f>
        <v/>
      </c>
      <c r="N16" s="26" t="str">
        <f>IFERROR(INDEX(#REF!,$D16,MATCH(N$10,#REF!,0)), "")</f>
        <v/>
      </c>
      <c r="O16" s="26" t="str">
        <f>IFERROR(INDEX(#REF!,$D16,MATCH(O$10,#REF!,0)), "")</f>
        <v/>
      </c>
      <c r="P16" s="26" t="str">
        <f>IFERROR(INDEX(#REF!,$D16,MATCH(P$10,#REF!,0)), "")</f>
        <v/>
      </c>
      <c r="Q16" s="26" t="str">
        <f>IFERROR(INDEX(#REF!,$D16,MATCH(Q$10,#REF!,0)), "")</f>
        <v/>
      </c>
      <c r="R16" s="26" t="str">
        <f>IFERROR(INDEX(#REF!,$D16,MATCH(R$10,#REF!,0)), "")</f>
        <v/>
      </c>
      <c r="S16" s="26" t="str">
        <f>IFERROR(INDEX(#REF!,$D16,MATCH(S$10,#REF!,0)), "")</f>
        <v/>
      </c>
    </row>
    <row r="17" spans="1:19" hidden="1" x14ac:dyDescent="0.25">
      <c r="A17" s="7" t="s">
        <v>60</v>
      </c>
      <c r="B17" s="20" t="s">
        <v>44</v>
      </c>
      <c r="C17" s="21" t="str">
        <f t="shared" si="0"/>
        <v>2016:2:1:7:CENTRAL</v>
      </c>
      <c r="D17" s="21" t="e">
        <f>MATCH($C17,#REF!, 0)</f>
        <v>#REF!</v>
      </c>
      <c r="E17" s="15" t="str">
        <f>IFERROR(INDEX(#REF!,$D17,MATCH(E$10,#REF!,0)), "")</f>
        <v/>
      </c>
      <c r="F17" s="15" t="str">
        <f>IFERROR(INDEX(#REF!,$D17,MATCH(F$10,#REF!,0)), "")</f>
        <v/>
      </c>
      <c r="G17" s="15" t="str">
        <f>IFERROR(INDEX(#REF!,$D17,MATCH(G$10,#REF!,0)), "")</f>
        <v/>
      </c>
      <c r="H17" s="15" t="str">
        <f>IFERROR(INDEX(#REF!,$D17,MATCH(H$10,#REF!,0)), "")</f>
        <v/>
      </c>
      <c r="I17" s="15" t="str">
        <f>IFERROR(INDEX(#REF!,$D17,MATCH(I$10,#REF!,0)), "")</f>
        <v/>
      </c>
      <c r="J17" s="26" t="str">
        <f>IFERROR(INDEX(#REF!,$D17,MATCH(J$10,#REF!,0)), "")</f>
        <v/>
      </c>
      <c r="K17" s="26" t="str">
        <f>IFERROR(INDEX(#REF!,$D17,MATCH(K$10,#REF!,0)), "")</f>
        <v/>
      </c>
      <c r="L17" s="26" t="str">
        <f>IFERROR(INDEX(#REF!,$D17,MATCH(L$10,#REF!,0)), "")</f>
        <v/>
      </c>
      <c r="M17" s="26" t="str">
        <f>IFERROR(INDEX(#REF!,$D17,MATCH(M$10,#REF!,0)), "")</f>
        <v/>
      </c>
      <c r="N17" s="26" t="str">
        <f>IFERROR(INDEX(#REF!,$D17,MATCH(N$10,#REF!,0)), "")</f>
        <v/>
      </c>
      <c r="O17" s="26" t="str">
        <f>IFERROR(INDEX(#REF!,$D17,MATCH(O$10,#REF!,0)), "")</f>
        <v/>
      </c>
      <c r="P17" s="26" t="str">
        <f>IFERROR(INDEX(#REF!,$D17,MATCH(P$10,#REF!,0)), "")</f>
        <v/>
      </c>
      <c r="Q17" s="26" t="str">
        <f>IFERROR(INDEX(#REF!,$D17,MATCH(Q$10,#REF!,0)), "")</f>
        <v/>
      </c>
      <c r="R17" s="26" t="str">
        <f>IFERROR(INDEX(#REF!,$D17,MATCH(R$10,#REF!,0)), "")</f>
        <v/>
      </c>
      <c r="S17" s="26" t="str">
        <f>IFERROR(INDEX(#REF!,$D17,MATCH(S$10,#REF!,0)), "")</f>
        <v/>
      </c>
    </row>
    <row r="18" spans="1:19" hidden="1" x14ac:dyDescent="0.25">
      <c r="A18" s="7" t="s">
        <v>56</v>
      </c>
      <c r="B18" s="20" t="s">
        <v>44</v>
      </c>
      <c r="C18" s="21" t="str">
        <f t="shared" si="0"/>
        <v>2016:2:1:7:NORTH</v>
      </c>
      <c r="D18" s="21" t="e">
        <f>MATCH($C18,#REF!, 0)</f>
        <v>#REF!</v>
      </c>
      <c r="E18" s="15" t="str">
        <f>IFERROR(INDEX(#REF!,$D18,MATCH(E$10,#REF!,0)), "")</f>
        <v/>
      </c>
      <c r="F18" s="15" t="str">
        <f>IFERROR(INDEX(#REF!,$D18,MATCH(F$10,#REF!,0)), "")</f>
        <v/>
      </c>
      <c r="G18" s="15" t="str">
        <f>IFERROR(INDEX(#REF!,$D18,MATCH(G$10,#REF!,0)), "")</f>
        <v/>
      </c>
      <c r="H18" s="15" t="str">
        <f>IFERROR(INDEX(#REF!,$D18,MATCH(H$10,#REF!,0)), "")</f>
        <v/>
      </c>
      <c r="I18" s="15" t="str">
        <f>IFERROR(INDEX(#REF!,$D18,MATCH(I$10,#REF!,0)), "")</f>
        <v/>
      </c>
      <c r="J18" s="26" t="str">
        <f>IFERROR(INDEX(#REF!,$D18,MATCH(J$10,#REF!,0)), "")</f>
        <v/>
      </c>
      <c r="K18" s="26" t="str">
        <f>IFERROR(INDEX(#REF!,$D18,MATCH(K$10,#REF!,0)), "")</f>
        <v/>
      </c>
      <c r="L18" s="26" t="str">
        <f>IFERROR(INDEX(#REF!,$D18,MATCH(L$10,#REF!,0)), "")</f>
        <v/>
      </c>
      <c r="M18" s="26" t="str">
        <f>IFERROR(INDEX(#REF!,$D18,MATCH(M$10,#REF!,0)), "")</f>
        <v/>
      </c>
      <c r="N18" s="26" t="str">
        <f>IFERROR(INDEX(#REF!,$D18,MATCH(N$10,#REF!,0)), "")</f>
        <v/>
      </c>
      <c r="O18" s="26" t="str">
        <f>IFERROR(INDEX(#REF!,$D18,MATCH(O$10,#REF!,0)), "")</f>
        <v/>
      </c>
      <c r="P18" s="26" t="str">
        <f>IFERROR(INDEX(#REF!,$D18,MATCH(P$10,#REF!,0)), "")</f>
        <v/>
      </c>
      <c r="Q18" s="26" t="str">
        <f>IFERROR(INDEX(#REF!,$D18,MATCH(Q$10,#REF!,0)), "")</f>
        <v/>
      </c>
      <c r="R18" s="26" t="str">
        <f>IFERROR(INDEX(#REF!,$D18,MATCH(R$10,#REF!,0)), "")</f>
        <v/>
      </c>
      <c r="S18" s="26" t="str">
        <f>IFERROR(INDEX(#REF!,$D18,MATCH(S$10,#REF!,0)), "")</f>
        <v/>
      </c>
    </row>
    <row r="19" spans="1:19" hidden="1" x14ac:dyDescent="0.25">
      <c r="A19" s="7" t="s">
        <v>59</v>
      </c>
      <c r="B19" s="20" t="s">
        <v>44</v>
      </c>
      <c r="C19" s="21" t="str">
        <f t="shared" si="0"/>
        <v>2016:2:1:7:SOUTH</v>
      </c>
      <c r="D19" s="21" t="e">
        <f>MATCH($C19,#REF!, 0)</f>
        <v>#REF!</v>
      </c>
      <c r="E19" s="15" t="str">
        <f>IFERROR(INDEX(#REF!,$D19,MATCH(E$10,#REF!,0)), "")</f>
        <v/>
      </c>
      <c r="F19" s="15" t="str">
        <f>IFERROR(INDEX(#REF!,$D19,MATCH(F$10,#REF!,0)), "")</f>
        <v/>
      </c>
      <c r="G19" s="15" t="str">
        <f>IFERROR(INDEX(#REF!,$D19,MATCH(G$10,#REF!,0)), "")</f>
        <v/>
      </c>
      <c r="H19" s="15" t="str">
        <f>IFERROR(INDEX(#REF!,$D19,MATCH(H$10,#REF!,0)), "")</f>
        <v/>
      </c>
      <c r="I19" s="15" t="str">
        <f>IFERROR(INDEX(#REF!,$D19,MATCH(I$10,#REF!,0)), "")</f>
        <v/>
      </c>
      <c r="J19" s="26" t="str">
        <f>IFERROR(INDEX(#REF!,$D19,MATCH(J$10,#REF!,0)), "")</f>
        <v/>
      </c>
      <c r="K19" s="26" t="str">
        <f>IFERROR(INDEX(#REF!,$D19,MATCH(K$10,#REF!,0)), "")</f>
        <v/>
      </c>
      <c r="L19" s="26" t="str">
        <f>IFERROR(INDEX(#REF!,$D19,MATCH(L$10,#REF!,0)), "")</f>
        <v/>
      </c>
      <c r="M19" s="26" t="str">
        <f>IFERROR(INDEX(#REF!,$D19,MATCH(M$10,#REF!,0)), "")</f>
        <v/>
      </c>
      <c r="N19" s="26" t="str">
        <f>IFERROR(INDEX(#REF!,$D19,MATCH(N$10,#REF!,0)), "")</f>
        <v/>
      </c>
      <c r="O19" s="26" t="str">
        <f>IFERROR(INDEX(#REF!,$D19,MATCH(O$10,#REF!,0)), "")</f>
        <v/>
      </c>
      <c r="P19" s="26" t="str">
        <f>IFERROR(INDEX(#REF!,$D19,MATCH(P$10,#REF!,0)), "")</f>
        <v/>
      </c>
      <c r="Q19" s="26" t="str">
        <f>IFERROR(INDEX(#REF!,$D19,MATCH(Q$10,#REF!,0)), "")</f>
        <v/>
      </c>
      <c r="R19" s="26" t="str">
        <f>IFERROR(INDEX(#REF!,$D19,MATCH(R$10,#REF!,0)), "")</f>
        <v/>
      </c>
      <c r="S19" s="26" t="str">
        <f>IFERROR(INDEX(#REF!,$D19,MATCH(S$10,#REF!,0)), "")</f>
        <v/>
      </c>
    </row>
    <row r="20" spans="1:19" hidden="1" x14ac:dyDescent="0.25">
      <c r="A20" s="7" t="s">
        <v>58</v>
      </c>
      <c r="B20" s="20" t="s">
        <v>44</v>
      </c>
      <c r="C20" s="21" t="str">
        <f t="shared" si="0"/>
        <v>2016:2:1:7:WEST</v>
      </c>
      <c r="D20" s="21" t="e">
        <f>MATCH($C20,#REF!, 0)</f>
        <v>#REF!</v>
      </c>
      <c r="E20" s="15" t="str">
        <f>IFERROR(INDEX(#REF!,$D20,MATCH(E$10,#REF!,0)), "")</f>
        <v/>
      </c>
      <c r="F20" s="15" t="str">
        <f>IFERROR(INDEX(#REF!,$D20,MATCH(F$10,#REF!,0)), "")</f>
        <v/>
      </c>
      <c r="G20" s="15" t="str">
        <f>IFERROR(INDEX(#REF!,$D20,MATCH(G$10,#REF!,0)), "")</f>
        <v/>
      </c>
      <c r="H20" s="15" t="str">
        <f>IFERROR(INDEX(#REF!,$D20,MATCH(H$10,#REF!,0)), "")</f>
        <v/>
      </c>
      <c r="I20" s="15" t="str">
        <f>IFERROR(INDEX(#REF!,$D20,MATCH(I$10,#REF!,0)), "")</f>
        <v/>
      </c>
      <c r="J20" s="26" t="str">
        <f>IFERROR(INDEX(#REF!,$D20,MATCH(J$10,#REF!,0)), "")</f>
        <v/>
      </c>
      <c r="K20" s="26" t="str">
        <f>IFERROR(INDEX(#REF!,$D20,MATCH(K$10,#REF!,0)), "")</f>
        <v/>
      </c>
      <c r="L20" s="26" t="str">
        <f>IFERROR(INDEX(#REF!,$D20,MATCH(L$10,#REF!,0)), "")</f>
        <v/>
      </c>
      <c r="M20" s="26" t="str">
        <f>IFERROR(INDEX(#REF!,$D20,MATCH(M$10,#REF!,0)), "")</f>
        <v/>
      </c>
      <c r="N20" s="26" t="str">
        <f>IFERROR(INDEX(#REF!,$D20,MATCH(N$10,#REF!,0)), "")</f>
        <v/>
      </c>
      <c r="O20" s="26" t="str">
        <f>IFERROR(INDEX(#REF!,$D20,MATCH(O$10,#REF!,0)), "")</f>
        <v/>
      </c>
      <c r="P20" s="26" t="str">
        <f>IFERROR(INDEX(#REF!,$D20,MATCH(P$10,#REF!,0)), "")</f>
        <v/>
      </c>
      <c r="Q20" s="26" t="str">
        <f>IFERROR(INDEX(#REF!,$D20,MATCH(Q$10,#REF!,0)), "")</f>
        <v/>
      </c>
      <c r="R20" s="26" t="str">
        <f>IFERROR(INDEX(#REF!,$D20,MATCH(R$10,#REF!,0)), "")</f>
        <v/>
      </c>
      <c r="S20" s="26" t="str">
        <f>IFERROR(INDEX(#REF!,$D20,MATCH(S$10,#REF!,0)), "")</f>
        <v/>
      </c>
    </row>
    <row r="21" spans="1:19" hidden="1" x14ac:dyDescent="0.25">
      <c r="A21" s="7" t="s">
        <v>57</v>
      </c>
      <c r="B21" s="20" t="s">
        <v>44</v>
      </c>
      <c r="C21" s="21" t="str">
        <f t="shared" si="0"/>
        <v>2016:2:1:7:EAST</v>
      </c>
      <c r="D21" s="21" t="e">
        <f>MATCH($C21,#REF!, 0)</f>
        <v>#REF!</v>
      </c>
      <c r="E21" s="15" t="str">
        <f>IFERROR(INDEX(#REF!,$D21,MATCH(E$10,#REF!,0)), "")</f>
        <v/>
      </c>
      <c r="F21" s="15" t="str">
        <f>IFERROR(INDEX(#REF!,$D21,MATCH(F$10,#REF!,0)), "")</f>
        <v/>
      </c>
      <c r="G21" s="15" t="str">
        <f>IFERROR(INDEX(#REF!,$D21,MATCH(G$10,#REF!,0)), "")</f>
        <v/>
      </c>
      <c r="H21" s="15" t="str">
        <f>IFERROR(INDEX(#REF!,$D21,MATCH(H$10,#REF!,0)), "")</f>
        <v/>
      </c>
      <c r="I21" s="15" t="str">
        <f>IFERROR(INDEX(#REF!,$D21,MATCH(I$10,#REF!,0)), "")</f>
        <v/>
      </c>
      <c r="J21" s="26" t="str">
        <f>IFERROR(INDEX(#REF!,$D21,MATCH(J$10,#REF!,0)), "")</f>
        <v/>
      </c>
      <c r="K21" s="26" t="str">
        <f>IFERROR(INDEX(#REF!,$D21,MATCH(K$10,#REF!,0)), "")</f>
        <v/>
      </c>
      <c r="L21" s="26" t="str">
        <f>IFERROR(INDEX(#REF!,$D21,MATCH(L$10,#REF!,0)), "")</f>
        <v/>
      </c>
      <c r="M21" s="26" t="str">
        <f>IFERROR(INDEX(#REF!,$D21,MATCH(M$10,#REF!,0)), "")</f>
        <v/>
      </c>
      <c r="N21" s="26" t="str">
        <f>IFERROR(INDEX(#REF!,$D21,MATCH(N$10,#REF!,0)), "")</f>
        <v/>
      </c>
      <c r="O21" s="26" t="str">
        <f>IFERROR(INDEX(#REF!,$D21,MATCH(O$10,#REF!,0)), "")</f>
        <v/>
      </c>
      <c r="P21" s="26" t="str">
        <f>IFERROR(INDEX(#REF!,$D21,MATCH(P$10,#REF!,0)), "")</f>
        <v/>
      </c>
      <c r="Q21" s="26" t="str">
        <f>IFERROR(INDEX(#REF!,$D21,MATCH(Q$10,#REF!,0)), "")</f>
        <v/>
      </c>
      <c r="R21" s="26" t="str">
        <f>IFERROR(INDEX(#REF!,$D21,MATCH(R$10,#REF!,0)), "")</f>
        <v/>
      </c>
      <c r="S21" s="26" t="str">
        <f>IFERROR(INDEX(#REF!,$D21,MATCH(S$10,#REF!,0)), "")</f>
        <v/>
      </c>
    </row>
    <row r="22" spans="1:19" hidden="1" x14ac:dyDescent="0.25">
      <c r="A22" s="7" t="s">
        <v>50</v>
      </c>
      <c r="B22" s="20" t="s">
        <v>44</v>
      </c>
      <c r="C22" s="21" t="str">
        <f t="shared" si="0"/>
        <v>2016:2:1:7:TAOYUAN</v>
      </c>
      <c r="D22" s="21" t="e">
        <f>MATCH($C22,#REF!, 0)</f>
        <v>#REF!</v>
      </c>
      <c r="E22" s="15" t="str">
        <f>IFERROR(INDEX(#REF!,$D22,MATCH(E$10,#REF!,0)), "")</f>
        <v/>
      </c>
      <c r="F22" s="15" t="str">
        <f>IFERROR(INDEX(#REF!,$D22,MATCH(F$10,#REF!,0)), "")</f>
        <v/>
      </c>
      <c r="G22" s="15" t="str">
        <f>IFERROR(INDEX(#REF!,$D22,MATCH(G$10,#REF!,0)), "")</f>
        <v/>
      </c>
      <c r="H22" s="15" t="str">
        <f>IFERROR(INDEX(#REF!,$D22,MATCH(H$10,#REF!,0)), "")</f>
        <v/>
      </c>
      <c r="I22" s="15" t="str">
        <f>IFERROR(INDEX(#REF!,$D22,MATCH(I$10,#REF!,0)), "")</f>
        <v/>
      </c>
      <c r="J22" s="26" t="str">
        <f>IFERROR(INDEX(#REF!,$D22,MATCH(J$10,#REF!,0)), "")</f>
        <v/>
      </c>
      <c r="K22" s="26" t="str">
        <f>IFERROR(INDEX(#REF!,$D22,MATCH(K$10,#REF!,0)), "")</f>
        <v/>
      </c>
      <c r="L22" s="26" t="str">
        <f>IFERROR(INDEX(#REF!,$D22,MATCH(L$10,#REF!,0)), "")</f>
        <v/>
      </c>
      <c r="M22" s="26" t="str">
        <f>IFERROR(INDEX(#REF!,$D22,MATCH(M$10,#REF!,0)), "")</f>
        <v/>
      </c>
      <c r="N22" s="26" t="str">
        <f>IFERROR(INDEX(#REF!,$D22,MATCH(N$10,#REF!,0)), "")</f>
        <v/>
      </c>
      <c r="O22" s="26" t="str">
        <f>IFERROR(INDEX(#REF!,$D22,MATCH(O$10,#REF!,0)), "")</f>
        <v/>
      </c>
      <c r="P22" s="26" t="str">
        <f>IFERROR(INDEX(#REF!,$D22,MATCH(P$10,#REF!,0)), "")</f>
        <v/>
      </c>
      <c r="Q22" s="26" t="str">
        <f>IFERROR(INDEX(#REF!,$D22,MATCH(Q$10,#REF!,0)), "")</f>
        <v/>
      </c>
      <c r="R22" s="26" t="str">
        <f>IFERROR(INDEX(#REF!,$D22,MATCH(R$10,#REF!,0)), "")</f>
        <v/>
      </c>
      <c r="S22" s="26" t="str">
        <f>IFERROR(INDEX(#REF!,$D22,MATCH(S$10,#REF!,0)), "")</f>
        <v/>
      </c>
    </row>
    <row r="23" spans="1:19" x14ac:dyDescent="0.25">
      <c r="B23" s="28" t="s">
        <v>44</v>
      </c>
      <c r="C23" s="29"/>
      <c r="D23" s="29"/>
      <c r="E23" s="30">
        <f>SUM(E12:E22)</f>
        <v>0</v>
      </c>
      <c r="F23" s="30">
        <f t="shared" ref="F23:S23" si="1">SUM(F12:F22)</f>
        <v>0</v>
      </c>
      <c r="G23" s="30">
        <f t="shared" si="1"/>
        <v>0</v>
      </c>
      <c r="H23" s="30">
        <f t="shared" si="1"/>
        <v>0</v>
      </c>
      <c r="I23" s="30">
        <f t="shared" si="1"/>
        <v>0</v>
      </c>
      <c r="J23" s="30">
        <f t="shared" si="1"/>
        <v>0</v>
      </c>
      <c r="K23" s="30">
        <f t="shared" si="1"/>
        <v>0</v>
      </c>
      <c r="L23" s="30">
        <f t="shared" si="1"/>
        <v>0</v>
      </c>
      <c r="M23" s="30">
        <f t="shared" si="1"/>
        <v>0</v>
      </c>
      <c r="N23" s="30">
        <f t="shared" si="1"/>
        <v>0</v>
      </c>
      <c r="O23" s="30">
        <f t="shared" si="1"/>
        <v>0</v>
      </c>
      <c r="P23" s="30">
        <f t="shared" si="1"/>
        <v>0</v>
      </c>
      <c r="Q23" s="30">
        <f t="shared" si="1"/>
        <v>0</v>
      </c>
      <c r="R23" s="30">
        <f t="shared" si="1"/>
        <v>0</v>
      </c>
      <c r="S23" s="30">
        <f t="shared" si="1"/>
        <v>0</v>
      </c>
    </row>
    <row r="24" spans="1:19" hidden="1" x14ac:dyDescent="0.25">
      <c r="A24" s="7" t="s">
        <v>49</v>
      </c>
      <c r="B24" s="31" t="s">
        <v>45</v>
      </c>
      <c r="C24" s="29" t="str">
        <f t="shared" ref="C24:C34" si="2">CONCATENATE(YEAR,":",MONTH,":2:7:", $A24)</f>
        <v>2016:2:2:7:OFFICE</v>
      </c>
      <c r="D24" s="21" t="e">
        <f>MATCH($C24,#REF!, 0)</f>
        <v>#REF!</v>
      </c>
      <c r="E24" s="15" t="str">
        <f>IFERROR(INDEX(#REF!,$D24,MATCH(E$10,#REF!,0)), "")</f>
        <v/>
      </c>
      <c r="F24" s="15" t="str">
        <f>IFERROR(INDEX(#REF!,$D24,MATCH(F$10,#REF!,0)), "")</f>
        <v/>
      </c>
      <c r="G24" s="15" t="str">
        <f>IFERROR(INDEX(#REF!,$D24,MATCH(G$10,#REF!,0)), "")</f>
        <v/>
      </c>
      <c r="H24" s="15" t="str">
        <f>IFERROR(INDEX(#REF!,$D24,MATCH(H$10,#REF!,0)), "")</f>
        <v/>
      </c>
      <c r="I24" s="15" t="str">
        <f>IFERROR(INDEX(#REF!,$D24,MATCH(I$10,#REF!,0)), "")</f>
        <v/>
      </c>
      <c r="J24" s="26" t="str">
        <f>IFERROR(INDEX(#REF!,$D24,MATCH(J$10,#REF!,0)), "")</f>
        <v/>
      </c>
      <c r="K24" s="26" t="str">
        <f>IFERROR(INDEX(#REF!,$D24,MATCH(K$10,#REF!,0)), "")</f>
        <v/>
      </c>
      <c r="L24" s="26" t="str">
        <f>IFERROR(INDEX(#REF!,$D24,MATCH(L$10,#REF!,0)), "")</f>
        <v/>
      </c>
      <c r="M24" s="26" t="str">
        <f>IFERROR(INDEX(#REF!,$D24,MATCH(M$10,#REF!,0)), "")</f>
        <v/>
      </c>
      <c r="N24" s="26" t="str">
        <f>IFERROR(INDEX(#REF!,$D24,MATCH(N$10,#REF!,0)), "")</f>
        <v/>
      </c>
      <c r="O24" s="26" t="str">
        <f>IFERROR(INDEX(#REF!,$D24,MATCH(O$10,#REF!,0)), "")</f>
        <v/>
      </c>
      <c r="P24" s="26" t="str">
        <f>IFERROR(INDEX(#REF!,$D24,MATCH(P$10,#REF!,0)), "")</f>
        <v/>
      </c>
      <c r="Q24" s="26" t="str">
        <f>IFERROR(INDEX(#REF!,$D24,MATCH(Q$10,#REF!,0)), "")</f>
        <v/>
      </c>
      <c r="R24" s="26" t="str">
        <f>IFERROR(INDEX(#REF!,$D24,MATCH(R$10,#REF!,0)), "")</f>
        <v/>
      </c>
      <c r="S24" s="26" t="str">
        <f>IFERROR(INDEX(#REF!,$D24,MATCH(S$10,#REF!,0)), "")</f>
        <v/>
      </c>
    </row>
    <row r="25" spans="1:19" hidden="1" x14ac:dyDescent="0.25">
      <c r="A25" s="7" t="s">
        <v>55</v>
      </c>
      <c r="B25" s="31" t="s">
        <v>45</v>
      </c>
      <c r="C25" s="29" t="str">
        <f t="shared" si="2"/>
        <v>2016:2:2:7:HUALIAN</v>
      </c>
      <c r="D25" s="21" t="e">
        <f>MATCH($C25,#REF!, 0)</f>
        <v>#REF!</v>
      </c>
      <c r="E25" s="15" t="str">
        <f>IFERROR(INDEX(#REF!,$D25,MATCH(E$10,#REF!,0)), "")</f>
        <v/>
      </c>
      <c r="F25" s="15" t="str">
        <f>IFERROR(INDEX(#REF!,$D25,MATCH(F$10,#REF!,0)), "")</f>
        <v/>
      </c>
      <c r="G25" s="15" t="str">
        <f>IFERROR(INDEX(#REF!,$D25,MATCH(G$10,#REF!,0)), "")</f>
        <v/>
      </c>
      <c r="H25" s="15" t="str">
        <f>IFERROR(INDEX(#REF!,$D25,MATCH(H$10,#REF!,0)), "")</f>
        <v/>
      </c>
      <c r="I25" s="15" t="str">
        <f>IFERROR(INDEX(#REF!,$D25,MATCH(I$10,#REF!,0)), "")</f>
        <v/>
      </c>
      <c r="J25" s="26" t="str">
        <f>IFERROR(INDEX(#REF!,$D25,MATCH(J$10,#REF!,0)), "")</f>
        <v/>
      </c>
      <c r="K25" s="26" t="str">
        <f>IFERROR(INDEX(#REF!,$D25,MATCH(K$10,#REF!,0)), "")</f>
        <v/>
      </c>
      <c r="L25" s="26" t="str">
        <f>IFERROR(INDEX(#REF!,$D25,MATCH(L$10,#REF!,0)), "")</f>
        <v/>
      </c>
      <c r="M25" s="26" t="str">
        <f>IFERROR(INDEX(#REF!,$D25,MATCH(M$10,#REF!,0)), "")</f>
        <v/>
      </c>
      <c r="N25" s="26" t="str">
        <f>IFERROR(INDEX(#REF!,$D25,MATCH(N$10,#REF!,0)), "")</f>
        <v/>
      </c>
      <c r="O25" s="26" t="str">
        <f>IFERROR(INDEX(#REF!,$D25,MATCH(O$10,#REF!,0)), "")</f>
        <v/>
      </c>
      <c r="P25" s="26" t="str">
        <f>IFERROR(INDEX(#REF!,$D25,MATCH(P$10,#REF!,0)), "")</f>
        <v/>
      </c>
      <c r="Q25" s="26" t="str">
        <f>IFERROR(INDEX(#REF!,$D25,MATCH(Q$10,#REF!,0)), "")</f>
        <v/>
      </c>
      <c r="R25" s="26" t="str">
        <f>IFERROR(INDEX(#REF!,$D25,MATCH(R$10,#REF!,0)), "")</f>
        <v/>
      </c>
      <c r="S25" s="26" t="str">
        <f>IFERROR(INDEX(#REF!,$D25,MATCH(S$10,#REF!,0)), "")</f>
        <v/>
      </c>
    </row>
    <row r="26" spans="1:19" hidden="1" x14ac:dyDescent="0.25">
      <c r="A26" s="7" t="s">
        <v>53</v>
      </c>
      <c r="B26" s="31" t="s">
        <v>45</v>
      </c>
      <c r="C26" s="29" t="str">
        <f t="shared" si="2"/>
        <v>2016:2:2:7:TAIDONG</v>
      </c>
      <c r="D26" s="21" t="e">
        <f>MATCH($C26,#REF!, 0)</f>
        <v>#REF!</v>
      </c>
      <c r="E26" s="15" t="str">
        <f>IFERROR(INDEX(#REF!,$D26,MATCH(E$10,#REF!,0)), "")</f>
        <v/>
      </c>
      <c r="F26" s="15" t="str">
        <f>IFERROR(INDEX(#REF!,$D26,MATCH(F$10,#REF!,0)), "")</f>
        <v/>
      </c>
      <c r="G26" s="15" t="str">
        <f>IFERROR(INDEX(#REF!,$D26,MATCH(G$10,#REF!,0)), "")</f>
        <v/>
      </c>
      <c r="H26" s="15" t="str">
        <f>IFERROR(INDEX(#REF!,$D26,MATCH(H$10,#REF!,0)), "")</f>
        <v/>
      </c>
      <c r="I26" s="15" t="str">
        <f>IFERROR(INDEX(#REF!,$D26,MATCH(I$10,#REF!,0)), "")</f>
        <v/>
      </c>
      <c r="J26" s="26" t="str">
        <f>IFERROR(INDEX(#REF!,$D26,MATCH(J$10,#REF!,0)), "")</f>
        <v/>
      </c>
      <c r="K26" s="26" t="str">
        <f>IFERROR(INDEX(#REF!,$D26,MATCH(K$10,#REF!,0)), "")</f>
        <v/>
      </c>
      <c r="L26" s="26" t="str">
        <f>IFERROR(INDEX(#REF!,$D26,MATCH(L$10,#REF!,0)), "")</f>
        <v/>
      </c>
      <c r="M26" s="26" t="str">
        <f>IFERROR(INDEX(#REF!,$D26,MATCH(M$10,#REF!,0)), "")</f>
        <v/>
      </c>
      <c r="N26" s="26" t="str">
        <f>IFERROR(INDEX(#REF!,$D26,MATCH(N$10,#REF!,0)), "")</f>
        <v/>
      </c>
      <c r="O26" s="26" t="str">
        <f>IFERROR(INDEX(#REF!,$D26,MATCH(O$10,#REF!,0)), "")</f>
        <v/>
      </c>
      <c r="P26" s="26" t="str">
        <f>IFERROR(INDEX(#REF!,$D26,MATCH(P$10,#REF!,0)), "")</f>
        <v/>
      </c>
      <c r="Q26" s="26" t="str">
        <f>IFERROR(INDEX(#REF!,$D26,MATCH(Q$10,#REF!,0)), "")</f>
        <v/>
      </c>
      <c r="R26" s="26" t="str">
        <f>IFERROR(INDEX(#REF!,$D26,MATCH(R$10,#REF!,0)), "")</f>
        <v/>
      </c>
      <c r="S26" s="26" t="str">
        <f>IFERROR(INDEX(#REF!,$D26,MATCH(S$10,#REF!,0)), "")</f>
        <v/>
      </c>
    </row>
    <row r="27" spans="1:19" hidden="1" x14ac:dyDescent="0.25">
      <c r="A27" s="7" t="s">
        <v>52</v>
      </c>
      <c r="B27" s="31" t="s">
        <v>45</v>
      </c>
      <c r="C27" s="29" t="str">
        <f t="shared" si="2"/>
        <v>2016:2:2:7:ZHUNAN</v>
      </c>
      <c r="D27" s="21" t="e">
        <f>MATCH($C27,#REF!, 0)</f>
        <v>#REF!</v>
      </c>
      <c r="E27" s="15" t="str">
        <f>IFERROR(INDEX(#REF!,$D27,MATCH(E$10,#REF!,0)), "")</f>
        <v/>
      </c>
      <c r="F27" s="15" t="str">
        <f>IFERROR(INDEX(#REF!,$D27,MATCH(F$10,#REF!,0)), "")</f>
        <v/>
      </c>
      <c r="G27" s="15" t="str">
        <f>IFERROR(INDEX(#REF!,$D27,MATCH(G$10,#REF!,0)), "")</f>
        <v/>
      </c>
      <c r="H27" s="15" t="str">
        <f>IFERROR(INDEX(#REF!,$D27,MATCH(H$10,#REF!,0)), "")</f>
        <v/>
      </c>
      <c r="I27" s="15" t="str">
        <f>IFERROR(INDEX(#REF!,$D27,MATCH(I$10,#REF!,0)), "")</f>
        <v/>
      </c>
      <c r="J27" s="26" t="str">
        <f>IFERROR(INDEX(#REF!,$D27,MATCH(J$10,#REF!,0)), "")</f>
        <v/>
      </c>
      <c r="K27" s="26" t="str">
        <f>IFERROR(INDEX(#REF!,$D27,MATCH(K$10,#REF!,0)), "")</f>
        <v/>
      </c>
      <c r="L27" s="26" t="str">
        <f>IFERROR(INDEX(#REF!,$D27,MATCH(L$10,#REF!,0)), "")</f>
        <v/>
      </c>
      <c r="M27" s="26" t="str">
        <f>IFERROR(INDEX(#REF!,$D27,MATCH(M$10,#REF!,0)), "")</f>
        <v/>
      </c>
      <c r="N27" s="26" t="str">
        <f>IFERROR(INDEX(#REF!,$D27,MATCH(N$10,#REF!,0)), "")</f>
        <v/>
      </c>
      <c r="O27" s="26" t="str">
        <f>IFERROR(INDEX(#REF!,$D27,MATCH(O$10,#REF!,0)), "")</f>
        <v/>
      </c>
      <c r="P27" s="26" t="str">
        <f>IFERROR(INDEX(#REF!,$D27,MATCH(P$10,#REF!,0)), "")</f>
        <v/>
      </c>
      <c r="Q27" s="26" t="str">
        <f>IFERROR(INDEX(#REF!,$D27,MATCH(Q$10,#REF!,0)), "")</f>
        <v/>
      </c>
      <c r="R27" s="26" t="str">
        <f>IFERROR(INDEX(#REF!,$D27,MATCH(R$10,#REF!,0)), "")</f>
        <v/>
      </c>
      <c r="S27" s="26" t="str">
        <f>IFERROR(INDEX(#REF!,$D27,MATCH(S$10,#REF!,0)), "")</f>
        <v/>
      </c>
    </row>
    <row r="28" spans="1:19" hidden="1" x14ac:dyDescent="0.25">
      <c r="A28" s="7" t="s">
        <v>51</v>
      </c>
      <c r="B28" s="31" t="s">
        <v>45</v>
      </c>
      <c r="C28" s="29" t="str">
        <f t="shared" si="2"/>
        <v>2016:2:2:7:XINZHU</v>
      </c>
      <c r="D28" s="21" t="e">
        <f>MATCH($C28,#REF!, 0)</f>
        <v>#REF!</v>
      </c>
      <c r="E28" s="15" t="str">
        <f>IFERROR(INDEX(#REF!,$D28,MATCH(E$10,#REF!,0)), "")</f>
        <v/>
      </c>
      <c r="F28" s="15" t="str">
        <f>IFERROR(INDEX(#REF!,$D28,MATCH(F$10,#REF!,0)), "")</f>
        <v/>
      </c>
      <c r="G28" s="15" t="str">
        <f>IFERROR(INDEX(#REF!,$D28,MATCH(G$10,#REF!,0)), "")</f>
        <v/>
      </c>
      <c r="H28" s="15" t="str">
        <f>IFERROR(INDEX(#REF!,$D28,MATCH(H$10,#REF!,0)), "")</f>
        <v/>
      </c>
      <c r="I28" s="15" t="str">
        <f>IFERROR(INDEX(#REF!,$D28,MATCH(I$10,#REF!,0)), "")</f>
        <v/>
      </c>
      <c r="J28" s="26" t="str">
        <f>IFERROR(INDEX(#REF!,$D28,MATCH(J$10,#REF!,0)), "")</f>
        <v/>
      </c>
      <c r="K28" s="26" t="str">
        <f>IFERROR(INDEX(#REF!,$D28,MATCH(K$10,#REF!,0)), "")</f>
        <v/>
      </c>
      <c r="L28" s="26" t="str">
        <f>IFERROR(INDEX(#REF!,$D28,MATCH(L$10,#REF!,0)), "")</f>
        <v/>
      </c>
      <c r="M28" s="26" t="str">
        <f>IFERROR(INDEX(#REF!,$D28,MATCH(M$10,#REF!,0)), "")</f>
        <v/>
      </c>
      <c r="N28" s="26" t="str">
        <f>IFERROR(INDEX(#REF!,$D28,MATCH(N$10,#REF!,0)), "")</f>
        <v/>
      </c>
      <c r="O28" s="26" t="str">
        <f>IFERROR(INDEX(#REF!,$D28,MATCH(O$10,#REF!,0)), "")</f>
        <v/>
      </c>
      <c r="P28" s="26" t="str">
        <f>IFERROR(INDEX(#REF!,$D28,MATCH(P$10,#REF!,0)), "")</f>
        <v/>
      </c>
      <c r="Q28" s="26" t="str">
        <f>IFERROR(INDEX(#REF!,$D28,MATCH(Q$10,#REF!,0)), "")</f>
        <v/>
      </c>
      <c r="R28" s="26" t="str">
        <f>IFERROR(INDEX(#REF!,$D28,MATCH(R$10,#REF!,0)), "")</f>
        <v/>
      </c>
      <c r="S28" s="26" t="str">
        <f>IFERROR(INDEX(#REF!,$D28,MATCH(S$10,#REF!,0)), "")</f>
        <v/>
      </c>
    </row>
    <row r="29" spans="1:19" hidden="1" x14ac:dyDescent="0.25">
      <c r="A29" s="7" t="s">
        <v>60</v>
      </c>
      <c r="B29" s="31" t="s">
        <v>45</v>
      </c>
      <c r="C29" s="29" t="str">
        <f t="shared" si="2"/>
        <v>2016:2:2:7:CENTRAL</v>
      </c>
      <c r="D29" s="21" t="e">
        <f>MATCH($C29,#REF!, 0)</f>
        <v>#REF!</v>
      </c>
      <c r="E29" s="15" t="str">
        <f>IFERROR(INDEX(#REF!,$D29,MATCH(E$10,#REF!,0)), "")</f>
        <v/>
      </c>
      <c r="F29" s="15" t="str">
        <f>IFERROR(INDEX(#REF!,$D29,MATCH(F$10,#REF!,0)), "")</f>
        <v/>
      </c>
      <c r="G29" s="15" t="str">
        <f>IFERROR(INDEX(#REF!,$D29,MATCH(G$10,#REF!,0)), "")</f>
        <v/>
      </c>
      <c r="H29" s="15" t="str">
        <f>IFERROR(INDEX(#REF!,$D29,MATCH(H$10,#REF!,0)), "")</f>
        <v/>
      </c>
      <c r="I29" s="15" t="str">
        <f>IFERROR(INDEX(#REF!,$D29,MATCH(I$10,#REF!,0)), "")</f>
        <v/>
      </c>
      <c r="J29" s="26" t="str">
        <f>IFERROR(INDEX(#REF!,$D29,MATCH(J$10,#REF!,0)), "")</f>
        <v/>
      </c>
      <c r="K29" s="26" t="str">
        <f>IFERROR(INDEX(#REF!,$D29,MATCH(K$10,#REF!,0)), "")</f>
        <v/>
      </c>
      <c r="L29" s="26" t="str">
        <f>IFERROR(INDEX(#REF!,$D29,MATCH(L$10,#REF!,0)), "")</f>
        <v/>
      </c>
      <c r="M29" s="26" t="str">
        <f>IFERROR(INDEX(#REF!,$D29,MATCH(M$10,#REF!,0)), "")</f>
        <v/>
      </c>
      <c r="N29" s="26" t="str">
        <f>IFERROR(INDEX(#REF!,$D29,MATCH(N$10,#REF!,0)), "")</f>
        <v/>
      </c>
      <c r="O29" s="26" t="str">
        <f>IFERROR(INDEX(#REF!,$D29,MATCH(O$10,#REF!,0)), "")</f>
        <v/>
      </c>
      <c r="P29" s="26" t="str">
        <f>IFERROR(INDEX(#REF!,$D29,MATCH(P$10,#REF!,0)), "")</f>
        <v/>
      </c>
      <c r="Q29" s="26" t="str">
        <f>IFERROR(INDEX(#REF!,$D29,MATCH(Q$10,#REF!,0)), "")</f>
        <v/>
      </c>
      <c r="R29" s="26" t="str">
        <f>IFERROR(INDEX(#REF!,$D29,MATCH(R$10,#REF!,0)), "")</f>
        <v/>
      </c>
      <c r="S29" s="26" t="str">
        <f>IFERROR(INDEX(#REF!,$D29,MATCH(S$10,#REF!,0)), "")</f>
        <v/>
      </c>
    </row>
    <row r="30" spans="1:19" hidden="1" x14ac:dyDescent="0.25">
      <c r="A30" s="7" t="s">
        <v>56</v>
      </c>
      <c r="B30" s="31" t="s">
        <v>45</v>
      </c>
      <c r="C30" s="29" t="str">
        <f t="shared" si="2"/>
        <v>2016:2:2:7:NORTH</v>
      </c>
      <c r="D30" s="21" t="e">
        <f>MATCH($C30,#REF!, 0)</f>
        <v>#REF!</v>
      </c>
      <c r="E30" s="15" t="str">
        <f>IFERROR(INDEX(#REF!,$D30,MATCH(E$10,#REF!,0)), "")</f>
        <v/>
      </c>
      <c r="F30" s="15" t="str">
        <f>IFERROR(INDEX(#REF!,$D30,MATCH(F$10,#REF!,0)), "")</f>
        <v/>
      </c>
      <c r="G30" s="15" t="str">
        <f>IFERROR(INDEX(#REF!,$D30,MATCH(G$10,#REF!,0)), "")</f>
        <v/>
      </c>
      <c r="H30" s="15" t="str">
        <f>IFERROR(INDEX(#REF!,$D30,MATCH(H$10,#REF!,0)), "")</f>
        <v/>
      </c>
      <c r="I30" s="15" t="str">
        <f>IFERROR(INDEX(#REF!,$D30,MATCH(I$10,#REF!,0)), "")</f>
        <v/>
      </c>
      <c r="J30" s="26" t="str">
        <f>IFERROR(INDEX(#REF!,$D30,MATCH(J$10,#REF!,0)), "")</f>
        <v/>
      </c>
      <c r="K30" s="26" t="str">
        <f>IFERROR(INDEX(#REF!,$D30,MATCH(K$10,#REF!,0)), "")</f>
        <v/>
      </c>
      <c r="L30" s="26" t="str">
        <f>IFERROR(INDEX(#REF!,$D30,MATCH(L$10,#REF!,0)), "")</f>
        <v/>
      </c>
      <c r="M30" s="26" t="str">
        <f>IFERROR(INDEX(#REF!,$D30,MATCH(M$10,#REF!,0)), "")</f>
        <v/>
      </c>
      <c r="N30" s="26" t="str">
        <f>IFERROR(INDEX(#REF!,$D30,MATCH(N$10,#REF!,0)), "")</f>
        <v/>
      </c>
      <c r="O30" s="26" t="str">
        <f>IFERROR(INDEX(#REF!,$D30,MATCH(O$10,#REF!,0)), "")</f>
        <v/>
      </c>
      <c r="P30" s="26" t="str">
        <f>IFERROR(INDEX(#REF!,$D30,MATCH(P$10,#REF!,0)), "")</f>
        <v/>
      </c>
      <c r="Q30" s="26" t="str">
        <f>IFERROR(INDEX(#REF!,$D30,MATCH(Q$10,#REF!,0)), "")</f>
        <v/>
      </c>
      <c r="R30" s="26" t="str">
        <f>IFERROR(INDEX(#REF!,$D30,MATCH(R$10,#REF!,0)), "")</f>
        <v/>
      </c>
      <c r="S30" s="26" t="str">
        <f>IFERROR(INDEX(#REF!,$D30,MATCH(S$10,#REF!,0)), "")</f>
        <v/>
      </c>
    </row>
    <row r="31" spans="1:19" hidden="1" x14ac:dyDescent="0.25">
      <c r="A31" s="7" t="s">
        <v>59</v>
      </c>
      <c r="B31" s="31" t="s">
        <v>45</v>
      </c>
      <c r="C31" s="29" t="str">
        <f t="shared" si="2"/>
        <v>2016:2:2:7:SOUTH</v>
      </c>
      <c r="D31" s="21" t="e">
        <f>MATCH($C31,#REF!, 0)</f>
        <v>#REF!</v>
      </c>
      <c r="E31" s="15" t="str">
        <f>IFERROR(INDEX(#REF!,$D31,MATCH(E$10,#REF!,0)), "")</f>
        <v/>
      </c>
      <c r="F31" s="15" t="str">
        <f>IFERROR(INDEX(#REF!,$D31,MATCH(F$10,#REF!,0)), "")</f>
        <v/>
      </c>
      <c r="G31" s="15" t="str">
        <f>IFERROR(INDEX(#REF!,$D31,MATCH(G$10,#REF!,0)), "")</f>
        <v/>
      </c>
      <c r="H31" s="15" t="str">
        <f>IFERROR(INDEX(#REF!,$D31,MATCH(H$10,#REF!,0)), "")</f>
        <v/>
      </c>
      <c r="I31" s="15" t="str">
        <f>IFERROR(INDEX(#REF!,$D31,MATCH(I$10,#REF!,0)), "")</f>
        <v/>
      </c>
      <c r="J31" s="26" t="str">
        <f>IFERROR(INDEX(#REF!,$D31,MATCH(J$10,#REF!,0)), "")</f>
        <v/>
      </c>
      <c r="K31" s="26" t="str">
        <f>IFERROR(INDEX(#REF!,$D31,MATCH(K$10,#REF!,0)), "")</f>
        <v/>
      </c>
      <c r="L31" s="26" t="str">
        <f>IFERROR(INDEX(#REF!,$D31,MATCH(L$10,#REF!,0)), "")</f>
        <v/>
      </c>
      <c r="M31" s="26" t="str">
        <f>IFERROR(INDEX(#REF!,$D31,MATCH(M$10,#REF!,0)), "")</f>
        <v/>
      </c>
      <c r="N31" s="26" t="str">
        <f>IFERROR(INDEX(#REF!,$D31,MATCH(N$10,#REF!,0)), "")</f>
        <v/>
      </c>
      <c r="O31" s="26" t="str">
        <f>IFERROR(INDEX(#REF!,$D31,MATCH(O$10,#REF!,0)), "")</f>
        <v/>
      </c>
      <c r="P31" s="26" t="str">
        <f>IFERROR(INDEX(#REF!,$D31,MATCH(P$10,#REF!,0)), "")</f>
        <v/>
      </c>
      <c r="Q31" s="26" t="str">
        <f>IFERROR(INDEX(#REF!,$D31,MATCH(Q$10,#REF!,0)), "")</f>
        <v/>
      </c>
      <c r="R31" s="26" t="str">
        <f>IFERROR(INDEX(#REF!,$D31,MATCH(R$10,#REF!,0)), "")</f>
        <v/>
      </c>
      <c r="S31" s="26" t="str">
        <f>IFERROR(INDEX(#REF!,$D31,MATCH(S$10,#REF!,0)), "")</f>
        <v/>
      </c>
    </row>
    <row r="32" spans="1:19" hidden="1" x14ac:dyDescent="0.25">
      <c r="A32" s="7" t="s">
        <v>58</v>
      </c>
      <c r="B32" s="31" t="s">
        <v>45</v>
      </c>
      <c r="C32" s="29" t="str">
        <f t="shared" si="2"/>
        <v>2016:2:2:7:WEST</v>
      </c>
      <c r="D32" s="21" t="e">
        <f>MATCH($C32,#REF!, 0)</f>
        <v>#REF!</v>
      </c>
      <c r="E32" s="15" t="str">
        <f>IFERROR(INDEX(#REF!,$D32,MATCH(E$10,#REF!,0)), "")</f>
        <v/>
      </c>
      <c r="F32" s="15" t="str">
        <f>IFERROR(INDEX(#REF!,$D32,MATCH(F$10,#REF!,0)), "")</f>
        <v/>
      </c>
      <c r="G32" s="15" t="str">
        <f>IFERROR(INDEX(#REF!,$D32,MATCH(G$10,#REF!,0)), "")</f>
        <v/>
      </c>
      <c r="H32" s="15" t="str">
        <f>IFERROR(INDEX(#REF!,$D32,MATCH(H$10,#REF!,0)), "")</f>
        <v/>
      </c>
      <c r="I32" s="15" t="str">
        <f>IFERROR(INDEX(#REF!,$D32,MATCH(I$10,#REF!,0)), "")</f>
        <v/>
      </c>
      <c r="J32" s="26" t="str">
        <f>IFERROR(INDEX(#REF!,$D32,MATCH(J$10,#REF!,0)), "")</f>
        <v/>
      </c>
      <c r="K32" s="26" t="str">
        <f>IFERROR(INDEX(#REF!,$D32,MATCH(K$10,#REF!,0)), "")</f>
        <v/>
      </c>
      <c r="L32" s="26" t="str">
        <f>IFERROR(INDEX(#REF!,$D32,MATCH(L$10,#REF!,0)), "")</f>
        <v/>
      </c>
      <c r="M32" s="26" t="str">
        <f>IFERROR(INDEX(#REF!,$D32,MATCH(M$10,#REF!,0)), "")</f>
        <v/>
      </c>
      <c r="N32" s="26" t="str">
        <f>IFERROR(INDEX(#REF!,$D32,MATCH(N$10,#REF!,0)), "")</f>
        <v/>
      </c>
      <c r="O32" s="26" t="str">
        <f>IFERROR(INDEX(#REF!,$D32,MATCH(O$10,#REF!,0)), "")</f>
        <v/>
      </c>
      <c r="P32" s="26" t="str">
        <f>IFERROR(INDEX(#REF!,$D32,MATCH(P$10,#REF!,0)), "")</f>
        <v/>
      </c>
      <c r="Q32" s="26" t="str">
        <f>IFERROR(INDEX(#REF!,$D32,MATCH(Q$10,#REF!,0)), "")</f>
        <v/>
      </c>
      <c r="R32" s="26" t="str">
        <f>IFERROR(INDEX(#REF!,$D32,MATCH(R$10,#REF!,0)), "")</f>
        <v/>
      </c>
      <c r="S32" s="26" t="str">
        <f>IFERROR(INDEX(#REF!,$D32,MATCH(S$10,#REF!,0)), "")</f>
        <v/>
      </c>
    </row>
    <row r="33" spans="1:19" hidden="1" x14ac:dyDescent="0.25">
      <c r="A33" s="7" t="s">
        <v>57</v>
      </c>
      <c r="B33" s="31" t="s">
        <v>45</v>
      </c>
      <c r="C33" s="29" t="str">
        <f t="shared" si="2"/>
        <v>2016:2:2:7:EAST</v>
      </c>
      <c r="D33" s="21" t="e">
        <f>MATCH($C33,#REF!, 0)</f>
        <v>#REF!</v>
      </c>
      <c r="E33" s="15" t="str">
        <f>IFERROR(INDEX(#REF!,$D33,MATCH(E$10,#REF!,0)), "")</f>
        <v/>
      </c>
      <c r="F33" s="15" t="str">
        <f>IFERROR(INDEX(#REF!,$D33,MATCH(F$10,#REF!,0)), "")</f>
        <v/>
      </c>
      <c r="G33" s="15" t="str">
        <f>IFERROR(INDEX(#REF!,$D33,MATCH(G$10,#REF!,0)), "")</f>
        <v/>
      </c>
      <c r="H33" s="15" t="str">
        <f>IFERROR(INDEX(#REF!,$D33,MATCH(H$10,#REF!,0)), "")</f>
        <v/>
      </c>
      <c r="I33" s="15" t="str">
        <f>IFERROR(INDEX(#REF!,$D33,MATCH(I$10,#REF!,0)), "")</f>
        <v/>
      </c>
      <c r="J33" s="26" t="str">
        <f>IFERROR(INDEX(#REF!,$D33,MATCH(J$10,#REF!,0)), "")</f>
        <v/>
      </c>
      <c r="K33" s="26" t="str">
        <f>IFERROR(INDEX(#REF!,$D33,MATCH(K$10,#REF!,0)), "")</f>
        <v/>
      </c>
      <c r="L33" s="26" t="str">
        <f>IFERROR(INDEX(#REF!,$D33,MATCH(L$10,#REF!,0)), "")</f>
        <v/>
      </c>
      <c r="M33" s="26" t="str">
        <f>IFERROR(INDEX(#REF!,$D33,MATCH(M$10,#REF!,0)), "")</f>
        <v/>
      </c>
      <c r="N33" s="26" t="str">
        <f>IFERROR(INDEX(#REF!,$D33,MATCH(N$10,#REF!,0)), "")</f>
        <v/>
      </c>
      <c r="O33" s="26" t="str">
        <f>IFERROR(INDEX(#REF!,$D33,MATCH(O$10,#REF!,0)), "")</f>
        <v/>
      </c>
      <c r="P33" s="26" t="str">
        <f>IFERROR(INDEX(#REF!,$D33,MATCH(P$10,#REF!,0)), "")</f>
        <v/>
      </c>
      <c r="Q33" s="26" t="str">
        <f>IFERROR(INDEX(#REF!,$D33,MATCH(Q$10,#REF!,0)), "")</f>
        <v/>
      </c>
      <c r="R33" s="26" t="str">
        <f>IFERROR(INDEX(#REF!,$D33,MATCH(R$10,#REF!,0)), "")</f>
        <v/>
      </c>
      <c r="S33" s="26" t="str">
        <f>IFERROR(INDEX(#REF!,$D33,MATCH(S$10,#REF!,0)), "")</f>
        <v/>
      </c>
    </row>
    <row r="34" spans="1:19" hidden="1" x14ac:dyDescent="0.25">
      <c r="A34" s="7" t="s">
        <v>50</v>
      </c>
      <c r="B34" s="31" t="s">
        <v>45</v>
      </c>
      <c r="C34" s="29" t="str">
        <f t="shared" si="2"/>
        <v>2016:2:2:7:TAOYUAN</v>
      </c>
      <c r="D34" s="21" t="e">
        <f>MATCH($C34,#REF!, 0)</f>
        <v>#REF!</v>
      </c>
      <c r="E34" s="15" t="str">
        <f>IFERROR(INDEX(#REF!,$D34,MATCH(E$10,#REF!,0)), "")</f>
        <v/>
      </c>
      <c r="F34" s="15" t="str">
        <f>IFERROR(INDEX(#REF!,$D34,MATCH(F$10,#REF!,0)), "")</f>
        <v/>
      </c>
      <c r="G34" s="15" t="str">
        <f>IFERROR(INDEX(#REF!,$D34,MATCH(G$10,#REF!,0)), "")</f>
        <v/>
      </c>
      <c r="H34" s="15" t="str">
        <f>IFERROR(INDEX(#REF!,$D34,MATCH(H$10,#REF!,0)), "")</f>
        <v/>
      </c>
      <c r="I34" s="15" t="str">
        <f>IFERROR(INDEX(#REF!,$D34,MATCH(I$10,#REF!,0)), "")</f>
        <v/>
      </c>
      <c r="J34" s="26" t="str">
        <f>IFERROR(INDEX(#REF!,$D34,MATCH(J$10,#REF!,0)), "")</f>
        <v/>
      </c>
      <c r="K34" s="26" t="str">
        <f>IFERROR(INDEX(#REF!,$D34,MATCH(K$10,#REF!,0)), "")</f>
        <v/>
      </c>
      <c r="L34" s="26" t="str">
        <f>IFERROR(INDEX(#REF!,$D34,MATCH(L$10,#REF!,0)), "")</f>
        <v/>
      </c>
      <c r="M34" s="26" t="str">
        <f>IFERROR(INDEX(#REF!,$D34,MATCH(M$10,#REF!,0)), "")</f>
        <v/>
      </c>
      <c r="N34" s="26" t="str">
        <f>IFERROR(INDEX(#REF!,$D34,MATCH(N$10,#REF!,0)), "")</f>
        <v/>
      </c>
      <c r="O34" s="26" t="str">
        <f>IFERROR(INDEX(#REF!,$D34,MATCH(O$10,#REF!,0)), "")</f>
        <v/>
      </c>
      <c r="P34" s="26" t="str">
        <f>IFERROR(INDEX(#REF!,$D34,MATCH(P$10,#REF!,0)), "")</f>
        <v/>
      </c>
      <c r="Q34" s="26" t="str">
        <f>IFERROR(INDEX(#REF!,$D34,MATCH(Q$10,#REF!,0)), "")</f>
        <v/>
      </c>
      <c r="R34" s="26" t="str">
        <f>IFERROR(INDEX(#REF!,$D34,MATCH(R$10,#REF!,0)), "")</f>
        <v/>
      </c>
      <c r="S34" s="26" t="str">
        <f>IFERROR(INDEX(#REF!,$D34,MATCH(S$10,#REF!,0)), "")</f>
        <v/>
      </c>
    </row>
    <row r="35" spans="1:19" x14ac:dyDescent="0.25">
      <c r="B35" s="28" t="s">
        <v>45</v>
      </c>
      <c r="C35" s="29"/>
      <c r="D35" s="29"/>
      <c r="E35" s="30">
        <f>SUM(E24:E34)</f>
        <v>0</v>
      </c>
      <c r="F35" s="30">
        <f t="shared" ref="F35" si="3">SUM(F24:F34)</f>
        <v>0</v>
      </c>
      <c r="G35" s="30">
        <f t="shared" ref="G35" si="4">SUM(G24:G34)</f>
        <v>0</v>
      </c>
      <c r="H35" s="30">
        <f t="shared" ref="H35" si="5">SUM(H24:H34)</f>
        <v>0</v>
      </c>
      <c r="I35" s="30">
        <f t="shared" ref="I35" si="6">SUM(I24:I34)</f>
        <v>0</v>
      </c>
      <c r="J35" s="30">
        <f t="shared" ref="J35" si="7">SUM(J24:J34)</f>
        <v>0</v>
      </c>
      <c r="K35" s="30">
        <f t="shared" ref="K35" si="8">SUM(K24:K34)</f>
        <v>0</v>
      </c>
      <c r="L35" s="30">
        <f t="shared" ref="L35" si="9">SUM(L24:L34)</f>
        <v>0</v>
      </c>
      <c r="M35" s="30">
        <f t="shared" ref="M35" si="10">SUM(M24:M34)</f>
        <v>0</v>
      </c>
      <c r="N35" s="30">
        <f t="shared" ref="N35" si="11">SUM(N24:N34)</f>
        <v>0</v>
      </c>
      <c r="O35" s="30">
        <f t="shared" ref="O35" si="12">SUM(O24:O34)</f>
        <v>0</v>
      </c>
      <c r="P35" s="30">
        <f t="shared" ref="P35" si="13">SUM(P24:P34)</f>
        <v>0</v>
      </c>
      <c r="Q35" s="30">
        <f t="shared" ref="Q35" si="14">SUM(Q24:Q34)</f>
        <v>0</v>
      </c>
      <c r="R35" s="30">
        <f t="shared" ref="R35" si="15">SUM(R24:R34)</f>
        <v>0</v>
      </c>
      <c r="S35" s="30">
        <f t="shared" ref="S35" si="16">SUM(S24:S34)</f>
        <v>0</v>
      </c>
    </row>
    <row r="36" spans="1:19" hidden="1" x14ac:dyDescent="0.25">
      <c r="A36" s="7" t="s">
        <v>49</v>
      </c>
      <c r="B36" s="31" t="s">
        <v>46</v>
      </c>
      <c r="C36" s="29" t="str">
        <f t="shared" ref="C36:C46" si="17">CONCATENATE(YEAR,":",MONTH,":3:7:", $A36)</f>
        <v>2016:2:3:7:OFFICE</v>
      </c>
      <c r="D36" s="21" t="e">
        <f>MATCH($C36,#REF!, 0)</f>
        <v>#REF!</v>
      </c>
      <c r="E36" s="15" t="str">
        <f>IFERROR(INDEX(#REF!,$D36,MATCH(E$10,#REF!,0)), "")</f>
        <v/>
      </c>
      <c r="F36" s="15" t="str">
        <f>IFERROR(INDEX(#REF!,$D36,MATCH(F$10,#REF!,0)), "")</f>
        <v/>
      </c>
      <c r="G36" s="15" t="str">
        <f>IFERROR(INDEX(#REF!,$D36,MATCH(G$10,#REF!,0)), "")</f>
        <v/>
      </c>
      <c r="H36" s="15" t="str">
        <f>IFERROR(INDEX(#REF!,$D36,MATCH(H$10,#REF!,0)), "")</f>
        <v/>
      </c>
      <c r="I36" s="15" t="str">
        <f>IFERROR(INDEX(#REF!,$D36,MATCH(I$10,#REF!,0)), "")</f>
        <v/>
      </c>
      <c r="J36" s="26" t="str">
        <f>IFERROR(INDEX(#REF!,$D36,MATCH(J$10,#REF!,0)), "")</f>
        <v/>
      </c>
      <c r="K36" s="26" t="str">
        <f>IFERROR(INDEX(#REF!,$D36,MATCH(K$10,#REF!,0)), "")</f>
        <v/>
      </c>
      <c r="L36" s="26" t="str">
        <f>IFERROR(INDEX(#REF!,$D36,MATCH(L$10,#REF!,0)), "")</f>
        <v/>
      </c>
      <c r="M36" s="26" t="str">
        <f>IFERROR(INDEX(#REF!,$D36,MATCH(M$10,#REF!,0)), "")</f>
        <v/>
      </c>
      <c r="N36" s="26" t="str">
        <f>IFERROR(INDEX(#REF!,$D36,MATCH(N$10,#REF!,0)), "")</f>
        <v/>
      </c>
      <c r="O36" s="26" t="str">
        <f>IFERROR(INDEX(#REF!,$D36,MATCH(O$10,#REF!,0)), "")</f>
        <v/>
      </c>
      <c r="P36" s="26" t="str">
        <f>IFERROR(INDEX(#REF!,$D36,MATCH(P$10,#REF!,0)), "")</f>
        <v/>
      </c>
      <c r="Q36" s="26" t="str">
        <f>IFERROR(INDEX(#REF!,$D36,MATCH(Q$10,#REF!,0)), "")</f>
        <v/>
      </c>
      <c r="R36" s="26" t="str">
        <f>IFERROR(INDEX(#REF!,$D36,MATCH(R$10,#REF!,0)), "")</f>
        <v/>
      </c>
      <c r="S36" s="26" t="str">
        <f>IFERROR(INDEX(#REF!,$D36,MATCH(S$10,#REF!,0)), "")</f>
        <v/>
      </c>
    </row>
    <row r="37" spans="1:19" hidden="1" x14ac:dyDescent="0.25">
      <c r="A37" s="7" t="s">
        <v>55</v>
      </c>
      <c r="B37" s="31" t="s">
        <v>46</v>
      </c>
      <c r="C37" s="29" t="str">
        <f t="shared" si="17"/>
        <v>2016:2:3:7:HUALIAN</v>
      </c>
      <c r="D37" s="21" t="e">
        <f>MATCH($C37,#REF!, 0)</f>
        <v>#REF!</v>
      </c>
      <c r="E37" s="15" t="str">
        <f>IFERROR(INDEX(#REF!,$D37,MATCH(E$10,#REF!,0)), "")</f>
        <v/>
      </c>
      <c r="F37" s="15" t="str">
        <f>IFERROR(INDEX(#REF!,$D37,MATCH(F$10,#REF!,0)), "")</f>
        <v/>
      </c>
      <c r="G37" s="15" t="str">
        <f>IFERROR(INDEX(#REF!,$D37,MATCH(G$10,#REF!,0)), "")</f>
        <v/>
      </c>
      <c r="H37" s="15" t="str">
        <f>IFERROR(INDEX(#REF!,$D37,MATCH(H$10,#REF!,0)), "")</f>
        <v/>
      </c>
      <c r="I37" s="15" t="str">
        <f>IFERROR(INDEX(#REF!,$D37,MATCH(I$10,#REF!,0)), "")</f>
        <v/>
      </c>
      <c r="J37" s="26" t="str">
        <f>IFERROR(INDEX(#REF!,$D37,MATCH(J$10,#REF!,0)), "")</f>
        <v/>
      </c>
      <c r="K37" s="26" t="str">
        <f>IFERROR(INDEX(#REF!,$D37,MATCH(K$10,#REF!,0)), "")</f>
        <v/>
      </c>
      <c r="L37" s="26" t="str">
        <f>IFERROR(INDEX(#REF!,$D37,MATCH(L$10,#REF!,0)), "")</f>
        <v/>
      </c>
      <c r="M37" s="26" t="str">
        <f>IFERROR(INDEX(#REF!,$D37,MATCH(M$10,#REF!,0)), "")</f>
        <v/>
      </c>
      <c r="N37" s="26" t="str">
        <f>IFERROR(INDEX(#REF!,$D37,MATCH(N$10,#REF!,0)), "")</f>
        <v/>
      </c>
      <c r="O37" s="26" t="str">
        <f>IFERROR(INDEX(#REF!,$D37,MATCH(O$10,#REF!,0)), "")</f>
        <v/>
      </c>
      <c r="P37" s="26" t="str">
        <f>IFERROR(INDEX(#REF!,$D37,MATCH(P$10,#REF!,0)), "")</f>
        <v/>
      </c>
      <c r="Q37" s="26" t="str">
        <f>IFERROR(INDEX(#REF!,$D37,MATCH(Q$10,#REF!,0)), "")</f>
        <v/>
      </c>
      <c r="R37" s="26" t="str">
        <f>IFERROR(INDEX(#REF!,$D37,MATCH(R$10,#REF!,0)), "")</f>
        <v/>
      </c>
      <c r="S37" s="26" t="str">
        <f>IFERROR(INDEX(#REF!,$D37,MATCH(S$10,#REF!,0)), "")</f>
        <v/>
      </c>
    </row>
    <row r="38" spans="1:19" hidden="1" x14ac:dyDescent="0.25">
      <c r="A38" s="7" t="s">
        <v>53</v>
      </c>
      <c r="B38" s="31" t="s">
        <v>46</v>
      </c>
      <c r="C38" s="29" t="str">
        <f t="shared" si="17"/>
        <v>2016:2:3:7:TAIDONG</v>
      </c>
      <c r="D38" s="21" t="e">
        <f>MATCH($C38,#REF!, 0)</f>
        <v>#REF!</v>
      </c>
      <c r="E38" s="15" t="str">
        <f>IFERROR(INDEX(#REF!,$D38,MATCH(E$10,#REF!,0)), "")</f>
        <v/>
      </c>
      <c r="F38" s="15" t="str">
        <f>IFERROR(INDEX(#REF!,$D38,MATCH(F$10,#REF!,0)), "")</f>
        <v/>
      </c>
      <c r="G38" s="15" t="str">
        <f>IFERROR(INDEX(#REF!,$D38,MATCH(G$10,#REF!,0)), "")</f>
        <v/>
      </c>
      <c r="H38" s="15" t="str">
        <f>IFERROR(INDEX(#REF!,$D38,MATCH(H$10,#REF!,0)), "")</f>
        <v/>
      </c>
      <c r="I38" s="15" t="str">
        <f>IFERROR(INDEX(#REF!,$D38,MATCH(I$10,#REF!,0)), "")</f>
        <v/>
      </c>
      <c r="J38" s="26" t="str">
        <f>IFERROR(INDEX(#REF!,$D38,MATCH(J$10,#REF!,0)), "")</f>
        <v/>
      </c>
      <c r="K38" s="26" t="str">
        <f>IFERROR(INDEX(#REF!,$D38,MATCH(K$10,#REF!,0)), "")</f>
        <v/>
      </c>
      <c r="L38" s="26" t="str">
        <f>IFERROR(INDEX(#REF!,$D38,MATCH(L$10,#REF!,0)), "")</f>
        <v/>
      </c>
      <c r="M38" s="26" t="str">
        <f>IFERROR(INDEX(#REF!,$D38,MATCH(M$10,#REF!,0)), "")</f>
        <v/>
      </c>
      <c r="N38" s="26" t="str">
        <f>IFERROR(INDEX(#REF!,$D38,MATCH(N$10,#REF!,0)), "")</f>
        <v/>
      </c>
      <c r="O38" s="26" t="str">
        <f>IFERROR(INDEX(#REF!,$D38,MATCH(O$10,#REF!,0)), "")</f>
        <v/>
      </c>
      <c r="P38" s="26" t="str">
        <f>IFERROR(INDEX(#REF!,$D38,MATCH(P$10,#REF!,0)), "")</f>
        <v/>
      </c>
      <c r="Q38" s="26" t="str">
        <f>IFERROR(INDEX(#REF!,$D38,MATCH(Q$10,#REF!,0)), "")</f>
        <v/>
      </c>
      <c r="R38" s="26" t="str">
        <f>IFERROR(INDEX(#REF!,$D38,MATCH(R$10,#REF!,0)), "")</f>
        <v/>
      </c>
      <c r="S38" s="26" t="str">
        <f>IFERROR(INDEX(#REF!,$D38,MATCH(S$10,#REF!,0)), "")</f>
        <v/>
      </c>
    </row>
    <row r="39" spans="1:19" hidden="1" x14ac:dyDescent="0.25">
      <c r="A39" s="7" t="s">
        <v>52</v>
      </c>
      <c r="B39" s="31" t="s">
        <v>46</v>
      </c>
      <c r="C39" s="29" t="str">
        <f t="shared" si="17"/>
        <v>2016:2:3:7:ZHUNAN</v>
      </c>
      <c r="D39" s="21" t="e">
        <f>MATCH($C39,#REF!, 0)</f>
        <v>#REF!</v>
      </c>
      <c r="E39" s="15" t="str">
        <f>IFERROR(INDEX(#REF!,$D39,MATCH(E$10,#REF!,0)), "")</f>
        <v/>
      </c>
      <c r="F39" s="15" t="str">
        <f>IFERROR(INDEX(#REF!,$D39,MATCH(F$10,#REF!,0)), "")</f>
        <v/>
      </c>
      <c r="G39" s="15" t="str">
        <f>IFERROR(INDEX(#REF!,$D39,MATCH(G$10,#REF!,0)), "")</f>
        <v/>
      </c>
      <c r="H39" s="15" t="str">
        <f>IFERROR(INDEX(#REF!,$D39,MATCH(H$10,#REF!,0)), "")</f>
        <v/>
      </c>
      <c r="I39" s="15" t="str">
        <f>IFERROR(INDEX(#REF!,$D39,MATCH(I$10,#REF!,0)), "")</f>
        <v/>
      </c>
      <c r="J39" s="26" t="str">
        <f>IFERROR(INDEX(#REF!,$D39,MATCH(J$10,#REF!,0)), "")</f>
        <v/>
      </c>
      <c r="K39" s="26" t="str">
        <f>IFERROR(INDEX(#REF!,$D39,MATCH(K$10,#REF!,0)), "")</f>
        <v/>
      </c>
      <c r="L39" s="26" t="str">
        <f>IFERROR(INDEX(#REF!,$D39,MATCH(L$10,#REF!,0)), "")</f>
        <v/>
      </c>
      <c r="M39" s="26" t="str">
        <f>IFERROR(INDEX(#REF!,$D39,MATCH(M$10,#REF!,0)), "")</f>
        <v/>
      </c>
      <c r="N39" s="26" t="str">
        <f>IFERROR(INDEX(#REF!,$D39,MATCH(N$10,#REF!,0)), "")</f>
        <v/>
      </c>
      <c r="O39" s="26" t="str">
        <f>IFERROR(INDEX(#REF!,$D39,MATCH(O$10,#REF!,0)), "")</f>
        <v/>
      </c>
      <c r="P39" s="26" t="str">
        <f>IFERROR(INDEX(#REF!,$D39,MATCH(P$10,#REF!,0)), "")</f>
        <v/>
      </c>
      <c r="Q39" s="26" t="str">
        <f>IFERROR(INDEX(#REF!,$D39,MATCH(Q$10,#REF!,0)), "")</f>
        <v/>
      </c>
      <c r="R39" s="26" t="str">
        <f>IFERROR(INDEX(#REF!,$D39,MATCH(R$10,#REF!,0)), "")</f>
        <v/>
      </c>
      <c r="S39" s="26" t="str">
        <f>IFERROR(INDEX(#REF!,$D39,MATCH(S$10,#REF!,0)), "")</f>
        <v/>
      </c>
    </row>
    <row r="40" spans="1:19" hidden="1" x14ac:dyDescent="0.25">
      <c r="A40" s="7" t="s">
        <v>51</v>
      </c>
      <c r="B40" s="31" t="s">
        <v>46</v>
      </c>
      <c r="C40" s="29" t="str">
        <f t="shared" si="17"/>
        <v>2016:2:3:7:XINZHU</v>
      </c>
      <c r="D40" s="21" t="e">
        <f>MATCH($C40,#REF!, 0)</f>
        <v>#REF!</v>
      </c>
      <c r="E40" s="15" t="str">
        <f>IFERROR(INDEX(#REF!,$D40,MATCH(E$10,#REF!,0)), "")</f>
        <v/>
      </c>
      <c r="F40" s="15" t="str">
        <f>IFERROR(INDEX(#REF!,$D40,MATCH(F$10,#REF!,0)), "")</f>
        <v/>
      </c>
      <c r="G40" s="15" t="str">
        <f>IFERROR(INDEX(#REF!,$D40,MATCH(G$10,#REF!,0)), "")</f>
        <v/>
      </c>
      <c r="H40" s="15" t="str">
        <f>IFERROR(INDEX(#REF!,$D40,MATCH(H$10,#REF!,0)), "")</f>
        <v/>
      </c>
      <c r="I40" s="15" t="str">
        <f>IFERROR(INDEX(#REF!,$D40,MATCH(I$10,#REF!,0)), "")</f>
        <v/>
      </c>
      <c r="J40" s="26" t="str">
        <f>IFERROR(INDEX(#REF!,$D40,MATCH(J$10,#REF!,0)), "")</f>
        <v/>
      </c>
      <c r="K40" s="26" t="str">
        <f>IFERROR(INDEX(#REF!,$D40,MATCH(K$10,#REF!,0)), "")</f>
        <v/>
      </c>
      <c r="L40" s="26" t="str">
        <f>IFERROR(INDEX(#REF!,$D40,MATCH(L$10,#REF!,0)), "")</f>
        <v/>
      </c>
      <c r="M40" s="26" t="str">
        <f>IFERROR(INDEX(#REF!,$D40,MATCH(M$10,#REF!,0)), "")</f>
        <v/>
      </c>
      <c r="N40" s="26" t="str">
        <f>IFERROR(INDEX(#REF!,$D40,MATCH(N$10,#REF!,0)), "")</f>
        <v/>
      </c>
      <c r="O40" s="26" t="str">
        <f>IFERROR(INDEX(#REF!,$D40,MATCH(O$10,#REF!,0)), "")</f>
        <v/>
      </c>
      <c r="P40" s="26" t="str">
        <f>IFERROR(INDEX(#REF!,$D40,MATCH(P$10,#REF!,0)), "")</f>
        <v/>
      </c>
      <c r="Q40" s="26" t="str">
        <f>IFERROR(INDEX(#REF!,$D40,MATCH(Q$10,#REF!,0)), "")</f>
        <v/>
      </c>
      <c r="R40" s="26" t="str">
        <f>IFERROR(INDEX(#REF!,$D40,MATCH(R$10,#REF!,0)), "")</f>
        <v/>
      </c>
      <c r="S40" s="26" t="str">
        <f>IFERROR(INDEX(#REF!,$D40,MATCH(S$10,#REF!,0)), "")</f>
        <v/>
      </c>
    </row>
    <row r="41" spans="1:19" hidden="1" x14ac:dyDescent="0.25">
      <c r="A41" s="7" t="s">
        <v>60</v>
      </c>
      <c r="B41" s="31" t="s">
        <v>46</v>
      </c>
      <c r="C41" s="29" t="str">
        <f t="shared" si="17"/>
        <v>2016:2:3:7:CENTRAL</v>
      </c>
      <c r="D41" s="21" t="e">
        <f>MATCH($C41,#REF!, 0)</f>
        <v>#REF!</v>
      </c>
      <c r="E41" s="15" t="str">
        <f>IFERROR(INDEX(#REF!,$D41,MATCH(E$10,#REF!,0)), "")</f>
        <v/>
      </c>
      <c r="F41" s="15" t="str">
        <f>IFERROR(INDEX(#REF!,$D41,MATCH(F$10,#REF!,0)), "")</f>
        <v/>
      </c>
      <c r="G41" s="15" t="str">
        <f>IFERROR(INDEX(#REF!,$D41,MATCH(G$10,#REF!,0)), "")</f>
        <v/>
      </c>
      <c r="H41" s="15" t="str">
        <f>IFERROR(INDEX(#REF!,$D41,MATCH(H$10,#REF!,0)), "")</f>
        <v/>
      </c>
      <c r="I41" s="15" t="str">
        <f>IFERROR(INDEX(#REF!,$D41,MATCH(I$10,#REF!,0)), "")</f>
        <v/>
      </c>
      <c r="J41" s="26" t="str">
        <f>IFERROR(INDEX(#REF!,$D41,MATCH(J$10,#REF!,0)), "")</f>
        <v/>
      </c>
      <c r="K41" s="26" t="str">
        <f>IFERROR(INDEX(#REF!,$D41,MATCH(K$10,#REF!,0)), "")</f>
        <v/>
      </c>
      <c r="L41" s="26" t="str">
        <f>IFERROR(INDEX(#REF!,$D41,MATCH(L$10,#REF!,0)), "")</f>
        <v/>
      </c>
      <c r="M41" s="26" t="str">
        <f>IFERROR(INDEX(#REF!,$D41,MATCH(M$10,#REF!,0)), "")</f>
        <v/>
      </c>
      <c r="N41" s="26" t="str">
        <f>IFERROR(INDEX(#REF!,$D41,MATCH(N$10,#REF!,0)), "")</f>
        <v/>
      </c>
      <c r="O41" s="26" t="str">
        <f>IFERROR(INDEX(#REF!,$D41,MATCH(O$10,#REF!,0)), "")</f>
        <v/>
      </c>
      <c r="P41" s="26" t="str">
        <f>IFERROR(INDEX(#REF!,$D41,MATCH(P$10,#REF!,0)), "")</f>
        <v/>
      </c>
      <c r="Q41" s="26" t="str">
        <f>IFERROR(INDEX(#REF!,$D41,MATCH(Q$10,#REF!,0)), "")</f>
        <v/>
      </c>
      <c r="R41" s="26" t="str">
        <f>IFERROR(INDEX(#REF!,$D41,MATCH(R$10,#REF!,0)), "")</f>
        <v/>
      </c>
      <c r="S41" s="26" t="str">
        <f>IFERROR(INDEX(#REF!,$D41,MATCH(S$10,#REF!,0)), "")</f>
        <v/>
      </c>
    </row>
    <row r="42" spans="1:19" hidden="1" x14ac:dyDescent="0.25">
      <c r="A42" s="7" t="s">
        <v>56</v>
      </c>
      <c r="B42" s="31" t="s">
        <v>46</v>
      </c>
      <c r="C42" s="29" t="str">
        <f t="shared" si="17"/>
        <v>2016:2:3:7:NORTH</v>
      </c>
      <c r="D42" s="21" t="e">
        <f>MATCH($C42,#REF!, 0)</f>
        <v>#REF!</v>
      </c>
      <c r="E42" s="15" t="str">
        <f>IFERROR(INDEX(#REF!,$D42,MATCH(E$10,#REF!,0)), "")</f>
        <v/>
      </c>
      <c r="F42" s="15" t="str">
        <f>IFERROR(INDEX(#REF!,$D42,MATCH(F$10,#REF!,0)), "")</f>
        <v/>
      </c>
      <c r="G42" s="15" t="str">
        <f>IFERROR(INDEX(#REF!,$D42,MATCH(G$10,#REF!,0)), "")</f>
        <v/>
      </c>
      <c r="H42" s="15" t="str">
        <f>IFERROR(INDEX(#REF!,$D42,MATCH(H$10,#REF!,0)), "")</f>
        <v/>
      </c>
      <c r="I42" s="15" t="str">
        <f>IFERROR(INDEX(#REF!,$D42,MATCH(I$10,#REF!,0)), "")</f>
        <v/>
      </c>
      <c r="J42" s="26" t="str">
        <f>IFERROR(INDEX(#REF!,$D42,MATCH(J$10,#REF!,0)), "")</f>
        <v/>
      </c>
      <c r="K42" s="26" t="str">
        <f>IFERROR(INDEX(#REF!,$D42,MATCH(K$10,#REF!,0)), "")</f>
        <v/>
      </c>
      <c r="L42" s="26" t="str">
        <f>IFERROR(INDEX(#REF!,$D42,MATCH(L$10,#REF!,0)), "")</f>
        <v/>
      </c>
      <c r="M42" s="26" t="str">
        <f>IFERROR(INDEX(#REF!,$D42,MATCH(M$10,#REF!,0)), "")</f>
        <v/>
      </c>
      <c r="N42" s="26" t="str">
        <f>IFERROR(INDEX(#REF!,$D42,MATCH(N$10,#REF!,0)), "")</f>
        <v/>
      </c>
      <c r="O42" s="26" t="str">
        <f>IFERROR(INDEX(#REF!,$D42,MATCH(O$10,#REF!,0)), "")</f>
        <v/>
      </c>
      <c r="P42" s="26" t="str">
        <f>IFERROR(INDEX(#REF!,$D42,MATCH(P$10,#REF!,0)), "")</f>
        <v/>
      </c>
      <c r="Q42" s="26" t="str">
        <f>IFERROR(INDEX(#REF!,$D42,MATCH(Q$10,#REF!,0)), "")</f>
        <v/>
      </c>
      <c r="R42" s="26" t="str">
        <f>IFERROR(INDEX(#REF!,$D42,MATCH(R$10,#REF!,0)), "")</f>
        <v/>
      </c>
      <c r="S42" s="26" t="str">
        <f>IFERROR(INDEX(#REF!,$D42,MATCH(S$10,#REF!,0)), "")</f>
        <v/>
      </c>
    </row>
    <row r="43" spans="1:19" hidden="1" x14ac:dyDescent="0.25">
      <c r="A43" s="7" t="s">
        <v>59</v>
      </c>
      <c r="B43" s="31" t="s">
        <v>46</v>
      </c>
      <c r="C43" s="29" t="str">
        <f t="shared" si="17"/>
        <v>2016:2:3:7:SOUTH</v>
      </c>
      <c r="D43" s="21" t="e">
        <f>MATCH($C43,#REF!, 0)</f>
        <v>#REF!</v>
      </c>
      <c r="E43" s="15" t="str">
        <f>IFERROR(INDEX(#REF!,$D43,MATCH(E$10,#REF!,0)), "")</f>
        <v/>
      </c>
      <c r="F43" s="15" t="str">
        <f>IFERROR(INDEX(#REF!,$D43,MATCH(F$10,#REF!,0)), "")</f>
        <v/>
      </c>
      <c r="G43" s="15" t="str">
        <f>IFERROR(INDEX(#REF!,$D43,MATCH(G$10,#REF!,0)), "")</f>
        <v/>
      </c>
      <c r="H43" s="15" t="str">
        <f>IFERROR(INDEX(#REF!,$D43,MATCH(H$10,#REF!,0)), "")</f>
        <v/>
      </c>
      <c r="I43" s="15" t="str">
        <f>IFERROR(INDEX(#REF!,$D43,MATCH(I$10,#REF!,0)), "")</f>
        <v/>
      </c>
      <c r="J43" s="26" t="str">
        <f>IFERROR(INDEX(#REF!,$D43,MATCH(J$10,#REF!,0)), "")</f>
        <v/>
      </c>
      <c r="K43" s="26" t="str">
        <f>IFERROR(INDEX(#REF!,$D43,MATCH(K$10,#REF!,0)), "")</f>
        <v/>
      </c>
      <c r="L43" s="26" t="str">
        <f>IFERROR(INDEX(#REF!,$D43,MATCH(L$10,#REF!,0)), "")</f>
        <v/>
      </c>
      <c r="M43" s="26" t="str">
        <f>IFERROR(INDEX(#REF!,$D43,MATCH(M$10,#REF!,0)), "")</f>
        <v/>
      </c>
      <c r="N43" s="26" t="str">
        <f>IFERROR(INDEX(#REF!,$D43,MATCH(N$10,#REF!,0)), "")</f>
        <v/>
      </c>
      <c r="O43" s="26" t="str">
        <f>IFERROR(INDEX(#REF!,$D43,MATCH(O$10,#REF!,0)), "")</f>
        <v/>
      </c>
      <c r="P43" s="26" t="str">
        <f>IFERROR(INDEX(#REF!,$D43,MATCH(P$10,#REF!,0)), "")</f>
        <v/>
      </c>
      <c r="Q43" s="26" t="str">
        <f>IFERROR(INDEX(#REF!,$D43,MATCH(Q$10,#REF!,0)), "")</f>
        <v/>
      </c>
      <c r="R43" s="26" t="str">
        <f>IFERROR(INDEX(#REF!,$D43,MATCH(R$10,#REF!,0)), "")</f>
        <v/>
      </c>
      <c r="S43" s="26" t="str">
        <f>IFERROR(INDEX(#REF!,$D43,MATCH(S$10,#REF!,0)), "")</f>
        <v/>
      </c>
    </row>
    <row r="44" spans="1:19" hidden="1" x14ac:dyDescent="0.25">
      <c r="A44" s="7" t="s">
        <v>58</v>
      </c>
      <c r="B44" s="31" t="s">
        <v>46</v>
      </c>
      <c r="C44" s="29" t="str">
        <f t="shared" si="17"/>
        <v>2016:2:3:7:WEST</v>
      </c>
      <c r="D44" s="21" t="e">
        <f>MATCH($C44,#REF!, 0)</f>
        <v>#REF!</v>
      </c>
      <c r="E44" s="15" t="str">
        <f>IFERROR(INDEX(#REF!,$D44,MATCH(E$10,#REF!,0)), "")</f>
        <v/>
      </c>
      <c r="F44" s="15" t="str">
        <f>IFERROR(INDEX(#REF!,$D44,MATCH(F$10,#REF!,0)), "")</f>
        <v/>
      </c>
      <c r="G44" s="15" t="str">
        <f>IFERROR(INDEX(#REF!,$D44,MATCH(G$10,#REF!,0)), "")</f>
        <v/>
      </c>
      <c r="H44" s="15" t="str">
        <f>IFERROR(INDEX(#REF!,$D44,MATCH(H$10,#REF!,0)), "")</f>
        <v/>
      </c>
      <c r="I44" s="15" t="str">
        <f>IFERROR(INDEX(#REF!,$D44,MATCH(I$10,#REF!,0)), "")</f>
        <v/>
      </c>
      <c r="J44" s="26" t="str">
        <f>IFERROR(INDEX(#REF!,$D44,MATCH(J$10,#REF!,0)), "")</f>
        <v/>
      </c>
      <c r="K44" s="26" t="str">
        <f>IFERROR(INDEX(#REF!,$D44,MATCH(K$10,#REF!,0)), "")</f>
        <v/>
      </c>
      <c r="L44" s="26" t="str">
        <f>IFERROR(INDEX(#REF!,$D44,MATCH(L$10,#REF!,0)), "")</f>
        <v/>
      </c>
      <c r="M44" s="26" t="str">
        <f>IFERROR(INDEX(#REF!,$D44,MATCH(M$10,#REF!,0)), "")</f>
        <v/>
      </c>
      <c r="N44" s="26" t="str">
        <f>IFERROR(INDEX(#REF!,$D44,MATCH(N$10,#REF!,0)), "")</f>
        <v/>
      </c>
      <c r="O44" s="26" t="str">
        <f>IFERROR(INDEX(#REF!,$D44,MATCH(O$10,#REF!,0)), "")</f>
        <v/>
      </c>
      <c r="P44" s="26" t="str">
        <f>IFERROR(INDEX(#REF!,$D44,MATCH(P$10,#REF!,0)), "")</f>
        <v/>
      </c>
      <c r="Q44" s="26" t="str">
        <f>IFERROR(INDEX(#REF!,$D44,MATCH(Q$10,#REF!,0)), "")</f>
        <v/>
      </c>
      <c r="R44" s="26" t="str">
        <f>IFERROR(INDEX(#REF!,$D44,MATCH(R$10,#REF!,0)), "")</f>
        <v/>
      </c>
      <c r="S44" s="26" t="str">
        <f>IFERROR(INDEX(#REF!,$D44,MATCH(S$10,#REF!,0)), "")</f>
        <v/>
      </c>
    </row>
    <row r="45" spans="1:19" hidden="1" x14ac:dyDescent="0.25">
      <c r="A45" s="7" t="s">
        <v>57</v>
      </c>
      <c r="B45" s="31" t="s">
        <v>46</v>
      </c>
      <c r="C45" s="29" t="str">
        <f t="shared" si="17"/>
        <v>2016:2:3:7:EAST</v>
      </c>
      <c r="D45" s="21" t="e">
        <f>MATCH($C45,#REF!, 0)</f>
        <v>#REF!</v>
      </c>
      <c r="E45" s="15" t="str">
        <f>IFERROR(INDEX(#REF!,$D45,MATCH(E$10,#REF!,0)), "")</f>
        <v/>
      </c>
      <c r="F45" s="15" t="str">
        <f>IFERROR(INDEX(#REF!,$D45,MATCH(F$10,#REF!,0)), "")</f>
        <v/>
      </c>
      <c r="G45" s="15" t="str">
        <f>IFERROR(INDEX(#REF!,$D45,MATCH(G$10,#REF!,0)), "")</f>
        <v/>
      </c>
      <c r="H45" s="15" t="str">
        <f>IFERROR(INDEX(#REF!,$D45,MATCH(H$10,#REF!,0)), "")</f>
        <v/>
      </c>
      <c r="I45" s="15" t="str">
        <f>IFERROR(INDEX(#REF!,$D45,MATCH(I$10,#REF!,0)), "")</f>
        <v/>
      </c>
      <c r="J45" s="26" t="str">
        <f>IFERROR(INDEX(#REF!,$D45,MATCH(J$10,#REF!,0)), "")</f>
        <v/>
      </c>
      <c r="K45" s="26" t="str">
        <f>IFERROR(INDEX(#REF!,$D45,MATCH(K$10,#REF!,0)), "")</f>
        <v/>
      </c>
      <c r="L45" s="26" t="str">
        <f>IFERROR(INDEX(#REF!,$D45,MATCH(L$10,#REF!,0)), "")</f>
        <v/>
      </c>
      <c r="M45" s="26" t="str">
        <f>IFERROR(INDEX(#REF!,$D45,MATCH(M$10,#REF!,0)), "")</f>
        <v/>
      </c>
      <c r="N45" s="26" t="str">
        <f>IFERROR(INDEX(#REF!,$D45,MATCH(N$10,#REF!,0)), "")</f>
        <v/>
      </c>
      <c r="O45" s="26" t="str">
        <f>IFERROR(INDEX(#REF!,$D45,MATCH(O$10,#REF!,0)), "")</f>
        <v/>
      </c>
      <c r="P45" s="26" t="str">
        <f>IFERROR(INDEX(#REF!,$D45,MATCH(P$10,#REF!,0)), "")</f>
        <v/>
      </c>
      <c r="Q45" s="26" t="str">
        <f>IFERROR(INDEX(#REF!,$D45,MATCH(Q$10,#REF!,0)), "")</f>
        <v/>
      </c>
      <c r="R45" s="26" t="str">
        <f>IFERROR(INDEX(#REF!,$D45,MATCH(R$10,#REF!,0)), "")</f>
        <v/>
      </c>
      <c r="S45" s="26" t="str">
        <f>IFERROR(INDEX(#REF!,$D45,MATCH(S$10,#REF!,0)), "")</f>
        <v/>
      </c>
    </row>
    <row r="46" spans="1:19" hidden="1" x14ac:dyDescent="0.25">
      <c r="A46" s="7" t="s">
        <v>50</v>
      </c>
      <c r="B46" s="31" t="s">
        <v>46</v>
      </c>
      <c r="C46" s="29" t="str">
        <f t="shared" si="17"/>
        <v>2016:2:3:7:TAOYUAN</v>
      </c>
      <c r="D46" s="21" t="e">
        <f>MATCH($C46,#REF!, 0)</f>
        <v>#REF!</v>
      </c>
      <c r="E46" s="15" t="str">
        <f>IFERROR(INDEX(#REF!,$D46,MATCH(E$10,#REF!,0)), "")</f>
        <v/>
      </c>
      <c r="F46" s="15" t="str">
        <f>IFERROR(INDEX(#REF!,$D46,MATCH(F$10,#REF!,0)), "")</f>
        <v/>
      </c>
      <c r="G46" s="15" t="str">
        <f>IFERROR(INDEX(#REF!,$D46,MATCH(G$10,#REF!,0)), "")</f>
        <v/>
      </c>
      <c r="H46" s="15" t="str">
        <f>IFERROR(INDEX(#REF!,$D46,MATCH(H$10,#REF!,0)), "")</f>
        <v/>
      </c>
      <c r="I46" s="15" t="str">
        <f>IFERROR(INDEX(#REF!,$D46,MATCH(I$10,#REF!,0)), "")</f>
        <v/>
      </c>
      <c r="J46" s="26" t="str">
        <f>IFERROR(INDEX(#REF!,$D46,MATCH(J$10,#REF!,0)), "")</f>
        <v/>
      </c>
      <c r="K46" s="26" t="str">
        <f>IFERROR(INDEX(#REF!,$D46,MATCH(K$10,#REF!,0)), "")</f>
        <v/>
      </c>
      <c r="L46" s="26" t="str">
        <f>IFERROR(INDEX(#REF!,$D46,MATCH(L$10,#REF!,0)), "")</f>
        <v/>
      </c>
      <c r="M46" s="26" t="str">
        <f>IFERROR(INDEX(#REF!,$D46,MATCH(M$10,#REF!,0)), "")</f>
        <v/>
      </c>
      <c r="N46" s="26" t="str">
        <f>IFERROR(INDEX(#REF!,$D46,MATCH(N$10,#REF!,0)), "")</f>
        <v/>
      </c>
      <c r="O46" s="26" t="str">
        <f>IFERROR(INDEX(#REF!,$D46,MATCH(O$10,#REF!,0)), "")</f>
        <v/>
      </c>
      <c r="P46" s="26" t="str">
        <f>IFERROR(INDEX(#REF!,$D46,MATCH(P$10,#REF!,0)), "")</f>
        <v/>
      </c>
      <c r="Q46" s="26" t="str">
        <f>IFERROR(INDEX(#REF!,$D46,MATCH(Q$10,#REF!,0)), "")</f>
        <v/>
      </c>
      <c r="R46" s="26" t="str">
        <f>IFERROR(INDEX(#REF!,$D46,MATCH(R$10,#REF!,0)), "")</f>
        <v/>
      </c>
      <c r="S46" s="26" t="str">
        <f>IFERROR(INDEX(#REF!,$D46,MATCH(S$10,#REF!,0)), "")</f>
        <v/>
      </c>
    </row>
    <row r="47" spans="1:19" x14ac:dyDescent="0.25">
      <c r="B47" s="28" t="s">
        <v>46</v>
      </c>
      <c r="C47" s="29"/>
      <c r="D47" s="29"/>
      <c r="E47" s="30">
        <f>SUM(E36:E46)</f>
        <v>0</v>
      </c>
      <c r="F47" s="30">
        <f t="shared" ref="F47" si="18">SUM(F36:F46)</f>
        <v>0</v>
      </c>
      <c r="G47" s="30">
        <f t="shared" ref="G47" si="19">SUM(G36:G46)</f>
        <v>0</v>
      </c>
      <c r="H47" s="30">
        <f t="shared" ref="H47" si="20">SUM(H36:H46)</f>
        <v>0</v>
      </c>
      <c r="I47" s="30">
        <f t="shared" ref="I47" si="21">SUM(I36:I46)</f>
        <v>0</v>
      </c>
      <c r="J47" s="30">
        <f t="shared" ref="J47" si="22">SUM(J36:J46)</f>
        <v>0</v>
      </c>
      <c r="K47" s="30">
        <f t="shared" ref="K47" si="23">SUM(K36:K46)</f>
        <v>0</v>
      </c>
      <c r="L47" s="30">
        <f t="shared" ref="L47" si="24">SUM(L36:L46)</f>
        <v>0</v>
      </c>
      <c r="M47" s="30">
        <f t="shared" ref="M47" si="25">SUM(M36:M46)</f>
        <v>0</v>
      </c>
      <c r="N47" s="30">
        <f t="shared" ref="N47" si="26">SUM(N36:N46)</f>
        <v>0</v>
      </c>
      <c r="O47" s="30">
        <f t="shared" ref="O47" si="27">SUM(O36:O46)</f>
        <v>0</v>
      </c>
      <c r="P47" s="30">
        <f t="shared" ref="P47" si="28">SUM(P36:P46)</f>
        <v>0</v>
      </c>
      <c r="Q47" s="30">
        <f t="shared" ref="Q47" si="29">SUM(Q36:Q46)</f>
        <v>0</v>
      </c>
      <c r="R47" s="30">
        <f t="shared" ref="R47" si="30">SUM(R36:R46)</f>
        <v>0</v>
      </c>
      <c r="S47" s="30">
        <f t="shared" ref="S47" si="31">SUM(S36:S46)</f>
        <v>0</v>
      </c>
    </row>
    <row r="48" spans="1:19" hidden="1" x14ac:dyDescent="0.25">
      <c r="A48" s="7" t="s">
        <v>49</v>
      </c>
      <c r="B48" s="31" t="s">
        <v>47</v>
      </c>
      <c r="C48" s="29" t="str">
        <f t="shared" ref="C48:C58" si="32">CONCATENATE(YEAR,":",MONTH,":4:7:", $A48)</f>
        <v>2016:2:4:7:OFFICE</v>
      </c>
      <c r="D48" s="21" t="e">
        <f>MATCH($C48,#REF!, 0)</f>
        <v>#REF!</v>
      </c>
      <c r="E48" s="15" t="str">
        <f>IFERROR(INDEX(#REF!,$D48,MATCH(E$10,#REF!,0)), "")</f>
        <v/>
      </c>
      <c r="F48" s="15" t="str">
        <f>IFERROR(INDEX(#REF!,$D48,MATCH(F$10,#REF!,0)), "")</f>
        <v/>
      </c>
      <c r="G48" s="15" t="str">
        <f>IFERROR(INDEX(#REF!,$D48,MATCH(G$10,#REF!,0)), "")</f>
        <v/>
      </c>
      <c r="H48" s="15" t="str">
        <f>IFERROR(INDEX(#REF!,$D48,MATCH(H$10,#REF!,0)), "")</f>
        <v/>
      </c>
      <c r="I48" s="15" t="str">
        <f>IFERROR(INDEX(#REF!,$D48,MATCH(I$10,#REF!,0)), "")</f>
        <v/>
      </c>
      <c r="J48" s="26" t="str">
        <f>IFERROR(INDEX(#REF!,$D48,MATCH(J$10,#REF!,0)), "")</f>
        <v/>
      </c>
      <c r="K48" s="26" t="str">
        <f>IFERROR(INDEX(#REF!,$D48,MATCH(K$10,#REF!,0)), "")</f>
        <v/>
      </c>
      <c r="L48" s="26" t="str">
        <f>IFERROR(INDEX(#REF!,$D48,MATCH(L$10,#REF!,0)), "")</f>
        <v/>
      </c>
      <c r="M48" s="26" t="str">
        <f>IFERROR(INDEX(#REF!,$D48,MATCH(M$10,#REF!,0)), "")</f>
        <v/>
      </c>
      <c r="N48" s="26" t="str">
        <f>IFERROR(INDEX(#REF!,$D48,MATCH(N$10,#REF!,0)), "")</f>
        <v/>
      </c>
      <c r="O48" s="26" t="str">
        <f>IFERROR(INDEX(#REF!,$D48,MATCH(O$10,#REF!,0)), "")</f>
        <v/>
      </c>
      <c r="P48" s="26" t="str">
        <f>IFERROR(INDEX(#REF!,$D48,MATCH(P$10,#REF!,0)), "")</f>
        <v/>
      </c>
      <c r="Q48" s="26" t="str">
        <f>IFERROR(INDEX(#REF!,$D48,MATCH(Q$10,#REF!,0)), "")</f>
        <v/>
      </c>
      <c r="R48" s="26" t="str">
        <f>IFERROR(INDEX(#REF!,$D48,MATCH(R$10,#REF!,0)), "")</f>
        <v/>
      </c>
      <c r="S48" s="26" t="str">
        <f>IFERROR(INDEX(#REF!,$D48,MATCH(S$10,#REF!,0)), "")</f>
        <v/>
      </c>
    </row>
    <row r="49" spans="1:19" hidden="1" x14ac:dyDescent="0.25">
      <c r="A49" s="7" t="s">
        <v>55</v>
      </c>
      <c r="B49" s="31" t="s">
        <v>47</v>
      </c>
      <c r="C49" s="29" t="str">
        <f t="shared" si="32"/>
        <v>2016:2:4:7:HUALIAN</v>
      </c>
      <c r="D49" s="21" t="e">
        <f>MATCH($C49,#REF!, 0)</f>
        <v>#REF!</v>
      </c>
      <c r="E49" s="15" t="str">
        <f>IFERROR(INDEX(#REF!,$D49,MATCH(E$10,#REF!,0)), "")</f>
        <v/>
      </c>
      <c r="F49" s="15" t="str">
        <f>IFERROR(INDEX(#REF!,$D49,MATCH(F$10,#REF!,0)), "")</f>
        <v/>
      </c>
      <c r="G49" s="15" t="str">
        <f>IFERROR(INDEX(#REF!,$D49,MATCH(G$10,#REF!,0)), "")</f>
        <v/>
      </c>
      <c r="H49" s="15" t="str">
        <f>IFERROR(INDEX(#REF!,$D49,MATCH(H$10,#REF!,0)), "")</f>
        <v/>
      </c>
      <c r="I49" s="15" t="str">
        <f>IFERROR(INDEX(#REF!,$D49,MATCH(I$10,#REF!,0)), "")</f>
        <v/>
      </c>
      <c r="J49" s="26" t="str">
        <f>IFERROR(INDEX(#REF!,$D49,MATCH(J$10,#REF!,0)), "")</f>
        <v/>
      </c>
      <c r="K49" s="26" t="str">
        <f>IFERROR(INDEX(#REF!,$D49,MATCH(K$10,#REF!,0)), "")</f>
        <v/>
      </c>
      <c r="L49" s="26" t="str">
        <f>IFERROR(INDEX(#REF!,$D49,MATCH(L$10,#REF!,0)), "")</f>
        <v/>
      </c>
      <c r="M49" s="26" t="str">
        <f>IFERROR(INDEX(#REF!,$D49,MATCH(M$10,#REF!,0)), "")</f>
        <v/>
      </c>
      <c r="N49" s="26" t="str">
        <f>IFERROR(INDEX(#REF!,$D49,MATCH(N$10,#REF!,0)), "")</f>
        <v/>
      </c>
      <c r="O49" s="26" t="str">
        <f>IFERROR(INDEX(#REF!,$D49,MATCH(O$10,#REF!,0)), "")</f>
        <v/>
      </c>
      <c r="P49" s="26" t="str">
        <f>IFERROR(INDEX(#REF!,$D49,MATCH(P$10,#REF!,0)), "")</f>
        <v/>
      </c>
      <c r="Q49" s="26" t="str">
        <f>IFERROR(INDEX(#REF!,$D49,MATCH(Q$10,#REF!,0)), "")</f>
        <v/>
      </c>
      <c r="R49" s="26" t="str">
        <f>IFERROR(INDEX(#REF!,$D49,MATCH(R$10,#REF!,0)), "")</f>
        <v/>
      </c>
      <c r="S49" s="26" t="str">
        <f>IFERROR(INDEX(#REF!,$D49,MATCH(S$10,#REF!,0)), "")</f>
        <v/>
      </c>
    </row>
    <row r="50" spans="1:19" hidden="1" x14ac:dyDescent="0.25">
      <c r="A50" s="7" t="s">
        <v>53</v>
      </c>
      <c r="B50" s="31" t="s">
        <v>47</v>
      </c>
      <c r="C50" s="29" t="str">
        <f t="shared" si="32"/>
        <v>2016:2:4:7:TAIDONG</v>
      </c>
      <c r="D50" s="21" t="e">
        <f>MATCH($C50,#REF!, 0)</f>
        <v>#REF!</v>
      </c>
      <c r="E50" s="15" t="str">
        <f>IFERROR(INDEX(#REF!,$D50,MATCH(E$10,#REF!,0)), "")</f>
        <v/>
      </c>
      <c r="F50" s="15" t="str">
        <f>IFERROR(INDEX(#REF!,$D50,MATCH(F$10,#REF!,0)), "")</f>
        <v/>
      </c>
      <c r="G50" s="15" t="str">
        <f>IFERROR(INDEX(#REF!,$D50,MATCH(G$10,#REF!,0)), "")</f>
        <v/>
      </c>
      <c r="H50" s="15" t="str">
        <f>IFERROR(INDEX(#REF!,$D50,MATCH(H$10,#REF!,0)), "")</f>
        <v/>
      </c>
      <c r="I50" s="15" t="str">
        <f>IFERROR(INDEX(#REF!,$D50,MATCH(I$10,#REF!,0)), "")</f>
        <v/>
      </c>
      <c r="J50" s="26" t="str">
        <f>IFERROR(INDEX(#REF!,$D50,MATCH(J$10,#REF!,0)), "")</f>
        <v/>
      </c>
      <c r="K50" s="26" t="str">
        <f>IFERROR(INDEX(#REF!,$D50,MATCH(K$10,#REF!,0)), "")</f>
        <v/>
      </c>
      <c r="L50" s="26" t="str">
        <f>IFERROR(INDEX(#REF!,$D50,MATCH(L$10,#REF!,0)), "")</f>
        <v/>
      </c>
      <c r="M50" s="26" t="str">
        <f>IFERROR(INDEX(#REF!,$D50,MATCH(M$10,#REF!,0)), "")</f>
        <v/>
      </c>
      <c r="N50" s="26" t="str">
        <f>IFERROR(INDEX(#REF!,$D50,MATCH(N$10,#REF!,0)), "")</f>
        <v/>
      </c>
      <c r="O50" s="26" t="str">
        <f>IFERROR(INDEX(#REF!,$D50,MATCH(O$10,#REF!,0)), "")</f>
        <v/>
      </c>
      <c r="P50" s="26" t="str">
        <f>IFERROR(INDEX(#REF!,$D50,MATCH(P$10,#REF!,0)), "")</f>
        <v/>
      </c>
      <c r="Q50" s="26" t="str">
        <f>IFERROR(INDEX(#REF!,$D50,MATCH(Q$10,#REF!,0)), "")</f>
        <v/>
      </c>
      <c r="R50" s="26" t="str">
        <f>IFERROR(INDEX(#REF!,$D50,MATCH(R$10,#REF!,0)), "")</f>
        <v/>
      </c>
      <c r="S50" s="26" t="str">
        <f>IFERROR(INDEX(#REF!,$D50,MATCH(S$10,#REF!,0)), "")</f>
        <v/>
      </c>
    </row>
    <row r="51" spans="1:19" hidden="1" x14ac:dyDescent="0.25">
      <c r="A51" s="7" t="s">
        <v>52</v>
      </c>
      <c r="B51" s="31" t="s">
        <v>47</v>
      </c>
      <c r="C51" s="29" t="str">
        <f t="shared" si="32"/>
        <v>2016:2:4:7:ZHUNAN</v>
      </c>
      <c r="D51" s="21" t="e">
        <f>MATCH($C51,#REF!, 0)</f>
        <v>#REF!</v>
      </c>
      <c r="E51" s="15" t="str">
        <f>IFERROR(INDEX(#REF!,$D51,MATCH(E$10,#REF!,0)), "")</f>
        <v/>
      </c>
      <c r="F51" s="15" t="str">
        <f>IFERROR(INDEX(#REF!,$D51,MATCH(F$10,#REF!,0)), "")</f>
        <v/>
      </c>
      <c r="G51" s="15" t="str">
        <f>IFERROR(INDEX(#REF!,$D51,MATCH(G$10,#REF!,0)), "")</f>
        <v/>
      </c>
      <c r="H51" s="15" t="str">
        <f>IFERROR(INDEX(#REF!,$D51,MATCH(H$10,#REF!,0)), "")</f>
        <v/>
      </c>
      <c r="I51" s="15" t="str">
        <f>IFERROR(INDEX(#REF!,$D51,MATCH(I$10,#REF!,0)), "")</f>
        <v/>
      </c>
      <c r="J51" s="26" t="str">
        <f>IFERROR(INDEX(#REF!,$D51,MATCH(J$10,#REF!,0)), "")</f>
        <v/>
      </c>
      <c r="K51" s="26" t="str">
        <f>IFERROR(INDEX(#REF!,$D51,MATCH(K$10,#REF!,0)), "")</f>
        <v/>
      </c>
      <c r="L51" s="26" t="str">
        <f>IFERROR(INDEX(#REF!,$D51,MATCH(L$10,#REF!,0)), "")</f>
        <v/>
      </c>
      <c r="M51" s="26" t="str">
        <f>IFERROR(INDEX(#REF!,$D51,MATCH(M$10,#REF!,0)), "")</f>
        <v/>
      </c>
      <c r="N51" s="26" t="str">
        <f>IFERROR(INDEX(#REF!,$D51,MATCH(N$10,#REF!,0)), "")</f>
        <v/>
      </c>
      <c r="O51" s="26" t="str">
        <f>IFERROR(INDEX(#REF!,$D51,MATCH(O$10,#REF!,0)), "")</f>
        <v/>
      </c>
      <c r="P51" s="26" t="str">
        <f>IFERROR(INDEX(#REF!,$D51,MATCH(P$10,#REF!,0)), "")</f>
        <v/>
      </c>
      <c r="Q51" s="26" t="str">
        <f>IFERROR(INDEX(#REF!,$D51,MATCH(Q$10,#REF!,0)), "")</f>
        <v/>
      </c>
      <c r="R51" s="26" t="str">
        <f>IFERROR(INDEX(#REF!,$D51,MATCH(R$10,#REF!,0)), "")</f>
        <v/>
      </c>
      <c r="S51" s="26" t="str">
        <f>IFERROR(INDEX(#REF!,$D51,MATCH(S$10,#REF!,0)), "")</f>
        <v/>
      </c>
    </row>
    <row r="52" spans="1:19" hidden="1" x14ac:dyDescent="0.25">
      <c r="A52" s="7" t="s">
        <v>51</v>
      </c>
      <c r="B52" s="31" t="s">
        <v>47</v>
      </c>
      <c r="C52" s="29" t="str">
        <f t="shared" si="32"/>
        <v>2016:2:4:7:XINZHU</v>
      </c>
      <c r="D52" s="21" t="e">
        <f>MATCH($C52,#REF!, 0)</f>
        <v>#REF!</v>
      </c>
      <c r="E52" s="15" t="str">
        <f>IFERROR(INDEX(#REF!,$D52,MATCH(E$10,#REF!,0)), "")</f>
        <v/>
      </c>
      <c r="F52" s="15" t="str">
        <f>IFERROR(INDEX(#REF!,$D52,MATCH(F$10,#REF!,0)), "")</f>
        <v/>
      </c>
      <c r="G52" s="15" t="str">
        <f>IFERROR(INDEX(#REF!,$D52,MATCH(G$10,#REF!,0)), "")</f>
        <v/>
      </c>
      <c r="H52" s="15" t="str">
        <f>IFERROR(INDEX(#REF!,$D52,MATCH(H$10,#REF!,0)), "")</f>
        <v/>
      </c>
      <c r="I52" s="15" t="str">
        <f>IFERROR(INDEX(#REF!,$D52,MATCH(I$10,#REF!,0)), "")</f>
        <v/>
      </c>
      <c r="J52" s="26" t="str">
        <f>IFERROR(INDEX(#REF!,$D52,MATCH(J$10,#REF!,0)), "")</f>
        <v/>
      </c>
      <c r="K52" s="26" t="str">
        <f>IFERROR(INDEX(#REF!,$D52,MATCH(K$10,#REF!,0)), "")</f>
        <v/>
      </c>
      <c r="L52" s="26" t="str">
        <f>IFERROR(INDEX(#REF!,$D52,MATCH(L$10,#REF!,0)), "")</f>
        <v/>
      </c>
      <c r="M52" s="26" t="str">
        <f>IFERROR(INDEX(#REF!,$D52,MATCH(M$10,#REF!,0)), "")</f>
        <v/>
      </c>
      <c r="N52" s="26" t="str">
        <f>IFERROR(INDEX(#REF!,$D52,MATCH(N$10,#REF!,0)), "")</f>
        <v/>
      </c>
      <c r="O52" s="26" t="str">
        <f>IFERROR(INDEX(#REF!,$D52,MATCH(O$10,#REF!,0)), "")</f>
        <v/>
      </c>
      <c r="P52" s="26" t="str">
        <f>IFERROR(INDEX(#REF!,$D52,MATCH(P$10,#REF!,0)), "")</f>
        <v/>
      </c>
      <c r="Q52" s="26" t="str">
        <f>IFERROR(INDEX(#REF!,$D52,MATCH(Q$10,#REF!,0)), "")</f>
        <v/>
      </c>
      <c r="R52" s="26" t="str">
        <f>IFERROR(INDEX(#REF!,$D52,MATCH(R$10,#REF!,0)), "")</f>
        <v/>
      </c>
      <c r="S52" s="26" t="str">
        <f>IFERROR(INDEX(#REF!,$D52,MATCH(S$10,#REF!,0)), "")</f>
        <v/>
      </c>
    </row>
    <row r="53" spans="1:19" hidden="1" x14ac:dyDescent="0.25">
      <c r="A53" s="7" t="s">
        <v>60</v>
      </c>
      <c r="B53" s="31" t="s">
        <v>47</v>
      </c>
      <c r="C53" s="29" t="str">
        <f t="shared" si="32"/>
        <v>2016:2:4:7:CENTRAL</v>
      </c>
      <c r="D53" s="21" t="e">
        <f>MATCH($C53,#REF!, 0)</f>
        <v>#REF!</v>
      </c>
      <c r="E53" s="15" t="str">
        <f>IFERROR(INDEX(#REF!,$D53,MATCH(E$10,#REF!,0)), "")</f>
        <v/>
      </c>
      <c r="F53" s="15" t="str">
        <f>IFERROR(INDEX(#REF!,$D53,MATCH(F$10,#REF!,0)), "")</f>
        <v/>
      </c>
      <c r="G53" s="15" t="str">
        <f>IFERROR(INDEX(#REF!,$D53,MATCH(G$10,#REF!,0)), "")</f>
        <v/>
      </c>
      <c r="H53" s="15" t="str">
        <f>IFERROR(INDEX(#REF!,$D53,MATCH(H$10,#REF!,0)), "")</f>
        <v/>
      </c>
      <c r="I53" s="15" t="str">
        <f>IFERROR(INDEX(#REF!,$D53,MATCH(I$10,#REF!,0)), "")</f>
        <v/>
      </c>
      <c r="J53" s="26" t="str">
        <f>IFERROR(INDEX(#REF!,$D53,MATCH(J$10,#REF!,0)), "")</f>
        <v/>
      </c>
      <c r="K53" s="26" t="str">
        <f>IFERROR(INDEX(#REF!,$D53,MATCH(K$10,#REF!,0)), "")</f>
        <v/>
      </c>
      <c r="L53" s="26" t="str">
        <f>IFERROR(INDEX(#REF!,$D53,MATCH(L$10,#REF!,0)), "")</f>
        <v/>
      </c>
      <c r="M53" s="26" t="str">
        <f>IFERROR(INDEX(#REF!,$D53,MATCH(M$10,#REF!,0)), "")</f>
        <v/>
      </c>
      <c r="N53" s="26" t="str">
        <f>IFERROR(INDEX(#REF!,$D53,MATCH(N$10,#REF!,0)), "")</f>
        <v/>
      </c>
      <c r="O53" s="26" t="str">
        <f>IFERROR(INDEX(#REF!,$D53,MATCH(O$10,#REF!,0)), "")</f>
        <v/>
      </c>
      <c r="P53" s="26" t="str">
        <f>IFERROR(INDEX(#REF!,$D53,MATCH(P$10,#REF!,0)), "")</f>
        <v/>
      </c>
      <c r="Q53" s="26" t="str">
        <f>IFERROR(INDEX(#REF!,$D53,MATCH(Q$10,#REF!,0)), "")</f>
        <v/>
      </c>
      <c r="R53" s="26" t="str">
        <f>IFERROR(INDEX(#REF!,$D53,MATCH(R$10,#REF!,0)), "")</f>
        <v/>
      </c>
      <c r="S53" s="26" t="str">
        <f>IFERROR(INDEX(#REF!,$D53,MATCH(S$10,#REF!,0)), "")</f>
        <v/>
      </c>
    </row>
    <row r="54" spans="1:19" hidden="1" x14ac:dyDescent="0.25">
      <c r="A54" s="7" t="s">
        <v>56</v>
      </c>
      <c r="B54" s="31" t="s">
        <v>47</v>
      </c>
      <c r="C54" s="29" t="str">
        <f t="shared" si="32"/>
        <v>2016:2:4:7:NORTH</v>
      </c>
      <c r="D54" s="21" t="e">
        <f>MATCH($C54,#REF!, 0)</f>
        <v>#REF!</v>
      </c>
      <c r="E54" s="15" t="str">
        <f>IFERROR(INDEX(#REF!,$D54,MATCH(E$10,#REF!,0)), "")</f>
        <v/>
      </c>
      <c r="F54" s="15" t="str">
        <f>IFERROR(INDEX(#REF!,$D54,MATCH(F$10,#REF!,0)), "")</f>
        <v/>
      </c>
      <c r="G54" s="15" t="str">
        <f>IFERROR(INDEX(#REF!,$D54,MATCH(G$10,#REF!,0)), "")</f>
        <v/>
      </c>
      <c r="H54" s="15" t="str">
        <f>IFERROR(INDEX(#REF!,$D54,MATCH(H$10,#REF!,0)), "")</f>
        <v/>
      </c>
      <c r="I54" s="15" t="str">
        <f>IFERROR(INDEX(#REF!,$D54,MATCH(I$10,#REF!,0)), "")</f>
        <v/>
      </c>
      <c r="J54" s="26" t="str">
        <f>IFERROR(INDEX(#REF!,$D54,MATCH(J$10,#REF!,0)), "")</f>
        <v/>
      </c>
      <c r="K54" s="26" t="str">
        <f>IFERROR(INDEX(#REF!,$D54,MATCH(K$10,#REF!,0)), "")</f>
        <v/>
      </c>
      <c r="L54" s="26" t="str">
        <f>IFERROR(INDEX(#REF!,$D54,MATCH(L$10,#REF!,0)), "")</f>
        <v/>
      </c>
      <c r="M54" s="26" t="str">
        <f>IFERROR(INDEX(#REF!,$D54,MATCH(M$10,#REF!,0)), "")</f>
        <v/>
      </c>
      <c r="N54" s="26" t="str">
        <f>IFERROR(INDEX(#REF!,$D54,MATCH(N$10,#REF!,0)), "")</f>
        <v/>
      </c>
      <c r="O54" s="26" t="str">
        <f>IFERROR(INDEX(#REF!,$D54,MATCH(O$10,#REF!,0)), "")</f>
        <v/>
      </c>
      <c r="P54" s="26" t="str">
        <f>IFERROR(INDEX(#REF!,$D54,MATCH(P$10,#REF!,0)), "")</f>
        <v/>
      </c>
      <c r="Q54" s="26" t="str">
        <f>IFERROR(INDEX(#REF!,$D54,MATCH(Q$10,#REF!,0)), "")</f>
        <v/>
      </c>
      <c r="R54" s="26" t="str">
        <f>IFERROR(INDEX(#REF!,$D54,MATCH(R$10,#REF!,0)), "")</f>
        <v/>
      </c>
      <c r="S54" s="26" t="str">
        <f>IFERROR(INDEX(#REF!,$D54,MATCH(S$10,#REF!,0)), "")</f>
        <v/>
      </c>
    </row>
    <row r="55" spans="1:19" hidden="1" x14ac:dyDescent="0.25">
      <c r="A55" s="7" t="s">
        <v>59</v>
      </c>
      <c r="B55" s="31" t="s">
        <v>47</v>
      </c>
      <c r="C55" s="29" t="str">
        <f t="shared" si="32"/>
        <v>2016:2:4:7:SOUTH</v>
      </c>
      <c r="D55" s="21" t="e">
        <f>MATCH($C55,#REF!, 0)</f>
        <v>#REF!</v>
      </c>
      <c r="E55" s="15" t="str">
        <f>IFERROR(INDEX(#REF!,$D55,MATCH(E$10,#REF!,0)), "")</f>
        <v/>
      </c>
      <c r="F55" s="15" t="str">
        <f>IFERROR(INDEX(#REF!,$D55,MATCH(F$10,#REF!,0)), "")</f>
        <v/>
      </c>
      <c r="G55" s="15" t="str">
        <f>IFERROR(INDEX(#REF!,$D55,MATCH(G$10,#REF!,0)), "")</f>
        <v/>
      </c>
      <c r="H55" s="15" t="str">
        <f>IFERROR(INDEX(#REF!,$D55,MATCH(H$10,#REF!,0)), "")</f>
        <v/>
      </c>
      <c r="I55" s="15" t="str">
        <f>IFERROR(INDEX(#REF!,$D55,MATCH(I$10,#REF!,0)), "")</f>
        <v/>
      </c>
      <c r="J55" s="26" t="str">
        <f>IFERROR(INDEX(#REF!,$D55,MATCH(J$10,#REF!,0)), "")</f>
        <v/>
      </c>
      <c r="K55" s="26" t="str">
        <f>IFERROR(INDEX(#REF!,$D55,MATCH(K$10,#REF!,0)), "")</f>
        <v/>
      </c>
      <c r="L55" s="26" t="str">
        <f>IFERROR(INDEX(#REF!,$D55,MATCH(L$10,#REF!,0)), "")</f>
        <v/>
      </c>
      <c r="M55" s="26" t="str">
        <f>IFERROR(INDEX(#REF!,$D55,MATCH(M$10,#REF!,0)), "")</f>
        <v/>
      </c>
      <c r="N55" s="26" t="str">
        <f>IFERROR(INDEX(#REF!,$D55,MATCH(N$10,#REF!,0)), "")</f>
        <v/>
      </c>
      <c r="O55" s="26" t="str">
        <f>IFERROR(INDEX(#REF!,$D55,MATCH(O$10,#REF!,0)), "")</f>
        <v/>
      </c>
      <c r="P55" s="26" t="str">
        <f>IFERROR(INDEX(#REF!,$D55,MATCH(P$10,#REF!,0)), "")</f>
        <v/>
      </c>
      <c r="Q55" s="26" t="str">
        <f>IFERROR(INDEX(#REF!,$D55,MATCH(Q$10,#REF!,0)), "")</f>
        <v/>
      </c>
      <c r="R55" s="26" t="str">
        <f>IFERROR(INDEX(#REF!,$D55,MATCH(R$10,#REF!,0)), "")</f>
        <v/>
      </c>
      <c r="S55" s="26" t="str">
        <f>IFERROR(INDEX(#REF!,$D55,MATCH(S$10,#REF!,0)), "")</f>
        <v/>
      </c>
    </row>
    <row r="56" spans="1:19" hidden="1" x14ac:dyDescent="0.25">
      <c r="A56" s="7" t="s">
        <v>58</v>
      </c>
      <c r="B56" s="31" t="s">
        <v>47</v>
      </c>
      <c r="C56" s="29" t="str">
        <f t="shared" si="32"/>
        <v>2016:2:4:7:WEST</v>
      </c>
      <c r="D56" s="21" t="e">
        <f>MATCH($C56,#REF!, 0)</f>
        <v>#REF!</v>
      </c>
      <c r="E56" s="15" t="str">
        <f>IFERROR(INDEX(#REF!,$D56,MATCH(E$10,#REF!,0)), "")</f>
        <v/>
      </c>
      <c r="F56" s="15" t="str">
        <f>IFERROR(INDEX(#REF!,$D56,MATCH(F$10,#REF!,0)), "")</f>
        <v/>
      </c>
      <c r="G56" s="15" t="str">
        <f>IFERROR(INDEX(#REF!,$D56,MATCH(G$10,#REF!,0)), "")</f>
        <v/>
      </c>
      <c r="H56" s="15" t="str">
        <f>IFERROR(INDEX(#REF!,$D56,MATCH(H$10,#REF!,0)), "")</f>
        <v/>
      </c>
      <c r="I56" s="15" t="str">
        <f>IFERROR(INDEX(#REF!,$D56,MATCH(I$10,#REF!,0)), "")</f>
        <v/>
      </c>
      <c r="J56" s="26" t="str">
        <f>IFERROR(INDEX(#REF!,$D56,MATCH(J$10,#REF!,0)), "")</f>
        <v/>
      </c>
      <c r="K56" s="26" t="str">
        <f>IFERROR(INDEX(#REF!,$D56,MATCH(K$10,#REF!,0)), "")</f>
        <v/>
      </c>
      <c r="L56" s="26" t="str">
        <f>IFERROR(INDEX(#REF!,$D56,MATCH(L$10,#REF!,0)), "")</f>
        <v/>
      </c>
      <c r="M56" s="26" t="str">
        <f>IFERROR(INDEX(#REF!,$D56,MATCH(M$10,#REF!,0)), "")</f>
        <v/>
      </c>
      <c r="N56" s="26" t="str">
        <f>IFERROR(INDEX(#REF!,$D56,MATCH(N$10,#REF!,0)), "")</f>
        <v/>
      </c>
      <c r="O56" s="26" t="str">
        <f>IFERROR(INDEX(#REF!,$D56,MATCH(O$10,#REF!,0)), "")</f>
        <v/>
      </c>
      <c r="P56" s="26" t="str">
        <f>IFERROR(INDEX(#REF!,$D56,MATCH(P$10,#REF!,0)), "")</f>
        <v/>
      </c>
      <c r="Q56" s="26" t="str">
        <f>IFERROR(INDEX(#REF!,$D56,MATCH(Q$10,#REF!,0)), "")</f>
        <v/>
      </c>
      <c r="R56" s="26" t="str">
        <f>IFERROR(INDEX(#REF!,$D56,MATCH(R$10,#REF!,0)), "")</f>
        <v/>
      </c>
      <c r="S56" s="26" t="str">
        <f>IFERROR(INDEX(#REF!,$D56,MATCH(S$10,#REF!,0)), "")</f>
        <v/>
      </c>
    </row>
    <row r="57" spans="1:19" hidden="1" x14ac:dyDescent="0.25">
      <c r="A57" s="7" t="s">
        <v>57</v>
      </c>
      <c r="B57" s="31" t="s">
        <v>47</v>
      </c>
      <c r="C57" s="29" t="str">
        <f t="shared" si="32"/>
        <v>2016:2:4:7:EAST</v>
      </c>
      <c r="D57" s="21" t="e">
        <f>MATCH($C57,#REF!, 0)</f>
        <v>#REF!</v>
      </c>
      <c r="E57" s="15" t="str">
        <f>IFERROR(INDEX(#REF!,$D57,MATCH(E$10,#REF!,0)), "")</f>
        <v/>
      </c>
      <c r="F57" s="15" t="str">
        <f>IFERROR(INDEX(#REF!,$D57,MATCH(F$10,#REF!,0)), "")</f>
        <v/>
      </c>
      <c r="G57" s="15" t="str">
        <f>IFERROR(INDEX(#REF!,$D57,MATCH(G$10,#REF!,0)), "")</f>
        <v/>
      </c>
      <c r="H57" s="15" t="str">
        <f>IFERROR(INDEX(#REF!,$D57,MATCH(H$10,#REF!,0)), "")</f>
        <v/>
      </c>
      <c r="I57" s="15" t="str">
        <f>IFERROR(INDEX(#REF!,$D57,MATCH(I$10,#REF!,0)), "")</f>
        <v/>
      </c>
      <c r="J57" s="26" t="str">
        <f>IFERROR(INDEX(#REF!,$D57,MATCH(J$10,#REF!,0)), "")</f>
        <v/>
      </c>
      <c r="K57" s="26" t="str">
        <f>IFERROR(INDEX(#REF!,$D57,MATCH(K$10,#REF!,0)), "")</f>
        <v/>
      </c>
      <c r="L57" s="26" t="str">
        <f>IFERROR(INDEX(#REF!,$D57,MATCH(L$10,#REF!,0)), "")</f>
        <v/>
      </c>
      <c r="M57" s="26" t="str">
        <f>IFERROR(INDEX(#REF!,$D57,MATCH(M$10,#REF!,0)), "")</f>
        <v/>
      </c>
      <c r="N57" s="26" t="str">
        <f>IFERROR(INDEX(#REF!,$D57,MATCH(N$10,#REF!,0)), "")</f>
        <v/>
      </c>
      <c r="O57" s="26" t="str">
        <f>IFERROR(INDEX(#REF!,$D57,MATCH(O$10,#REF!,0)), "")</f>
        <v/>
      </c>
      <c r="P57" s="26" t="str">
        <f>IFERROR(INDEX(#REF!,$D57,MATCH(P$10,#REF!,0)), "")</f>
        <v/>
      </c>
      <c r="Q57" s="26" t="str">
        <f>IFERROR(INDEX(#REF!,$D57,MATCH(Q$10,#REF!,0)), "")</f>
        <v/>
      </c>
      <c r="R57" s="26" t="str">
        <f>IFERROR(INDEX(#REF!,$D57,MATCH(R$10,#REF!,0)), "")</f>
        <v/>
      </c>
      <c r="S57" s="26" t="str">
        <f>IFERROR(INDEX(#REF!,$D57,MATCH(S$10,#REF!,0)), "")</f>
        <v/>
      </c>
    </row>
    <row r="58" spans="1:19" hidden="1" x14ac:dyDescent="0.25">
      <c r="A58" s="7" t="s">
        <v>50</v>
      </c>
      <c r="B58" s="31" t="s">
        <v>47</v>
      </c>
      <c r="C58" s="29" t="str">
        <f t="shared" si="32"/>
        <v>2016:2:4:7:TAOYUAN</v>
      </c>
      <c r="D58" s="21" t="e">
        <f>MATCH($C58,#REF!, 0)</f>
        <v>#REF!</v>
      </c>
      <c r="E58" s="15" t="str">
        <f>IFERROR(INDEX(#REF!,$D58,MATCH(E$10,#REF!,0)), "")</f>
        <v/>
      </c>
      <c r="F58" s="15" t="str">
        <f>IFERROR(INDEX(#REF!,$D58,MATCH(F$10,#REF!,0)), "")</f>
        <v/>
      </c>
      <c r="G58" s="15" t="str">
        <f>IFERROR(INDEX(#REF!,$D58,MATCH(G$10,#REF!,0)), "")</f>
        <v/>
      </c>
      <c r="H58" s="15" t="str">
        <f>IFERROR(INDEX(#REF!,$D58,MATCH(H$10,#REF!,0)), "")</f>
        <v/>
      </c>
      <c r="I58" s="15" t="str">
        <f>IFERROR(INDEX(#REF!,$D58,MATCH(I$10,#REF!,0)), "")</f>
        <v/>
      </c>
      <c r="J58" s="26" t="str">
        <f>IFERROR(INDEX(#REF!,$D58,MATCH(J$10,#REF!,0)), "")</f>
        <v/>
      </c>
      <c r="K58" s="26" t="str">
        <f>IFERROR(INDEX(#REF!,$D58,MATCH(K$10,#REF!,0)), "")</f>
        <v/>
      </c>
      <c r="L58" s="26" t="str">
        <f>IFERROR(INDEX(#REF!,$D58,MATCH(L$10,#REF!,0)), "")</f>
        <v/>
      </c>
      <c r="M58" s="26" t="str">
        <f>IFERROR(INDEX(#REF!,$D58,MATCH(M$10,#REF!,0)), "")</f>
        <v/>
      </c>
      <c r="N58" s="26" t="str">
        <f>IFERROR(INDEX(#REF!,$D58,MATCH(N$10,#REF!,0)), "")</f>
        <v/>
      </c>
      <c r="O58" s="26" t="str">
        <f>IFERROR(INDEX(#REF!,$D58,MATCH(O$10,#REF!,0)), "")</f>
        <v/>
      </c>
      <c r="P58" s="26" t="str">
        <f>IFERROR(INDEX(#REF!,$D58,MATCH(P$10,#REF!,0)), "")</f>
        <v/>
      </c>
      <c r="Q58" s="26" t="str">
        <f>IFERROR(INDEX(#REF!,$D58,MATCH(Q$10,#REF!,0)), "")</f>
        <v/>
      </c>
      <c r="R58" s="26" t="str">
        <f>IFERROR(INDEX(#REF!,$D58,MATCH(R$10,#REF!,0)), "")</f>
        <v/>
      </c>
      <c r="S58" s="26" t="str">
        <f>IFERROR(INDEX(#REF!,$D58,MATCH(S$10,#REF!,0)), "")</f>
        <v/>
      </c>
    </row>
    <row r="59" spans="1:19" x14ac:dyDescent="0.25">
      <c r="B59" s="28" t="s">
        <v>47</v>
      </c>
      <c r="C59" s="29"/>
      <c r="D59" s="29"/>
      <c r="E59" s="30">
        <f>SUM(E48:E58)</f>
        <v>0</v>
      </c>
      <c r="F59" s="30">
        <f t="shared" ref="F59" si="33">SUM(F48:F58)</f>
        <v>0</v>
      </c>
      <c r="G59" s="30">
        <f t="shared" ref="G59" si="34">SUM(G48:G58)</f>
        <v>0</v>
      </c>
      <c r="H59" s="30">
        <f t="shared" ref="H59" si="35">SUM(H48:H58)</f>
        <v>0</v>
      </c>
      <c r="I59" s="30">
        <f t="shared" ref="I59" si="36">SUM(I48:I58)</f>
        <v>0</v>
      </c>
      <c r="J59" s="30">
        <f t="shared" ref="J59" si="37">SUM(J48:J58)</f>
        <v>0</v>
      </c>
      <c r="K59" s="30">
        <f t="shared" ref="K59" si="38">SUM(K48:K58)</f>
        <v>0</v>
      </c>
      <c r="L59" s="30">
        <f t="shared" ref="L59" si="39">SUM(L48:L58)</f>
        <v>0</v>
      </c>
      <c r="M59" s="30">
        <f t="shared" ref="M59" si="40">SUM(M48:M58)</f>
        <v>0</v>
      </c>
      <c r="N59" s="30">
        <f t="shared" ref="N59" si="41">SUM(N48:N58)</f>
        <v>0</v>
      </c>
      <c r="O59" s="30">
        <f t="shared" ref="O59" si="42">SUM(O48:O58)</f>
        <v>0</v>
      </c>
      <c r="P59" s="30">
        <f t="shared" ref="P59" si="43">SUM(P48:P58)</f>
        <v>0</v>
      </c>
      <c r="Q59" s="30">
        <f t="shared" ref="Q59" si="44">SUM(Q48:Q58)</f>
        <v>0</v>
      </c>
      <c r="R59" s="30">
        <f t="shared" ref="R59" si="45">SUM(R48:R58)</f>
        <v>0</v>
      </c>
      <c r="S59" s="30">
        <f t="shared" ref="S59" si="46">SUM(S48:S58)</f>
        <v>0</v>
      </c>
    </row>
    <row r="60" spans="1:19" hidden="1" x14ac:dyDescent="0.25">
      <c r="A60" s="7" t="s">
        <v>49</v>
      </c>
      <c r="B60" s="31" t="s">
        <v>48</v>
      </c>
      <c r="C60" s="29" t="str">
        <f t="shared" ref="C60:C70" si="47">CONCATENATE(YEAR,":",MONTH,":5:7:", $A60)</f>
        <v>2016:2:5:7:OFFICE</v>
      </c>
      <c r="D60" s="21" t="e">
        <f>MATCH($C60,#REF!, 0)</f>
        <v>#REF!</v>
      </c>
      <c r="E60" s="15" t="str">
        <f>IFERROR(INDEX(#REF!,$D60,MATCH(E$10,#REF!,0)), "")</f>
        <v/>
      </c>
      <c r="F60" s="15" t="str">
        <f>IFERROR(INDEX(#REF!,$D60,MATCH(F$10,#REF!,0)), "")</f>
        <v/>
      </c>
      <c r="G60" s="15" t="str">
        <f>IFERROR(INDEX(#REF!,$D60,MATCH(G$10,#REF!,0)), "")</f>
        <v/>
      </c>
      <c r="H60" s="15" t="str">
        <f>IFERROR(INDEX(#REF!,$D60,MATCH(H$10,#REF!,0)), "")</f>
        <v/>
      </c>
      <c r="I60" s="15" t="str">
        <f>IFERROR(INDEX(#REF!,$D60,MATCH(I$10,#REF!,0)), "")</f>
        <v/>
      </c>
      <c r="J60" s="26" t="str">
        <f>IFERROR(INDEX(#REF!,$D60,MATCH(J$10,#REF!,0)), "")</f>
        <v/>
      </c>
      <c r="K60" s="26" t="str">
        <f>IFERROR(INDEX(#REF!,$D60,MATCH(K$10,#REF!,0)), "")</f>
        <v/>
      </c>
      <c r="L60" s="26" t="str">
        <f>IFERROR(INDEX(#REF!,$D60,MATCH(L$10,#REF!,0)), "")</f>
        <v/>
      </c>
      <c r="M60" s="26" t="str">
        <f>IFERROR(INDEX(#REF!,$D60,MATCH(M$10,#REF!,0)), "")</f>
        <v/>
      </c>
      <c r="N60" s="26" t="str">
        <f>IFERROR(INDEX(#REF!,$D60,MATCH(N$10,#REF!,0)), "")</f>
        <v/>
      </c>
      <c r="O60" s="26" t="str">
        <f>IFERROR(INDEX(#REF!,$D60,MATCH(O$10,#REF!,0)), "")</f>
        <v/>
      </c>
      <c r="P60" s="26" t="str">
        <f>IFERROR(INDEX(#REF!,$D60,MATCH(P$10,#REF!,0)), "")</f>
        <v/>
      </c>
      <c r="Q60" s="26" t="str">
        <f>IFERROR(INDEX(#REF!,$D60,MATCH(Q$10,#REF!,0)), "")</f>
        <v/>
      </c>
      <c r="R60" s="26" t="str">
        <f>IFERROR(INDEX(#REF!,$D60,MATCH(R$10,#REF!,0)), "")</f>
        <v/>
      </c>
      <c r="S60" s="26" t="str">
        <f>IFERROR(INDEX(#REF!,$D60,MATCH(S$10,#REF!,0)), "")</f>
        <v/>
      </c>
    </row>
    <row r="61" spans="1:19" hidden="1" x14ac:dyDescent="0.25">
      <c r="A61" s="7" t="s">
        <v>55</v>
      </c>
      <c r="B61" s="31" t="s">
        <v>48</v>
      </c>
      <c r="C61" s="29" t="str">
        <f t="shared" si="47"/>
        <v>2016:2:5:7:HUALIAN</v>
      </c>
      <c r="D61" s="21" t="e">
        <f>MATCH($C61,#REF!, 0)</f>
        <v>#REF!</v>
      </c>
      <c r="E61" s="15" t="str">
        <f>IFERROR(INDEX(#REF!,$D61,MATCH(E$10,#REF!,0)), "")</f>
        <v/>
      </c>
      <c r="F61" s="15" t="str">
        <f>IFERROR(INDEX(#REF!,$D61,MATCH(F$10,#REF!,0)), "")</f>
        <v/>
      </c>
      <c r="G61" s="15" t="str">
        <f>IFERROR(INDEX(#REF!,$D61,MATCH(G$10,#REF!,0)), "")</f>
        <v/>
      </c>
      <c r="H61" s="15" t="str">
        <f>IFERROR(INDEX(#REF!,$D61,MATCH(H$10,#REF!,0)), "")</f>
        <v/>
      </c>
      <c r="I61" s="15" t="str">
        <f>IFERROR(INDEX(#REF!,$D61,MATCH(I$10,#REF!,0)), "")</f>
        <v/>
      </c>
      <c r="J61" s="26" t="str">
        <f>IFERROR(INDEX(#REF!,$D61,MATCH(J$10,#REF!,0)), "")</f>
        <v/>
      </c>
      <c r="K61" s="26" t="str">
        <f>IFERROR(INDEX(#REF!,$D61,MATCH(K$10,#REF!,0)), "")</f>
        <v/>
      </c>
      <c r="L61" s="26" t="str">
        <f>IFERROR(INDEX(#REF!,$D61,MATCH(L$10,#REF!,0)), "")</f>
        <v/>
      </c>
      <c r="M61" s="26" t="str">
        <f>IFERROR(INDEX(#REF!,$D61,MATCH(M$10,#REF!,0)), "")</f>
        <v/>
      </c>
      <c r="N61" s="26" t="str">
        <f>IFERROR(INDEX(#REF!,$D61,MATCH(N$10,#REF!,0)), "")</f>
        <v/>
      </c>
      <c r="O61" s="26" t="str">
        <f>IFERROR(INDEX(#REF!,$D61,MATCH(O$10,#REF!,0)), "")</f>
        <v/>
      </c>
      <c r="P61" s="26" t="str">
        <f>IFERROR(INDEX(#REF!,$D61,MATCH(P$10,#REF!,0)), "")</f>
        <v/>
      </c>
      <c r="Q61" s="26" t="str">
        <f>IFERROR(INDEX(#REF!,$D61,MATCH(Q$10,#REF!,0)), "")</f>
        <v/>
      </c>
      <c r="R61" s="26" t="str">
        <f>IFERROR(INDEX(#REF!,$D61,MATCH(R$10,#REF!,0)), "")</f>
        <v/>
      </c>
      <c r="S61" s="26" t="str">
        <f>IFERROR(INDEX(#REF!,$D61,MATCH(S$10,#REF!,0)), "")</f>
        <v/>
      </c>
    </row>
    <row r="62" spans="1:19" hidden="1" x14ac:dyDescent="0.25">
      <c r="A62" s="7" t="s">
        <v>53</v>
      </c>
      <c r="B62" s="31" t="s">
        <v>48</v>
      </c>
      <c r="C62" s="29" t="str">
        <f t="shared" si="47"/>
        <v>2016:2:5:7:TAIDONG</v>
      </c>
      <c r="D62" s="21" t="e">
        <f>MATCH($C62,#REF!, 0)</f>
        <v>#REF!</v>
      </c>
      <c r="E62" s="15" t="str">
        <f>IFERROR(INDEX(#REF!,$D62,MATCH(E$10,#REF!,0)), "")</f>
        <v/>
      </c>
      <c r="F62" s="15" t="str">
        <f>IFERROR(INDEX(#REF!,$D62,MATCH(F$10,#REF!,0)), "")</f>
        <v/>
      </c>
      <c r="G62" s="15" t="str">
        <f>IFERROR(INDEX(#REF!,$D62,MATCH(G$10,#REF!,0)), "")</f>
        <v/>
      </c>
      <c r="H62" s="15" t="str">
        <f>IFERROR(INDEX(#REF!,$D62,MATCH(H$10,#REF!,0)), "")</f>
        <v/>
      </c>
      <c r="I62" s="15" t="str">
        <f>IFERROR(INDEX(#REF!,$D62,MATCH(I$10,#REF!,0)), "")</f>
        <v/>
      </c>
      <c r="J62" s="26" t="str">
        <f>IFERROR(INDEX(#REF!,$D62,MATCH(J$10,#REF!,0)), "")</f>
        <v/>
      </c>
      <c r="K62" s="26" t="str">
        <f>IFERROR(INDEX(#REF!,$D62,MATCH(K$10,#REF!,0)), "")</f>
        <v/>
      </c>
      <c r="L62" s="26" t="str">
        <f>IFERROR(INDEX(#REF!,$D62,MATCH(L$10,#REF!,0)), "")</f>
        <v/>
      </c>
      <c r="M62" s="26" t="str">
        <f>IFERROR(INDEX(#REF!,$D62,MATCH(M$10,#REF!,0)), "")</f>
        <v/>
      </c>
      <c r="N62" s="26" t="str">
        <f>IFERROR(INDEX(#REF!,$D62,MATCH(N$10,#REF!,0)), "")</f>
        <v/>
      </c>
      <c r="O62" s="26" t="str">
        <f>IFERROR(INDEX(#REF!,$D62,MATCH(O$10,#REF!,0)), "")</f>
        <v/>
      </c>
      <c r="P62" s="26" t="str">
        <f>IFERROR(INDEX(#REF!,$D62,MATCH(P$10,#REF!,0)), "")</f>
        <v/>
      </c>
      <c r="Q62" s="26" t="str">
        <f>IFERROR(INDEX(#REF!,$D62,MATCH(Q$10,#REF!,0)), "")</f>
        <v/>
      </c>
      <c r="R62" s="26" t="str">
        <f>IFERROR(INDEX(#REF!,$D62,MATCH(R$10,#REF!,0)), "")</f>
        <v/>
      </c>
      <c r="S62" s="26" t="str">
        <f>IFERROR(INDEX(#REF!,$D62,MATCH(S$10,#REF!,0)), "")</f>
        <v/>
      </c>
    </row>
    <row r="63" spans="1:19" hidden="1" x14ac:dyDescent="0.25">
      <c r="A63" s="7" t="s">
        <v>52</v>
      </c>
      <c r="B63" s="31" t="s">
        <v>48</v>
      </c>
      <c r="C63" s="29" t="str">
        <f t="shared" si="47"/>
        <v>2016:2:5:7:ZHUNAN</v>
      </c>
      <c r="D63" s="21" t="e">
        <f>MATCH($C63,#REF!, 0)</f>
        <v>#REF!</v>
      </c>
      <c r="E63" s="15" t="str">
        <f>IFERROR(INDEX(#REF!,$D63,MATCH(E$10,#REF!,0)), "")</f>
        <v/>
      </c>
      <c r="F63" s="15" t="str">
        <f>IFERROR(INDEX(#REF!,$D63,MATCH(F$10,#REF!,0)), "")</f>
        <v/>
      </c>
      <c r="G63" s="15" t="str">
        <f>IFERROR(INDEX(#REF!,$D63,MATCH(G$10,#REF!,0)), "")</f>
        <v/>
      </c>
      <c r="H63" s="15" t="str">
        <f>IFERROR(INDEX(#REF!,$D63,MATCH(H$10,#REF!,0)), "")</f>
        <v/>
      </c>
      <c r="I63" s="15" t="str">
        <f>IFERROR(INDEX(#REF!,$D63,MATCH(I$10,#REF!,0)), "")</f>
        <v/>
      </c>
      <c r="J63" s="26" t="str">
        <f>IFERROR(INDEX(#REF!,$D63,MATCH(J$10,#REF!,0)), "")</f>
        <v/>
      </c>
      <c r="K63" s="26" t="str">
        <f>IFERROR(INDEX(#REF!,$D63,MATCH(K$10,#REF!,0)), "")</f>
        <v/>
      </c>
      <c r="L63" s="26" t="str">
        <f>IFERROR(INDEX(#REF!,$D63,MATCH(L$10,#REF!,0)), "")</f>
        <v/>
      </c>
      <c r="M63" s="26" t="str">
        <f>IFERROR(INDEX(#REF!,$D63,MATCH(M$10,#REF!,0)), "")</f>
        <v/>
      </c>
      <c r="N63" s="26" t="str">
        <f>IFERROR(INDEX(#REF!,$D63,MATCH(N$10,#REF!,0)), "")</f>
        <v/>
      </c>
      <c r="O63" s="26" t="str">
        <f>IFERROR(INDEX(#REF!,$D63,MATCH(O$10,#REF!,0)), "")</f>
        <v/>
      </c>
      <c r="P63" s="26" t="str">
        <f>IFERROR(INDEX(#REF!,$D63,MATCH(P$10,#REF!,0)), "")</f>
        <v/>
      </c>
      <c r="Q63" s="26" t="str">
        <f>IFERROR(INDEX(#REF!,$D63,MATCH(Q$10,#REF!,0)), "")</f>
        <v/>
      </c>
      <c r="R63" s="26" t="str">
        <f>IFERROR(INDEX(#REF!,$D63,MATCH(R$10,#REF!,0)), "")</f>
        <v/>
      </c>
      <c r="S63" s="26" t="str">
        <f>IFERROR(INDEX(#REF!,$D63,MATCH(S$10,#REF!,0)), "")</f>
        <v/>
      </c>
    </row>
    <row r="64" spans="1:19" hidden="1" x14ac:dyDescent="0.25">
      <c r="A64" s="7" t="s">
        <v>51</v>
      </c>
      <c r="B64" s="31" t="s">
        <v>48</v>
      </c>
      <c r="C64" s="29" t="str">
        <f t="shared" si="47"/>
        <v>2016:2:5:7:XINZHU</v>
      </c>
      <c r="D64" s="21" t="e">
        <f>MATCH($C64,#REF!, 0)</f>
        <v>#REF!</v>
      </c>
      <c r="E64" s="15" t="str">
        <f>IFERROR(INDEX(#REF!,$D64,MATCH(E$10,#REF!,0)), "")</f>
        <v/>
      </c>
      <c r="F64" s="15" t="str">
        <f>IFERROR(INDEX(#REF!,$D64,MATCH(F$10,#REF!,0)), "")</f>
        <v/>
      </c>
      <c r="G64" s="15" t="str">
        <f>IFERROR(INDEX(#REF!,$D64,MATCH(G$10,#REF!,0)), "")</f>
        <v/>
      </c>
      <c r="H64" s="15" t="str">
        <f>IFERROR(INDEX(#REF!,$D64,MATCH(H$10,#REF!,0)), "")</f>
        <v/>
      </c>
      <c r="I64" s="15" t="str">
        <f>IFERROR(INDEX(#REF!,$D64,MATCH(I$10,#REF!,0)), "")</f>
        <v/>
      </c>
      <c r="J64" s="26" t="str">
        <f>IFERROR(INDEX(#REF!,$D64,MATCH(J$10,#REF!,0)), "")</f>
        <v/>
      </c>
      <c r="K64" s="26" t="str">
        <f>IFERROR(INDEX(#REF!,$D64,MATCH(K$10,#REF!,0)), "")</f>
        <v/>
      </c>
      <c r="L64" s="26" t="str">
        <f>IFERROR(INDEX(#REF!,$D64,MATCH(L$10,#REF!,0)), "")</f>
        <v/>
      </c>
      <c r="M64" s="26" t="str">
        <f>IFERROR(INDEX(#REF!,$D64,MATCH(M$10,#REF!,0)), "")</f>
        <v/>
      </c>
      <c r="N64" s="26" t="str">
        <f>IFERROR(INDEX(#REF!,$D64,MATCH(N$10,#REF!,0)), "")</f>
        <v/>
      </c>
      <c r="O64" s="26" t="str">
        <f>IFERROR(INDEX(#REF!,$D64,MATCH(O$10,#REF!,0)), "")</f>
        <v/>
      </c>
      <c r="P64" s="26" t="str">
        <f>IFERROR(INDEX(#REF!,$D64,MATCH(P$10,#REF!,0)), "")</f>
        <v/>
      </c>
      <c r="Q64" s="26" t="str">
        <f>IFERROR(INDEX(#REF!,$D64,MATCH(Q$10,#REF!,0)), "")</f>
        <v/>
      </c>
      <c r="R64" s="26" t="str">
        <f>IFERROR(INDEX(#REF!,$D64,MATCH(R$10,#REF!,0)), "")</f>
        <v/>
      </c>
      <c r="S64" s="26" t="str">
        <f>IFERROR(INDEX(#REF!,$D64,MATCH(S$10,#REF!,0)), "")</f>
        <v/>
      </c>
    </row>
    <row r="65" spans="1:19" hidden="1" x14ac:dyDescent="0.25">
      <c r="A65" s="7" t="s">
        <v>60</v>
      </c>
      <c r="B65" s="31" t="s">
        <v>48</v>
      </c>
      <c r="C65" s="29" t="str">
        <f t="shared" si="47"/>
        <v>2016:2:5:7:CENTRAL</v>
      </c>
      <c r="D65" s="21" t="e">
        <f>MATCH($C65,#REF!, 0)</f>
        <v>#REF!</v>
      </c>
      <c r="E65" s="15" t="str">
        <f>IFERROR(INDEX(#REF!,$D65,MATCH(E$10,#REF!,0)), "")</f>
        <v/>
      </c>
      <c r="F65" s="15" t="str">
        <f>IFERROR(INDEX(#REF!,$D65,MATCH(F$10,#REF!,0)), "")</f>
        <v/>
      </c>
      <c r="G65" s="15" t="str">
        <f>IFERROR(INDEX(#REF!,$D65,MATCH(G$10,#REF!,0)), "")</f>
        <v/>
      </c>
      <c r="H65" s="15" t="str">
        <f>IFERROR(INDEX(#REF!,$D65,MATCH(H$10,#REF!,0)), "")</f>
        <v/>
      </c>
      <c r="I65" s="15" t="str">
        <f>IFERROR(INDEX(#REF!,$D65,MATCH(I$10,#REF!,0)), "")</f>
        <v/>
      </c>
      <c r="J65" s="26" t="str">
        <f>IFERROR(INDEX(#REF!,$D65,MATCH(J$10,#REF!,0)), "")</f>
        <v/>
      </c>
      <c r="K65" s="26" t="str">
        <f>IFERROR(INDEX(#REF!,$D65,MATCH(K$10,#REF!,0)), "")</f>
        <v/>
      </c>
      <c r="L65" s="26" t="str">
        <f>IFERROR(INDEX(#REF!,$D65,MATCH(L$10,#REF!,0)), "")</f>
        <v/>
      </c>
      <c r="M65" s="26" t="str">
        <f>IFERROR(INDEX(#REF!,$D65,MATCH(M$10,#REF!,0)), "")</f>
        <v/>
      </c>
      <c r="N65" s="26" t="str">
        <f>IFERROR(INDEX(#REF!,$D65,MATCH(N$10,#REF!,0)), "")</f>
        <v/>
      </c>
      <c r="O65" s="26" t="str">
        <f>IFERROR(INDEX(#REF!,$D65,MATCH(O$10,#REF!,0)), "")</f>
        <v/>
      </c>
      <c r="P65" s="26" t="str">
        <f>IFERROR(INDEX(#REF!,$D65,MATCH(P$10,#REF!,0)), "")</f>
        <v/>
      </c>
      <c r="Q65" s="26" t="str">
        <f>IFERROR(INDEX(#REF!,$D65,MATCH(Q$10,#REF!,0)), "")</f>
        <v/>
      </c>
      <c r="R65" s="26" t="str">
        <f>IFERROR(INDEX(#REF!,$D65,MATCH(R$10,#REF!,0)), "")</f>
        <v/>
      </c>
      <c r="S65" s="26" t="str">
        <f>IFERROR(INDEX(#REF!,$D65,MATCH(S$10,#REF!,0)), "")</f>
        <v/>
      </c>
    </row>
    <row r="66" spans="1:19" hidden="1" x14ac:dyDescent="0.25">
      <c r="A66" s="7" t="s">
        <v>56</v>
      </c>
      <c r="B66" s="31" t="s">
        <v>48</v>
      </c>
      <c r="C66" s="29" t="str">
        <f t="shared" si="47"/>
        <v>2016:2:5:7:NORTH</v>
      </c>
      <c r="D66" s="21" t="e">
        <f>MATCH($C66,#REF!, 0)</f>
        <v>#REF!</v>
      </c>
      <c r="E66" s="15" t="str">
        <f>IFERROR(INDEX(#REF!,$D66,MATCH(E$10,#REF!,0)), "")</f>
        <v/>
      </c>
      <c r="F66" s="15" t="str">
        <f>IFERROR(INDEX(#REF!,$D66,MATCH(F$10,#REF!,0)), "")</f>
        <v/>
      </c>
      <c r="G66" s="15" t="str">
        <f>IFERROR(INDEX(#REF!,$D66,MATCH(G$10,#REF!,0)), "")</f>
        <v/>
      </c>
      <c r="H66" s="15" t="str">
        <f>IFERROR(INDEX(#REF!,$D66,MATCH(H$10,#REF!,0)), "")</f>
        <v/>
      </c>
      <c r="I66" s="15" t="str">
        <f>IFERROR(INDEX(#REF!,$D66,MATCH(I$10,#REF!,0)), "")</f>
        <v/>
      </c>
      <c r="J66" s="26" t="str">
        <f>IFERROR(INDEX(#REF!,$D66,MATCH(J$10,#REF!,0)), "")</f>
        <v/>
      </c>
      <c r="K66" s="26" t="str">
        <f>IFERROR(INDEX(#REF!,$D66,MATCH(K$10,#REF!,0)), "")</f>
        <v/>
      </c>
      <c r="L66" s="26" t="str">
        <f>IFERROR(INDEX(#REF!,$D66,MATCH(L$10,#REF!,0)), "")</f>
        <v/>
      </c>
      <c r="M66" s="26" t="str">
        <f>IFERROR(INDEX(#REF!,$D66,MATCH(M$10,#REF!,0)), "")</f>
        <v/>
      </c>
      <c r="N66" s="26" t="str">
        <f>IFERROR(INDEX(#REF!,$D66,MATCH(N$10,#REF!,0)), "")</f>
        <v/>
      </c>
      <c r="O66" s="26" t="str">
        <f>IFERROR(INDEX(#REF!,$D66,MATCH(O$10,#REF!,0)), "")</f>
        <v/>
      </c>
      <c r="P66" s="26" t="str">
        <f>IFERROR(INDEX(#REF!,$D66,MATCH(P$10,#REF!,0)), "")</f>
        <v/>
      </c>
      <c r="Q66" s="26" t="str">
        <f>IFERROR(INDEX(#REF!,$D66,MATCH(Q$10,#REF!,0)), "")</f>
        <v/>
      </c>
      <c r="R66" s="26" t="str">
        <f>IFERROR(INDEX(#REF!,$D66,MATCH(R$10,#REF!,0)), "")</f>
        <v/>
      </c>
      <c r="S66" s="26" t="str">
        <f>IFERROR(INDEX(#REF!,$D66,MATCH(S$10,#REF!,0)), "")</f>
        <v/>
      </c>
    </row>
    <row r="67" spans="1:19" hidden="1" x14ac:dyDescent="0.25">
      <c r="A67" s="7" t="s">
        <v>59</v>
      </c>
      <c r="B67" s="31" t="s">
        <v>48</v>
      </c>
      <c r="C67" s="29" t="str">
        <f t="shared" si="47"/>
        <v>2016:2:5:7:SOUTH</v>
      </c>
      <c r="D67" s="21" t="e">
        <f>MATCH($C67,#REF!, 0)</f>
        <v>#REF!</v>
      </c>
      <c r="E67" s="15" t="str">
        <f>IFERROR(INDEX(#REF!,$D67,MATCH(E$10,#REF!,0)), "")</f>
        <v/>
      </c>
      <c r="F67" s="15" t="str">
        <f>IFERROR(INDEX(#REF!,$D67,MATCH(F$10,#REF!,0)), "")</f>
        <v/>
      </c>
      <c r="G67" s="15" t="str">
        <f>IFERROR(INDEX(#REF!,$D67,MATCH(G$10,#REF!,0)), "")</f>
        <v/>
      </c>
      <c r="H67" s="15" t="str">
        <f>IFERROR(INDEX(#REF!,$D67,MATCH(H$10,#REF!,0)), "")</f>
        <v/>
      </c>
      <c r="I67" s="15" t="str">
        <f>IFERROR(INDEX(#REF!,$D67,MATCH(I$10,#REF!,0)), "")</f>
        <v/>
      </c>
      <c r="J67" s="26" t="str">
        <f>IFERROR(INDEX(#REF!,$D67,MATCH(J$10,#REF!,0)), "")</f>
        <v/>
      </c>
      <c r="K67" s="26" t="str">
        <f>IFERROR(INDEX(#REF!,$D67,MATCH(K$10,#REF!,0)), "")</f>
        <v/>
      </c>
      <c r="L67" s="26" t="str">
        <f>IFERROR(INDEX(#REF!,$D67,MATCH(L$10,#REF!,0)), "")</f>
        <v/>
      </c>
      <c r="M67" s="26" t="str">
        <f>IFERROR(INDEX(#REF!,$D67,MATCH(M$10,#REF!,0)), "")</f>
        <v/>
      </c>
      <c r="N67" s="26" t="str">
        <f>IFERROR(INDEX(#REF!,$D67,MATCH(N$10,#REF!,0)), "")</f>
        <v/>
      </c>
      <c r="O67" s="26" t="str">
        <f>IFERROR(INDEX(#REF!,$D67,MATCH(O$10,#REF!,0)), "")</f>
        <v/>
      </c>
      <c r="P67" s="26" t="str">
        <f>IFERROR(INDEX(#REF!,$D67,MATCH(P$10,#REF!,0)), "")</f>
        <v/>
      </c>
      <c r="Q67" s="26" t="str">
        <f>IFERROR(INDEX(#REF!,$D67,MATCH(Q$10,#REF!,0)), "")</f>
        <v/>
      </c>
      <c r="R67" s="26" t="str">
        <f>IFERROR(INDEX(#REF!,$D67,MATCH(R$10,#REF!,0)), "")</f>
        <v/>
      </c>
      <c r="S67" s="26" t="str">
        <f>IFERROR(INDEX(#REF!,$D67,MATCH(S$10,#REF!,0)), "")</f>
        <v/>
      </c>
    </row>
    <row r="68" spans="1:19" hidden="1" x14ac:dyDescent="0.25">
      <c r="A68" s="7" t="s">
        <v>58</v>
      </c>
      <c r="B68" s="31" t="s">
        <v>48</v>
      </c>
      <c r="C68" s="29" t="str">
        <f t="shared" si="47"/>
        <v>2016:2:5:7:WEST</v>
      </c>
      <c r="D68" s="21" t="e">
        <f>MATCH($C68,#REF!, 0)</f>
        <v>#REF!</v>
      </c>
      <c r="E68" s="15" t="str">
        <f>IFERROR(INDEX(#REF!,$D68,MATCH(E$10,#REF!,0)), "")</f>
        <v/>
      </c>
      <c r="F68" s="15" t="str">
        <f>IFERROR(INDEX(#REF!,$D68,MATCH(F$10,#REF!,0)), "")</f>
        <v/>
      </c>
      <c r="G68" s="15" t="str">
        <f>IFERROR(INDEX(#REF!,$D68,MATCH(G$10,#REF!,0)), "")</f>
        <v/>
      </c>
      <c r="H68" s="15" t="str">
        <f>IFERROR(INDEX(#REF!,$D68,MATCH(H$10,#REF!,0)), "")</f>
        <v/>
      </c>
      <c r="I68" s="15" t="str">
        <f>IFERROR(INDEX(#REF!,$D68,MATCH(I$10,#REF!,0)), "")</f>
        <v/>
      </c>
      <c r="J68" s="26" t="str">
        <f>IFERROR(INDEX(#REF!,$D68,MATCH(J$10,#REF!,0)), "")</f>
        <v/>
      </c>
      <c r="K68" s="26" t="str">
        <f>IFERROR(INDEX(#REF!,$D68,MATCH(K$10,#REF!,0)), "")</f>
        <v/>
      </c>
      <c r="L68" s="26" t="str">
        <f>IFERROR(INDEX(#REF!,$D68,MATCH(L$10,#REF!,0)), "")</f>
        <v/>
      </c>
      <c r="M68" s="26" t="str">
        <f>IFERROR(INDEX(#REF!,$D68,MATCH(M$10,#REF!,0)), "")</f>
        <v/>
      </c>
      <c r="N68" s="26" t="str">
        <f>IFERROR(INDEX(#REF!,$D68,MATCH(N$10,#REF!,0)), "")</f>
        <v/>
      </c>
      <c r="O68" s="26" t="str">
        <f>IFERROR(INDEX(#REF!,$D68,MATCH(O$10,#REF!,0)), "")</f>
        <v/>
      </c>
      <c r="P68" s="26" t="str">
        <f>IFERROR(INDEX(#REF!,$D68,MATCH(P$10,#REF!,0)), "")</f>
        <v/>
      </c>
      <c r="Q68" s="26" t="str">
        <f>IFERROR(INDEX(#REF!,$D68,MATCH(Q$10,#REF!,0)), "")</f>
        <v/>
      </c>
      <c r="R68" s="26" t="str">
        <f>IFERROR(INDEX(#REF!,$D68,MATCH(R$10,#REF!,0)), "")</f>
        <v/>
      </c>
      <c r="S68" s="26" t="str">
        <f>IFERROR(INDEX(#REF!,$D68,MATCH(S$10,#REF!,0)), "")</f>
        <v/>
      </c>
    </row>
    <row r="69" spans="1:19" hidden="1" x14ac:dyDescent="0.25">
      <c r="A69" s="7" t="s">
        <v>57</v>
      </c>
      <c r="B69" s="31" t="s">
        <v>48</v>
      </c>
      <c r="C69" s="29" t="str">
        <f t="shared" si="47"/>
        <v>2016:2:5:7:EAST</v>
      </c>
      <c r="D69" s="21" t="e">
        <f>MATCH($C69,#REF!, 0)</f>
        <v>#REF!</v>
      </c>
      <c r="E69" s="15" t="str">
        <f>IFERROR(INDEX(#REF!,$D69,MATCH(E$10,#REF!,0)), "")</f>
        <v/>
      </c>
      <c r="F69" s="15" t="str">
        <f>IFERROR(INDEX(#REF!,$D69,MATCH(F$10,#REF!,0)), "")</f>
        <v/>
      </c>
      <c r="G69" s="15" t="str">
        <f>IFERROR(INDEX(#REF!,$D69,MATCH(G$10,#REF!,0)), "")</f>
        <v/>
      </c>
      <c r="H69" s="15" t="str">
        <f>IFERROR(INDEX(#REF!,$D69,MATCH(H$10,#REF!,0)), "")</f>
        <v/>
      </c>
      <c r="I69" s="15" t="str">
        <f>IFERROR(INDEX(#REF!,$D69,MATCH(I$10,#REF!,0)), "")</f>
        <v/>
      </c>
      <c r="J69" s="26" t="str">
        <f>IFERROR(INDEX(#REF!,$D69,MATCH(J$10,#REF!,0)), "")</f>
        <v/>
      </c>
      <c r="K69" s="26" t="str">
        <f>IFERROR(INDEX(#REF!,$D69,MATCH(K$10,#REF!,0)), "")</f>
        <v/>
      </c>
      <c r="L69" s="26" t="str">
        <f>IFERROR(INDEX(#REF!,$D69,MATCH(L$10,#REF!,0)), "")</f>
        <v/>
      </c>
      <c r="M69" s="26" t="str">
        <f>IFERROR(INDEX(#REF!,$D69,MATCH(M$10,#REF!,0)), "")</f>
        <v/>
      </c>
      <c r="N69" s="26" t="str">
        <f>IFERROR(INDEX(#REF!,$D69,MATCH(N$10,#REF!,0)), "")</f>
        <v/>
      </c>
      <c r="O69" s="26" t="str">
        <f>IFERROR(INDEX(#REF!,$D69,MATCH(O$10,#REF!,0)), "")</f>
        <v/>
      </c>
      <c r="P69" s="26" t="str">
        <f>IFERROR(INDEX(#REF!,$D69,MATCH(P$10,#REF!,0)), "")</f>
        <v/>
      </c>
      <c r="Q69" s="26" t="str">
        <f>IFERROR(INDEX(#REF!,$D69,MATCH(Q$10,#REF!,0)), "")</f>
        <v/>
      </c>
      <c r="R69" s="26" t="str">
        <f>IFERROR(INDEX(#REF!,$D69,MATCH(R$10,#REF!,0)), "")</f>
        <v/>
      </c>
      <c r="S69" s="26" t="str">
        <f>IFERROR(INDEX(#REF!,$D69,MATCH(S$10,#REF!,0)), "")</f>
        <v/>
      </c>
    </row>
    <row r="70" spans="1:19" hidden="1" x14ac:dyDescent="0.25">
      <c r="A70" s="7" t="s">
        <v>50</v>
      </c>
      <c r="B70" s="31" t="s">
        <v>48</v>
      </c>
      <c r="C70" s="29" t="str">
        <f t="shared" si="47"/>
        <v>2016:2:5:7:TAOYUAN</v>
      </c>
      <c r="D70" s="21" t="e">
        <f>MATCH($C70,#REF!, 0)</f>
        <v>#REF!</v>
      </c>
      <c r="E70" s="15" t="str">
        <f>IFERROR(INDEX(#REF!,$D70,MATCH(E$10,#REF!,0)), "")</f>
        <v/>
      </c>
      <c r="F70" s="15" t="str">
        <f>IFERROR(INDEX(#REF!,$D70,MATCH(F$10,#REF!,0)), "")</f>
        <v/>
      </c>
      <c r="G70" s="15" t="str">
        <f>IFERROR(INDEX(#REF!,$D70,MATCH(G$10,#REF!,0)), "")</f>
        <v/>
      </c>
      <c r="H70" s="15" t="str">
        <f>IFERROR(INDEX(#REF!,$D70,MATCH(H$10,#REF!,0)), "")</f>
        <v/>
      </c>
      <c r="I70" s="15" t="str">
        <f>IFERROR(INDEX(#REF!,$D70,MATCH(I$10,#REF!,0)), "")</f>
        <v/>
      </c>
      <c r="J70" s="26" t="str">
        <f>IFERROR(INDEX(#REF!,$D70,MATCH(J$10,#REF!,0)), "")</f>
        <v/>
      </c>
      <c r="K70" s="26" t="str">
        <f>IFERROR(INDEX(#REF!,$D70,MATCH(K$10,#REF!,0)), "")</f>
        <v/>
      </c>
      <c r="L70" s="26" t="str">
        <f>IFERROR(INDEX(#REF!,$D70,MATCH(L$10,#REF!,0)), "")</f>
        <v/>
      </c>
      <c r="M70" s="26" t="str">
        <f>IFERROR(INDEX(#REF!,$D70,MATCH(M$10,#REF!,0)), "")</f>
        <v/>
      </c>
      <c r="N70" s="26" t="str">
        <f>IFERROR(INDEX(#REF!,$D70,MATCH(N$10,#REF!,0)), "")</f>
        <v/>
      </c>
      <c r="O70" s="26" t="str">
        <f>IFERROR(INDEX(#REF!,$D70,MATCH(O$10,#REF!,0)), "")</f>
        <v/>
      </c>
      <c r="P70" s="26" t="str">
        <f>IFERROR(INDEX(#REF!,$D70,MATCH(P$10,#REF!,0)), "")</f>
        <v/>
      </c>
      <c r="Q70" s="26" t="str">
        <f>IFERROR(INDEX(#REF!,$D70,MATCH(Q$10,#REF!,0)), "")</f>
        <v/>
      </c>
      <c r="R70" s="26" t="str">
        <f>IFERROR(INDEX(#REF!,$D70,MATCH(R$10,#REF!,0)), "")</f>
        <v/>
      </c>
      <c r="S70" s="26" t="str">
        <f>IFERROR(INDEX(#REF!,$D70,MATCH(S$10,#REF!,0)), "")</f>
        <v/>
      </c>
    </row>
    <row r="71" spans="1:19" x14ac:dyDescent="0.25">
      <c r="B71" s="28" t="s">
        <v>48</v>
      </c>
      <c r="C71" s="29"/>
      <c r="D71" s="29"/>
      <c r="E71" s="30">
        <f>SUM(E60:E70)</f>
        <v>0</v>
      </c>
      <c r="F71" s="30">
        <f t="shared" ref="F71" si="48">SUM(F60:F70)</f>
        <v>0</v>
      </c>
      <c r="G71" s="30">
        <f t="shared" ref="G71" si="49">SUM(G60:G70)</f>
        <v>0</v>
      </c>
      <c r="H71" s="30">
        <f t="shared" ref="H71" si="50">SUM(H60:H70)</f>
        <v>0</v>
      </c>
      <c r="I71" s="30">
        <f t="shared" ref="I71" si="51">SUM(I60:I70)</f>
        <v>0</v>
      </c>
      <c r="J71" s="30">
        <f t="shared" ref="J71" si="52">SUM(J60:J70)</f>
        <v>0</v>
      </c>
      <c r="K71" s="30">
        <f t="shared" ref="K71" si="53">SUM(K60:K70)</f>
        <v>0</v>
      </c>
      <c r="L71" s="30">
        <f t="shared" ref="L71" si="54">SUM(L60:L70)</f>
        <v>0</v>
      </c>
      <c r="M71" s="30">
        <f t="shared" ref="M71" si="55">SUM(M60:M70)</f>
        <v>0</v>
      </c>
      <c r="N71" s="30">
        <f t="shared" ref="N71" si="56">SUM(N60:N70)</f>
        <v>0</v>
      </c>
      <c r="O71" s="30">
        <f t="shared" ref="O71" si="57">SUM(O60:O70)</f>
        <v>0</v>
      </c>
      <c r="P71" s="30">
        <f t="shared" ref="P71" si="58">SUM(P60:P70)</f>
        <v>0</v>
      </c>
      <c r="Q71" s="30">
        <f t="shared" ref="Q71" si="59">SUM(Q60:Q70)</f>
        <v>0</v>
      </c>
      <c r="R71" s="30">
        <f t="shared" ref="R71" si="60">SUM(R60:R70)</f>
        <v>0</v>
      </c>
      <c r="S71" s="30">
        <f t="shared" ref="S71" si="61">SUM(S60:S70)</f>
        <v>0</v>
      </c>
    </row>
    <row r="72" spans="1:19" x14ac:dyDescent="0.25">
      <c r="B72" s="13" t="s">
        <v>62</v>
      </c>
      <c r="C72" s="14"/>
      <c r="D72" s="14"/>
      <c r="E72" s="16">
        <f>E71+E59+E47+E35+E23</f>
        <v>0</v>
      </c>
      <c r="F72" s="16">
        <f t="shared" ref="F72:I72" si="62">F71+F59+F47+F35+F23</f>
        <v>0</v>
      </c>
      <c r="G72" s="16">
        <f t="shared" si="62"/>
        <v>0</v>
      </c>
      <c r="H72" s="16">
        <f t="shared" si="62"/>
        <v>0</v>
      </c>
      <c r="I72" s="16">
        <f t="shared" si="62"/>
        <v>0</v>
      </c>
      <c r="J72" s="16">
        <f t="shared" ref="J72" si="63">J71+J59+J47+J35+J23</f>
        <v>0</v>
      </c>
      <c r="K72" s="16">
        <f t="shared" ref="K72" si="64">K71+K59+K47+K35+K23</f>
        <v>0</v>
      </c>
      <c r="L72" s="16">
        <f t="shared" ref="L72" si="65">L71+L59+L47+L35+L23</f>
        <v>0</v>
      </c>
      <c r="M72" s="16">
        <f t="shared" ref="M72" si="66">M71+M59+M47+M35+M23</f>
        <v>0</v>
      </c>
      <c r="N72" s="16">
        <f t="shared" ref="N72" si="67">N71+N59+N47+N35+N23</f>
        <v>0</v>
      </c>
      <c r="O72" s="16">
        <f t="shared" ref="O72" si="68">O71+O59+O47+O35+O23</f>
        <v>0</v>
      </c>
      <c r="P72" s="16">
        <f t="shared" ref="P72" si="69">P71+P59+P47+P35+P23</f>
        <v>0</v>
      </c>
      <c r="Q72" s="16">
        <f t="shared" ref="Q72" si="70">Q71+Q59+Q47+Q35+Q23</f>
        <v>0</v>
      </c>
      <c r="R72" s="16">
        <f t="shared" ref="R72" si="71">R71+R59+R47+R35+R23</f>
        <v>0</v>
      </c>
      <c r="S72" s="16">
        <f t="shared" ref="S72" si="72">S71+S59+S47+S35+S23</f>
        <v>0</v>
      </c>
    </row>
  </sheetData>
  <mergeCells count="12">
    <mergeCell ref="M1:M8"/>
    <mergeCell ref="N1:N8"/>
    <mergeCell ref="B3:B5"/>
    <mergeCell ref="E1:I8"/>
    <mergeCell ref="J1:J8"/>
    <mergeCell ref="K1:K8"/>
    <mergeCell ref="L1:L8"/>
    <mergeCell ref="O1:O8"/>
    <mergeCell ref="P1:P8"/>
    <mergeCell ref="Q1:Q8"/>
    <mergeCell ref="R1:R8"/>
    <mergeCell ref="S1:S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E23" sqref="E23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162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159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250</v>
      </c>
      <c r="B5" s="4"/>
      <c r="C5" s="3" t="str">
        <f t="shared" ref="C5:C11" si="0">CONCATENATE(YEAR,":",MONTH,":",WEEK,":",DAY,":",$A5)</f>
        <v>2016:2:1:3:TAO_3_E_ZL</v>
      </c>
      <c r="D5" s="3">
        <f>MATCH($C5,DATA_BY_COMP!$A:$A,0)</f>
        <v>45</v>
      </c>
      <c r="E5" s="3" t="str">
        <f>IFERROR(INDEX(DATA_BY_COMP!$A:$AA,$D5,MATCH(E$4,DATA_BY_COMP!$A$1:$AA$1,0)), "")</f>
        <v>children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1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250</v>
      </c>
      <c r="B6" s="34"/>
      <c r="C6" s="35" t="str">
        <f>CONCATENATE(LAST_WEEK_YEAR,":",LAST_WEEK_MONTH,":",LAST_WEEK_WEEK,":",LAST_WEEK_DAY,":",$A6)</f>
        <v>2016:1:5:3:TAO_3_E_ZL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251</v>
      </c>
      <c r="B7" s="4"/>
      <c r="C7" s="3" t="str">
        <f t="shared" si="0"/>
        <v>2016:2:1:3:TAO_3_E</v>
      </c>
      <c r="D7" s="3">
        <f>MATCH($C7,DATA_BY_COMP!$A:$A,0)</f>
        <v>44</v>
      </c>
      <c r="E7" s="3" t="str">
        <f>IFERROR(INDEX(DATA_BY_COMP!$A:$AA,$D7,MATCH(E$4,DATA_BY_COMP!$A$1:$AA$1,0)), "")</f>
        <v>advanced</v>
      </c>
      <c r="F7" s="15">
        <f>IFERROR(INDEX(DATA_BY_COMP!$A:$AA,$D7,MATCH(F$4,DATA_BY_COMP!$A$1:$AA$1,0)), "")</f>
        <v>6</v>
      </c>
      <c r="G7" s="15">
        <f>IFERROR(INDEX(DATA_BY_COMP!$A:$AA,$D7,MATCH(G$4,DATA_BY_COMP!$A$1:$AA$1,0)), "")</f>
        <v>6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0</v>
      </c>
      <c r="K7" s="15" t="s">
        <v>163</v>
      </c>
    </row>
    <row r="8" spans="1:11" x14ac:dyDescent="0.25">
      <c r="A8" s="52" t="s">
        <v>251</v>
      </c>
      <c r="B8" s="34"/>
      <c r="C8" s="35" t="str">
        <f>CONCATENATE(LAST_WEEK_YEAR,":",LAST_WEEK_MONTH,":",LAST_WEEK_WEEK,":",LAST_WEEK_DAY,":",$A8)</f>
        <v>2016:1:5:3:TAO_3_E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164</v>
      </c>
    </row>
    <row r="9" spans="1:11" x14ac:dyDescent="0.25">
      <c r="A9" s="52" t="s">
        <v>252</v>
      </c>
      <c r="B9" s="4"/>
      <c r="C9" s="3" t="str">
        <f t="shared" si="0"/>
        <v>2016:2:1:3:TAO_4_E</v>
      </c>
      <c r="D9" s="3">
        <f>MATCH($C9,DATA_BY_COMP!$A:$A,0)</f>
        <v>46</v>
      </c>
      <c r="E9" s="3" t="str">
        <f>IFERROR(INDEX(DATA_BY_COMP!$A:$AA,$D9,MATCH(E$4,DATA_BY_COMP!$A$1:$AA$1,0)), "")</f>
        <v>beginner</v>
      </c>
      <c r="F9" s="15">
        <f>IFERROR(INDEX(DATA_BY_COMP!$A:$AA,$D9,MATCH(F$4,DATA_BY_COMP!$A$1:$AA$1,0)), "")</f>
        <v>10</v>
      </c>
      <c r="G9" s="15">
        <f>IFERROR(INDEX(DATA_BY_COMP!$A:$AA,$D9,MATCH(G$4,DATA_BY_COMP!$A$1:$AA$1,0)), "")</f>
        <v>7</v>
      </c>
      <c r="H9" s="15">
        <f>IFERROR(INDEX(DATA_BY_COMP!$A:$AA,$D9,MATCH(H$4,DATA_BY_COMP!$A$1:$AA$1,0)), "")</f>
        <v>4</v>
      </c>
      <c r="I9" s="15">
        <f>IFERROR(INDEX(DATA_BY_COMP!$A:$AA,$D9,MATCH(I$4,DATA_BY_COMP!$A$1:$AA$1,0)), "")</f>
        <v>1</v>
      </c>
      <c r="K9" s="15" t="s">
        <v>163</v>
      </c>
    </row>
    <row r="10" spans="1:11" x14ac:dyDescent="0.25">
      <c r="A10" s="52" t="s">
        <v>252</v>
      </c>
      <c r="B10" s="34"/>
      <c r="C10" s="35" t="str">
        <f>CONCATENATE(LAST_WEEK_YEAR,":",LAST_WEEK_MONTH,":",LAST_WEEK_WEEK,":",LAST_WEEK_DAY,":",$A10)</f>
        <v>2016:1:5:3:TAO_4_E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164</v>
      </c>
    </row>
    <row r="11" spans="1:11" x14ac:dyDescent="0.25">
      <c r="A11" s="52" t="s">
        <v>253</v>
      </c>
      <c r="B11" s="4"/>
      <c r="C11" s="3" t="str">
        <f t="shared" si="0"/>
        <v>2016:2:1:3:TAO_4_S</v>
      </c>
      <c r="D11" s="3">
        <f>MATCH($C11,DATA_BY_COMP!$A:$A,0)</f>
        <v>47</v>
      </c>
      <c r="E11" s="3" t="str">
        <f>IFERROR(INDEX(DATA_BY_COMP!$A:$AA,$D11,MATCH(E$4,DATA_BY_COMP!$A$1:$AA$1,0)), "")</f>
        <v>Intermediate</v>
      </c>
      <c r="F11" s="15">
        <f>IFERROR(INDEX(DATA_BY_COMP!$A:$AA,$D11,MATCH(F$4,DATA_BY_COMP!$A$1:$AA$1,0)), "")</f>
        <v>13</v>
      </c>
      <c r="G11" s="15">
        <f>IFERROR(INDEX(DATA_BY_COMP!$A:$AA,$D11,MATCH(G$4,DATA_BY_COMP!$A$1:$AA$1,0)), "")</f>
        <v>12</v>
      </c>
      <c r="H11" s="15">
        <f>IFERROR(INDEX(DATA_BY_COMP!$A:$AA,$D11,MATCH(H$4,DATA_BY_COMP!$A$1:$AA$1,0)), "")</f>
        <v>4</v>
      </c>
      <c r="I11" s="15">
        <f>IFERROR(INDEX(DATA_BY_COMP!$A:$AA,$D11,MATCH(I$4,DATA_BY_COMP!$A$1:$AA$1,0)), "")</f>
        <v>1</v>
      </c>
      <c r="K11" s="15" t="s">
        <v>163</v>
      </c>
    </row>
    <row r="12" spans="1:11" x14ac:dyDescent="0.25">
      <c r="A12" s="52" t="s">
        <v>253</v>
      </c>
      <c r="B12" s="34"/>
      <c r="C12" s="35" t="str">
        <f>CONCATENATE(LAST_WEEK_YEAR,":",LAST_WEEK_MONTH,":",LAST_WEEK_WEEK,":",LAST_WEEK_DAY,":",$A12)</f>
        <v>2016:1:5:3:TAO_4_S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  <c r="K12" s="36" t="s">
        <v>164</v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254</v>
      </c>
      <c r="B14" s="20" t="s">
        <v>44</v>
      </c>
      <c r="C14" s="21" t="str">
        <f>CONCATENATE(YEAR,":",MONTH,":1:",ENGLISH_REPORT_DAY,":", $A14)</f>
        <v>2016:2:1:3:TAOYUAN_3</v>
      </c>
      <c r="D14" s="21">
        <f>MATCH($C14,DATA_BY_UNIT!$A:$A, 0)</f>
        <v>20</v>
      </c>
      <c r="E14" s="21"/>
      <c r="F14" s="15">
        <f>IFERROR(INDEX(DATA_BY_UNIT!$A:$Z,$D14,MATCH(F$4,DATA_BY_UNIT!$A$1:$Z$1,0)), "")</f>
        <v>32</v>
      </c>
      <c r="G14" s="26">
        <f>IFERROR(INDEX(DATA_BY_UNIT!$A:$Z,$D14,MATCH(G$4,DATA_BY_UNIT!$A$1:$Z$1,0)), "")</f>
        <v>26</v>
      </c>
      <c r="H14" s="26">
        <f>IFERROR(INDEX(DATA_BY_UNIT!$A:$Z,$D14,MATCH(H$4,DATA_BY_UNIT!$A$1:$Z$1,0)), "")</f>
        <v>9</v>
      </c>
      <c r="I14" s="26">
        <f>IFERROR(INDEX(DATA_BY_UNIT!$A:$Z,$D14,MATCH(I$4,DATA_BY_UNIT!$A$1:$Z$1,0)), "")</f>
        <v>2</v>
      </c>
    </row>
    <row r="15" spans="1:11" x14ac:dyDescent="0.25">
      <c r="A15" s="53" t="s">
        <v>254</v>
      </c>
      <c r="B15" s="20" t="s">
        <v>45</v>
      </c>
      <c r="C15" s="21" t="str">
        <f>CONCATENATE(YEAR,":",MONTH,":2:",ENGLISH_REPORT_DAY,":", $A15)</f>
        <v>2016:2:2:3:TAOYUAN_3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254</v>
      </c>
      <c r="B16" s="20" t="s">
        <v>46</v>
      </c>
      <c r="C16" s="21" t="str">
        <f>CONCATENATE(YEAR,":",MONTH,":3:",ENGLISH_REPORT_DAY,":", $A16)</f>
        <v>2016:2:3:3:TAOYUAN_3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254</v>
      </c>
      <c r="B17" s="20" t="s">
        <v>47</v>
      </c>
      <c r="C17" s="21" t="str">
        <f>CONCATENATE(YEAR,":",MONTH,":4:",ENGLISH_REPORT_DAY,":", $A17)</f>
        <v>2016:2:4:3:TAOYUAN_3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254</v>
      </c>
      <c r="B18" s="20" t="s">
        <v>48</v>
      </c>
      <c r="C18" s="21" t="str">
        <f>CONCATENATE(YEAR,":",MONTH,":5:",ENGLISH_REPORT_DAY,":", $A18)</f>
        <v>2016:2:5:3:TAOYUAN_3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32</v>
      </c>
      <c r="G19" s="27">
        <f t="shared" si="1"/>
        <v>26</v>
      </c>
      <c r="H19" s="27">
        <f t="shared" si="1"/>
        <v>9</v>
      </c>
      <c r="I19" s="27">
        <f t="shared" si="1"/>
        <v>2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21" sqref="E21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255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256</v>
      </c>
      <c r="B5" s="4"/>
      <c r="C5" s="3" t="str">
        <f t="shared" ref="C5" si="0">CONCATENATE(YEAR,":",MONTH,":",WEEK,":",DAY,":",$A5)</f>
        <v>2016:2:1:3:TOUFEN_E</v>
      </c>
      <c r="D5" s="3">
        <f>MATCH($C5,DATA_BY_COMP!$A:$A,0)</f>
        <v>49</v>
      </c>
      <c r="E5" s="3" t="str">
        <f>IFERROR(INDEX(DATA_BY_COMP!$A:$AA,$D5,MATCH(E$4,DATA_BY_COMP!$A$1:$AA$1,0)), "")</f>
        <v>kids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2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256</v>
      </c>
      <c r="B6" s="34"/>
      <c r="C6" s="35" t="str">
        <f>CONCATENATE(LAST_WEEK_YEAR,":",LAST_WEEK_MONTH,":",LAST_WEEK_WEEK,":",LAST_WEEK_DAY,":",$A6)</f>
        <v>2016:1:5:3:TOUFEN_E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3"/>
      <c r="B7" s="46" t="s">
        <v>157</v>
      </c>
      <c r="C7" s="47"/>
      <c r="D7" s="47"/>
      <c r="E7" s="47"/>
      <c r="F7" s="47"/>
      <c r="G7" s="47"/>
      <c r="H7" s="47"/>
      <c r="I7" s="47"/>
    </row>
    <row r="8" spans="1:11" x14ac:dyDescent="0.25">
      <c r="A8" s="53" t="s">
        <v>257</v>
      </c>
      <c r="B8" s="20" t="s">
        <v>44</v>
      </c>
      <c r="C8" s="21" t="str">
        <f>CONCATENATE(YEAR,":",MONTH,":1:",ENGLISH_REPORT_DAY,":", $A8)</f>
        <v>2016:2:1:3:TOUFEN</v>
      </c>
      <c r="D8" s="21">
        <f>MATCH($C8,DATA_BY_UNIT!$A:$A, 0)</f>
        <v>21</v>
      </c>
      <c r="E8" s="21"/>
      <c r="F8" s="15">
        <f>IFERROR(INDEX(DATA_BY_UNIT!$A:$Z,$D8,MATCH(F$4,DATA_BY_UNIT!$A$1:$Z$1,0)), "")</f>
        <v>3</v>
      </c>
      <c r="G8" s="26">
        <f>IFERROR(INDEX(DATA_BY_UNIT!$A:$Z,$D8,MATCH(G$4,DATA_BY_UNIT!$A$1:$Z$1,0)), "")</f>
        <v>2</v>
      </c>
      <c r="H8" s="26">
        <f>IFERROR(INDEX(DATA_BY_UNIT!$A:$Z,$D8,MATCH(H$4,DATA_BY_UNIT!$A$1:$Z$1,0)), "")</f>
        <v>0</v>
      </c>
      <c r="I8" s="26">
        <f>IFERROR(INDEX(DATA_BY_UNIT!$A:$Z,$D8,MATCH(I$4,DATA_BY_UNIT!$A$1:$Z$1,0)), "")</f>
        <v>0</v>
      </c>
    </row>
    <row r="9" spans="1:11" x14ac:dyDescent="0.25">
      <c r="A9" s="53" t="s">
        <v>257</v>
      </c>
      <c r="B9" s="20" t="s">
        <v>45</v>
      </c>
      <c r="C9" s="21" t="str">
        <f>CONCATENATE(YEAR,":",MONTH,":2:",ENGLISH_REPORT_DAY,":", $A9)</f>
        <v>2016:2:2:3:TOUFEN</v>
      </c>
      <c r="D9" s="21" t="e">
        <f>MATCH($C9,DATA_BY_UNIT!$A:$A, 0)</f>
        <v>#N/A</v>
      </c>
      <c r="E9" s="21"/>
      <c r="F9" s="15" t="str">
        <f>IFERROR(INDEX(DATA_BY_UNIT!$A:$Z,$D9,MATCH(F$4,DATA_BY_UNIT!$A$1:$Z$1,0)), "")</f>
        <v/>
      </c>
      <c r="G9" s="26" t="str">
        <f>IFERROR(INDEX(DATA_BY_UNIT!$A:$Z,$D9,MATCH(G$4,DATA_BY_UNIT!$A$1:$Z$1,0)), "")</f>
        <v/>
      </c>
      <c r="H9" s="26" t="str">
        <f>IFERROR(INDEX(DATA_BY_UNIT!$A:$Z,$D9,MATCH(H$4,DATA_BY_UNIT!$A$1:$Z$1,0)), "")</f>
        <v/>
      </c>
      <c r="I9" s="26" t="str">
        <f>IFERROR(INDEX(DATA_BY_UNIT!$A:$Z,$D9,MATCH(I$4,DATA_BY_UNIT!$A$1:$Z$1,0)), "")</f>
        <v/>
      </c>
    </row>
    <row r="10" spans="1:11" x14ac:dyDescent="0.25">
      <c r="A10" s="53" t="s">
        <v>257</v>
      </c>
      <c r="B10" s="20" t="s">
        <v>46</v>
      </c>
      <c r="C10" s="21" t="str">
        <f>CONCATENATE(YEAR,":",MONTH,":3:",ENGLISH_REPORT_DAY,":", $A10)</f>
        <v>2016:2:3:3:TOUFEN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53" t="s">
        <v>257</v>
      </c>
      <c r="B11" s="20" t="s">
        <v>47</v>
      </c>
      <c r="C11" s="21" t="str">
        <f>CONCATENATE(YEAR,":",MONTH,":4:",ENGLISH_REPORT_DAY,":", $A11)</f>
        <v>2016:2:4:3:TOUFEN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257</v>
      </c>
      <c r="B12" s="20" t="s">
        <v>48</v>
      </c>
      <c r="C12" s="21" t="str">
        <f>CONCATENATE(YEAR,":",MONTH,":5:",ENGLISH_REPORT_DAY,":", $A12)</f>
        <v>2016:2:5:3:TOUFEN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/>
      <c r="B13" s="25" t="s">
        <v>26</v>
      </c>
      <c r="C13" s="22"/>
      <c r="D13" s="22"/>
      <c r="E13" s="22"/>
      <c r="F13" s="27">
        <f t="shared" ref="F13:I13" si="1">SUM(F8:F12)</f>
        <v>3</v>
      </c>
      <c r="G13" s="27">
        <f t="shared" si="1"/>
        <v>2</v>
      </c>
      <c r="H13" s="27">
        <f t="shared" si="1"/>
        <v>0</v>
      </c>
      <c r="I13" s="27">
        <f t="shared" si="1"/>
        <v>0</v>
      </c>
    </row>
    <row r="14" spans="1:11" x14ac:dyDescent="0.25">
      <c r="A14" s="37"/>
    </row>
    <row r="16" spans="1:11" x14ac:dyDescent="0.25">
      <c r="D16" s="1"/>
    </row>
    <row r="17" spans="4:4" x14ac:dyDescent="0.25">
      <c r="D17" s="1"/>
    </row>
    <row r="18" spans="4:4" x14ac:dyDescent="0.25">
      <c r="D18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21" sqref="H21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218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258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259</v>
      </c>
      <c r="B5" s="4"/>
      <c r="C5" s="3" t="str">
        <f t="shared" ref="C5:C9" si="0">CONCATENATE(YEAR,":",MONTH,":",WEEK,":",DAY,":",$A5)</f>
        <v>2016:2:1:3:TUCHENG_E</v>
      </c>
      <c r="D5" s="3">
        <f>MATCH($C5,DATA_BY_COMP!$A:$A,0)</f>
        <v>52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8</v>
      </c>
      <c r="G5" s="15">
        <f>IFERROR(INDEX(DATA_BY_COMP!$A:$AA,$D5,MATCH(G$4,DATA_BY_COMP!$A$1:$AA$1,0)), "")</f>
        <v>4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259</v>
      </c>
      <c r="B6" s="34"/>
      <c r="C6" s="35" t="str">
        <f>CONCATENATE(LAST_WEEK_YEAR,":",LAST_WEEK_MONTH,":",LAST_WEEK_WEEK,":",LAST_WEEK_DAY,":",$A6)</f>
        <v>2016:1:5:3:TUCHENG_E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260</v>
      </c>
      <c r="B7" s="4"/>
      <c r="C7" s="3" t="str">
        <f t="shared" si="0"/>
        <v>2016:2:1:3:TUCHENG_A_S</v>
      </c>
      <c r="D7" s="3">
        <f>MATCH($C7,DATA_BY_COMP!$A:$A,0)</f>
        <v>50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11</v>
      </c>
      <c r="G7" s="15">
        <f>IFERROR(INDEX(DATA_BY_COMP!$A:$AA,$D7,MATCH(G$4,DATA_BY_COMP!$A$1:$AA$1,0)), "")</f>
        <v>9</v>
      </c>
      <c r="H7" s="15">
        <f>IFERROR(INDEX(DATA_BY_COMP!$A:$AA,$D7,MATCH(H$4,DATA_BY_COMP!$A$1:$AA$1,0)), "")</f>
        <v>3</v>
      </c>
      <c r="I7" s="15">
        <f>IFERROR(INDEX(DATA_BY_COMP!$A:$AA,$D7,MATCH(I$4,DATA_BY_COMP!$A$1:$AA$1,0)), "")</f>
        <v>2</v>
      </c>
      <c r="K7" s="15" t="s">
        <v>163</v>
      </c>
    </row>
    <row r="8" spans="1:11" x14ac:dyDescent="0.25">
      <c r="A8" s="52" t="s">
        <v>260</v>
      </c>
      <c r="B8" s="34"/>
      <c r="C8" s="35" t="str">
        <f>CONCATENATE(LAST_WEEK_YEAR,":",LAST_WEEK_MONTH,":",LAST_WEEK_WEEK,":",LAST_WEEK_DAY,":",$A8)</f>
        <v>2016:1:5:3:TUCHENG_A_S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  <c r="K8" s="36" t="s">
        <v>164</v>
      </c>
    </row>
    <row r="9" spans="1:11" x14ac:dyDescent="0.25">
      <c r="A9" s="52" t="s">
        <v>261</v>
      </c>
      <c r="B9" s="4"/>
      <c r="C9" s="3" t="str">
        <f t="shared" si="0"/>
        <v>2016:2:1:3:TUCHENG_B_S</v>
      </c>
      <c r="D9" s="3">
        <f>MATCH($C9,DATA_BY_COMP!$A:$A,0)</f>
        <v>51</v>
      </c>
      <c r="E9" s="3">
        <f>IFERROR(INDEX(DATA_BY_COMP!$A:$AA,$D9,MATCH(E$4,DATA_BY_COMP!$A$1:$AA$1,0)), "")</f>
        <v>0</v>
      </c>
      <c r="F9" s="15">
        <f>IFERROR(INDEX(DATA_BY_COMP!$A:$AA,$D9,MATCH(F$4,DATA_BY_COMP!$A$1:$AA$1,0)), "")</f>
        <v>0</v>
      </c>
      <c r="G9" s="15">
        <f>IFERROR(INDEX(DATA_BY_COMP!$A:$AA,$D9,MATCH(G$4,DATA_BY_COMP!$A$1:$AA$1,0)), "")</f>
        <v>0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  <c r="K9" s="15" t="s">
        <v>163</v>
      </c>
    </row>
    <row r="10" spans="1:11" x14ac:dyDescent="0.25">
      <c r="A10" s="52" t="s">
        <v>261</v>
      </c>
      <c r="B10" s="34"/>
      <c r="C10" s="35" t="str">
        <f>CONCATENATE(LAST_WEEK_YEAR,":",LAST_WEEK_MONTH,":",LAST_WEEK_WEEK,":",LAST_WEEK_DAY,":",$A10)</f>
        <v>2016:1:5:3:TUCHENG_B_S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  <c r="K10" s="36" t="s">
        <v>164</v>
      </c>
    </row>
    <row r="11" spans="1:11" x14ac:dyDescent="0.25">
      <c r="A11" s="53"/>
      <c r="B11" s="46" t="s">
        <v>157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262</v>
      </c>
      <c r="B12" s="20" t="s">
        <v>44</v>
      </c>
      <c r="C12" s="21" t="str">
        <f>CONCATENATE(YEAR,":",MONTH,":1:",ENGLISH_REPORT_DAY,":", $A12)</f>
        <v>2016:2:1:3:TUCHENG</v>
      </c>
      <c r="D12" s="21">
        <f>MATCH($C12,DATA_BY_UNIT!$A:$A, 0)</f>
        <v>22</v>
      </c>
      <c r="E12" s="21"/>
      <c r="F12" s="15">
        <f>IFERROR(INDEX(DATA_BY_UNIT!$A:$Z,$D12,MATCH(F$4,DATA_BY_UNIT!$A$1:$Z$1,0)), "")</f>
        <v>19</v>
      </c>
      <c r="G12" s="26">
        <f>IFERROR(INDEX(DATA_BY_UNIT!$A:$Z,$D12,MATCH(G$4,DATA_BY_UNIT!$A$1:$Z$1,0)), "")</f>
        <v>13</v>
      </c>
      <c r="H12" s="26">
        <f>IFERROR(INDEX(DATA_BY_UNIT!$A:$Z,$D12,MATCH(H$4,DATA_BY_UNIT!$A$1:$Z$1,0)), "")</f>
        <v>3</v>
      </c>
      <c r="I12" s="26">
        <f>IFERROR(INDEX(DATA_BY_UNIT!$A:$Z,$D12,MATCH(I$4,DATA_BY_UNIT!$A$1:$Z$1,0)), "")</f>
        <v>2</v>
      </c>
    </row>
    <row r="13" spans="1:11" x14ac:dyDescent="0.25">
      <c r="A13" s="53" t="s">
        <v>262</v>
      </c>
      <c r="B13" s="20" t="s">
        <v>45</v>
      </c>
      <c r="C13" s="21" t="str">
        <f>CONCATENATE(YEAR,":",MONTH,":2:",ENGLISH_REPORT_DAY,":", $A13)</f>
        <v>2016:2:2:3:TUCHENG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262</v>
      </c>
      <c r="B14" s="20" t="s">
        <v>46</v>
      </c>
      <c r="C14" s="21" t="str">
        <f>CONCATENATE(YEAR,":",MONTH,":3:",ENGLISH_REPORT_DAY,":", $A14)</f>
        <v>2016:2:3:3:TUCHENG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262</v>
      </c>
      <c r="B15" s="20" t="s">
        <v>47</v>
      </c>
      <c r="C15" s="21" t="str">
        <f>CONCATENATE(YEAR,":",MONTH,":4:",ENGLISH_REPORT_DAY,":", $A15)</f>
        <v>2016:2:4:3:TUCHENG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262</v>
      </c>
      <c r="B16" s="20" t="s">
        <v>48</v>
      </c>
      <c r="C16" s="21" t="str">
        <f>CONCATENATE(YEAR,":",MONTH,":5:",ENGLISH_REPORT_DAY,":", $A16)</f>
        <v>2016:2:5:3:TUCHENG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19</v>
      </c>
      <c r="G17" s="27">
        <f t="shared" si="1"/>
        <v>13</v>
      </c>
      <c r="H17" s="27">
        <f t="shared" si="1"/>
        <v>3</v>
      </c>
      <c r="I17" s="27">
        <f t="shared" si="1"/>
        <v>2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  <c r="E21" s="37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O12" sqref="O12"/>
    </sheetView>
  </sheetViews>
  <sheetFormatPr defaultRowHeight="15" x14ac:dyDescent="0.25"/>
  <cols>
    <col min="1" max="1" width="19.85546875" style="7" customWidth="1"/>
    <col min="2" max="2" width="27.85546875" style="7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27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263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264</v>
      </c>
      <c r="B5" s="4"/>
      <c r="C5" s="3" t="str">
        <f t="shared" ref="C5:C11" si="0">CONCATENATE(YEAR,":",MONTH,":",WEEK,":",DAY,":",$A5)</f>
        <v>2016:2:1:3:NORTH_JINHUA_E</v>
      </c>
      <c r="D5" s="3">
        <f>MATCH($C5,DATA_BY_COMP!$A:$A,0)</f>
        <v>29</v>
      </c>
      <c r="E5" s="3" t="str">
        <f>IFERROR(INDEX(DATA_BY_COMP!$A:$AA,$D5,MATCH(E$4,DATA_BY_COMP!$A$1:$AA$1,0)), "")</f>
        <v>Children</v>
      </c>
      <c r="F5" s="15">
        <f>IFERROR(INDEX(DATA_BY_COMP!$A:$AA,$D5,MATCH(F$4,DATA_BY_COMP!$A$1:$AA$1,0)), "")</f>
        <v>7</v>
      </c>
      <c r="G5" s="15">
        <f>IFERROR(INDEX(DATA_BY_COMP!$A:$AA,$D5,MATCH(G$4,DATA_BY_COMP!$A$1:$AA$1,0)), "")</f>
        <v>7</v>
      </c>
      <c r="H5" s="15">
        <f>IFERROR(INDEX(DATA_BY_COMP!$A:$AA,$D5,MATCH(H$4,DATA_BY_COMP!$A$1:$AA$1,0)), "")</f>
        <v>2</v>
      </c>
      <c r="I5" s="15">
        <f>IFERROR(INDEX(DATA_BY_COMP!$A:$AA,$D5,MATCH(I$4,DATA_BY_COMP!$A$1:$AA$1,0)), "")</f>
        <v>1</v>
      </c>
      <c r="K5" s="15" t="s">
        <v>163</v>
      </c>
    </row>
    <row r="6" spans="1:11" x14ac:dyDescent="0.25">
      <c r="A6" s="52" t="s">
        <v>264</v>
      </c>
      <c r="B6" s="34"/>
      <c r="C6" s="35" t="str">
        <f>CONCATENATE(LAST_WEEK_YEAR,":",LAST_WEEK_MONTH,":",LAST_WEEK_WEEK,":",LAST_WEEK_DAY,":",$A6)</f>
        <v>2016:1:5:3:NORTH_JINHUA_E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265</v>
      </c>
      <c r="B7" s="4"/>
      <c r="C7" s="3" t="str">
        <f t="shared" si="0"/>
        <v>2016:2:1:3:WANDA_E</v>
      </c>
      <c r="D7" s="3">
        <f>MATCH($C7,DATA_BY_COMP!$A:$A,0)</f>
        <v>54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11</v>
      </c>
      <c r="G7" s="15">
        <f>IFERROR(INDEX(DATA_BY_COMP!$A:$AA,$D7,MATCH(G$4,DATA_BY_COMP!$A$1:$AA$1,0)), "")</f>
        <v>10</v>
      </c>
      <c r="H7" s="15">
        <f>IFERROR(INDEX(DATA_BY_COMP!$A:$AA,$D7,MATCH(H$4,DATA_BY_COMP!$A$1:$AA$1,0)), "")</f>
        <v>5</v>
      </c>
      <c r="I7" s="15">
        <f>IFERROR(INDEX(DATA_BY_COMP!$A:$AA,$D7,MATCH(I$4,DATA_BY_COMP!$A$1:$AA$1,0)), "")</f>
        <v>0</v>
      </c>
    </row>
    <row r="8" spans="1:11" x14ac:dyDescent="0.25">
      <c r="A8" s="52" t="s">
        <v>265</v>
      </c>
      <c r="B8" s="34"/>
      <c r="C8" s="35" t="str">
        <f>CONCATENATE(LAST_WEEK_YEAR,":",LAST_WEEK_MONTH,":",LAST_WEEK_WEEK,":",LAST_WEEK_DAY,":",$A8)</f>
        <v>2016:1:5:3:WANDA_E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266</v>
      </c>
      <c r="B9" s="4"/>
      <c r="C9" s="3" t="str">
        <f t="shared" si="0"/>
        <v>2016:2:1:3:WANDA_A_S</v>
      </c>
      <c r="D9" s="3">
        <f>MATCH($C9,DATA_BY_COMP!$A:$A,0)</f>
        <v>53</v>
      </c>
      <c r="E9" s="3" t="str">
        <f>IFERROR(INDEX(DATA_BY_COMP!$A:$AA,$D9,MATCH(E$4,DATA_BY_COMP!$A$1:$AA$1,0)), "")</f>
        <v xml:space="preserve"> advanced</v>
      </c>
      <c r="F9" s="15">
        <f>IFERROR(INDEX(DATA_BY_COMP!$A:$AA,$D9,MATCH(F$4,DATA_BY_COMP!$A$1:$AA$1,0)), "")</f>
        <v>11</v>
      </c>
      <c r="G9" s="15">
        <f>IFERROR(INDEX(DATA_BY_COMP!$A:$AA,$D9,MATCH(G$4,DATA_BY_COMP!$A$1:$AA$1,0)), "")</f>
        <v>11</v>
      </c>
      <c r="H9" s="15">
        <f>IFERROR(INDEX(DATA_BY_COMP!$A:$AA,$D9,MATCH(H$4,DATA_BY_COMP!$A$1:$AA$1,0)), "")</f>
        <v>2</v>
      </c>
      <c r="I9" s="15">
        <f>IFERROR(INDEX(DATA_BY_COMP!$A:$AA,$D9,MATCH(I$4,DATA_BY_COMP!$A$1:$AA$1,0)), "")</f>
        <v>0</v>
      </c>
    </row>
    <row r="10" spans="1:11" x14ac:dyDescent="0.25">
      <c r="A10" s="52" t="s">
        <v>266</v>
      </c>
      <c r="B10" s="34"/>
      <c r="C10" s="35" t="str">
        <f>CONCATENATE(LAST_WEEK_YEAR,":",LAST_WEEK_MONTH,":",LAST_WEEK_WEEK,":",LAST_WEEK_DAY,":",$A10)</f>
        <v>2016:1:5:3:WANDA_A_S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267</v>
      </c>
      <c r="B11" s="4"/>
      <c r="C11" s="3" t="str">
        <f t="shared" si="0"/>
        <v>2016:2:1:3:XINAN_S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2" t="s">
        <v>267</v>
      </c>
      <c r="B12" s="34"/>
      <c r="C12" s="35" t="str">
        <f>CONCATENATE(LAST_WEEK_YEAR,":",LAST_WEEK_MONTH,":",LAST_WEEK_WEEK,":",LAST_WEEK_DAY,":",$A12)</f>
        <v>2016:1:5:3:XINAN_S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268</v>
      </c>
      <c r="B14" s="20" t="s">
        <v>44</v>
      </c>
      <c r="C14" s="21" t="str">
        <f>CONCATENATE(YEAR,":",MONTH,":1:",ENGLISH_REPORT_DAY,":", $A14)</f>
        <v>2016:2:1:3:WANDA</v>
      </c>
      <c r="D14" s="21">
        <f>MATCH($C14,DATA_BY_UNIT!$A:$A, 0)</f>
        <v>23</v>
      </c>
      <c r="E14" s="21"/>
      <c r="F14" s="15">
        <f>IFERROR(INDEX(DATA_BY_UNIT!$A:$Z,$D14,MATCH(F$4,DATA_BY_UNIT!$A$1:$Z$1,0)), "")</f>
        <v>29</v>
      </c>
      <c r="G14" s="26">
        <f>IFERROR(INDEX(DATA_BY_UNIT!$A:$Z,$D14,MATCH(G$4,DATA_BY_UNIT!$A$1:$Z$1,0)), "")</f>
        <v>28</v>
      </c>
      <c r="H14" s="26">
        <f>IFERROR(INDEX(DATA_BY_UNIT!$A:$Z,$D14,MATCH(H$4,DATA_BY_UNIT!$A$1:$Z$1,0)), "")</f>
        <v>9</v>
      </c>
      <c r="I14" s="26">
        <f>IFERROR(INDEX(DATA_BY_UNIT!$A:$Z,$D14,MATCH(I$4,DATA_BY_UNIT!$A$1:$Z$1,0)), "")</f>
        <v>1</v>
      </c>
    </row>
    <row r="15" spans="1:11" x14ac:dyDescent="0.25">
      <c r="A15" s="53" t="s">
        <v>268</v>
      </c>
      <c r="B15" s="20" t="s">
        <v>45</v>
      </c>
      <c r="C15" s="21" t="str">
        <f>CONCATENATE(YEAR,":",MONTH,":2:",ENGLISH_REPORT_DAY,":", $A15)</f>
        <v>2016:2:2:3:WANDA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268</v>
      </c>
      <c r="B16" s="20" t="s">
        <v>46</v>
      </c>
      <c r="C16" s="21" t="str">
        <f>CONCATENATE(YEAR,":",MONTH,":3:",ENGLISH_REPORT_DAY,":", $A16)</f>
        <v>2016:2:3:3:WANDA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268</v>
      </c>
      <c r="B17" s="20" t="s">
        <v>47</v>
      </c>
      <c r="C17" s="21" t="str">
        <f>CONCATENATE(YEAR,":",MONTH,":4:",ENGLISH_REPORT_DAY,":", $A17)</f>
        <v>2016:2:4:3:WANDA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268</v>
      </c>
      <c r="B18" s="20" t="s">
        <v>48</v>
      </c>
      <c r="C18" s="21" t="str">
        <f>CONCATENATE(YEAR,":",MONTH,":5:",ENGLISH_REPORT_DAY,":", $A18)</f>
        <v>2016:2:5:3:WANDA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29</v>
      </c>
      <c r="G19" s="27">
        <f t="shared" si="1"/>
        <v>28</v>
      </c>
      <c r="H19" s="27">
        <f t="shared" si="1"/>
        <v>9</v>
      </c>
      <c r="I19" s="27">
        <f t="shared" si="1"/>
        <v>1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P10" sqref="P1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218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269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271</v>
      </c>
      <c r="B5" s="4"/>
      <c r="C5" s="3" t="str">
        <f t="shared" ref="C5:C11" si="0">CONCATENATE(YEAR,":",MONTH,":",WEEK,":",DAY,":",$A5)</f>
        <v>2016:2:1:3:XINPU_E</v>
      </c>
      <c r="D5" s="3">
        <f>MATCH($C5,DATA_BY_COMP!$A:$A,0)</f>
        <v>60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9</v>
      </c>
      <c r="G5" s="15">
        <f>IFERROR(INDEX(DATA_BY_COMP!$A:$AA,$D5,MATCH(G$4,DATA_BY_COMP!$A$1:$AA$1,0)), "")</f>
        <v>4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271</v>
      </c>
      <c r="B6" s="34"/>
      <c r="C6" s="35" t="str">
        <f>CONCATENATE(LAST_WEEK_YEAR,":",LAST_WEEK_MONTH,":",LAST_WEEK_WEEK,":",LAST_WEEK_DAY,":",$A6)</f>
        <v>2016:1:5:3:XINPU_E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270</v>
      </c>
      <c r="B7" s="4"/>
      <c r="C7" s="3" t="str">
        <f t="shared" si="0"/>
        <v>2016:2:1:3:XINBAN_E</v>
      </c>
      <c r="D7" s="3">
        <f>MATCH($C7,DATA_BY_COMP!$A:$A,0)</f>
        <v>57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10</v>
      </c>
      <c r="G7" s="15">
        <f>IFERROR(INDEX(DATA_BY_COMP!$A:$AA,$D7,MATCH(G$4,DATA_BY_COMP!$A$1:$AA$1,0)), "")</f>
        <v>8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0</v>
      </c>
    </row>
    <row r="8" spans="1:11" x14ac:dyDescent="0.25">
      <c r="A8" s="52" t="s">
        <v>270</v>
      </c>
      <c r="B8" s="34"/>
      <c r="C8" s="35" t="str">
        <f>CONCATENATE(LAST_WEEK_YEAR,":",LAST_WEEK_MONTH,":",LAST_WEEK_WEEK,":",LAST_WEEK_DAY,":",$A8)</f>
        <v>2016:1:5:3:XINBAN_E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272</v>
      </c>
      <c r="B9" s="4"/>
      <c r="C9" s="3" t="str">
        <f t="shared" si="0"/>
        <v>2016:2:1:3:BANQIAO_S</v>
      </c>
      <c r="D9" s="3">
        <f>MATCH($C9,DATA_BY_COMP!$A:$A,0)</f>
        <v>6</v>
      </c>
      <c r="E9" s="3" t="str">
        <f>IFERROR(INDEX(DATA_BY_COMP!$A:$AA,$D9,MATCH(E$4,DATA_BY_COMP!$A$1:$AA$1,0)), "")</f>
        <v>CHILDRENS</v>
      </c>
      <c r="F9" s="15">
        <f>IFERROR(INDEX(DATA_BY_COMP!$A:$AA,$D9,MATCH(F$4,DATA_BY_COMP!$A$1:$AA$1,0)), "")</f>
        <v>4</v>
      </c>
      <c r="G9" s="15">
        <f>IFERROR(INDEX(DATA_BY_COMP!$A:$AA,$D9,MATCH(G$4,DATA_BY_COMP!$A$1:$AA$1,0)), "")</f>
        <v>3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</row>
    <row r="10" spans="1:11" x14ac:dyDescent="0.25">
      <c r="A10" s="52" t="s">
        <v>272</v>
      </c>
      <c r="B10" s="34"/>
      <c r="C10" s="35" t="str">
        <f>CONCATENATE(LAST_WEEK_YEAR,":",LAST_WEEK_MONTH,":",LAST_WEEK_WEEK,":",LAST_WEEK_DAY,":",$A10)</f>
        <v>2016:1:5:3:BANQIAO_S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273</v>
      </c>
      <c r="B11" s="4"/>
      <c r="C11" s="3" t="str">
        <f t="shared" si="0"/>
        <v>2016:2:1:3:XINPU_S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2" t="s">
        <v>273</v>
      </c>
      <c r="B12" s="34"/>
      <c r="C12" s="35" t="str">
        <f>CONCATENATE(LAST_WEEK_YEAR,":",LAST_WEEK_MONTH,":",LAST_WEEK_WEEK,":",LAST_WEEK_DAY,":",$A12)</f>
        <v>2016:1:5:3:XINPU_S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274</v>
      </c>
      <c r="B14" s="20" t="s">
        <v>44</v>
      </c>
      <c r="C14" s="21" t="str">
        <f>CONCATENATE(YEAR,":",MONTH,":1:",ENGLISH_REPORT_DAY,":", $A14)</f>
        <v>2016:2:1:3:XINBAN</v>
      </c>
      <c r="D14" s="21">
        <f>MATCH($C14,DATA_BY_UNIT!$A:$A, 0)</f>
        <v>24</v>
      </c>
      <c r="E14" s="21"/>
      <c r="F14" s="15">
        <f>IFERROR(INDEX(DATA_BY_UNIT!$A:$Z,$D14,MATCH(F$4,DATA_BY_UNIT!$A$1:$Z$1,0)), "")</f>
        <v>23</v>
      </c>
      <c r="G14" s="26">
        <f>IFERROR(INDEX(DATA_BY_UNIT!$A:$Z,$D14,MATCH(G$4,DATA_BY_UNIT!$A$1:$Z$1,0)), "")</f>
        <v>15</v>
      </c>
      <c r="H14" s="26">
        <f>IFERROR(INDEX(DATA_BY_UNIT!$A:$Z,$D14,MATCH(H$4,DATA_BY_UNIT!$A$1:$Z$1,0)), "")</f>
        <v>1</v>
      </c>
      <c r="I14" s="26">
        <f>IFERROR(INDEX(DATA_BY_UNIT!$A:$Z,$D14,MATCH(I$4,DATA_BY_UNIT!$A$1:$Z$1,0)), "")</f>
        <v>0</v>
      </c>
    </row>
    <row r="15" spans="1:11" x14ac:dyDescent="0.25">
      <c r="A15" s="53" t="s">
        <v>274</v>
      </c>
      <c r="B15" s="20" t="s">
        <v>45</v>
      </c>
      <c r="C15" s="21" t="str">
        <f>CONCATENATE(YEAR,":",MONTH,":2:",ENGLISH_REPORT_DAY,":", $A15)</f>
        <v>2016:2:2:3:XINBAN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274</v>
      </c>
      <c r="B16" s="20" t="s">
        <v>46</v>
      </c>
      <c r="C16" s="21" t="str">
        <f>CONCATENATE(YEAR,":",MONTH,":3:",ENGLISH_REPORT_DAY,":", $A16)</f>
        <v>2016:2:3:3:XINBAN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274</v>
      </c>
      <c r="B17" s="20" t="s">
        <v>47</v>
      </c>
      <c r="C17" s="21" t="str">
        <f>CONCATENATE(YEAR,":",MONTH,":4:",ENGLISH_REPORT_DAY,":", $A17)</f>
        <v>2016:2:4:3:XINBAN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274</v>
      </c>
      <c r="B18" s="20" t="s">
        <v>48</v>
      </c>
      <c r="C18" s="21" t="str">
        <f>CONCATENATE(YEAR,":",MONTH,":5:",ENGLISH_REPORT_DAY,":", $A18)</f>
        <v>2016:2:5:3:XINBAN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23</v>
      </c>
      <c r="G19" s="27">
        <f t="shared" si="1"/>
        <v>15</v>
      </c>
      <c r="H19" s="27">
        <f t="shared" si="1"/>
        <v>1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L20" sqref="L2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275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276</v>
      </c>
      <c r="B5" s="4"/>
      <c r="C5" s="3" t="str">
        <f t="shared" ref="C5:C11" si="0">CONCATENATE(YEAR,":",MONTH,":",WEEK,":",DAY,":",$A5)</f>
        <v>2016:2:1:3:JINGXIN_E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163</v>
      </c>
    </row>
    <row r="6" spans="1:11" x14ac:dyDescent="0.25">
      <c r="A6" s="52" t="s">
        <v>276</v>
      </c>
      <c r="B6" s="34"/>
      <c r="C6" s="35" t="str">
        <f>CONCATENATE(LAST_WEEK_YEAR,":",LAST_WEEK_MONTH,":",LAST_WEEK_WEEK,":",LAST_WEEK_DAY,":",$A6)</f>
        <v>2016:1:5:3:JINGXIN_E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277</v>
      </c>
      <c r="B7" s="4"/>
      <c r="C7" s="3" t="str">
        <f t="shared" si="0"/>
        <v>2016:2:1:3:JINGXIN_S</v>
      </c>
      <c r="D7" s="3">
        <f>MATCH($C7,DATA_BY_COMP!$A:$A,0)</f>
        <v>18</v>
      </c>
      <c r="E7" s="3" t="str">
        <f>IFERROR(INDEX(DATA_BY_COMP!$A:$AA,$D7,MATCH(E$4,DATA_BY_COMP!$A$1:$AA$1,0)), "")</f>
        <v>children</v>
      </c>
      <c r="F7" s="15">
        <f>IFERROR(INDEX(DATA_BY_COMP!$A:$AA,$D7,MATCH(F$4,DATA_BY_COMP!$A$1:$AA$1,0)), "")</f>
        <v>6</v>
      </c>
      <c r="G7" s="15">
        <f>IFERROR(INDEX(DATA_BY_COMP!$A:$AA,$D7,MATCH(G$4,DATA_BY_COMP!$A$1:$AA$1,0)), "")</f>
        <v>6</v>
      </c>
      <c r="H7" s="15">
        <f>IFERROR(INDEX(DATA_BY_COMP!$A:$AA,$D7,MATCH(H$4,DATA_BY_COMP!$A$1:$AA$1,0)), "")</f>
        <v>4</v>
      </c>
      <c r="I7" s="15">
        <f>IFERROR(INDEX(DATA_BY_COMP!$A:$AA,$D7,MATCH(I$4,DATA_BY_COMP!$A$1:$AA$1,0)), "")</f>
        <v>0</v>
      </c>
    </row>
    <row r="8" spans="1:11" x14ac:dyDescent="0.25">
      <c r="A8" s="52" t="s">
        <v>277</v>
      </c>
      <c r="B8" s="34"/>
      <c r="C8" s="35" t="str">
        <f>CONCATENATE(LAST_WEEK_YEAR,":",LAST_WEEK_MONTH,":",LAST_WEEK_WEEK,":",LAST_WEEK_DAY,":",$A8)</f>
        <v>2016:1:5:3:JINGXIN_S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278</v>
      </c>
      <c r="B9" s="4"/>
      <c r="C9" s="3" t="str">
        <f t="shared" si="0"/>
        <v>2016:2:1:3:XINDIAN_E</v>
      </c>
      <c r="D9" s="3">
        <f>MATCH($C9,DATA_BY_COMP!$A:$A,0)</f>
        <v>58</v>
      </c>
      <c r="E9" s="3" t="str">
        <f>IFERROR(INDEX(DATA_BY_COMP!$A:$AA,$D9,MATCH(E$4,DATA_BY_COMP!$A$1:$AA$1,0)), "")</f>
        <v>Advanced</v>
      </c>
      <c r="F9" s="15">
        <f>IFERROR(INDEX(DATA_BY_COMP!$A:$AA,$D9,MATCH(F$4,DATA_BY_COMP!$A$1:$AA$1,0)), "")</f>
        <v>6</v>
      </c>
      <c r="G9" s="15">
        <f>IFERROR(INDEX(DATA_BY_COMP!$A:$AA,$D9,MATCH(G$4,DATA_BY_COMP!$A$1:$AA$1,0)), "")</f>
        <v>5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</row>
    <row r="10" spans="1:11" x14ac:dyDescent="0.25">
      <c r="A10" s="52" t="s">
        <v>278</v>
      </c>
      <c r="B10" s="34"/>
      <c r="C10" s="35" t="str">
        <f>CONCATENATE(LAST_WEEK_YEAR,":",LAST_WEEK_MONTH,":",LAST_WEEK_WEEK,":",LAST_WEEK_DAY,":",$A10)</f>
        <v>2016:1:5:3:XINDIAN_E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279</v>
      </c>
      <c r="B11" s="4"/>
      <c r="C11" s="3" t="str">
        <f t="shared" si="0"/>
        <v>2016:2:1:3:XINDIAN_S</v>
      </c>
      <c r="D11" s="3">
        <f>MATCH($C11,DATA_BY_COMP!$A:$A,0)</f>
        <v>59</v>
      </c>
      <c r="E11" s="3">
        <f>IFERROR(INDEX(DATA_BY_COMP!$A:$AA,$D11,MATCH(E$4,DATA_BY_COMP!$A$1:$AA$1,0)), "")</f>
        <v>0</v>
      </c>
      <c r="F11" s="15">
        <f>IFERROR(INDEX(DATA_BY_COMP!$A:$AA,$D11,MATCH(F$4,DATA_BY_COMP!$A$1:$AA$1,0)), "")</f>
        <v>0</v>
      </c>
      <c r="G11" s="15">
        <f>IFERROR(INDEX(DATA_BY_COMP!$A:$AA,$D11,MATCH(G$4,DATA_BY_COMP!$A$1:$AA$1,0)), "")</f>
        <v>0</v>
      </c>
      <c r="H11" s="15">
        <f>IFERROR(INDEX(DATA_BY_COMP!$A:$AA,$D11,MATCH(H$4,DATA_BY_COMP!$A$1:$AA$1,0)), "")</f>
        <v>0</v>
      </c>
      <c r="I11" s="15">
        <f>IFERROR(INDEX(DATA_BY_COMP!$A:$AA,$D11,MATCH(I$4,DATA_BY_COMP!$A$1:$AA$1,0)), "")</f>
        <v>0</v>
      </c>
    </row>
    <row r="12" spans="1:11" x14ac:dyDescent="0.25">
      <c r="A12" s="52" t="s">
        <v>279</v>
      </c>
      <c r="B12" s="34"/>
      <c r="C12" s="35" t="str">
        <f>CONCATENATE(LAST_WEEK_YEAR,":",LAST_WEEK_MONTH,":",LAST_WEEK_WEEK,":",LAST_WEEK_DAY,":",$A12)</f>
        <v>2016:1:5:3:XINDIAN_S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280</v>
      </c>
      <c r="B14" s="20" t="s">
        <v>44</v>
      </c>
      <c r="C14" s="21" t="str">
        <f>CONCATENATE(YEAR,":",MONTH,":1:",ENGLISH_REPORT_DAY,":", $A14)</f>
        <v>2016:2:1:3:XINDIAN</v>
      </c>
      <c r="D14" s="21">
        <f>MATCH($C14,DATA_BY_UNIT!$A:$A, 0)</f>
        <v>25</v>
      </c>
      <c r="E14" s="21"/>
      <c r="F14" s="15">
        <f>IFERROR(INDEX(DATA_BY_UNIT!$A:$Z,$D14,MATCH(F$4,DATA_BY_UNIT!$A$1:$Z$1,0)), "")</f>
        <v>12</v>
      </c>
      <c r="G14" s="26">
        <f>IFERROR(INDEX(DATA_BY_UNIT!$A:$Z,$D14,MATCH(G$4,DATA_BY_UNIT!$A$1:$Z$1,0)), "")</f>
        <v>11</v>
      </c>
      <c r="H14" s="26">
        <f>IFERROR(INDEX(DATA_BY_UNIT!$A:$Z,$D14,MATCH(H$4,DATA_BY_UNIT!$A$1:$Z$1,0)), "")</f>
        <v>4</v>
      </c>
      <c r="I14" s="26">
        <f>IFERROR(INDEX(DATA_BY_UNIT!$A:$Z,$D14,MATCH(I$4,DATA_BY_UNIT!$A$1:$Z$1,0)), "")</f>
        <v>0</v>
      </c>
    </row>
    <row r="15" spans="1:11" x14ac:dyDescent="0.25">
      <c r="A15" s="53" t="s">
        <v>280</v>
      </c>
      <c r="B15" s="20" t="s">
        <v>45</v>
      </c>
      <c r="C15" s="21" t="str">
        <f>CONCATENATE(YEAR,":",MONTH,":2:",ENGLISH_REPORT_DAY,":", $A15)</f>
        <v>2016:2:2:3:XINDIAN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280</v>
      </c>
      <c r="B16" s="20" t="s">
        <v>46</v>
      </c>
      <c r="C16" s="21" t="str">
        <f>CONCATENATE(YEAR,":",MONTH,":3:",ENGLISH_REPORT_DAY,":", $A16)</f>
        <v>2016:2:3:3:XINDIAN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280</v>
      </c>
      <c r="B17" s="20" t="s">
        <v>47</v>
      </c>
      <c r="C17" s="21" t="str">
        <f>CONCATENATE(YEAR,":",MONTH,":4:",ENGLISH_REPORT_DAY,":", $A17)</f>
        <v>2016:2:4:3:XINDIAN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280</v>
      </c>
      <c r="B18" s="20" t="s">
        <v>48</v>
      </c>
      <c r="C18" s="21" t="str">
        <f>CONCATENATE(YEAR,":",MONTH,":5:",ENGLISH_REPORT_DAY,":", $A18)</f>
        <v>2016:2:5:3:XINDIAN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12</v>
      </c>
      <c r="G19" s="27">
        <f t="shared" si="1"/>
        <v>11</v>
      </c>
      <c r="H19" s="27">
        <f t="shared" si="1"/>
        <v>4</v>
      </c>
      <c r="I19" s="27">
        <f t="shared" si="1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Q14" sqref="Q14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281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282</v>
      </c>
      <c r="B5" s="4"/>
      <c r="C5" s="3" t="str">
        <f t="shared" ref="C5:C11" si="0">CONCATENATE(YEAR,":",MONTH,":",WEEK,":",DAY,":",$A5)</f>
        <v>2016:2:1:3:XINZHU_3_E</v>
      </c>
      <c r="D5" s="3">
        <f>MATCH($C5,DATA_BY_COMP!$A:$A,0)</f>
        <v>62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7</v>
      </c>
      <c r="G5" s="15">
        <f>IFERROR(INDEX(DATA_BY_COMP!$A:$AA,$D5,MATCH(G$4,DATA_BY_COMP!$A$1:$AA$1,0)), "")</f>
        <v>4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282</v>
      </c>
      <c r="B6" s="34"/>
      <c r="C6" s="35" t="str">
        <f>CONCATENATE(LAST_WEEK_YEAR,":",LAST_WEEK_MONTH,":",LAST_WEEK_WEEK,":",LAST_WEEK_DAY,":",$A6)</f>
        <v>2016:1:5:3:XINZHU_3_E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283</v>
      </c>
      <c r="B7" s="4"/>
      <c r="C7" s="3" t="str">
        <f t="shared" si="0"/>
        <v>2016:2:1:3:XINZHU_1_E</v>
      </c>
      <c r="D7" s="3">
        <f>MATCH($C7,DATA_BY_COMP!$A:$A,0)</f>
        <v>61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5</v>
      </c>
      <c r="G7" s="15">
        <f>IFERROR(INDEX(DATA_BY_COMP!$A:$AA,$D7,MATCH(G$4,DATA_BY_COMP!$A$1:$AA$1,0)), "")</f>
        <v>4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52" t="s">
        <v>283</v>
      </c>
      <c r="B8" s="34"/>
      <c r="C8" s="35" t="str">
        <f>CONCATENATE(LAST_WEEK_YEAR,":",LAST_WEEK_MONTH,":",LAST_WEEK_WEEK,":",LAST_WEEK_DAY,":",$A8)</f>
        <v>2016:1:5:3:XINZHU_1_E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284</v>
      </c>
      <c r="B9" s="4"/>
      <c r="C9" s="3" t="str">
        <f t="shared" si="0"/>
        <v>2016:2:1:3:XINZHU_1_S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284</v>
      </c>
      <c r="B10" s="34"/>
      <c r="C10" s="35" t="str">
        <f>CONCATENATE(LAST_WEEK_YEAR,":",LAST_WEEK_MONTH,":",LAST_WEEK_WEEK,":",LAST_WEEK_DAY,":",$A10)</f>
        <v>2016:1:5:3:XINZHU_1_S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285</v>
      </c>
      <c r="B11" s="4"/>
      <c r="C11" s="3" t="str">
        <f t="shared" si="0"/>
        <v>2016:2:1:3:XINZHU_3_S</v>
      </c>
      <c r="D11" s="3">
        <f>MATCH($C11,DATA_BY_COMP!$A:$A,0)</f>
        <v>63</v>
      </c>
      <c r="E11" s="3" t="str">
        <f>IFERROR(INDEX(DATA_BY_COMP!$A:$AA,$D11,MATCH(E$4,DATA_BY_COMP!$A$1:$AA$1,0)), "")</f>
        <v>er</v>
      </c>
      <c r="F11" s="15" t="str">
        <f>IFERROR(INDEX(DATA_BY_COMP!$A:$AA,$D11,MATCH(F$4,DATA_BY_COMP!$A$1:$AA$1,0)), "")</f>
        <v>tong</v>
      </c>
      <c r="G11" s="15" t="str">
        <f>IFERROR(INDEX(DATA_BY_COMP!$A:$AA,$D11,MATCH(G$4,DATA_BY_COMP!$A$1:$AA$1,0)), "")</f>
        <v>ban</v>
      </c>
      <c r="H11" s="15">
        <f>IFERROR(INDEX(DATA_BY_COMP!$A:$AA,$D11,MATCH(H$4,DATA_BY_COMP!$A$1:$AA$1,0)), "")</f>
        <v>15</v>
      </c>
      <c r="I11" s="15">
        <f>IFERROR(INDEX(DATA_BY_COMP!$A:$AA,$D11,MATCH(I$4,DATA_BY_COMP!$A$1:$AA$1,0)), "")</f>
        <v>12</v>
      </c>
    </row>
    <row r="12" spans="1:11" x14ac:dyDescent="0.25">
      <c r="A12" s="52" t="s">
        <v>285</v>
      </c>
      <c r="B12" s="34"/>
      <c r="C12" s="35" t="str">
        <f>CONCATENATE(LAST_WEEK_YEAR,":",LAST_WEEK_MONTH,":",LAST_WEEK_WEEK,":",LAST_WEEK_DAY,":",$A12)</f>
        <v>2016:1:5:3:XINZHU_3_S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51</v>
      </c>
      <c r="B14" s="20" t="s">
        <v>44</v>
      </c>
      <c r="C14" s="21" t="str">
        <f>CONCATENATE(YEAR,":",MONTH,":1:",ENGLISH_REPORT_DAY,":", $A14)</f>
        <v>2016:2:1:3:XINZHU</v>
      </c>
      <c r="D14" s="21">
        <f>MATCH($C14,DATA_BY_UNIT!$A:$A, 0)</f>
        <v>26</v>
      </c>
      <c r="E14" s="21"/>
      <c r="F14" s="15">
        <f>IFERROR(INDEX(DATA_BY_UNIT!$A:$Z,$D14,MATCH(F$4,DATA_BY_UNIT!$A$1:$Z$1,0)), "")</f>
        <v>12</v>
      </c>
      <c r="G14" s="26">
        <f>IFERROR(INDEX(DATA_BY_UNIT!$A:$Z,$D14,MATCH(G$4,DATA_BY_UNIT!$A$1:$Z$1,0)), "")</f>
        <v>8</v>
      </c>
      <c r="H14" s="26">
        <f>IFERROR(INDEX(DATA_BY_UNIT!$A:$Z,$D14,MATCH(H$4,DATA_BY_UNIT!$A$1:$Z$1,0)), "")</f>
        <v>15</v>
      </c>
      <c r="I14" s="26">
        <f>IFERROR(INDEX(DATA_BY_UNIT!$A:$Z,$D14,MATCH(I$4,DATA_BY_UNIT!$A$1:$Z$1,0)), "")</f>
        <v>12</v>
      </c>
    </row>
    <row r="15" spans="1:11" x14ac:dyDescent="0.25">
      <c r="A15" s="53" t="s">
        <v>51</v>
      </c>
      <c r="B15" s="20" t="s">
        <v>45</v>
      </c>
      <c r="C15" s="21" t="str">
        <f>CONCATENATE(YEAR,":",MONTH,":2:",ENGLISH_REPORT_DAY,":", $A15)</f>
        <v>2016:2:2:3:XINZHU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51</v>
      </c>
      <c r="B16" s="20" t="s">
        <v>46</v>
      </c>
      <c r="C16" s="21" t="str">
        <f>CONCATENATE(YEAR,":",MONTH,":3:",ENGLISH_REPORT_DAY,":", $A16)</f>
        <v>2016:2:3:3:XINZHU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51</v>
      </c>
      <c r="B17" s="20" t="s">
        <v>47</v>
      </c>
      <c r="C17" s="21" t="str">
        <f>CONCATENATE(YEAR,":",MONTH,":4:",ENGLISH_REPORT_DAY,":", $A17)</f>
        <v>2016:2:4:3:XINZHU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51</v>
      </c>
      <c r="B18" s="20" t="s">
        <v>48</v>
      </c>
      <c r="C18" s="21" t="str">
        <f>CONCATENATE(YEAR,":",MONTH,":5:",ENGLISH_REPORT_DAY,":", $A18)</f>
        <v>2016:2:5:3:XINZHU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1">SUM(F14:F18)</f>
        <v>12</v>
      </c>
      <c r="G19" s="27">
        <f t="shared" si="1"/>
        <v>8</v>
      </c>
      <c r="H19" s="27">
        <f t="shared" si="1"/>
        <v>15</v>
      </c>
      <c r="I19" s="27">
        <f t="shared" si="1"/>
        <v>12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P9" sqref="P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218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286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287</v>
      </c>
      <c r="B5" s="4"/>
      <c r="C5" s="3" t="str">
        <f t="shared" ref="C5:C7" si="0">CONCATENATE(YEAR,":",MONTH,":",WEEK,":",DAY,":",$A5)</f>
        <v>2016:2:1:3:SIYUAN_E</v>
      </c>
      <c r="D5" s="3">
        <f>MATCH($C5,DATA_BY_COMP!$A:$A,0)</f>
        <v>37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7</v>
      </c>
      <c r="G5" s="15">
        <f>IFERROR(INDEX(DATA_BY_COMP!$A:$AA,$D5,MATCH(G$4,DATA_BY_COMP!$A$1:$AA$1,0)), "")</f>
        <v>6</v>
      </c>
      <c r="H5" s="15">
        <f>IFERROR(INDEX(DATA_BY_COMP!$A:$AA,$D5,MATCH(H$4,DATA_BY_COMP!$A$1:$AA$1,0)), "")</f>
        <v>1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287</v>
      </c>
      <c r="B6" s="34"/>
      <c r="C6" s="35" t="str">
        <f>CONCATENATE(LAST_WEEK_YEAR,":",LAST_WEEK_MONTH,":",LAST_WEEK_WEEK,":",LAST_WEEK_DAY,":",$A6)</f>
        <v>2016:1:5:3:SIYUAN_E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288</v>
      </c>
      <c r="B7" s="4"/>
      <c r="C7" s="3" t="str">
        <f t="shared" si="0"/>
        <v>2016:2:1:3:DANFENG_E</v>
      </c>
      <c r="D7" s="3">
        <f>MATCH($C7,DATA_BY_COMP!$A:$A,0)</f>
        <v>9</v>
      </c>
      <c r="E7" s="3" t="str">
        <f>IFERROR(INDEX(DATA_BY_COMP!$A:$AA,$D7,MATCH(E$4,DATA_BY_COMP!$A$1:$AA$1,0)), "")</f>
        <v>BEG</v>
      </c>
      <c r="F7" s="15">
        <f>IFERROR(INDEX(DATA_BY_COMP!$A:$AA,$D7,MATCH(F$4,DATA_BY_COMP!$A$1:$AA$1,0)), "")</f>
        <v>4</v>
      </c>
      <c r="G7" s="15">
        <f>IFERROR(INDEX(DATA_BY_COMP!$A:$AA,$D7,MATCH(G$4,DATA_BY_COMP!$A$1:$AA$1,0)), "")</f>
        <v>3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52" t="s">
        <v>288</v>
      </c>
      <c r="B8" s="34"/>
      <c r="C8" s="35" t="str">
        <f>CONCATENATE(LAST_WEEK_YEAR,":",LAST_WEEK_MONTH,":",LAST_WEEK_WEEK,":",LAST_WEEK_DAY,":",$A8)</f>
        <v>2016:1:5:3:DANFENG_E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289</v>
      </c>
      <c r="B10" s="20" t="s">
        <v>44</v>
      </c>
      <c r="C10" s="21" t="str">
        <f>CONCATENATE(YEAR,":",MONTH,":1:",ENGLISH_REPORT_DAY,":", $A10)</f>
        <v>2016:2:1:3:XINZHUANG</v>
      </c>
      <c r="D10" s="21">
        <f>MATCH($C10,DATA_BY_UNIT!$A:$A, 0)</f>
        <v>27</v>
      </c>
      <c r="E10" s="21"/>
      <c r="F10" s="15">
        <f>IFERROR(INDEX(DATA_BY_UNIT!$A:$Z,$D10,MATCH(F$4,DATA_BY_UNIT!$A$1:$Z$1,0)), "")</f>
        <v>11</v>
      </c>
      <c r="G10" s="26">
        <f>IFERROR(INDEX(DATA_BY_UNIT!$A:$Z,$D10,MATCH(G$4,DATA_BY_UNIT!$A$1:$Z$1,0)), "")</f>
        <v>9</v>
      </c>
      <c r="H10" s="26">
        <f>IFERROR(INDEX(DATA_BY_UNIT!$A:$Z,$D10,MATCH(H$4,DATA_BY_UNIT!$A$1:$Z$1,0)), "")</f>
        <v>1</v>
      </c>
      <c r="I10" s="26">
        <f>IFERROR(INDEX(DATA_BY_UNIT!$A:$Z,$D10,MATCH(I$4,DATA_BY_UNIT!$A$1:$Z$1,0)), "")</f>
        <v>0</v>
      </c>
    </row>
    <row r="11" spans="1:11" x14ac:dyDescent="0.25">
      <c r="A11" s="53" t="s">
        <v>289</v>
      </c>
      <c r="B11" s="20" t="s">
        <v>45</v>
      </c>
      <c r="C11" s="21" t="str">
        <f>CONCATENATE(YEAR,":",MONTH,":2:",ENGLISH_REPORT_DAY,":", $A11)</f>
        <v>2016:2:2:3:XINZHUANG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289</v>
      </c>
      <c r="B12" s="20" t="s">
        <v>46</v>
      </c>
      <c r="C12" s="21" t="str">
        <f>CONCATENATE(YEAR,":",MONTH,":3:",ENGLISH_REPORT_DAY,":", $A12)</f>
        <v>2016:2:3:3:XINZHUANG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289</v>
      </c>
      <c r="B13" s="20" t="s">
        <v>47</v>
      </c>
      <c r="C13" s="21" t="str">
        <f>CONCATENATE(YEAR,":",MONTH,":4:",ENGLISH_REPORT_DAY,":", $A13)</f>
        <v>2016:2:4:3:XINZHUANG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289</v>
      </c>
      <c r="B14" s="20" t="s">
        <v>48</v>
      </c>
      <c r="C14" s="21" t="str">
        <f>CONCATENATE(YEAR,":",MONTH,":5:",ENGLISH_REPORT_DAY,":", $A14)</f>
        <v>2016:2:5:3:XINZHUANG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11</v>
      </c>
      <c r="G15" s="27">
        <f t="shared" si="1"/>
        <v>9</v>
      </c>
      <c r="H15" s="27">
        <f t="shared" si="1"/>
        <v>1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M19" sqref="M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191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290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291</v>
      </c>
      <c r="B5" s="4"/>
      <c r="C5" s="3" t="str">
        <f t="shared" ref="C5:C9" si="0">CONCATENATE(YEAR,":",MONTH,":",WEEK,":",DAY,":",$A5)</f>
        <v>2016:2:1:3:XIZHI_A_E</v>
      </c>
      <c r="D5" s="3">
        <f>MATCH($C5,DATA_BY_COMP!$A:$A,0)</f>
        <v>64</v>
      </c>
      <c r="E5" s="3" t="str">
        <f>IFERROR(INDEX(DATA_BY_COMP!$A:$AA,$D5,MATCH(E$4,DATA_BY_COMP!$A$1:$AA$1,0)), "")</f>
        <v>intermediate</v>
      </c>
      <c r="F5" s="15">
        <f>IFERROR(INDEX(DATA_BY_COMP!$A:$AA,$D5,MATCH(F$4,DATA_BY_COMP!$A$1:$AA$1,0)), "")</f>
        <v>5</v>
      </c>
      <c r="G5" s="15">
        <f>IFERROR(INDEX(DATA_BY_COMP!$A:$AA,$D5,MATCH(G$4,DATA_BY_COMP!$A$1:$AA$1,0)), "")</f>
        <v>1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291</v>
      </c>
      <c r="B6" s="34"/>
      <c r="C6" s="35" t="str">
        <f>CONCATENATE(LAST_WEEK_YEAR,":",LAST_WEEK_MONTH,":",LAST_WEEK_WEEK,":",LAST_WEEK_DAY,":",$A6)</f>
        <v>2016:1:5:3:XIZHI_A_E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292</v>
      </c>
      <c r="B7" s="4"/>
      <c r="C7" s="3" t="str">
        <f t="shared" si="0"/>
        <v>2016:2:1:3:XIZHI_B_E</v>
      </c>
      <c r="D7" s="3">
        <f>MATCH($C7,DATA_BY_COMP!$A:$A,0)</f>
        <v>65</v>
      </c>
      <c r="E7" s="3" t="str">
        <f>IFERROR(INDEX(DATA_BY_COMP!$A:$AA,$D7,MATCH(E$4,DATA_BY_COMP!$A$1:$AA$1,0)), "")</f>
        <v>Beginning</v>
      </c>
      <c r="F7" s="15">
        <f>IFERROR(INDEX(DATA_BY_COMP!$A:$AA,$D7,MATCH(F$4,DATA_BY_COMP!$A$1:$AA$1,0)), "")</f>
        <v>3</v>
      </c>
      <c r="G7" s="15">
        <f>IFERROR(INDEX(DATA_BY_COMP!$A:$AA,$D7,MATCH(G$4,DATA_BY_COMP!$A$1:$AA$1,0)), "")</f>
        <v>2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0</v>
      </c>
    </row>
    <row r="8" spans="1:11" x14ac:dyDescent="0.25">
      <c r="A8" s="52" t="s">
        <v>292</v>
      </c>
      <c r="B8" s="34"/>
      <c r="C8" s="35" t="str">
        <f>CONCATENATE(LAST_WEEK_YEAR,":",LAST_WEEK_MONTH,":",LAST_WEEK_WEEK,":",LAST_WEEK_DAY,":",$A8)</f>
        <v>2016:1:5:3:XIZHI_B_E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293</v>
      </c>
      <c r="B9" s="4"/>
      <c r="C9" s="3" t="str">
        <f t="shared" si="0"/>
        <v>2016:2:1:3:XIZHI_S</v>
      </c>
      <c r="D9" s="3">
        <f>MATCH($C9,DATA_BY_COMP!$A:$A,0)</f>
        <v>66</v>
      </c>
      <c r="E9" s="3" t="str">
        <f>IFERROR(INDEX(DATA_BY_COMP!$A:$AA,$D9,MATCH(E$4,DATA_BY_COMP!$A$1:$AA$1,0)), "")</f>
        <v>CHILdren</v>
      </c>
      <c r="F9" s="15">
        <f>IFERROR(INDEX(DATA_BY_COMP!$A:$AA,$D9,MATCH(F$4,DATA_BY_COMP!$A$1:$AA$1,0)), "")</f>
        <v>3</v>
      </c>
      <c r="G9" s="15">
        <f>IFERROR(INDEX(DATA_BY_COMP!$A:$AA,$D9,MATCH(G$4,DATA_BY_COMP!$A$1:$AA$1,0)), "")</f>
        <v>3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</row>
    <row r="10" spans="1:11" x14ac:dyDescent="0.25">
      <c r="A10" s="52" t="s">
        <v>293</v>
      </c>
      <c r="B10" s="34"/>
      <c r="C10" s="35" t="str">
        <f>CONCATENATE(LAST_WEEK_YEAR,":",LAST_WEEK_MONTH,":",LAST_WEEK_WEEK,":",LAST_WEEK_DAY,":",$A10)</f>
        <v>2016:1:5:3:XIZHI_S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3"/>
      <c r="B11" s="46" t="s">
        <v>157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294</v>
      </c>
      <c r="B12" s="20" t="s">
        <v>44</v>
      </c>
      <c r="C12" s="21" t="str">
        <f>CONCATENATE(YEAR,":",MONTH,":1:",ENGLISH_REPORT_DAY,":", $A12)</f>
        <v>2016:2:1:3:XIZHI</v>
      </c>
      <c r="D12" s="21">
        <f>MATCH($C12,DATA_BY_UNIT!$A:$A, 0)</f>
        <v>28</v>
      </c>
      <c r="E12" s="21"/>
      <c r="F12" s="15">
        <f>IFERROR(INDEX(DATA_BY_UNIT!$A:$Z,$D12,MATCH(F$4,DATA_BY_UNIT!$A$1:$Z$1,0)), "")</f>
        <v>11</v>
      </c>
      <c r="G12" s="26">
        <f>IFERROR(INDEX(DATA_BY_UNIT!$A:$Z,$D12,MATCH(G$4,DATA_BY_UNIT!$A$1:$Z$1,0)), "")</f>
        <v>6</v>
      </c>
      <c r="H12" s="26">
        <f>IFERROR(INDEX(DATA_BY_UNIT!$A:$Z,$D12,MATCH(H$4,DATA_BY_UNIT!$A$1:$Z$1,0)), "")</f>
        <v>1</v>
      </c>
      <c r="I12" s="26">
        <f>IFERROR(INDEX(DATA_BY_UNIT!$A:$Z,$D12,MATCH(I$4,DATA_BY_UNIT!$A$1:$Z$1,0)), "")</f>
        <v>0</v>
      </c>
    </row>
    <row r="13" spans="1:11" x14ac:dyDescent="0.25">
      <c r="A13" s="53" t="s">
        <v>294</v>
      </c>
      <c r="B13" s="20" t="s">
        <v>45</v>
      </c>
      <c r="C13" s="21" t="str">
        <f>CONCATENATE(YEAR,":",MONTH,":2:",ENGLISH_REPORT_DAY,":", $A13)</f>
        <v>2016:2:2:3:XIZHI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294</v>
      </c>
      <c r="B14" s="20" t="s">
        <v>46</v>
      </c>
      <c r="C14" s="21" t="str">
        <f>CONCATENATE(YEAR,":",MONTH,":3:",ENGLISH_REPORT_DAY,":", $A14)</f>
        <v>2016:2:3:3:XIZHI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294</v>
      </c>
      <c r="B15" s="20" t="s">
        <v>47</v>
      </c>
      <c r="C15" s="21" t="str">
        <f>CONCATENATE(YEAR,":",MONTH,":4:",ENGLISH_REPORT_DAY,":", $A15)</f>
        <v>2016:2:4:3:XIZHI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294</v>
      </c>
      <c r="B16" s="20" t="s">
        <v>48</v>
      </c>
      <c r="C16" s="21" t="str">
        <f>CONCATENATE(YEAR,":",MONTH,":5:",ENGLISH_REPORT_DAY,":", $A16)</f>
        <v>2016:2:5:3:XIZHI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11</v>
      </c>
      <c r="G17" s="27">
        <f t="shared" si="1"/>
        <v>6</v>
      </c>
      <c r="H17" s="27">
        <f t="shared" si="1"/>
        <v>1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L26" sqref="L26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191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295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297</v>
      </c>
      <c r="B5" s="4"/>
      <c r="C5" s="3" t="str">
        <f t="shared" ref="C5:C7" si="0">CONCATENATE(YEAR,":",MONTH,":",WEEK,":",DAY,":",$A5)</f>
        <v>2016:2:1:3:YILAN_E</v>
      </c>
      <c r="D5" s="3">
        <f>MATCH($C5,DATA_BY_COMP!$A:$A,0)</f>
        <v>67</v>
      </c>
      <c r="E5" s="3" t="str">
        <f>IFERROR(INDEX(DATA_BY_COMP!$A:$AA,$D5,MATCH(E$4,DATA_BY_COMP!$A$1:$AA$1,0)), "")</f>
        <v>advance</v>
      </c>
      <c r="F5" s="15">
        <f>IFERROR(INDEX(DATA_BY_COMP!$A:$AA,$D5,MATCH(F$4,DATA_BY_COMP!$A$1:$AA$1,0)), "")</f>
        <v>8</v>
      </c>
      <c r="G5" s="15">
        <f>IFERROR(INDEX(DATA_BY_COMP!$A:$AA,$D5,MATCH(G$4,DATA_BY_COMP!$A$1:$AA$1,0)), "")</f>
        <v>4</v>
      </c>
      <c r="H5" s="15">
        <f>IFERROR(INDEX(DATA_BY_COMP!$A:$AA,$D5,MATCH(H$4,DATA_BY_COMP!$A$1:$AA$1,0)), "")</f>
        <v>3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297</v>
      </c>
      <c r="B6" s="34"/>
      <c r="C6" s="35" t="str">
        <f>CONCATENATE(LAST_WEEK_YEAR,":",LAST_WEEK_MONTH,":",LAST_WEEK_WEEK,":",LAST_WEEK_DAY,":",$A6)</f>
        <v>2016:1:5:3:YILAN_E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296</v>
      </c>
      <c r="B7" s="4"/>
      <c r="C7" s="3" t="str">
        <f t="shared" si="0"/>
        <v>2016:2:1:3:YILAN_S</v>
      </c>
      <c r="D7" s="3">
        <f>MATCH($C7,DATA_BY_COMP!$A:$A,0)</f>
        <v>68</v>
      </c>
      <c r="E7" s="3" t="str">
        <f>IFERROR(INDEX(DATA_BY_COMP!$A:$AA,$D7,MATCH(E$4,DATA_BY_COMP!$A$1:$AA$1,0)), "")</f>
        <v>children</v>
      </c>
      <c r="F7" s="15">
        <f>IFERROR(INDEX(DATA_BY_COMP!$A:$AA,$D7,MATCH(F$4,DATA_BY_COMP!$A$1:$AA$1,0)), "")</f>
        <v>0</v>
      </c>
      <c r="G7" s="15">
        <f>IFERROR(INDEX(DATA_BY_COMP!$A:$AA,$D7,MATCH(G$4,DATA_BY_COMP!$A$1:$AA$1,0)), "")</f>
        <v>0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52" t="s">
        <v>296</v>
      </c>
      <c r="B8" s="34"/>
      <c r="C8" s="35" t="str">
        <f>CONCATENATE(LAST_WEEK_YEAR,":",LAST_WEEK_MONTH,":",LAST_WEEK_WEEK,":",LAST_WEEK_DAY,":",$A8)</f>
        <v>2016:1:5:3:YILAN_S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298</v>
      </c>
      <c r="B9" s="4"/>
      <c r="C9" s="3" t="str">
        <f t="shared" ref="C9:C11" si="1">CONCATENATE(YEAR,":",MONTH,":",WEEK,":",DAY,":",$A9)</f>
        <v>2016:2:1:3:LUODONG_A_E</v>
      </c>
      <c r="D9" s="3">
        <f>MATCH($C9,DATA_BY_COMP!$A:$A,0)</f>
        <v>20</v>
      </c>
      <c r="E9" s="3" t="str">
        <f>IFERROR(INDEX(DATA_BY_COMP!$A:$AA,$D9,MATCH(E$4,DATA_BY_COMP!$A$1:$AA$1,0)), "")</f>
        <v>beginning</v>
      </c>
      <c r="F9" s="15">
        <f>IFERROR(INDEX(DATA_BY_COMP!$A:$AA,$D9,MATCH(F$4,DATA_BY_COMP!$A$1:$AA$1,0)), "")</f>
        <v>3</v>
      </c>
      <c r="G9" s="15">
        <f>IFERROR(INDEX(DATA_BY_COMP!$A:$AA,$D9,MATCH(G$4,DATA_BY_COMP!$A$1:$AA$1,0)), "")</f>
        <v>2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</row>
    <row r="10" spans="1:11" x14ac:dyDescent="0.25">
      <c r="A10" s="52" t="s">
        <v>298</v>
      </c>
      <c r="B10" s="34"/>
      <c r="C10" s="35" t="str">
        <f>CONCATENATE(LAST_WEEK_YEAR,":",LAST_WEEK_MONTH,":",LAST_WEEK_WEEK,":",LAST_WEEK_DAY,":",$A10)</f>
        <v>2016:1:5:3:LUODONG_A_E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299</v>
      </c>
      <c r="B11" s="4"/>
      <c r="C11" s="3" t="str">
        <f t="shared" si="1"/>
        <v>2016:2:1:3:LUODONG_B_E</v>
      </c>
      <c r="D11" s="3">
        <f>MATCH($C11,DATA_BY_COMP!$A:$A,0)</f>
        <v>21</v>
      </c>
      <c r="E11" s="3" t="str">
        <f>IFERROR(INDEX(DATA_BY_COMP!$A:$AA,$D11,MATCH(E$4,DATA_BY_COMP!$A$1:$AA$1,0)), "")</f>
        <v>Intermediate</v>
      </c>
      <c r="F11" s="15">
        <f>IFERROR(INDEX(DATA_BY_COMP!$A:$AA,$D11,MATCH(F$4,DATA_BY_COMP!$A$1:$AA$1,0)), "")</f>
        <v>0</v>
      </c>
      <c r="G11" s="15">
        <f>IFERROR(INDEX(DATA_BY_COMP!$A:$AA,$D11,MATCH(G$4,DATA_BY_COMP!$A$1:$AA$1,0)), "")</f>
        <v>0</v>
      </c>
      <c r="H11" s="15">
        <f>IFERROR(INDEX(DATA_BY_COMP!$A:$AA,$D11,MATCH(H$4,DATA_BY_COMP!$A$1:$AA$1,0)), "")</f>
        <v>0</v>
      </c>
      <c r="I11" s="15">
        <f>IFERROR(INDEX(DATA_BY_COMP!$A:$AA,$D11,MATCH(I$4,DATA_BY_COMP!$A$1:$AA$1,0)), "")</f>
        <v>0</v>
      </c>
    </row>
    <row r="12" spans="1:11" x14ac:dyDescent="0.25">
      <c r="A12" s="52" t="s">
        <v>299</v>
      </c>
      <c r="B12" s="34"/>
      <c r="C12" s="35" t="str">
        <f>CONCATENATE(LAST_WEEK_YEAR,":",LAST_WEEK_MONTH,":",LAST_WEEK_WEEK,":",LAST_WEEK_DAY,":",$A12)</f>
        <v>2016:1:5:3:LUODONG_B_E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300</v>
      </c>
      <c r="B14" s="20" t="s">
        <v>44</v>
      </c>
      <c r="C14" s="21" t="str">
        <f>CONCATENATE(YEAR,":",MONTH,":1:",ENGLISH_REPORT_DAY,":", $A14)</f>
        <v>2016:2:1:3:YILAN</v>
      </c>
      <c r="D14" s="21">
        <f>MATCH($C14,DATA_BY_UNIT!$A:$A, 0)</f>
        <v>29</v>
      </c>
      <c r="E14" s="21"/>
      <c r="F14" s="15">
        <f>IFERROR(INDEX(DATA_BY_UNIT!$A:$Z,$D14,MATCH(F$4,DATA_BY_UNIT!$A$1:$Z$1,0)), "")</f>
        <v>11</v>
      </c>
      <c r="G14" s="26">
        <f>IFERROR(INDEX(DATA_BY_UNIT!$A:$Z,$D14,MATCH(G$4,DATA_BY_UNIT!$A$1:$Z$1,0)), "")</f>
        <v>6</v>
      </c>
      <c r="H14" s="26">
        <f>IFERROR(INDEX(DATA_BY_UNIT!$A:$Z,$D14,MATCH(H$4,DATA_BY_UNIT!$A$1:$Z$1,0)), "")</f>
        <v>3</v>
      </c>
      <c r="I14" s="26">
        <f>IFERROR(INDEX(DATA_BY_UNIT!$A:$Z,$D14,MATCH(I$4,DATA_BY_UNIT!$A$1:$Z$1,0)), "")</f>
        <v>0</v>
      </c>
    </row>
    <row r="15" spans="1:11" x14ac:dyDescent="0.25">
      <c r="A15" s="53" t="s">
        <v>300</v>
      </c>
      <c r="B15" s="20" t="s">
        <v>45</v>
      </c>
      <c r="C15" s="21" t="str">
        <f>CONCATENATE(YEAR,":",MONTH,":2:",ENGLISH_REPORT_DAY,":", $A15)</f>
        <v>2016:2:2:3:YILAN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300</v>
      </c>
      <c r="B16" s="20" t="s">
        <v>46</v>
      </c>
      <c r="C16" s="21" t="str">
        <f>CONCATENATE(YEAR,":",MONTH,":3:",ENGLISH_REPORT_DAY,":", $A16)</f>
        <v>2016:2:3:3:YILAN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300</v>
      </c>
      <c r="B17" s="20" t="s">
        <v>47</v>
      </c>
      <c r="C17" s="21" t="str">
        <f>CONCATENATE(YEAR,":",MONTH,":4:",ENGLISH_REPORT_DAY,":", $A17)</f>
        <v>2016:2:4:3:YILAN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300</v>
      </c>
      <c r="B18" s="20" t="s">
        <v>48</v>
      </c>
      <c r="C18" s="21" t="str">
        <f>CONCATENATE(YEAR,":",MONTH,":5:",ENGLISH_REPORT_DAY,":", $A18)</f>
        <v>2016:2:5:3:YILAN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2">SUM(F14:F18)</f>
        <v>11</v>
      </c>
      <c r="G19" s="27">
        <f t="shared" si="2"/>
        <v>6</v>
      </c>
      <c r="H19" s="27">
        <f t="shared" si="2"/>
        <v>3</v>
      </c>
      <c r="I19" s="27">
        <f t="shared" si="2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165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166</v>
      </c>
      <c r="B5" s="4"/>
      <c r="C5" s="3" t="str">
        <f t="shared" ref="C5" si="0">CONCATENATE(YEAR,":",MONTH,":",WEEK,":",DAY,":",$A5)</f>
        <v>2016:2:1:3:ANKANG_E</v>
      </c>
      <c r="D5" s="3">
        <f>MATCH($C5,DATA_BY_COMP!$A:$A,0)</f>
        <v>3</v>
      </c>
      <c r="E5" s="3" t="str">
        <f>IFERROR(INDEX(DATA_BY_COMP!$A:$AA,$D5,MATCH(E$4,DATA_BY_COMP!$A$1:$AA$1,0)), "")</f>
        <v>Beginners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2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166</v>
      </c>
      <c r="B6" s="34"/>
      <c r="C6" s="35" t="str">
        <f>CONCATENATE(LAST_WEEK_YEAR,":",LAST_WEEK_MONTH,":",LAST_WEEK_WEEK,":",LAST_WEEK_DAY,":",$A6)</f>
        <v>2016:1:5:3:ANKANG_E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/>
      <c r="B7" s="13" t="s">
        <v>26</v>
      </c>
      <c r="C7" s="14"/>
      <c r="D7" s="14"/>
      <c r="E7" s="14"/>
      <c r="F7" s="16">
        <f>SUM(F5:F6)</f>
        <v>3</v>
      </c>
      <c r="G7" s="16">
        <f>SUM(G5:G6)</f>
        <v>2</v>
      </c>
      <c r="H7" s="16">
        <f>SUM(H5:H6)</f>
        <v>0</v>
      </c>
      <c r="I7" s="16">
        <f>SUM(I5:I6)</f>
        <v>0</v>
      </c>
    </row>
    <row r="8" spans="1:11" x14ac:dyDescent="0.25">
      <c r="A8" s="37"/>
      <c r="B8" s="39"/>
      <c r="C8" s="37"/>
      <c r="D8" s="37"/>
      <c r="E8" s="37"/>
      <c r="F8" s="37"/>
      <c r="G8" s="37"/>
      <c r="H8" s="37"/>
      <c r="I8" s="40"/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167</v>
      </c>
      <c r="B10" s="20" t="s">
        <v>44</v>
      </c>
      <c r="C10" s="21" t="str">
        <f>CONCATENATE(YEAR,":",MONTH,":1:",ENGLISH_REPORT_DAY,":", $A10)</f>
        <v>2016:2:1:3:ANKANG</v>
      </c>
      <c r="D10" s="21">
        <f>MATCH($C10,DATA_BY_UNIT!$A:$A, 0)</f>
        <v>2</v>
      </c>
      <c r="E10" s="21"/>
      <c r="F10" s="15">
        <f>IFERROR(INDEX(DATA_BY_UNIT!$A:$Z,$D10,MATCH(F$4,DATA_BY_UNIT!$A$1:$Z$1,0)), "")</f>
        <v>3</v>
      </c>
      <c r="G10" s="26">
        <f>IFERROR(INDEX(DATA_BY_UNIT!$A:$Z,$D10,MATCH(G$4,DATA_BY_UNIT!$A$1:$Z$1,0)), "")</f>
        <v>2</v>
      </c>
      <c r="H10" s="26">
        <f>IFERROR(INDEX(DATA_BY_UNIT!$A:$Z,$D10,MATCH(H$4,DATA_BY_UNIT!$A$1:$Z$1,0)), "")</f>
        <v>0</v>
      </c>
      <c r="I10" s="26">
        <f>IFERROR(INDEX(DATA_BY_UNIT!$A:$Z,$D10,MATCH(I$4,DATA_BY_UNIT!$A$1:$Z$1,0)), "")</f>
        <v>0</v>
      </c>
    </row>
    <row r="11" spans="1:11" x14ac:dyDescent="0.25">
      <c r="A11" s="53" t="s">
        <v>167</v>
      </c>
      <c r="B11" s="20" t="s">
        <v>45</v>
      </c>
      <c r="C11" s="21" t="str">
        <f>CONCATENATE(YEAR,":",MONTH,":2:",ENGLISH_REPORT_DAY,":", $A11)</f>
        <v>2016:2:2:3:ANKANG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167</v>
      </c>
      <c r="B12" s="20" t="s">
        <v>46</v>
      </c>
      <c r="C12" s="21" t="str">
        <f>CONCATENATE(YEAR,":",MONTH,":3:",ENGLISH_REPORT_DAY,":", $A12)</f>
        <v>2016:2:3:3:ANKANG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167</v>
      </c>
      <c r="B13" s="20" t="s">
        <v>47</v>
      </c>
      <c r="C13" s="21" t="str">
        <f>CONCATENATE(YEAR,":",MONTH,":4:",ENGLISH_REPORT_DAY,":", $A13)</f>
        <v>2016:2:4:3:ANKANG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167</v>
      </c>
      <c r="B14" s="20" t="s">
        <v>48</v>
      </c>
      <c r="C14" s="21" t="str">
        <f>CONCATENATE(YEAR,":",MONTH,":5:",ENGLISH_REPORT_DAY,":", $A14)</f>
        <v>2016:2:5:3:ANKANG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3</v>
      </c>
      <c r="G15" s="27">
        <f t="shared" si="1"/>
        <v>2</v>
      </c>
      <c r="H15" s="27">
        <f t="shared" si="1"/>
        <v>0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K18" sqref="K1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183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301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302</v>
      </c>
      <c r="B5" s="4"/>
      <c r="C5" s="3" t="str">
        <f t="shared" ref="C5:C7" si="0">CONCATENATE(YEAR,":",MONTH,":",WEEK,":",DAY,":",$A5)</f>
        <v>2016:2:1:3:YULI_E</v>
      </c>
      <c r="D5" s="3">
        <f>MATCH($C5,DATA_BY_COMP!$A:$A,0)</f>
        <v>70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3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302</v>
      </c>
      <c r="B6" s="34"/>
      <c r="C6" s="35" t="str">
        <f>CONCATENATE(LAST_WEEK_YEAR,":",LAST_WEEK_MONTH,":",LAST_WEEK_WEEK,":",LAST_WEEK_DAY,":",$A6)</f>
        <v>2016:1:5:3:YULI_E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303</v>
      </c>
      <c r="B7" s="4"/>
      <c r="C7" s="3" t="str">
        <f t="shared" si="0"/>
        <v>2016:2:1:3:YULI_S</v>
      </c>
      <c r="D7" s="3">
        <f>MATCH($C7,DATA_BY_COMP!$A:$A,0)</f>
        <v>71</v>
      </c>
      <c r="E7" s="3" t="str">
        <f>IFERROR(INDEX(DATA_BY_COMP!$A:$AA,$D7,MATCH(E$4,DATA_BY_COMP!$A$1:$AA$1,0)), "")</f>
        <v>ADVANCED,</v>
      </c>
      <c r="F7" s="15" t="str">
        <f>IFERROR(INDEX(DATA_BY_COMP!$A:$AA,$D7,MATCH(F$4,DATA_BY_COMP!$A$1:$AA$1,0)), "")</f>
        <v>Beginning,</v>
      </c>
      <c r="G7" s="15" t="str">
        <f>IFERROR(INDEX(DATA_BY_COMP!$A:$AA,$D7,MATCH(G$4,DATA_BY_COMP!$A$1:$AA$1,0)), "")</f>
        <v>Childrens</v>
      </c>
      <c r="H7" s="15" t="str">
        <f>IFERROR(INDEX(DATA_BY_COMP!$A:$AA,$D7,MATCH(H$4,DATA_BY_COMP!$A$1:$AA$1,0)), "")</f>
        <v>3,</v>
      </c>
      <c r="I7" s="15" t="str">
        <f>IFERROR(INDEX(DATA_BY_COMP!$A:$AA,$D7,MATCH(I$4,DATA_BY_COMP!$A$1:$AA$1,0)), "")</f>
        <v>1,</v>
      </c>
    </row>
    <row r="8" spans="1:11" x14ac:dyDescent="0.25">
      <c r="A8" s="52" t="s">
        <v>303</v>
      </c>
      <c r="B8" s="34"/>
      <c r="C8" s="35" t="str">
        <f>CONCATENATE(LAST_WEEK_YEAR,":",LAST_WEEK_MONTH,":",LAST_WEEK_WEEK,":",LAST_WEEK_DAY,":",$A8)</f>
        <v>2016:1:5:3:YULI_S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304</v>
      </c>
      <c r="B10" s="20" t="s">
        <v>44</v>
      </c>
      <c r="C10" s="21" t="str">
        <f>CONCATENATE(YEAR,":",MONTH,":1:",ENGLISH_REPORT_DAY,":", $A10)</f>
        <v>2016:2:1:3:YULI</v>
      </c>
      <c r="D10" s="21">
        <f>MATCH($C10,DATA_BY_UNIT!$A:$A, 0)</f>
        <v>30</v>
      </c>
      <c r="E10" s="21"/>
      <c r="F10" s="15">
        <f>IFERROR(INDEX(DATA_BY_UNIT!$A:$Z,$D10,MATCH(F$4,DATA_BY_UNIT!$A$1:$Z$1,0)), "")</f>
        <v>3</v>
      </c>
      <c r="G10" s="26">
        <f>IFERROR(INDEX(DATA_BY_UNIT!$A:$Z,$D10,MATCH(G$4,DATA_BY_UNIT!$A$1:$Z$1,0)), "")</f>
        <v>3</v>
      </c>
      <c r="H10" s="26">
        <f>IFERROR(INDEX(DATA_BY_UNIT!$A:$Z,$D10,MATCH(H$4,DATA_BY_UNIT!$A$1:$Z$1,0)), "")</f>
        <v>3</v>
      </c>
      <c r="I10" s="26">
        <f>IFERROR(INDEX(DATA_BY_UNIT!$A:$Z,$D10,MATCH(I$4,DATA_BY_UNIT!$A$1:$Z$1,0)), "")</f>
        <v>1</v>
      </c>
    </row>
    <row r="11" spans="1:11" x14ac:dyDescent="0.25">
      <c r="A11" s="53" t="s">
        <v>304</v>
      </c>
      <c r="B11" s="20" t="s">
        <v>45</v>
      </c>
      <c r="C11" s="21" t="str">
        <f>CONCATENATE(YEAR,":",MONTH,":2:",ENGLISH_REPORT_DAY,":", $A11)</f>
        <v>2016:2:2:3:YULI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304</v>
      </c>
      <c r="B12" s="20" t="s">
        <v>46</v>
      </c>
      <c r="C12" s="21" t="str">
        <f>CONCATENATE(YEAR,":",MONTH,":3:",ENGLISH_REPORT_DAY,":", $A12)</f>
        <v>2016:2:3:3:YULI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304</v>
      </c>
      <c r="B13" s="20" t="s">
        <v>47</v>
      </c>
      <c r="C13" s="21" t="str">
        <f>CONCATENATE(YEAR,":",MONTH,":4:",ENGLISH_REPORT_DAY,":", $A13)</f>
        <v>2016:2:4:3:YULI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304</v>
      </c>
      <c r="B14" s="20" t="s">
        <v>48</v>
      </c>
      <c r="C14" s="21" t="str">
        <f>CONCATENATE(YEAR,":",MONTH,":5:",ENGLISH_REPORT_DAY,":", $A14)</f>
        <v>2016:2:5:3:YULI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3</v>
      </c>
      <c r="G15" s="27">
        <f t="shared" si="1"/>
        <v>3</v>
      </c>
      <c r="H15" s="27">
        <f t="shared" si="1"/>
        <v>3</v>
      </c>
      <c r="I15" s="27">
        <f t="shared" si="1"/>
        <v>1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L19" sqref="L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162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305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306</v>
      </c>
      <c r="B5" s="4"/>
      <c r="C5" s="3" t="str">
        <f t="shared" ref="C5:C9" si="0">CONCATENATE(YEAR,":",MONTH,":",WEEK,":",DAY,":",$A5)</f>
        <v>2016:2:1:3:ZHONGLI_1_E</v>
      </c>
      <c r="D5" s="3">
        <f>MATCH($C5,DATA_BY_COMP!$A:$A,0)</f>
        <v>75</v>
      </c>
      <c r="E5" s="3" t="str">
        <f>IFERROR(INDEX(DATA_BY_COMP!$A:$AA,$D5,MATCH(E$4,DATA_BY_COMP!$A$1:$AA$1,0)), "")</f>
        <v>beginner</v>
      </c>
      <c r="F5" s="15">
        <f>IFERROR(INDEX(DATA_BY_COMP!$A:$AA,$D5,MATCH(F$4,DATA_BY_COMP!$A$1:$AA$1,0)), "")</f>
        <v>4</v>
      </c>
      <c r="G5" s="15">
        <f>IFERROR(INDEX(DATA_BY_COMP!$A:$AA,$D5,MATCH(G$4,DATA_BY_COMP!$A$1:$AA$1,0)), "")</f>
        <v>4</v>
      </c>
      <c r="H5" s="15">
        <f>IFERROR(INDEX(DATA_BY_COMP!$A:$AA,$D5,MATCH(H$4,DATA_BY_COMP!$A$1:$AA$1,0)), "")</f>
        <v>1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306</v>
      </c>
      <c r="B6" s="34"/>
      <c r="C6" s="35" t="str">
        <f>CONCATENATE(LAST_WEEK_YEAR,":",LAST_WEEK_MONTH,":",LAST_WEEK_WEEK,":",LAST_WEEK_DAY,":",$A6)</f>
        <v>2016:1:5:3:ZHONGLI_1_E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307</v>
      </c>
      <c r="B7" s="4"/>
      <c r="C7" s="3" t="str">
        <f t="shared" si="0"/>
        <v>2016:2:1:3:ZHONGLI_1_S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52" t="s">
        <v>307</v>
      </c>
      <c r="B8" s="34"/>
      <c r="C8" s="35" t="str">
        <f>CONCATENATE(LAST_WEEK_YEAR,":",LAST_WEEK_MONTH,":",LAST_WEEK_WEEK,":",LAST_WEEK_DAY,":",$A8)</f>
        <v>2016:1:5:3:ZHONGLI_1_S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308</v>
      </c>
      <c r="B9" s="4"/>
      <c r="C9" s="3" t="str">
        <f t="shared" si="0"/>
        <v>2016:2:1:3:ZHONGLI_2_E</v>
      </c>
      <c r="D9" s="3">
        <f>MATCH($C9,DATA_BY_COMP!$A:$A,0)</f>
        <v>76</v>
      </c>
      <c r="E9" s="3" t="str">
        <f>IFERROR(INDEX(DATA_BY_COMP!$A:$AA,$D9,MATCH(E$4,DATA_BY_COMP!$A$1:$AA$1,0)), "")</f>
        <v>Advance</v>
      </c>
      <c r="F9" s="15">
        <f>IFERROR(INDEX(DATA_BY_COMP!$A:$AA,$D9,MATCH(F$4,DATA_BY_COMP!$A$1:$AA$1,0)), "")</f>
        <v>6</v>
      </c>
      <c r="G9" s="15">
        <f>IFERROR(INDEX(DATA_BY_COMP!$A:$AA,$D9,MATCH(G$4,DATA_BY_COMP!$A$1:$AA$1,0)), "")</f>
        <v>5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1</v>
      </c>
    </row>
    <row r="10" spans="1:11" x14ac:dyDescent="0.25">
      <c r="A10" s="52" t="s">
        <v>308</v>
      </c>
      <c r="B10" s="34"/>
      <c r="C10" s="35" t="str">
        <f>CONCATENATE(LAST_WEEK_YEAR,":",LAST_WEEK_MONTH,":",LAST_WEEK_WEEK,":",LAST_WEEK_DAY,":",$A10)</f>
        <v>2016:1:5:3:ZHONGLI_2_E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3"/>
      <c r="B11" s="46" t="s">
        <v>157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309</v>
      </c>
      <c r="B12" s="20" t="s">
        <v>44</v>
      </c>
      <c r="C12" s="21" t="str">
        <f>CONCATENATE(YEAR,":",MONTH,":1:",ENGLISH_REPORT_DAY,":", $A12)</f>
        <v>2016:2:1:3:ZHONGLI</v>
      </c>
      <c r="D12" s="21">
        <f>MATCH($C12,DATA_BY_UNIT!$A:$A, 0)</f>
        <v>31</v>
      </c>
      <c r="E12" s="21"/>
      <c r="F12" s="15">
        <f>IFERROR(INDEX(DATA_BY_UNIT!$A:$Z,$D12,MATCH(F$4,DATA_BY_UNIT!$A$1:$Z$1,0)), "")</f>
        <v>10</v>
      </c>
      <c r="G12" s="26">
        <f>IFERROR(INDEX(DATA_BY_UNIT!$A:$Z,$D12,MATCH(G$4,DATA_BY_UNIT!$A$1:$Z$1,0)), "")</f>
        <v>9</v>
      </c>
      <c r="H12" s="26">
        <f>IFERROR(INDEX(DATA_BY_UNIT!$A:$Z,$D12,MATCH(H$4,DATA_BY_UNIT!$A$1:$Z$1,0)), "")</f>
        <v>1</v>
      </c>
      <c r="I12" s="26">
        <f>IFERROR(INDEX(DATA_BY_UNIT!$A:$Z,$D12,MATCH(I$4,DATA_BY_UNIT!$A$1:$Z$1,0)), "")</f>
        <v>1</v>
      </c>
    </row>
    <row r="13" spans="1:11" x14ac:dyDescent="0.25">
      <c r="A13" s="53" t="s">
        <v>309</v>
      </c>
      <c r="B13" s="20" t="s">
        <v>45</v>
      </c>
      <c r="C13" s="21" t="str">
        <f>CONCATENATE(YEAR,":",MONTH,":2:",ENGLISH_REPORT_DAY,":", $A13)</f>
        <v>2016:2:2:3:ZHONGLI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309</v>
      </c>
      <c r="B14" s="20" t="s">
        <v>46</v>
      </c>
      <c r="C14" s="21" t="str">
        <f>CONCATENATE(YEAR,":",MONTH,":3:",ENGLISH_REPORT_DAY,":", $A14)</f>
        <v>2016:2:3:3:ZHONGLI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309</v>
      </c>
      <c r="B15" s="20" t="s">
        <v>47</v>
      </c>
      <c r="C15" s="21" t="str">
        <f>CONCATENATE(YEAR,":",MONTH,":4:",ENGLISH_REPORT_DAY,":", $A15)</f>
        <v>2016:2:4:3:ZHONGLI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309</v>
      </c>
      <c r="B16" s="20" t="s">
        <v>48</v>
      </c>
      <c r="C16" s="21" t="str">
        <f>CONCATENATE(YEAR,":",MONTH,":5:",ENGLISH_REPORT_DAY,":", $A16)</f>
        <v>2016:2:5:3:ZHONGLI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10</v>
      </c>
      <c r="G17" s="27">
        <f t="shared" si="1"/>
        <v>9</v>
      </c>
      <c r="H17" s="27">
        <f t="shared" si="1"/>
        <v>1</v>
      </c>
      <c r="I17" s="27">
        <f t="shared" si="1"/>
        <v>1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O18" sqref="O1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310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311</v>
      </c>
      <c r="B5" s="4"/>
      <c r="C5" s="3" t="str">
        <f t="shared" ref="C5:C7" si="0">CONCATENATE(YEAR,":",MONTH,":",WEEK,":",DAY,":",$A5)</f>
        <v>2016:2:1:3:ZHUBEI_1_E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163</v>
      </c>
    </row>
    <row r="6" spans="1:11" x14ac:dyDescent="0.25">
      <c r="A6" s="52" t="s">
        <v>311</v>
      </c>
      <c r="B6" s="34"/>
      <c r="C6" s="35" t="str">
        <f>CONCATENATE(LAST_WEEK_YEAR,":",LAST_WEEK_MONTH,":",LAST_WEEK_WEEK,":",LAST_WEEK_DAY,":",$A6)</f>
        <v>2016:1:5:3:ZHUBEI_1_E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312</v>
      </c>
      <c r="B7" s="4"/>
      <c r="C7" s="3" t="str">
        <f t="shared" si="0"/>
        <v>2016:2:1:3:ZHUBEI_1_S</v>
      </c>
      <c r="D7" s="3">
        <f>MATCH($C7,DATA_BY_COMP!$A:$A,0)</f>
        <v>77</v>
      </c>
      <c r="E7" s="3" t="str">
        <f>IFERROR(INDEX(DATA_BY_COMP!$A:$AA,$D7,MATCH(E$4,DATA_BY_COMP!$A$1:$AA$1,0)), "")</f>
        <v>intermediate</v>
      </c>
      <c r="F7" s="15">
        <f>IFERROR(INDEX(DATA_BY_COMP!$A:$AA,$D7,MATCH(F$4,DATA_BY_COMP!$A$1:$AA$1,0)), "")</f>
        <v>8</v>
      </c>
      <c r="G7" s="15">
        <f>IFERROR(INDEX(DATA_BY_COMP!$A:$AA,$D7,MATCH(G$4,DATA_BY_COMP!$A$1:$AA$1,0)), "")</f>
        <v>7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52" t="s">
        <v>312</v>
      </c>
      <c r="B8" s="34"/>
      <c r="C8" s="35" t="str">
        <f>CONCATENATE(LAST_WEEK_YEAR,":",LAST_WEEK_MONTH,":",LAST_WEEK_WEEK,":",LAST_WEEK_DAY,":",$A8)</f>
        <v>2016:1:5:3:ZHUBEI_1_S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313</v>
      </c>
      <c r="B9" s="4"/>
      <c r="C9" s="3" t="str">
        <f t="shared" ref="C9:C11" si="1">CONCATENATE(YEAR,":",MONTH,":",WEEK,":",DAY,":",$A9)</f>
        <v>2016:2:1:3:ZHUBEI_2_E</v>
      </c>
      <c r="D9" s="3">
        <f>MATCH($C9,DATA_BY_COMP!$A:$A,0)</f>
        <v>78</v>
      </c>
      <c r="E9" s="3" t="str">
        <f>IFERROR(INDEX(DATA_BY_COMP!$A:$AA,$D9,MATCH(E$4,DATA_BY_COMP!$A$1:$AA$1,0)), "")</f>
        <v>ADVANCED</v>
      </c>
      <c r="F9" s="15">
        <f>IFERROR(INDEX(DATA_BY_COMP!$A:$AA,$D9,MATCH(F$4,DATA_BY_COMP!$A$1:$AA$1,0)), "")</f>
        <v>13</v>
      </c>
      <c r="G9" s="15">
        <f>IFERROR(INDEX(DATA_BY_COMP!$A:$AA,$D9,MATCH(G$4,DATA_BY_COMP!$A$1:$AA$1,0)), "")</f>
        <v>10</v>
      </c>
      <c r="H9" s="15">
        <f>IFERROR(INDEX(DATA_BY_COMP!$A:$AA,$D9,MATCH(H$4,DATA_BY_COMP!$A$1:$AA$1,0)), "")</f>
        <v>2</v>
      </c>
      <c r="I9" s="15">
        <f>IFERROR(INDEX(DATA_BY_COMP!$A:$AA,$D9,MATCH(I$4,DATA_BY_COMP!$A$1:$AA$1,0)), "")</f>
        <v>2</v>
      </c>
    </row>
    <row r="10" spans="1:11" x14ac:dyDescent="0.25">
      <c r="A10" s="52" t="s">
        <v>313</v>
      </c>
      <c r="B10" s="34"/>
      <c r="C10" s="35" t="str">
        <f>CONCATENATE(LAST_WEEK_YEAR,":",LAST_WEEK_MONTH,":",LAST_WEEK_WEEK,":",LAST_WEEK_DAY,":",$A10)</f>
        <v>2016:1:5:3:ZHUBEI_2_E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314</v>
      </c>
      <c r="B11" s="4"/>
      <c r="C11" s="3" t="str">
        <f t="shared" si="1"/>
        <v>2016:2:1:3:ZHUBEI_2_S</v>
      </c>
      <c r="D11" s="3" t="e">
        <f>MATCH($C11,DATA_BY_COMP!$A:$A,0)</f>
        <v>#N/A</v>
      </c>
      <c r="E11" s="3" t="str">
        <f>IFERROR(INDEX(DATA_BY_COMP!$A:$AA,$D11,MATCH(E$4,DATA_BY_COMP!$A$1:$AA$1,0)), "")</f>
        <v/>
      </c>
      <c r="F11" s="15" t="str">
        <f>IFERROR(INDEX(DATA_BY_COMP!$A:$AA,$D11,MATCH(F$4,DATA_BY_COMP!$A$1:$AA$1,0)), "")</f>
        <v/>
      </c>
      <c r="G11" s="15" t="str">
        <f>IFERROR(INDEX(DATA_BY_COMP!$A:$AA,$D11,MATCH(G$4,DATA_BY_COMP!$A$1:$AA$1,0)), "")</f>
        <v/>
      </c>
      <c r="H11" s="15" t="str">
        <f>IFERROR(INDEX(DATA_BY_COMP!$A:$AA,$D11,MATCH(H$4,DATA_BY_COMP!$A$1:$AA$1,0)), "")</f>
        <v/>
      </c>
      <c r="I11" s="15" t="str">
        <f>IFERROR(INDEX(DATA_BY_COMP!$A:$AA,$D11,MATCH(I$4,DATA_BY_COMP!$A$1:$AA$1,0)), "")</f>
        <v/>
      </c>
    </row>
    <row r="12" spans="1:11" x14ac:dyDescent="0.25">
      <c r="A12" s="52" t="s">
        <v>314</v>
      </c>
      <c r="B12" s="34"/>
      <c r="C12" s="35" t="str">
        <f>CONCATENATE(LAST_WEEK_YEAR,":",LAST_WEEK_MONTH,":",LAST_WEEK_WEEK,":",LAST_WEEK_DAY,":",$A12)</f>
        <v>2016:1:5:3:ZHUBEI_2_S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315</v>
      </c>
      <c r="B14" s="20" t="s">
        <v>44</v>
      </c>
      <c r="C14" s="21" t="str">
        <f>CONCATENATE(YEAR,":",MONTH,":1:",ENGLISH_REPORT_DAY,":", $A14)</f>
        <v>2016:2:1:3:ZHUBEI</v>
      </c>
      <c r="D14" s="21">
        <f>MATCH($C14,DATA_BY_UNIT!$A:$A, 0)</f>
        <v>32</v>
      </c>
      <c r="E14" s="21"/>
      <c r="F14" s="15">
        <f>IFERROR(INDEX(DATA_BY_UNIT!$A:$Z,$D14,MATCH(F$4,DATA_BY_UNIT!$A$1:$Z$1,0)), "")</f>
        <v>21</v>
      </c>
      <c r="G14" s="26">
        <f>IFERROR(INDEX(DATA_BY_UNIT!$A:$Z,$D14,MATCH(G$4,DATA_BY_UNIT!$A$1:$Z$1,0)), "")</f>
        <v>17</v>
      </c>
      <c r="H14" s="26">
        <f>IFERROR(INDEX(DATA_BY_UNIT!$A:$Z,$D14,MATCH(H$4,DATA_BY_UNIT!$A$1:$Z$1,0)), "")</f>
        <v>2</v>
      </c>
      <c r="I14" s="26">
        <f>IFERROR(INDEX(DATA_BY_UNIT!$A:$Z,$D14,MATCH(I$4,DATA_BY_UNIT!$A$1:$Z$1,0)), "")</f>
        <v>2</v>
      </c>
    </row>
    <row r="15" spans="1:11" x14ac:dyDescent="0.25">
      <c r="A15" s="53" t="s">
        <v>315</v>
      </c>
      <c r="B15" s="20" t="s">
        <v>45</v>
      </c>
      <c r="C15" s="21" t="str">
        <f>CONCATENATE(YEAR,":",MONTH,":2:",ENGLISH_REPORT_DAY,":", $A15)</f>
        <v>2016:2:2:3:ZHUBEI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315</v>
      </c>
      <c r="B16" s="20" t="s">
        <v>46</v>
      </c>
      <c r="C16" s="21" t="str">
        <f>CONCATENATE(YEAR,":",MONTH,":3:",ENGLISH_REPORT_DAY,":", $A16)</f>
        <v>2016:2:3:3:ZHUBEI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315</v>
      </c>
      <c r="B17" s="20" t="s">
        <v>47</v>
      </c>
      <c r="C17" s="21" t="str">
        <f>CONCATENATE(YEAR,":",MONTH,":4:",ENGLISH_REPORT_DAY,":", $A17)</f>
        <v>2016:2:4:3:ZHUBEI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315</v>
      </c>
      <c r="B18" s="20" t="s">
        <v>48</v>
      </c>
      <c r="C18" s="21" t="str">
        <f>CONCATENATE(YEAR,":",MONTH,":5:",ENGLISH_REPORT_DAY,":", $A18)</f>
        <v>2016:2:5:3:ZHUBEI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2">SUM(F14:F18)</f>
        <v>21</v>
      </c>
      <c r="G19" s="27">
        <f t="shared" si="2"/>
        <v>17</v>
      </c>
      <c r="H19" s="27">
        <f t="shared" si="2"/>
        <v>2</v>
      </c>
      <c r="I19" s="27">
        <f t="shared" si="2"/>
        <v>2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N19" sqref="N19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316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317</v>
      </c>
      <c r="B5" s="4"/>
      <c r="C5" s="3" t="str">
        <f t="shared" ref="C5:C7" si="0">CONCATENATE(YEAR,":",MONTH,":",WEEK,":",DAY,":",$A5)</f>
        <v>2016:2:1:3:ZHUDONG_E</v>
      </c>
      <c r="D5" s="3">
        <f>MATCH($C5,DATA_BY_COMP!$A:$A,0)</f>
        <v>79</v>
      </c>
      <c r="E5" s="3" t="str">
        <f>IFERROR(INDEX(DATA_BY_COMP!$A:$AA,$D5,MATCH(E$4,DATA_BY_COMP!$A$1:$AA$1,0)), "")</f>
        <v>ADV</v>
      </c>
      <c r="F5" s="15">
        <f>IFERROR(INDEX(DATA_BY_COMP!$A:$AA,$D5,MATCH(F$4,DATA_BY_COMP!$A$1:$AA$1,0)), "")</f>
        <v>4</v>
      </c>
      <c r="G5" s="15">
        <f>IFERROR(INDEX(DATA_BY_COMP!$A:$AA,$D5,MATCH(G$4,DATA_BY_COMP!$A$1:$AA$1,0)), "")</f>
        <v>2</v>
      </c>
      <c r="H5" s="15">
        <f>IFERROR(INDEX(DATA_BY_COMP!$A:$AA,$D5,MATCH(H$4,DATA_BY_COMP!$A$1:$AA$1,0)), "")</f>
        <v>1</v>
      </c>
      <c r="I5" s="15">
        <f>IFERROR(INDEX(DATA_BY_COMP!$A:$AA,$D5,MATCH(I$4,DATA_BY_COMP!$A$1:$AA$1,0)), "")</f>
        <v>1</v>
      </c>
      <c r="K5" s="15" t="s">
        <v>163</v>
      </c>
    </row>
    <row r="6" spans="1:11" x14ac:dyDescent="0.25">
      <c r="A6" s="52" t="s">
        <v>317</v>
      </c>
      <c r="B6" s="34"/>
      <c r="C6" s="35" t="str">
        <f>CONCATENATE(LAST_WEEK_YEAR,":",LAST_WEEK_MONTH,":",LAST_WEEK_WEEK,":",LAST_WEEK_DAY,":",$A6)</f>
        <v>2016:1:5:3:ZHUDONG_E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318</v>
      </c>
      <c r="B7" s="4"/>
      <c r="C7" s="3" t="str">
        <f t="shared" si="0"/>
        <v>2016:2:1:3:ZHUDONG_S</v>
      </c>
      <c r="D7" s="3">
        <f>MATCH($C7,DATA_BY_COMP!$A:$A,0)</f>
        <v>80</v>
      </c>
      <c r="E7" s="3" t="str">
        <f>IFERROR(INDEX(DATA_BY_COMP!$A:$AA,$D7,MATCH(E$4,DATA_BY_COMP!$A$1:$AA$1,0)), "")</f>
        <v>Er</v>
      </c>
      <c r="F7" s="15" t="str">
        <f>IFERROR(INDEX(DATA_BY_COMP!$A:$AA,$D7,MATCH(F$4,DATA_BY_COMP!$A$1:$AA$1,0)), "")</f>
        <v>Tong</v>
      </c>
      <c r="G7" s="15">
        <f>IFERROR(INDEX(DATA_BY_COMP!$A:$AA,$D7,MATCH(G$4,DATA_BY_COMP!$A$1:$AA$1,0)), "")</f>
        <v>4</v>
      </c>
      <c r="H7" s="15">
        <f>IFERROR(INDEX(DATA_BY_COMP!$A:$AA,$D7,MATCH(H$4,DATA_BY_COMP!$A$1:$AA$1,0)), "")</f>
        <v>4</v>
      </c>
      <c r="I7" s="15">
        <f>IFERROR(INDEX(DATA_BY_COMP!$A:$AA,$D7,MATCH(I$4,DATA_BY_COMP!$A$1:$AA$1,0)), "")</f>
        <v>0</v>
      </c>
    </row>
    <row r="8" spans="1:11" x14ac:dyDescent="0.25">
      <c r="A8" s="52" t="s">
        <v>318</v>
      </c>
      <c r="B8" s="34"/>
      <c r="C8" s="35" t="str">
        <f>CONCATENATE(LAST_WEEK_YEAR,":",LAST_WEEK_MONTH,":",LAST_WEEK_WEEK,":",LAST_WEEK_DAY,":",$A8)</f>
        <v>2016:1:5:3:ZHUDONG_S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319</v>
      </c>
      <c r="B10" s="20" t="s">
        <v>44</v>
      </c>
      <c r="C10" s="21" t="str">
        <f>CONCATENATE(YEAR,":",MONTH,":1:",ENGLISH_REPORT_DAY,":", $A10)</f>
        <v>2016:2:1:3:ZHUDONG</v>
      </c>
      <c r="D10" s="21">
        <f>MATCH($C10,DATA_BY_UNIT!$A:$A, 0)</f>
        <v>33</v>
      </c>
      <c r="E10" s="21"/>
      <c r="F10" s="15">
        <f>IFERROR(INDEX(DATA_BY_UNIT!$A:$Z,$D10,MATCH(F$4,DATA_BY_UNIT!$A$1:$Z$1,0)), "")</f>
        <v>4</v>
      </c>
      <c r="G10" s="26">
        <f>IFERROR(INDEX(DATA_BY_UNIT!$A:$Z,$D10,MATCH(G$4,DATA_BY_UNIT!$A$1:$Z$1,0)), "")</f>
        <v>6</v>
      </c>
      <c r="H10" s="26">
        <f>IFERROR(INDEX(DATA_BY_UNIT!$A:$Z,$D10,MATCH(H$4,DATA_BY_UNIT!$A$1:$Z$1,0)), "")</f>
        <v>5</v>
      </c>
      <c r="I10" s="26">
        <f>IFERROR(INDEX(DATA_BY_UNIT!$A:$Z,$D10,MATCH(I$4,DATA_BY_UNIT!$A$1:$Z$1,0)), "")</f>
        <v>1</v>
      </c>
    </row>
    <row r="11" spans="1:11" x14ac:dyDescent="0.25">
      <c r="A11" s="53" t="s">
        <v>319</v>
      </c>
      <c r="B11" s="20" t="s">
        <v>45</v>
      </c>
      <c r="C11" s="21" t="str">
        <f>CONCATENATE(YEAR,":",MONTH,":2:",ENGLISH_REPORT_DAY,":", $A11)</f>
        <v>2016:2:2:3:ZHUDONG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319</v>
      </c>
      <c r="B12" s="20" t="s">
        <v>46</v>
      </c>
      <c r="C12" s="21" t="str">
        <f>CONCATENATE(YEAR,":",MONTH,":3:",ENGLISH_REPORT_DAY,":", $A12)</f>
        <v>2016:2:3:3:ZHUDONG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319</v>
      </c>
      <c r="B13" s="20" t="s">
        <v>47</v>
      </c>
      <c r="C13" s="21" t="str">
        <f>CONCATENATE(YEAR,":",MONTH,":4:",ENGLISH_REPORT_DAY,":", $A13)</f>
        <v>2016:2:4:3:ZHUDONG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319</v>
      </c>
      <c r="B14" s="20" t="s">
        <v>48</v>
      </c>
      <c r="C14" s="21" t="str">
        <f>CONCATENATE(YEAR,":",MONTH,":5:",ENGLISH_REPORT_DAY,":", $A14)</f>
        <v>2016:2:5:3:ZHUDONG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4</v>
      </c>
      <c r="G15" s="27">
        <f t="shared" si="1"/>
        <v>6</v>
      </c>
      <c r="H15" s="27">
        <f t="shared" si="1"/>
        <v>5</v>
      </c>
      <c r="I15" s="27">
        <f t="shared" si="1"/>
        <v>1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O18" sqref="O1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320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321</v>
      </c>
      <c r="B5" s="4"/>
      <c r="C5" s="3" t="str">
        <f t="shared" ref="C5:C7" si="0">CONCATENATE(YEAR,":",MONTH,":",WEEK,":",DAY,":",$A5)</f>
        <v>2016:2:1:3:ZHUNAN_E</v>
      </c>
      <c r="D5" s="3">
        <f>MATCH($C5,DATA_BY_COMP!$A:$A,0)</f>
        <v>81</v>
      </c>
      <c r="E5" s="3">
        <f>IFERROR(INDEX(DATA_BY_COMP!$A:$AA,$D5,MATCH(E$4,DATA_BY_COMP!$A$1:$AA$1,0)), "")</f>
        <v>0</v>
      </c>
      <c r="F5" s="15">
        <f>IFERROR(INDEX(DATA_BY_COMP!$A:$AA,$D5,MATCH(F$4,DATA_BY_COMP!$A$1:$AA$1,0)), "")</f>
        <v>0</v>
      </c>
      <c r="G5" s="15">
        <f>IFERROR(INDEX(DATA_BY_COMP!$A:$AA,$D5,MATCH(G$4,DATA_BY_COMP!$A$1:$AA$1,0)), "")</f>
        <v>0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321</v>
      </c>
      <c r="B6" s="34"/>
      <c r="C6" s="35" t="str">
        <f>CONCATENATE(LAST_WEEK_YEAR,":",LAST_WEEK_MONTH,":",LAST_WEEK_WEEK,":",LAST_WEEK_DAY,":",$A6)</f>
        <v>2016:1:5:3:ZHUNAN_E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322</v>
      </c>
      <c r="B7" s="4"/>
      <c r="C7" s="3" t="str">
        <f t="shared" si="0"/>
        <v>2016:2:1:3:ZHUNAN_S</v>
      </c>
      <c r="D7" s="3">
        <f>MATCH($C7,DATA_BY_COMP!$A:$A,0)</f>
        <v>82</v>
      </c>
      <c r="E7" s="3" t="str">
        <f>IFERROR(INDEX(DATA_BY_COMP!$A:$AA,$D7,MATCH(E$4,DATA_BY_COMP!$A$1:$AA$1,0)), "")</f>
        <v>kids/beginning</v>
      </c>
      <c r="F7" s="15">
        <f>IFERROR(INDEX(DATA_BY_COMP!$A:$AA,$D7,MATCH(F$4,DATA_BY_COMP!$A$1:$AA$1,0)), "")</f>
        <v>5</v>
      </c>
      <c r="G7" s="15">
        <f>IFERROR(INDEX(DATA_BY_COMP!$A:$AA,$D7,MATCH(G$4,DATA_BY_COMP!$A$1:$AA$1,0)), "")</f>
        <v>1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0</v>
      </c>
    </row>
    <row r="8" spans="1:11" x14ac:dyDescent="0.25">
      <c r="A8" s="52" t="s">
        <v>322</v>
      </c>
      <c r="B8" s="34"/>
      <c r="C8" s="35" t="str">
        <f>CONCATENATE(LAST_WEEK_YEAR,":",LAST_WEEK_MONTH,":",LAST_WEEK_WEEK,":",LAST_WEEK_DAY,":",$A8)</f>
        <v>2016:1:5:3:ZHUNAN_S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323</v>
      </c>
      <c r="B9" s="4"/>
      <c r="C9" s="3" t="str">
        <f t="shared" ref="C9:C11" si="1">CONCATENATE(YEAR,":",MONTH,":",WEEK,":",DAY,":",$A9)</f>
        <v>2016:2:1:3:XIANGSHAN_A</v>
      </c>
      <c r="D9" s="3">
        <f>MATCH($C9,DATA_BY_COMP!$A:$A,0)</f>
        <v>55</v>
      </c>
      <c r="E9" s="3" t="str">
        <f>IFERROR(INDEX(DATA_BY_COMP!$A:$AA,$D9,MATCH(E$4,DATA_BY_COMP!$A$1:$AA$1,0)), "")</f>
        <v>extra</v>
      </c>
      <c r="F9" s="15" t="str">
        <f>IFERROR(INDEX(DATA_BY_COMP!$A:$AA,$D9,MATCH(F$4,DATA_BY_COMP!$A$1:$AA$1,0)), "")</f>
        <v>kids</v>
      </c>
      <c r="G9" s="15">
        <f>IFERROR(INDEX(DATA_BY_COMP!$A:$AA,$D9,MATCH(G$4,DATA_BY_COMP!$A$1:$AA$1,0)), "")</f>
        <v>8</v>
      </c>
      <c r="H9" s="15">
        <f>IFERROR(INDEX(DATA_BY_COMP!$A:$AA,$D9,MATCH(H$4,DATA_BY_COMP!$A$1:$AA$1,0)), "")</f>
        <v>9</v>
      </c>
      <c r="I9" s="15">
        <f>IFERROR(INDEX(DATA_BY_COMP!$A:$AA,$D9,MATCH(I$4,DATA_BY_COMP!$A$1:$AA$1,0)), "")</f>
        <v>0</v>
      </c>
    </row>
    <row r="10" spans="1:11" x14ac:dyDescent="0.25">
      <c r="A10" s="52" t="s">
        <v>323</v>
      </c>
      <c r="B10" s="34"/>
      <c r="C10" s="35" t="str">
        <f>CONCATENATE(LAST_WEEK_YEAR,":",LAST_WEEK_MONTH,":",LAST_WEEK_WEEK,":",LAST_WEEK_DAY,":",$A10)</f>
        <v>2016:1:5:3:XIANGSHAN_A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324</v>
      </c>
      <c r="B11" s="4"/>
      <c r="C11" s="3" t="str">
        <f t="shared" si="1"/>
        <v>2016:2:1:3:XIANGSHAN_B</v>
      </c>
      <c r="D11" s="3">
        <f>MATCH($C11,DATA_BY_COMP!$A:$A,0)</f>
        <v>56</v>
      </c>
      <c r="E11" s="3">
        <f>IFERROR(INDEX(DATA_BY_COMP!$A:$AA,$D11,MATCH(E$4,DATA_BY_COMP!$A$1:$AA$1,0)), "")</f>
        <v>0</v>
      </c>
      <c r="F11" s="15">
        <f>IFERROR(INDEX(DATA_BY_COMP!$A:$AA,$D11,MATCH(F$4,DATA_BY_COMP!$A$1:$AA$1,0)), "")</f>
        <v>0</v>
      </c>
      <c r="G11" s="15">
        <f>IFERROR(INDEX(DATA_BY_COMP!$A:$AA,$D11,MATCH(G$4,DATA_BY_COMP!$A$1:$AA$1,0)), "")</f>
        <v>0</v>
      </c>
      <c r="H11" s="15">
        <f>IFERROR(INDEX(DATA_BY_COMP!$A:$AA,$D11,MATCH(H$4,DATA_BY_COMP!$A$1:$AA$1,0)), "")</f>
        <v>0</v>
      </c>
      <c r="I11" s="15">
        <f>IFERROR(INDEX(DATA_BY_COMP!$A:$AA,$D11,MATCH(I$4,DATA_BY_COMP!$A$1:$AA$1,0)), "")</f>
        <v>0</v>
      </c>
    </row>
    <row r="12" spans="1:11" x14ac:dyDescent="0.25">
      <c r="A12" s="52" t="s">
        <v>324</v>
      </c>
      <c r="B12" s="34"/>
      <c r="C12" s="35" t="str">
        <f>CONCATENATE(LAST_WEEK_YEAR,":",LAST_WEEK_MONTH,":",LAST_WEEK_WEEK,":",LAST_WEEK_DAY,":",$A12)</f>
        <v>2016:1:5:3:XIANGSHAN_B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3"/>
      <c r="B13" s="46" t="s">
        <v>157</v>
      </c>
      <c r="C13" s="47"/>
      <c r="D13" s="47"/>
      <c r="E13" s="47"/>
      <c r="F13" s="47"/>
      <c r="G13" s="47"/>
      <c r="H13" s="47"/>
      <c r="I13" s="47"/>
    </row>
    <row r="14" spans="1:11" x14ac:dyDescent="0.25">
      <c r="A14" s="53" t="s">
        <v>52</v>
      </c>
      <c r="B14" s="20" t="s">
        <v>44</v>
      </c>
      <c r="C14" s="21" t="str">
        <f>CONCATENATE(YEAR,":",MONTH,":1:",ENGLISH_REPORT_DAY,":", $A14)</f>
        <v>2016:2:1:3:ZHUNAN</v>
      </c>
      <c r="D14" s="21">
        <f>MATCH($C14,DATA_BY_UNIT!$A:$A, 0)</f>
        <v>34</v>
      </c>
      <c r="E14" s="21"/>
      <c r="F14" s="15" t="str">
        <f>IFERROR(INDEX(DATA_BY_UNIT!$A:$Z,$D14,MATCH(F$4,DATA_BY_UNIT!$A$1:$Z$1,0)), "")</f>
        <v>kids</v>
      </c>
      <c r="G14" s="26">
        <f>IFERROR(INDEX(DATA_BY_UNIT!$A:$Z,$D14,MATCH(G$4,DATA_BY_UNIT!$A$1:$Z$1,0)), "")</f>
        <v>9</v>
      </c>
      <c r="H14" s="26">
        <f>IFERROR(INDEX(DATA_BY_UNIT!$A:$Z,$D14,MATCH(H$4,DATA_BY_UNIT!$A$1:$Z$1,0)), "")</f>
        <v>10</v>
      </c>
      <c r="I14" s="26">
        <f>IFERROR(INDEX(DATA_BY_UNIT!$A:$Z,$D14,MATCH(I$4,DATA_BY_UNIT!$A$1:$Z$1,0)), "")</f>
        <v>0</v>
      </c>
    </row>
    <row r="15" spans="1:11" x14ac:dyDescent="0.25">
      <c r="A15" s="53" t="s">
        <v>52</v>
      </c>
      <c r="B15" s="20" t="s">
        <v>45</v>
      </c>
      <c r="C15" s="21" t="str">
        <f>CONCATENATE(YEAR,":",MONTH,":2:",ENGLISH_REPORT_DAY,":", $A15)</f>
        <v>2016:2:2:3:ZHUNAN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52</v>
      </c>
      <c r="B16" s="20" t="s">
        <v>46</v>
      </c>
      <c r="C16" s="21" t="str">
        <f>CONCATENATE(YEAR,":",MONTH,":3:",ENGLISH_REPORT_DAY,":", $A16)</f>
        <v>2016:2:3:3:ZHUNAN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 t="s">
        <v>52</v>
      </c>
      <c r="B17" s="20" t="s">
        <v>47</v>
      </c>
      <c r="C17" s="21" t="str">
        <f>CONCATENATE(YEAR,":",MONTH,":4:",ENGLISH_REPORT_DAY,":", $A17)</f>
        <v>2016:2:4:3:ZHUNAN</v>
      </c>
      <c r="D17" s="21" t="e">
        <f>MATCH($C17,DATA_BY_UNIT!$A:$A, 0)</f>
        <v>#N/A</v>
      </c>
      <c r="E17" s="21"/>
      <c r="F17" s="15" t="str">
        <f>IFERROR(INDEX(DATA_BY_UNIT!$A:$Z,$D17,MATCH(F$4,DATA_BY_UNIT!$A$1:$Z$1,0)), "")</f>
        <v/>
      </c>
      <c r="G17" s="26" t="str">
        <f>IFERROR(INDEX(DATA_BY_UNIT!$A:$Z,$D17,MATCH(G$4,DATA_BY_UNIT!$A$1:$Z$1,0)), "")</f>
        <v/>
      </c>
      <c r="H17" s="26" t="str">
        <f>IFERROR(INDEX(DATA_BY_UNIT!$A:$Z,$D17,MATCH(H$4,DATA_BY_UNIT!$A$1:$Z$1,0)), "")</f>
        <v/>
      </c>
      <c r="I17" s="26" t="str">
        <f>IFERROR(INDEX(DATA_BY_UNIT!$A:$Z,$D17,MATCH(I$4,DATA_BY_UNIT!$A$1:$Z$1,0)), "")</f>
        <v/>
      </c>
    </row>
    <row r="18" spans="1:9" x14ac:dyDescent="0.25">
      <c r="A18" s="53" t="s">
        <v>52</v>
      </c>
      <c r="B18" s="20" t="s">
        <v>48</v>
      </c>
      <c r="C18" s="21" t="str">
        <f>CONCATENATE(YEAR,":",MONTH,":5:",ENGLISH_REPORT_DAY,":", $A18)</f>
        <v>2016:2:5:3:ZHUNAN</v>
      </c>
      <c r="D18" s="21" t="e">
        <f>MATCH($C18,DATA_BY_UNIT!$A:$A, 0)</f>
        <v>#N/A</v>
      </c>
      <c r="E18" s="21"/>
      <c r="F18" s="15" t="str">
        <f>IFERROR(INDEX(DATA_BY_UNIT!$A:$Z,$D18,MATCH(F$4,DATA_BY_UNIT!$A$1:$Z$1,0)), "")</f>
        <v/>
      </c>
      <c r="G18" s="26" t="str">
        <f>IFERROR(INDEX(DATA_BY_UNIT!$A:$Z,$D18,MATCH(G$4,DATA_BY_UNIT!$A$1:$Z$1,0)), "")</f>
        <v/>
      </c>
      <c r="H18" s="26" t="str">
        <f>IFERROR(INDEX(DATA_BY_UNIT!$A:$Z,$D18,MATCH(H$4,DATA_BY_UNIT!$A$1:$Z$1,0)), "")</f>
        <v/>
      </c>
      <c r="I18" s="26" t="str">
        <f>IFERROR(INDEX(DATA_BY_UNIT!$A:$Z,$D18,MATCH(I$4,DATA_BY_UNIT!$A$1:$Z$1,0)), "")</f>
        <v/>
      </c>
    </row>
    <row r="19" spans="1:9" x14ac:dyDescent="0.25">
      <c r="A19" s="53"/>
      <c r="B19" s="25" t="s">
        <v>26</v>
      </c>
      <c r="C19" s="22"/>
      <c r="D19" s="22"/>
      <c r="E19" s="22"/>
      <c r="F19" s="27">
        <f t="shared" ref="F19:I19" si="2">SUM(F14:F18)</f>
        <v>0</v>
      </c>
      <c r="G19" s="27">
        <f t="shared" si="2"/>
        <v>9</v>
      </c>
      <c r="H19" s="27">
        <f t="shared" si="2"/>
        <v>10</v>
      </c>
      <c r="I19" s="27">
        <f t="shared" si="2"/>
        <v>0</v>
      </c>
    </row>
    <row r="20" spans="1:9" x14ac:dyDescent="0.25">
      <c r="A20" s="37"/>
    </row>
    <row r="22" spans="1:9" x14ac:dyDescent="0.25">
      <c r="D22" s="1"/>
    </row>
    <row r="23" spans="1:9" x14ac:dyDescent="0.25">
      <c r="D23" s="1"/>
    </row>
    <row r="24" spans="1:9" x14ac:dyDescent="0.25">
      <c r="D24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H77" sqref="H77"/>
    </sheetView>
  </sheetViews>
  <sheetFormatPr defaultRowHeight="15" x14ac:dyDescent="0.25"/>
  <cols>
    <col min="1" max="1" width="26.7109375" style="1" bestFit="1" customWidth="1"/>
    <col min="2" max="2" width="14.140625" style="1" bestFit="1" customWidth="1"/>
    <col min="3" max="3" width="14.42578125" style="32" bestFit="1" customWidth="1"/>
    <col min="4" max="4" width="16.7109375" style="32" bestFit="1" customWidth="1"/>
    <col min="5" max="5" width="20.85546875" style="32" bestFit="1" customWidth="1"/>
    <col min="6" max="6" width="15.42578125" style="32" bestFit="1" customWidth="1"/>
    <col min="7" max="7" width="20.5703125" style="32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C1" s="32" t="s">
        <v>153</v>
      </c>
      <c r="D1" s="32" t="s">
        <v>142</v>
      </c>
      <c r="E1" s="32" t="s">
        <v>146</v>
      </c>
      <c r="F1" s="32" t="s">
        <v>144</v>
      </c>
      <c r="G1" s="32" t="s">
        <v>145</v>
      </c>
    </row>
    <row r="2" spans="1:7" x14ac:dyDescent="0.25">
      <c r="A2" s="1" t="s">
        <v>462</v>
      </c>
      <c r="B2" s="1" t="s">
        <v>463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</row>
    <row r="3" spans="1:7" x14ac:dyDescent="0.25">
      <c r="A3" s="1" t="s">
        <v>379</v>
      </c>
      <c r="B3" s="1" t="s">
        <v>64</v>
      </c>
      <c r="C3" s="32" t="s">
        <v>380</v>
      </c>
      <c r="D3" s="32">
        <v>3</v>
      </c>
      <c r="E3" s="32">
        <v>2</v>
      </c>
      <c r="F3" s="32">
        <v>0</v>
      </c>
      <c r="G3" s="32">
        <v>0</v>
      </c>
    </row>
    <row r="4" spans="1:7" x14ac:dyDescent="0.25">
      <c r="A4" s="1" t="s">
        <v>381</v>
      </c>
      <c r="B4" s="1" t="s">
        <v>65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</row>
    <row r="5" spans="1:7" x14ac:dyDescent="0.25">
      <c r="A5" s="1" t="s">
        <v>338</v>
      </c>
      <c r="B5" s="1" t="s">
        <v>66</v>
      </c>
      <c r="C5" s="32" t="s">
        <v>339</v>
      </c>
      <c r="D5" s="32">
        <v>11</v>
      </c>
      <c r="E5" s="32">
        <v>5</v>
      </c>
      <c r="F5" s="32">
        <v>0</v>
      </c>
      <c r="G5" s="32">
        <v>0</v>
      </c>
    </row>
    <row r="6" spans="1:7" x14ac:dyDescent="0.25">
      <c r="A6" s="1" t="s">
        <v>326</v>
      </c>
      <c r="B6" s="1" t="s">
        <v>67</v>
      </c>
      <c r="C6" s="32" t="s">
        <v>327</v>
      </c>
      <c r="D6" s="32">
        <v>4</v>
      </c>
      <c r="E6" s="32">
        <v>3</v>
      </c>
      <c r="F6" s="32">
        <v>0</v>
      </c>
      <c r="G6" s="32">
        <v>0</v>
      </c>
    </row>
    <row r="7" spans="1:7" x14ac:dyDescent="0.25">
      <c r="A7" s="1" t="s">
        <v>382</v>
      </c>
      <c r="B7" s="1" t="s">
        <v>68</v>
      </c>
      <c r="C7" s="32" t="s">
        <v>152</v>
      </c>
      <c r="D7" s="32">
        <v>7</v>
      </c>
      <c r="E7" s="32">
        <v>3</v>
      </c>
      <c r="F7" s="32">
        <v>2</v>
      </c>
      <c r="G7" s="32">
        <v>0</v>
      </c>
    </row>
    <row r="8" spans="1:7" x14ac:dyDescent="0.25">
      <c r="A8" s="1" t="s">
        <v>383</v>
      </c>
      <c r="B8" s="1" t="s">
        <v>69</v>
      </c>
      <c r="C8" s="32" t="s">
        <v>384</v>
      </c>
      <c r="D8" s="32">
        <v>4</v>
      </c>
      <c r="E8" s="32">
        <v>2</v>
      </c>
      <c r="F8" s="32">
        <v>1</v>
      </c>
      <c r="G8" s="32">
        <v>1</v>
      </c>
    </row>
    <row r="9" spans="1:7" x14ac:dyDescent="0.25">
      <c r="A9" s="1" t="s">
        <v>328</v>
      </c>
      <c r="B9" s="1" t="s">
        <v>70</v>
      </c>
      <c r="C9" s="32" t="s">
        <v>329</v>
      </c>
      <c r="D9" s="32">
        <v>4</v>
      </c>
      <c r="E9" s="32">
        <v>3</v>
      </c>
      <c r="F9" s="32">
        <v>0</v>
      </c>
      <c r="G9" s="32">
        <v>0</v>
      </c>
    </row>
    <row r="10" spans="1:7" x14ac:dyDescent="0.25">
      <c r="A10" s="1" t="s">
        <v>385</v>
      </c>
      <c r="B10" s="1" t="s">
        <v>71</v>
      </c>
      <c r="C10" s="32" t="s">
        <v>358</v>
      </c>
      <c r="D10" s="32" t="s">
        <v>426</v>
      </c>
      <c r="E10" s="32">
        <v>8</v>
      </c>
      <c r="F10" s="32">
        <v>7</v>
      </c>
      <c r="G10" s="32">
        <v>2</v>
      </c>
    </row>
    <row r="11" spans="1:7" x14ac:dyDescent="0.25">
      <c r="A11" s="1" t="s">
        <v>386</v>
      </c>
      <c r="B11" s="1" t="s">
        <v>72</v>
      </c>
      <c r="C11" s="32" t="s">
        <v>348</v>
      </c>
      <c r="D11" s="32">
        <v>6</v>
      </c>
      <c r="E11" s="32">
        <v>1</v>
      </c>
      <c r="F11" s="32">
        <v>0</v>
      </c>
      <c r="G11" s="32">
        <v>0</v>
      </c>
    </row>
    <row r="12" spans="1:7" x14ac:dyDescent="0.25">
      <c r="A12" s="1" t="s">
        <v>387</v>
      </c>
      <c r="B12" s="1" t="s">
        <v>73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</row>
    <row r="13" spans="1:7" x14ac:dyDescent="0.25">
      <c r="A13" s="1" t="s">
        <v>340</v>
      </c>
      <c r="B13" s="1" t="s">
        <v>135</v>
      </c>
      <c r="C13" s="32" t="s">
        <v>156</v>
      </c>
      <c r="D13" s="32">
        <v>9</v>
      </c>
      <c r="E13" s="32">
        <v>7</v>
      </c>
      <c r="F13" s="32">
        <v>5</v>
      </c>
      <c r="G13" s="32">
        <v>0</v>
      </c>
    </row>
    <row r="14" spans="1:7" x14ac:dyDescent="0.25">
      <c r="A14" s="1" t="s">
        <v>341</v>
      </c>
      <c r="B14" s="1" t="s">
        <v>74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</row>
    <row r="15" spans="1:7" x14ac:dyDescent="0.25">
      <c r="A15" s="1" t="s">
        <v>342</v>
      </c>
      <c r="B15" s="1" t="s">
        <v>75</v>
      </c>
      <c r="C15" s="32" t="s">
        <v>152</v>
      </c>
      <c r="D15" s="32">
        <v>6</v>
      </c>
      <c r="E15" s="32">
        <v>5</v>
      </c>
      <c r="F15" s="32">
        <v>0</v>
      </c>
      <c r="G15" s="32">
        <v>0</v>
      </c>
    </row>
    <row r="16" spans="1:7" x14ac:dyDescent="0.25">
      <c r="A16" s="1" t="s">
        <v>343</v>
      </c>
      <c r="B16" s="1" t="s">
        <v>76</v>
      </c>
      <c r="C16" s="32" t="s">
        <v>339</v>
      </c>
      <c r="D16" s="32">
        <v>4</v>
      </c>
      <c r="E16" s="32">
        <v>3</v>
      </c>
      <c r="F16" s="32">
        <v>0</v>
      </c>
      <c r="G16" s="32">
        <v>0</v>
      </c>
    </row>
    <row r="17" spans="1:7" x14ac:dyDescent="0.25">
      <c r="A17" s="1" t="s">
        <v>344</v>
      </c>
      <c r="B17" s="1" t="s">
        <v>77</v>
      </c>
      <c r="C17" s="32" t="s">
        <v>345</v>
      </c>
      <c r="D17" s="32">
        <v>10</v>
      </c>
      <c r="E17" s="32">
        <v>8</v>
      </c>
      <c r="F17" s="32">
        <v>1</v>
      </c>
      <c r="G17" s="32">
        <v>0</v>
      </c>
    </row>
    <row r="18" spans="1:7" x14ac:dyDescent="0.25">
      <c r="A18" s="1" t="s">
        <v>346</v>
      </c>
      <c r="B18" s="1" t="s">
        <v>128</v>
      </c>
      <c r="C18" s="32" t="s">
        <v>339</v>
      </c>
      <c r="D18" s="32">
        <v>6</v>
      </c>
      <c r="E18" s="32">
        <v>6</v>
      </c>
      <c r="F18" s="32">
        <v>4</v>
      </c>
      <c r="G18" s="32">
        <v>0</v>
      </c>
    </row>
    <row r="19" spans="1:7" x14ac:dyDescent="0.25">
      <c r="A19" s="1" t="s">
        <v>347</v>
      </c>
      <c r="B19" s="1" t="s">
        <v>78</v>
      </c>
      <c r="C19" s="32" t="s">
        <v>348</v>
      </c>
      <c r="D19" s="32">
        <v>3</v>
      </c>
      <c r="E19" s="32">
        <v>2</v>
      </c>
      <c r="F19" s="32">
        <v>0</v>
      </c>
      <c r="G19" s="32">
        <v>0</v>
      </c>
    </row>
    <row r="20" spans="1:7" x14ac:dyDescent="0.25">
      <c r="A20" s="1" t="s">
        <v>388</v>
      </c>
      <c r="B20" s="1" t="s">
        <v>132</v>
      </c>
      <c r="C20" s="32" t="s">
        <v>345</v>
      </c>
      <c r="D20" s="32">
        <v>3</v>
      </c>
      <c r="E20" s="32">
        <v>2</v>
      </c>
      <c r="F20" s="32">
        <v>0</v>
      </c>
      <c r="G20" s="32">
        <v>0</v>
      </c>
    </row>
    <row r="21" spans="1:7" x14ac:dyDescent="0.25">
      <c r="A21" s="1" t="s">
        <v>389</v>
      </c>
      <c r="B21" s="1" t="s">
        <v>79</v>
      </c>
      <c r="C21" s="32" t="s">
        <v>155</v>
      </c>
      <c r="D21" s="32">
        <v>0</v>
      </c>
      <c r="E21" s="32">
        <v>0</v>
      </c>
      <c r="F21" s="32">
        <v>0</v>
      </c>
      <c r="G21" s="32">
        <v>0</v>
      </c>
    </row>
    <row r="22" spans="1:7" x14ac:dyDescent="0.25">
      <c r="A22" s="1" t="s">
        <v>390</v>
      </c>
      <c r="B22" s="1" t="s">
        <v>391</v>
      </c>
      <c r="C22" s="32" t="s">
        <v>392</v>
      </c>
      <c r="D22" s="32">
        <v>6</v>
      </c>
      <c r="E22" s="32">
        <v>4</v>
      </c>
      <c r="F22" s="32">
        <v>2</v>
      </c>
      <c r="G22" s="32">
        <v>0</v>
      </c>
    </row>
    <row r="23" spans="1:7" x14ac:dyDescent="0.25">
      <c r="A23" s="1" t="s">
        <v>393</v>
      </c>
      <c r="B23" s="1" t="s">
        <v>80</v>
      </c>
      <c r="C23" s="32" t="s">
        <v>348</v>
      </c>
      <c r="D23" s="32" t="s">
        <v>431</v>
      </c>
      <c r="E23" s="32" t="s">
        <v>358</v>
      </c>
      <c r="F23" s="32">
        <v>2</v>
      </c>
      <c r="G23" s="32">
        <v>1</v>
      </c>
    </row>
    <row r="24" spans="1:7" x14ac:dyDescent="0.25">
      <c r="A24" s="1" t="s">
        <v>349</v>
      </c>
      <c r="B24" s="1" t="s">
        <v>81</v>
      </c>
      <c r="C24" s="32" t="s">
        <v>333</v>
      </c>
      <c r="D24" s="32">
        <v>3</v>
      </c>
      <c r="E24" s="32">
        <v>3</v>
      </c>
      <c r="F24" s="32">
        <v>2</v>
      </c>
      <c r="G24" s="32">
        <v>0</v>
      </c>
    </row>
    <row r="25" spans="1:7" x14ac:dyDescent="0.25">
      <c r="A25" s="1" t="s">
        <v>394</v>
      </c>
      <c r="B25" s="1" t="s">
        <v>82</v>
      </c>
      <c r="C25" s="32" t="s">
        <v>154</v>
      </c>
      <c r="D25" s="32">
        <v>3</v>
      </c>
      <c r="E25" s="32">
        <v>2</v>
      </c>
      <c r="F25" s="32">
        <v>0</v>
      </c>
      <c r="G25" s="32">
        <v>0</v>
      </c>
    </row>
    <row r="26" spans="1:7" x14ac:dyDescent="0.25">
      <c r="A26" s="1" t="s">
        <v>350</v>
      </c>
      <c r="B26" s="1" t="s">
        <v>129</v>
      </c>
      <c r="C26" s="32" t="s">
        <v>333</v>
      </c>
      <c r="D26" s="32">
        <v>3</v>
      </c>
      <c r="E26" s="32">
        <v>2</v>
      </c>
      <c r="F26" s="32">
        <v>2</v>
      </c>
      <c r="G26" s="32">
        <v>0</v>
      </c>
    </row>
    <row r="27" spans="1:7" x14ac:dyDescent="0.25">
      <c r="A27" s="1" t="s">
        <v>464</v>
      </c>
      <c r="B27" s="1" t="s">
        <v>434</v>
      </c>
      <c r="C27" s="32" t="s">
        <v>435</v>
      </c>
      <c r="D27" s="32">
        <v>3</v>
      </c>
      <c r="E27" s="32">
        <v>3</v>
      </c>
      <c r="F27" s="32">
        <v>0</v>
      </c>
      <c r="G27" s="32">
        <v>0</v>
      </c>
    </row>
    <row r="28" spans="1:7" x14ac:dyDescent="0.25">
      <c r="A28" s="1" t="s">
        <v>395</v>
      </c>
      <c r="B28" s="1" t="s">
        <v>84</v>
      </c>
      <c r="C28" s="32" t="s">
        <v>337</v>
      </c>
      <c r="D28" s="32">
        <v>3</v>
      </c>
      <c r="E28" s="32">
        <v>3</v>
      </c>
      <c r="F28" s="32">
        <v>0</v>
      </c>
      <c r="G28" s="32">
        <v>0</v>
      </c>
    </row>
    <row r="29" spans="1:7" x14ac:dyDescent="0.25">
      <c r="A29" s="1" t="s">
        <v>396</v>
      </c>
      <c r="B29" s="1" t="s">
        <v>85</v>
      </c>
      <c r="C29" s="32" t="s">
        <v>156</v>
      </c>
      <c r="D29" s="32">
        <v>7</v>
      </c>
      <c r="E29" s="32">
        <v>7</v>
      </c>
      <c r="F29" s="32">
        <v>2</v>
      </c>
      <c r="G29" s="32">
        <v>1</v>
      </c>
    </row>
    <row r="30" spans="1:7" x14ac:dyDescent="0.25">
      <c r="A30" s="1" t="s">
        <v>160</v>
      </c>
      <c r="B30" s="1" t="s">
        <v>63</v>
      </c>
      <c r="C30" s="32" t="s">
        <v>161</v>
      </c>
      <c r="D30" s="32">
        <v>20</v>
      </c>
      <c r="E30" s="32">
        <v>16</v>
      </c>
      <c r="F30" s="32">
        <v>5</v>
      </c>
      <c r="G30" s="32">
        <v>0</v>
      </c>
    </row>
    <row r="31" spans="1:7" x14ac:dyDescent="0.25">
      <c r="A31" s="1" t="s">
        <v>465</v>
      </c>
      <c r="B31" s="1" t="s">
        <v>466</v>
      </c>
      <c r="C31" s="32" t="s">
        <v>467</v>
      </c>
      <c r="D31" s="32">
        <v>7</v>
      </c>
      <c r="E31" s="32">
        <v>5</v>
      </c>
      <c r="F31" s="32">
        <v>1</v>
      </c>
      <c r="G31" s="32">
        <v>1</v>
      </c>
    </row>
    <row r="32" spans="1:7" x14ac:dyDescent="0.25">
      <c r="A32" s="1" t="s">
        <v>397</v>
      </c>
      <c r="B32" s="1" t="s">
        <v>86</v>
      </c>
      <c r="C32" s="32" t="s">
        <v>337</v>
      </c>
      <c r="D32" s="32">
        <v>7</v>
      </c>
      <c r="E32" s="32">
        <v>5</v>
      </c>
      <c r="F32" s="32">
        <v>1</v>
      </c>
      <c r="G32" s="32">
        <v>0</v>
      </c>
    </row>
    <row r="33" spans="1:7" x14ac:dyDescent="0.25">
      <c r="A33" s="1" t="s">
        <v>398</v>
      </c>
      <c r="B33" s="1" t="s">
        <v>136</v>
      </c>
      <c r="C33" s="32" t="s">
        <v>369</v>
      </c>
      <c r="D33" s="32">
        <v>2</v>
      </c>
      <c r="E33" s="32">
        <v>2</v>
      </c>
      <c r="F33" s="32">
        <v>0</v>
      </c>
      <c r="G33" s="32">
        <v>0</v>
      </c>
    </row>
    <row r="34" spans="1:7" x14ac:dyDescent="0.25">
      <c r="A34" s="1" t="s">
        <v>330</v>
      </c>
      <c r="B34" s="1" t="s">
        <v>87</v>
      </c>
      <c r="C34" s="32" t="s">
        <v>155</v>
      </c>
      <c r="D34" s="32">
        <v>5</v>
      </c>
      <c r="E34" s="32">
        <v>5</v>
      </c>
      <c r="F34" s="32">
        <v>1</v>
      </c>
      <c r="G34" s="32">
        <v>0</v>
      </c>
    </row>
    <row r="35" spans="1:7" x14ac:dyDescent="0.25">
      <c r="A35" s="1" t="s">
        <v>331</v>
      </c>
      <c r="B35" s="1" t="s">
        <v>88</v>
      </c>
      <c r="C35" s="32" t="s">
        <v>152</v>
      </c>
      <c r="D35" s="32">
        <v>11</v>
      </c>
      <c r="E35" s="32">
        <v>7</v>
      </c>
      <c r="F35" s="32">
        <v>2</v>
      </c>
      <c r="G35" s="32">
        <v>0</v>
      </c>
    </row>
    <row r="36" spans="1:7" x14ac:dyDescent="0.25">
      <c r="A36" s="1" t="s">
        <v>399</v>
      </c>
      <c r="B36" s="1" t="s">
        <v>89</v>
      </c>
      <c r="C36" s="32" t="s">
        <v>339</v>
      </c>
      <c r="D36" s="32">
        <v>2</v>
      </c>
      <c r="E36" s="32">
        <v>2</v>
      </c>
      <c r="F36" s="32">
        <v>0</v>
      </c>
      <c r="G36" s="32">
        <v>0</v>
      </c>
    </row>
    <row r="37" spans="1:7" x14ac:dyDescent="0.25">
      <c r="A37" s="1" t="s">
        <v>351</v>
      </c>
      <c r="B37" s="1" t="s">
        <v>90</v>
      </c>
      <c r="C37" s="32" t="s">
        <v>161</v>
      </c>
      <c r="D37" s="32">
        <v>7</v>
      </c>
      <c r="E37" s="32">
        <v>6</v>
      </c>
      <c r="F37" s="32">
        <v>1</v>
      </c>
      <c r="G37" s="32">
        <v>0</v>
      </c>
    </row>
    <row r="38" spans="1:7" x14ac:dyDescent="0.25">
      <c r="A38" s="1" t="s">
        <v>400</v>
      </c>
      <c r="B38" s="1" t="s">
        <v>91</v>
      </c>
      <c r="C38" s="32" t="s">
        <v>442</v>
      </c>
      <c r="D38" s="32">
        <v>15</v>
      </c>
      <c r="E38" s="32">
        <v>12</v>
      </c>
      <c r="F38" s="32">
        <v>1</v>
      </c>
      <c r="G38" s="32">
        <v>2</v>
      </c>
    </row>
    <row r="39" spans="1:7" x14ac:dyDescent="0.25">
      <c r="A39" s="1" t="s">
        <v>401</v>
      </c>
      <c r="B39" s="1" t="s">
        <v>92</v>
      </c>
      <c r="C39" s="32" t="s">
        <v>444</v>
      </c>
      <c r="D39" s="32">
        <v>7</v>
      </c>
      <c r="E39" s="32">
        <v>7</v>
      </c>
      <c r="F39" s="32">
        <v>7</v>
      </c>
      <c r="G39" s="32">
        <v>1</v>
      </c>
    </row>
    <row r="40" spans="1:7" x14ac:dyDescent="0.25">
      <c r="A40" s="1" t="s">
        <v>402</v>
      </c>
      <c r="B40" s="1" t="s">
        <v>93</v>
      </c>
      <c r="C40" s="32" t="s">
        <v>333</v>
      </c>
      <c r="D40" s="32">
        <v>7</v>
      </c>
      <c r="E40" s="32">
        <v>6</v>
      </c>
      <c r="F40" s="32">
        <v>1</v>
      </c>
      <c r="G40" s="32">
        <v>1</v>
      </c>
    </row>
    <row r="41" spans="1:7" x14ac:dyDescent="0.25">
      <c r="A41" s="1" t="s">
        <v>403</v>
      </c>
      <c r="B41" s="1" t="s">
        <v>94</v>
      </c>
      <c r="C41" s="32" t="s">
        <v>358</v>
      </c>
      <c r="D41" s="32">
        <v>11</v>
      </c>
      <c r="E41" s="32">
        <v>8</v>
      </c>
      <c r="F41" s="32">
        <v>3</v>
      </c>
      <c r="G41" s="32">
        <v>0</v>
      </c>
    </row>
    <row r="42" spans="1:7" x14ac:dyDescent="0.25">
      <c r="A42" s="1" t="s">
        <v>352</v>
      </c>
      <c r="B42" s="1" t="s">
        <v>95</v>
      </c>
      <c r="C42" s="32" t="s">
        <v>333</v>
      </c>
      <c r="D42" s="32">
        <v>10</v>
      </c>
      <c r="E42" s="32">
        <v>8</v>
      </c>
      <c r="F42" s="32">
        <v>0</v>
      </c>
      <c r="G42" s="32">
        <v>0</v>
      </c>
    </row>
    <row r="43" spans="1:7" x14ac:dyDescent="0.25">
      <c r="A43" s="1" t="s">
        <v>404</v>
      </c>
      <c r="B43" s="1" t="s">
        <v>96</v>
      </c>
      <c r="C43" s="32" t="s">
        <v>348</v>
      </c>
      <c r="D43" s="32">
        <v>6</v>
      </c>
      <c r="E43" s="32">
        <v>1</v>
      </c>
      <c r="F43" s="32">
        <v>0</v>
      </c>
      <c r="G43" s="32">
        <v>0</v>
      </c>
    </row>
    <row r="44" spans="1:7" x14ac:dyDescent="0.25">
      <c r="A44" s="1" t="s">
        <v>353</v>
      </c>
      <c r="B44" s="1" t="s">
        <v>83</v>
      </c>
      <c r="C44" s="32" t="s">
        <v>333</v>
      </c>
      <c r="D44" s="32">
        <v>6</v>
      </c>
      <c r="E44" s="32">
        <v>6</v>
      </c>
      <c r="F44" s="32">
        <v>1</v>
      </c>
      <c r="G44" s="32">
        <v>0</v>
      </c>
    </row>
    <row r="45" spans="1:7" x14ac:dyDescent="0.25">
      <c r="A45" s="1" t="s">
        <v>354</v>
      </c>
      <c r="B45" s="1" t="s">
        <v>130</v>
      </c>
      <c r="C45" s="32" t="s">
        <v>339</v>
      </c>
      <c r="D45" s="32">
        <v>3</v>
      </c>
      <c r="E45" s="32">
        <v>1</v>
      </c>
      <c r="F45" s="32">
        <v>0</v>
      </c>
      <c r="G45" s="32">
        <v>0</v>
      </c>
    </row>
    <row r="46" spans="1:7" x14ac:dyDescent="0.25">
      <c r="A46" s="1" t="s">
        <v>405</v>
      </c>
      <c r="B46" s="1" t="s">
        <v>97</v>
      </c>
      <c r="C46" s="32" t="s">
        <v>348</v>
      </c>
      <c r="D46" s="32">
        <v>10</v>
      </c>
      <c r="E46" s="32">
        <v>7</v>
      </c>
      <c r="F46" s="32">
        <v>4</v>
      </c>
      <c r="G46" s="32">
        <v>1</v>
      </c>
    </row>
    <row r="47" spans="1:7" x14ac:dyDescent="0.25">
      <c r="A47" s="1" t="s">
        <v>468</v>
      </c>
      <c r="B47" s="1" t="s">
        <v>469</v>
      </c>
      <c r="C47" s="32" t="s">
        <v>155</v>
      </c>
      <c r="D47" s="32">
        <v>13</v>
      </c>
      <c r="E47" s="32">
        <v>12</v>
      </c>
      <c r="F47" s="32">
        <v>4</v>
      </c>
      <c r="G47" s="32">
        <v>1</v>
      </c>
    </row>
    <row r="48" spans="1:7" x14ac:dyDescent="0.25">
      <c r="A48" s="1" t="s">
        <v>470</v>
      </c>
      <c r="B48" s="1" t="s">
        <v>471</v>
      </c>
      <c r="C48" s="32" t="s">
        <v>472</v>
      </c>
      <c r="D48" s="32" t="s">
        <v>358</v>
      </c>
      <c r="E48" s="32">
        <v>5</v>
      </c>
      <c r="F48" s="32">
        <v>4</v>
      </c>
      <c r="G48" s="32">
        <v>2</v>
      </c>
    </row>
    <row r="49" spans="1:7" x14ac:dyDescent="0.25">
      <c r="A49" s="1" t="s">
        <v>355</v>
      </c>
      <c r="B49" s="1" t="s">
        <v>98</v>
      </c>
      <c r="C49" s="32" t="s">
        <v>356</v>
      </c>
      <c r="D49" s="32">
        <v>3</v>
      </c>
      <c r="E49" s="32">
        <v>2</v>
      </c>
      <c r="F49" s="32">
        <v>0</v>
      </c>
      <c r="G49" s="32">
        <v>0</v>
      </c>
    </row>
    <row r="50" spans="1:7" x14ac:dyDescent="0.25">
      <c r="A50" s="1" t="s">
        <v>357</v>
      </c>
      <c r="B50" s="1" t="s">
        <v>99</v>
      </c>
      <c r="C50" s="32" t="s">
        <v>358</v>
      </c>
      <c r="D50" s="32">
        <v>11</v>
      </c>
      <c r="E50" s="32">
        <v>9</v>
      </c>
      <c r="F50" s="32">
        <v>3</v>
      </c>
      <c r="G50" s="32">
        <v>2</v>
      </c>
    </row>
    <row r="51" spans="1:7" x14ac:dyDescent="0.25">
      <c r="A51" s="1" t="s">
        <v>359</v>
      </c>
      <c r="B51" s="1" t="s">
        <v>360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</row>
    <row r="52" spans="1:7" x14ac:dyDescent="0.25">
      <c r="A52" s="1" t="s">
        <v>406</v>
      </c>
      <c r="B52" s="1" t="s">
        <v>131</v>
      </c>
      <c r="C52" s="32" t="s">
        <v>152</v>
      </c>
      <c r="D52" s="32">
        <v>8</v>
      </c>
      <c r="E52" s="32">
        <v>4</v>
      </c>
      <c r="F52" s="32">
        <v>0</v>
      </c>
      <c r="G52" s="32">
        <v>0</v>
      </c>
    </row>
    <row r="53" spans="1:7" x14ac:dyDescent="0.25">
      <c r="A53" s="1" t="s">
        <v>407</v>
      </c>
      <c r="B53" s="1" t="s">
        <v>100</v>
      </c>
      <c r="C53" s="32" t="s">
        <v>374</v>
      </c>
      <c r="D53" s="32">
        <v>11</v>
      </c>
      <c r="E53" s="32">
        <v>11</v>
      </c>
      <c r="F53" s="32">
        <v>2</v>
      </c>
      <c r="G53" s="32">
        <v>0</v>
      </c>
    </row>
    <row r="54" spans="1:7" x14ac:dyDescent="0.25">
      <c r="A54" s="1" t="s">
        <v>361</v>
      </c>
      <c r="B54" s="1" t="s">
        <v>101</v>
      </c>
      <c r="C54" s="32" t="s">
        <v>358</v>
      </c>
      <c r="D54" s="32">
        <v>11</v>
      </c>
      <c r="E54" s="32">
        <v>10</v>
      </c>
      <c r="F54" s="32">
        <v>5</v>
      </c>
      <c r="G54" s="32">
        <v>0</v>
      </c>
    </row>
    <row r="55" spans="1:7" x14ac:dyDescent="0.25">
      <c r="A55" s="1" t="s">
        <v>408</v>
      </c>
      <c r="B55" s="1" t="s">
        <v>102</v>
      </c>
      <c r="C55" s="32" t="s">
        <v>461</v>
      </c>
      <c r="D55" s="32" t="s">
        <v>356</v>
      </c>
      <c r="E55" s="32">
        <v>8</v>
      </c>
      <c r="F55" s="32">
        <v>9</v>
      </c>
      <c r="G55" s="32">
        <v>0</v>
      </c>
    </row>
    <row r="56" spans="1:7" x14ac:dyDescent="0.25">
      <c r="A56" s="1" t="s">
        <v>362</v>
      </c>
      <c r="B56" s="1" t="s">
        <v>103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</row>
    <row r="57" spans="1:7" x14ac:dyDescent="0.25">
      <c r="A57" s="1" t="s">
        <v>363</v>
      </c>
      <c r="B57" s="1" t="s">
        <v>104</v>
      </c>
      <c r="C57" s="32" t="s">
        <v>358</v>
      </c>
      <c r="D57" s="32">
        <v>10</v>
      </c>
      <c r="E57" s="32">
        <v>8</v>
      </c>
      <c r="F57" s="32">
        <v>1</v>
      </c>
      <c r="G57" s="32">
        <v>0</v>
      </c>
    </row>
    <row r="58" spans="1:7" x14ac:dyDescent="0.25">
      <c r="A58" s="1" t="s">
        <v>409</v>
      </c>
      <c r="B58" s="1" t="s">
        <v>105</v>
      </c>
      <c r="C58" s="32" t="s">
        <v>152</v>
      </c>
      <c r="D58" s="32">
        <v>6</v>
      </c>
      <c r="E58" s="32">
        <v>5</v>
      </c>
      <c r="F58" s="32">
        <v>0</v>
      </c>
      <c r="G58" s="32">
        <v>0</v>
      </c>
    </row>
    <row r="59" spans="1:7" x14ac:dyDescent="0.25">
      <c r="A59" s="1" t="s">
        <v>410</v>
      </c>
      <c r="B59" s="1" t="s">
        <v>106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1" t="s">
        <v>364</v>
      </c>
      <c r="B60" s="1" t="s">
        <v>107</v>
      </c>
      <c r="C60" s="32" t="s">
        <v>152</v>
      </c>
      <c r="D60" s="32">
        <v>9</v>
      </c>
      <c r="E60" s="32">
        <v>4</v>
      </c>
      <c r="F60" s="32">
        <v>0</v>
      </c>
      <c r="G60" s="32">
        <v>0</v>
      </c>
    </row>
    <row r="61" spans="1:7" x14ac:dyDescent="0.25">
      <c r="A61" s="1" t="s">
        <v>365</v>
      </c>
      <c r="B61" s="1" t="s">
        <v>108</v>
      </c>
      <c r="C61" s="32" t="s">
        <v>358</v>
      </c>
      <c r="D61" s="32">
        <v>5</v>
      </c>
      <c r="E61" s="32">
        <v>4</v>
      </c>
      <c r="F61" s="32">
        <v>0</v>
      </c>
      <c r="G61" s="32">
        <v>0</v>
      </c>
    </row>
    <row r="62" spans="1:7" x14ac:dyDescent="0.25">
      <c r="A62" s="1" t="s">
        <v>411</v>
      </c>
      <c r="B62" s="1" t="s">
        <v>109</v>
      </c>
      <c r="C62" s="32" t="s">
        <v>152</v>
      </c>
      <c r="D62" s="32">
        <v>7</v>
      </c>
      <c r="E62" s="32">
        <v>4</v>
      </c>
      <c r="F62" s="32">
        <v>0</v>
      </c>
      <c r="G62" s="32">
        <v>0</v>
      </c>
    </row>
    <row r="63" spans="1:7" x14ac:dyDescent="0.25">
      <c r="A63" s="1" t="s">
        <v>412</v>
      </c>
      <c r="B63" s="1" t="s">
        <v>110</v>
      </c>
      <c r="C63" s="32" t="s">
        <v>473</v>
      </c>
      <c r="D63" s="32" t="s">
        <v>474</v>
      </c>
      <c r="E63" s="32" t="s">
        <v>475</v>
      </c>
      <c r="F63" s="32">
        <v>15</v>
      </c>
      <c r="G63" s="32">
        <v>12</v>
      </c>
    </row>
    <row r="64" spans="1:7" x14ac:dyDescent="0.25">
      <c r="A64" s="1" t="s">
        <v>332</v>
      </c>
      <c r="B64" s="1" t="s">
        <v>111</v>
      </c>
      <c r="C64" s="32" t="s">
        <v>358</v>
      </c>
      <c r="D64" s="32">
        <v>5</v>
      </c>
      <c r="E64" s="32">
        <v>1</v>
      </c>
      <c r="F64" s="32">
        <v>0</v>
      </c>
      <c r="G64" s="32">
        <v>0</v>
      </c>
    </row>
    <row r="65" spans="1:7" x14ac:dyDescent="0.25">
      <c r="A65" s="1" t="s">
        <v>334</v>
      </c>
      <c r="B65" s="1" t="s">
        <v>112</v>
      </c>
      <c r="C65" s="32" t="s">
        <v>335</v>
      </c>
      <c r="D65" s="32">
        <v>3</v>
      </c>
      <c r="E65" s="32">
        <v>2</v>
      </c>
      <c r="F65" s="32">
        <v>1</v>
      </c>
      <c r="G65" s="32">
        <v>0</v>
      </c>
    </row>
    <row r="66" spans="1:7" x14ac:dyDescent="0.25">
      <c r="A66" s="1" t="s">
        <v>366</v>
      </c>
      <c r="B66" s="1" t="s">
        <v>113</v>
      </c>
      <c r="C66" s="32" t="s">
        <v>367</v>
      </c>
      <c r="D66" s="32">
        <v>3</v>
      </c>
      <c r="E66" s="32">
        <v>3</v>
      </c>
      <c r="F66" s="32">
        <v>0</v>
      </c>
      <c r="G66" s="32">
        <v>0</v>
      </c>
    </row>
    <row r="67" spans="1:7" x14ac:dyDescent="0.25">
      <c r="A67" s="1" t="s">
        <v>476</v>
      </c>
      <c r="B67" s="1" t="s">
        <v>477</v>
      </c>
      <c r="C67" s="32" t="s">
        <v>478</v>
      </c>
      <c r="D67" s="32">
        <v>8</v>
      </c>
      <c r="E67" s="32">
        <v>4</v>
      </c>
      <c r="F67" s="32">
        <v>3</v>
      </c>
      <c r="G67" s="32">
        <v>0</v>
      </c>
    </row>
    <row r="68" spans="1:7" x14ac:dyDescent="0.25">
      <c r="A68" s="1" t="s">
        <v>413</v>
      </c>
      <c r="B68" s="1" t="s">
        <v>114</v>
      </c>
      <c r="C68" s="32" t="s">
        <v>339</v>
      </c>
      <c r="D68" s="32">
        <v>0</v>
      </c>
      <c r="E68" s="32">
        <v>0</v>
      </c>
      <c r="F68" s="32">
        <v>0</v>
      </c>
      <c r="G68" s="32">
        <v>0</v>
      </c>
    </row>
    <row r="69" spans="1:7" x14ac:dyDescent="0.25">
      <c r="A69" s="1" t="s">
        <v>368</v>
      </c>
      <c r="B69" s="1" t="s">
        <v>115</v>
      </c>
      <c r="C69" s="32" t="s">
        <v>369</v>
      </c>
      <c r="D69" s="32">
        <v>9</v>
      </c>
      <c r="E69" s="32">
        <v>8</v>
      </c>
      <c r="F69" s="32">
        <v>0</v>
      </c>
      <c r="G69" s="32">
        <v>0</v>
      </c>
    </row>
    <row r="70" spans="1:7" x14ac:dyDescent="0.25">
      <c r="A70" s="1" t="s">
        <v>370</v>
      </c>
      <c r="B70" s="1" t="s">
        <v>116</v>
      </c>
      <c r="C70" s="32" t="s">
        <v>152</v>
      </c>
      <c r="D70" s="32">
        <v>3</v>
      </c>
      <c r="E70" s="32">
        <v>3</v>
      </c>
      <c r="F70" s="32">
        <v>0</v>
      </c>
      <c r="G70" s="32">
        <v>0</v>
      </c>
    </row>
    <row r="71" spans="1:7" x14ac:dyDescent="0.25">
      <c r="A71" s="1" t="s">
        <v>414</v>
      </c>
      <c r="B71" s="1" t="s">
        <v>117</v>
      </c>
      <c r="C71" s="32" t="s">
        <v>479</v>
      </c>
      <c r="D71" s="32" t="s">
        <v>480</v>
      </c>
      <c r="E71" s="32" t="s">
        <v>392</v>
      </c>
      <c r="F71" s="32" t="s">
        <v>481</v>
      </c>
      <c r="G71" s="32" t="s">
        <v>482</v>
      </c>
    </row>
    <row r="72" spans="1:7" x14ac:dyDescent="0.25">
      <c r="A72" s="1" t="s">
        <v>336</v>
      </c>
      <c r="B72" s="1" t="s">
        <v>118</v>
      </c>
      <c r="C72" s="32" t="s">
        <v>337</v>
      </c>
      <c r="D72" s="32">
        <v>7</v>
      </c>
      <c r="E72" s="32">
        <v>6</v>
      </c>
      <c r="F72" s="32">
        <v>1</v>
      </c>
      <c r="G72" s="32">
        <v>0</v>
      </c>
    </row>
    <row r="73" spans="1:7" x14ac:dyDescent="0.25">
      <c r="A73" s="1" t="s">
        <v>371</v>
      </c>
      <c r="B73" s="1" t="s">
        <v>119</v>
      </c>
      <c r="C73" s="32" t="s">
        <v>372</v>
      </c>
      <c r="D73" s="32">
        <v>3</v>
      </c>
      <c r="E73" s="32">
        <v>3</v>
      </c>
      <c r="F73" s="32">
        <v>0</v>
      </c>
      <c r="G73" s="32">
        <v>0</v>
      </c>
    </row>
    <row r="74" spans="1:7" x14ac:dyDescent="0.25">
      <c r="A74" s="1" t="s">
        <v>373</v>
      </c>
      <c r="B74" s="1" t="s">
        <v>120</v>
      </c>
      <c r="C74" s="32" t="s">
        <v>333</v>
      </c>
      <c r="D74" s="32">
        <v>4</v>
      </c>
      <c r="E74" s="32">
        <v>3</v>
      </c>
      <c r="F74" s="32">
        <v>2</v>
      </c>
      <c r="G74" s="32">
        <v>0</v>
      </c>
    </row>
    <row r="75" spans="1:7" x14ac:dyDescent="0.25">
      <c r="A75" s="1" t="s">
        <v>415</v>
      </c>
      <c r="B75" s="1" t="s">
        <v>121</v>
      </c>
      <c r="C75" s="32" t="s">
        <v>348</v>
      </c>
      <c r="D75" s="32">
        <v>4</v>
      </c>
      <c r="E75" s="32">
        <v>4</v>
      </c>
      <c r="F75" s="32">
        <v>1</v>
      </c>
      <c r="G75" s="32">
        <v>0</v>
      </c>
    </row>
    <row r="76" spans="1:7" x14ac:dyDescent="0.25">
      <c r="A76" s="1" t="s">
        <v>375</v>
      </c>
      <c r="B76" s="1" t="s">
        <v>134</v>
      </c>
      <c r="C76" s="32" t="s">
        <v>376</v>
      </c>
      <c r="D76" s="32">
        <v>6</v>
      </c>
      <c r="E76" s="32">
        <v>5</v>
      </c>
      <c r="F76" s="32">
        <v>0</v>
      </c>
      <c r="G76" s="32">
        <v>1</v>
      </c>
    </row>
    <row r="77" spans="1:7" x14ac:dyDescent="0.25">
      <c r="A77" s="1" t="s">
        <v>483</v>
      </c>
      <c r="B77" s="1" t="s">
        <v>122</v>
      </c>
      <c r="C77" s="32" t="s">
        <v>358</v>
      </c>
      <c r="D77" s="32">
        <v>8</v>
      </c>
      <c r="E77" s="32">
        <v>7</v>
      </c>
      <c r="F77" s="32">
        <v>0</v>
      </c>
      <c r="G77" s="32">
        <v>0</v>
      </c>
    </row>
    <row r="78" spans="1:7" x14ac:dyDescent="0.25">
      <c r="A78" s="1" t="s">
        <v>416</v>
      </c>
      <c r="B78" s="1" t="s">
        <v>123</v>
      </c>
      <c r="C78" s="32" t="s">
        <v>161</v>
      </c>
      <c r="D78" s="32">
        <v>13</v>
      </c>
      <c r="E78" s="32">
        <v>10</v>
      </c>
      <c r="F78" s="32">
        <v>2</v>
      </c>
      <c r="G78" s="32">
        <v>2</v>
      </c>
    </row>
    <row r="79" spans="1:7" x14ac:dyDescent="0.25">
      <c r="A79" s="1" t="s">
        <v>377</v>
      </c>
      <c r="B79" s="1" t="s">
        <v>124</v>
      </c>
      <c r="C79" s="32" t="s">
        <v>378</v>
      </c>
      <c r="D79" s="32">
        <v>4</v>
      </c>
      <c r="E79" s="32">
        <v>2</v>
      </c>
      <c r="F79" s="32">
        <v>1</v>
      </c>
      <c r="G79" s="32">
        <v>1</v>
      </c>
    </row>
    <row r="80" spans="1:7" x14ac:dyDescent="0.25">
      <c r="A80" s="1" t="s">
        <v>417</v>
      </c>
      <c r="B80" s="1" t="s">
        <v>133</v>
      </c>
      <c r="C80" s="32" t="s">
        <v>484</v>
      </c>
      <c r="D80" s="32" t="s">
        <v>485</v>
      </c>
      <c r="E80" s="32">
        <v>4</v>
      </c>
      <c r="F80" s="32">
        <v>4</v>
      </c>
      <c r="G80" s="32">
        <v>0</v>
      </c>
    </row>
    <row r="81" spans="1:7" x14ac:dyDescent="0.25">
      <c r="A81" s="1" t="s">
        <v>418</v>
      </c>
      <c r="B81" s="1" t="s">
        <v>125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</row>
    <row r="82" spans="1:7" x14ac:dyDescent="0.25">
      <c r="A82" s="1" t="s">
        <v>419</v>
      </c>
      <c r="B82" s="1" t="s">
        <v>126</v>
      </c>
      <c r="C82" s="32" t="s">
        <v>420</v>
      </c>
      <c r="D82" s="32">
        <v>5</v>
      </c>
      <c r="E82" s="32">
        <v>1</v>
      </c>
      <c r="F82" s="32">
        <v>1</v>
      </c>
      <c r="G82" s="32">
        <v>0</v>
      </c>
    </row>
    <row r="83" spans="1:7" x14ac:dyDescent="0.25">
      <c r="A83" s="1" t="s">
        <v>421</v>
      </c>
      <c r="B83" s="1" t="s">
        <v>127</v>
      </c>
      <c r="C83" s="32" t="s">
        <v>152</v>
      </c>
      <c r="D83" s="32">
        <v>0</v>
      </c>
      <c r="E83" s="32">
        <v>0</v>
      </c>
      <c r="F83" s="32">
        <v>0</v>
      </c>
      <c r="G83" s="3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5" x14ac:dyDescent="0.25"/>
  <cols>
    <col min="1" max="1" width="23.42578125" bestFit="1" customWidth="1"/>
    <col min="2" max="2" width="14.140625" bestFit="1" customWidth="1"/>
    <col min="3" max="3" width="12.7109375" bestFit="1" customWidth="1"/>
    <col min="4" max="4" width="16.7109375" bestFit="1" customWidth="1"/>
    <col min="5" max="5" width="20.85546875" bestFit="1" customWidth="1"/>
    <col min="6" max="6" width="15.42578125" bestFit="1" customWidth="1"/>
    <col min="7" max="7" width="20.5703125" bestFit="1" customWidth="1"/>
  </cols>
  <sheetData>
    <row r="1" spans="1:7" x14ac:dyDescent="0.25">
      <c r="C1" t="s">
        <v>153</v>
      </c>
      <c r="D1" t="s">
        <v>142</v>
      </c>
      <c r="E1" t="s">
        <v>146</v>
      </c>
      <c r="F1" t="s">
        <v>144</v>
      </c>
      <c r="G1" t="s">
        <v>145</v>
      </c>
    </row>
    <row r="2" spans="1:7" x14ac:dyDescent="0.25">
      <c r="A2" t="s">
        <v>422</v>
      </c>
      <c r="B2" s="1" t="s">
        <v>64</v>
      </c>
      <c r="C2" t="s">
        <v>380</v>
      </c>
      <c r="D2">
        <v>3</v>
      </c>
      <c r="E2">
        <v>2</v>
      </c>
      <c r="F2">
        <v>0</v>
      </c>
      <c r="G2">
        <v>0</v>
      </c>
    </row>
    <row r="3" spans="1:7" x14ac:dyDescent="0.25">
      <c r="A3" t="s">
        <v>423</v>
      </c>
      <c r="B3" s="1" t="s">
        <v>65</v>
      </c>
      <c r="C3">
        <v>0</v>
      </c>
      <c r="D3">
        <v>11</v>
      </c>
      <c r="E3">
        <v>5</v>
      </c>
      <c r="F3">
        <v>0</v>
      </c>
      <c r="G3">
        <v>0</v>
      </c>
    </row>
    <row r="4" spans="1:7" x14ac:dyDescent="0.25">
      <c r="A4" t="s">
        <v>424</v>
      </c>
      <c r="B4" s="1" t="s">
        <v>68</v>
      </c>
      <c r="C4" t="s">
        <v>152</v>
      </c>
      <c r="D4">
        <v>11</v>
      </c>
      <c r="E4">
        <v>5</v>
      </c>
      <c r="F4">
        <v>3</v>
      </c>
      <c r="G4">
        <v>1</v>
      </c>
    </row>
    <row r="5" spans="1:7" x14ac:dyDescent="0.25">
      <c r="A5" t="s">
        <v>425</v>
      </c>
      <c r="B5" s="1" t="s">
        <v>71</v>
      </c>
      <c r="C5" t="s">
        <v>358</v>
      </c>
      <c r="D5" t="s">
        <v>426</v>
      </c>
      <c r="E5">
        <v>8</v>
      </c>
      <c r="F5">
        <v>7</v>
      </c>
      <c r="G5">
        <v>2</v>
      </c>
    </row>
    <row r="6" spans="1:7" x14ac:dyDescent="0.25">
      <c r="A6" t="s">
        <v>427</v>
      </c>
      <c r="B6" s="1" t="s">
        <v>73</v>
      </c>
      <c r="C6">
        <v>0</v>
      </c>
      <c r="D6">
        <v>15</v>
      </c>
      <c r="E6">
        <v>12</v>
      </c>
      <c r="F6">
        <v>5</v>
      </c>
      <c r="G6">
        <v>0</v>
      </c>
    </row>
    <row r="7" spans="1:7" x14ac:dyDescent="0.25">
      <c r="A7" t="s">
        <v>428</v>
      </c>
      <c r="B7" s="1" t="s">
        <v>76</v>
      </c>
      <c r="C7" t="s">
        <v>339</v>
      </c>
      <c r="D7">
        <v>14</v>
      </c>
      <c r="E7">
        <v>11</v>
      </c>
      <c r="F7">
        <v>1</v>
      </c>
      <c r="G7">
        <v>0</v>
      </c>
    </row>
    <row r="8" spans="1:7" x14ac:dyDescent="0.25">
      <c r="A8" t="s">
        <v>429</v>
      </c>
      <c r="B8" s="1" t="s">
        <v>78</v>
      </c>
      <c r="C8" t="s">
        <v>348</v>
      </c>
      <c r="D8">
        <v>3</v>
      </c>
      <c r="E8">
        <v>2</v>
      </c>
      <c r="F8">
        <v>0</v>
      </c>
      <c r="G8">
        <v>0</v>
      </c>
    </row>
    <row r="9" spans="1:7" x14ac:dyDescent="0.25">
      <c r="A9" t="s">
        <v>430</v>
      </c>
      <c r="B9" s="1" t="s">
        <v>80</v>
      </c>
      <c r="C9" t="s">
        <v>348</v>
      </c>
      <c r="D9" t="s">
        <v>431</v>
      </c>
      <c r="E9" t="s">
        <v>358</v>
      </c>
      <c r="F9">
        <v>4</v>
      </c>
      <c r="G9">
        <v>1</v>
      </c>
    </row>
    <row r="10" spans="1:7" x14ac:dyDescent="0.25">
      <c r="A10" t="s">
        <v>432</v>
      </c>
      <c r="B10" s="1" t="s">
        <v>82</v>
      </c>
      <c r="C10" t="s">
        <v>154</v>
      </c>
      <c r="D10">
        <v>6</v>
      </c>
      <c r="E10">
        <v>4</v>
      </c>
      <c r="F10">
        <v>2</v>
      </c>
      <c r="G10">
        <v>0</v>
      </c>
    </row>
    <row r="11" spans="1:7" x14ac:dyDescent="0.25">
      <c r="A11" t="s">
        <v>433</v>
      </c>
      <c r="B11" s="1" t="s">
        <v>434</v>
      </c>
      <c r="C11" t="s">
        <v>435</v>
      </c>
      <c r="D11">
        <v>6</v>
      </c>
      <c r="E11">
        <v>6</v>
      </c>
      <c r="F11">
        <v>0</v>
      </c>
      <c r="G11">
        <v>0</v>
      </c>
    </row>
    <row r="12" spans="1:7" x14ac:dyDescent="0.25">
      <c r="A12" t="s">
        <v>436</v>
      </c>
      <c r="B12" s="1" t="s">
        <v>63</v>
      </c>
      <c r="C12" t="s">
        <v>161</v>
      </c>
      <c r="D12">
        <v>20</v>
      </c>
      <c r="E12">
        <v>16</v>
      </c>
      <c r="F12">
        <v>5</v>
      </c>
      <c r="G12">
        <v>0</v>
      </c>
    </row>
    <row r="13" spans="1:7" x14ac:dyDescent="0.25">
      <c r="A13" t="s">
        <v>437</v>
      </c>
      <c r="B13" s="1" t="s">
        <v>391</v>
      </c>
      <c r="C13" t="s">
        <v>392</v>
      </c>
      <c r="D13">
        <v>20</v>
      </c>
      <c r="E13">
        <v>14</v>
      </c>
      <c r="F13">
        <v>4</v>
      </c>
      <c r="G13">
        <v>1</v>
      </c>
    </row>
    <row r="14" spans="1:7" x14ac:dyDescent="0.25">
      <c r="A14" t="s">
        <v>438</v>
      </c>
      <c r="B14" s="1" t="s">
        <v>136</v>
      </c>
      <c r="C14" t="s">
        <v>369</v>
      </c>
      <c r="D14">
        <v>7</v>
      </c>
      <c r="E14">
        <v>7</v>
      </c>
      <c r="F14">
        <v>1</v>
      </c>
      <c r="G14">
        <v>0</v>
      </c>
    </row>
    <row r="15" spans="1:7" x14ac:dyDescent="0.25">
      <c r="A15" t="s">
        <v>439</v>
      </c>
      <c r="B15" s="1" t="s">
        <v>88</v>
      </c>
      <c r="C15" t="s">
        <v>152</v>
      </c>
      <c r="D15">
        <v>13</v>
      </c>
      <c r="E15">
        <v>14</v>
      </c>
      <c r="F15">
        <v>6</v>
      </c>
      <c r="G15">
        <v>2</v>
      </c>
    </row>
    <row r="16" spans="1:7" x14ac:dyDescent="0.25">
      <c r="A16" t="s">
        <v>440</v>
      </c>
      <c r="B16" s="1" t="s">
        <v>115</v>
      </c>
      <c r="C16" t="s">
        <v>369</v>
      </c>
      <c r="D16">
        <v>23</v>
      </c>
      <c r="E16">
        <v>20</v>
      </c>
      <c r="F16">
        <v>3</v>
      </c>
      <c r="G16">
        <v>0</v>
      </c>
    </row>
    <row r="17" spans="1:7" x14ac:dyDescent="0.25">
      <c r="A17" t="s">
        <v>441</v>
      </c>
      <c r="B17" s="1" t="s">
        <v>91</v>
      </c>
      <c r="C17" t="s">
        <v>442</v>
      </c>
      <c r="D17">
        <v>15</v>
      </c>
      <c r="E17">
        <v>12</v>
      </c>
      <c r="F17">
        <v>1</v>
      </c>
      <c r="G17">
        <v>2</v>
      </c>
    </row>
    <row r="18" spans="1:7" x14ac:dyDescent="0.25">
      <c r="A18" t="s">
        <v>443</v>
      </c>
      <c r="B18" s="1" t="s">
        <v>92</v>
      </c>
      <c r="C18" t="s">
        <v>444</v>
      </c>
      <c r="D18">
        <v>25</v>
      </c>
      <c r="E18">
        <v>21</v>
      </c>
      <c r="F18">
        <v>11</v>
      </c>
      <c r="G18">
        <v>2</v>
      </c>
    </row>
    <row r="19" spans="1:7" x14ac:dyDescent="0.25">
      <c r="A19" t="s">
        <v>445</v>
      </c>
      <c r="B19" s="1" t="s">
        <v>72</v>
      </c>
      <c r="C19" t="s">
        <v>348</v>
      </c>
      <c r="D19">
        <v>22</v>
      </c>
      <c r="E19">
        <v>10</v>
      </c>
      <c r="F19">
        <v>0</v>
      </c>
      <c r="G19">
        <v>0</v>
      </c>
    </row>
    <row r="20" spans="1:7" x14ac:dyDescent="0.25">
      <c r="A20" t="s">
        <v>446</v>
      </c>
      <c r="B20" s="1" t="s">
        <v>83</v>
      </c>
      <c r="C20" t="s">
        <v>333</v>
      </c>
      <c r="D20">
        <v>32</v>
      </c>
      <c r="E20">
        <v>26</v>
      </c>
      <c r="F20">
        <v>9</v>
      </c>
      <c r="G20">
        <v>2</v>
      </c>
    </row>
    <row r="21" spans="1:7" x14ac:dyDescent="0.25">
      <c r="A21" t="s">
        <v>447</v>
      </c>
      <c r="B21" s="1" t="s">
        <v>98</v>
      </c>
      <c r="C21" t="s">
        <v>356</v>
      </c>
      <c r="D21">
        <v>3</v>
      </c>
      <c r="E21">
        <v>2</v>
      </c>
      <c r="F21">
        <v>0</v>
      </c>
      <c r="G21">
        <v>0</v>
      </c>
    </row>
    <row r="22" spans="1:7" x14ac:dyDescent="0.25">
      <c r="A22" t="s">
        <v>448</v>
      </c>
      <c r="B22" s="1" t="s">
        <v>99</v>
      </c>
      <c r="C22" t="s">
        <v>358</v>
      </c>
      <c r="D22">
        <v>19</v>
      </c>
      <c r="E22">
        <v>13</v>
      </c>
      <c r="F22">
        <v>3</v>
      </c>
      <c r="G22">
        <v>2</v>
      </c>
    </row>
    <row r="23" spans="1:7" x14ac:dyDescent="0.25">
      <c r="A23" t="s">
        <v>449</v>
      </c>
      <c r="B23" s="1" t="s">
        <v>85</v>
      </c>
      <c r="C23" t="s">
        <v>156</v>
      </c>
      <c r="D23">
        <v>29</v>
      </c>
      <c r="E23">
        <v>28</v>
      </c>
      <c r="F23">
        <v>9</v>
      </c>
      <c r="G23">
        <v>1</v>
      </c>
    </row>
    <row r="24" spans="1:7" x14ac:dyDescent="0.25">
      <c r="A24" t="s">
        <v>450</v>
      </c>
      <c r="B24" s="1" t="s">
        <v>67</v>
      </c>
      <c r="C24" t="s">
        <v>327</v>
      </c>
      <c r="D24">
        <v>23</v>
      </c>
      <c r="E24">
        <v>15</v>
      </c>
      <c r="F24">
        <v>1</v>
      </c>
      <c r="G24">
        <v>0</v>
      </c>
    </row>
    <row r="25" spans="1:7" x14ac:dyDescent="0.25">
      <c r="A25" t="s">
        <v>451</v>
      </c>
      <c r="B25" s="1" t="s">
        <v>128</v>
      </c>
      <c r="C25" t="s">
        <v>339</v>
      </c>
      <c r="D25">
        <v>12</v>
      </c>
      <c r="E25">
        <v>11</v>
      </c>
      <c r="F25">
        <v>4</v>
      </c>
      <c r="G25">
        <v>0</v>
      </c>
    </row>
    <row r="26" spans="1:7" x14ac:dyDescent="0.25">
      <c r="A26" t="s">
        <v>452</v>
      </c>
      <c r="B26" s="1" t="s">
        <v>108</v>
      </c>
      <c r="C26" t="s">
        <v>358</v>
      </c>
      <c r="D26">
        <v>12</v>
      </c>
      <c r="E26">
        <v>8</v>
      </c>
      <c r="F26">
        <v>15</v>
      </c>
      <c r="G26">
        <v>12</v>
      </c>
    </row>
    <row r="27" spans="1:7" x14ac:dyDescent="0.25">
      <c r="A27" t="s">
        <v>453</v>
      </c>
      <c r="B27" s="1" t="s">
        <v>70</v>
      </c>
      <c r="C27" t="s">
        <v>329</v>
      </c>
      <c r="D27">
        <v>11</v>
      </c>
      <c r="E27">
        <v>9</v>
      </c>
      <c r="F27">
        <v>1</v>
      </c>
      <c r="G27">
        <v>0</v>
      </c>
    </row>
    <row r="28" spans="1:7" x14ac:dyDescent="0.25">
      <c r="A28" t="s">
        <v>454</v>
      </c>
      <c r="B28" s="1" t="s">
        <v>111</v>
      </c>
      <c r="C28" t="s">
        <v>358</v>
      </c>
      <c r="D28">
        <v>11</v>
      </c>
      <c r="E28">
        <v>6</v>
      </c>
      <c r="F28">
        <v>1</v>
      </c>
      <c r="G28">
        <v>0</v>
      </c>
    </row>
    <row r="29" spans="1:7" x14ac:dyDescent="0.25">
      <c r="A29" t="s">
        <v>455</v>
      </c>
      <c r="B29" s="1" t="s">
        <v>132</v>
      </c>
      <c r="C29" t="s">
        <v>345</v>
      </c>
      <c r="D29">
        <v>11</v>
      </c>
      <c r="E29">
        <v>6</v>
      </c>
      <c r="F29">
        <v>3</v>
      </c>
      <c r="G29">
        <v>0</v>
      </c>
    </row>
    <row r="30" spans="1:7" x14ac:dyDescent="0.25">
      <c r="A30" t="s">
        <v>456</v>
      </c>
      <c r="B30" s="1" t="s">
        <v>116</v>
      </c>
      <c r="C30" t="s">
        <v>152</v>
      </c>
      <c r="D30">
        <v>3</v>
      </c>
      <c r="E30">
        <v>3</v>
      </c>
      <c r="F30">
        <v>3</v>
      </c>
      <c r="G30">
        <v>1</v>
      </c>
    </row>
    <row r="31" spans="1:7" x14ac:dyDescent="0.25">
      <c r="A31" t="s">
        <v>457</v>
      </c>
      <c r="B31" s="1" t="s">
        <v>121</v>
      </c>
      <c r="C31" t="s">
        <v>348</v>
      </c>
      <c r="D31">
        <v>10</v>
      </c>
      <c r="E31">
        <v>9</v>
      </c>
      <c r="F31">
        <v>1</v>
      </c>
      <c r="G31">
        <v>1</v>
      </c>
    </row>
    <row r="32" spans="1:7" x14ac:dyDescent="0.25">
      <c r="A32" t="s">
        <v>458</v>
      </c>
      <c r="B32" s="1" t="s">
        <v>122</v>
      </c>
      <c r="C32" t="s">
        <v>358</v>
      </c>
      <c r="D32">
        <v>21</v>
      </c>
      <c r="E32">
        <v>17</v>
      </c>
      <c r="F32">
        <v>2</v>
      </c>
      <c r="G32">
        <v>2</v>
      </c>
    </row>
    <row r="33" spans="1:7" x14ac:dyDescent="0.25">
      <c r="A33" t="s">
        <v>459</v>
      </c>
      <c r="B33" s="1" t="s">
        <v>124</v>
      </c>
      <c r="C33" t="s">
        <v>378</v>
      </c>
      <c r="D33">
        <v>4</v>
      </c>
      <c r="E33">
        <v>6</v>
      </c>
      <c r="F33">
        <v>5</v>
      </c>
      <c r="G33">
        <v>1</v>
      </c>
    </row>
    <row r="34" spans="1:7" x14ac:dyDescent="0.25">
      <c r="A34" t="s">
        <v>460</v>
      </c>
      <c r="B34" s="1" t="s">
        <v>102</v>
      </c>
      <c r="C34" t="s">
        <v>461</v>
      </c>
      <c r="D34" t="s">
        <v>356</v>
      </c>
      <c r="E34">
        <v>9</v>
      </c>
      <c r="F34">
        <v>10</v>
      </c>
      <c r="G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L18" sqref="L18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162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173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7" t="s">
        <v>169</v>
      </c>
      <c r="B5" s="4"/>
      <c r="C5" s="3" t="str">
        <f t="shared" ref="C5:C10" si="0">CONCATENATE(YEAR,":",MONTH,":",WEEK,":",DAY,":",$A5)</f>
        <v>2016:2:1:3:BADE_A_E</v>
      </c>
      <c r="D5" s="3">
        <f>MATCH($C5,DATA_BY_COMP!$A:$A,0)</f>
        <v>4</v>
      </c>
      <c r="E5" s="3">
        <f>IFERROR(INDEX(DATA_BY_COMP!$A:$AA,$D5,MATCH(E$4,DATA_BY_COMP!$A$1:$AA$1,0)), "")</f>
        <v>0</v>
      </c>
      <c r="F5" s="15">
        <f>IFERROR(INDEX(DATA_BY_COMP!$A:$AA,$D5,MATCH(F$4,DATA_BY_COMP!$A$1:$AA$1,0)), "")</f>
        <v>0</v>
      </c>
      <c r="G5" s="15">
        <f>IFERROR(INDEX(DATA_BY_COMP!$A:$AA,$D5,MATCH(G$4,DATA_BY_COMP!$A$1:$AA$1,0)), "")</f>
        <v>0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7" t="s">
        <v>169</v>
      </c>
      <c r="B6" s="34"/>
      <c r="C6" s="35" t="str">
        <f t="shared" si="0"/>
        <v>2016:2:1:3:BADE_A_E</v>
      </c>
      <c r="D6" s="35">
        <f>MATCH($C6,DATA_BY_COMP!$A:$A,0)</f>
        <v>4</v>
      </c>
      <c r="E6" s="35">
        <f>IFERROR(INDEX(DATA_BY_COMP!$A:$AA,$D6,MATCH(E$4,DATA_BY_COMP!$A$1:$AA$1,0)), "")</f>
        <v>0</v>
      </c>
      <c r="F6" s="36">
        <f>IFERROR(INDEX(DATA_BY_COMP!$A:$AA,$D6,MATCH(F$4,DATA_BY_COMP!$A$1:$AA$1,0)), "")</f>
        <v>0</v>
      </c>
      <c r="G6" s="36">
        <f>IFERROR(INDEX(DATA_BY_COMP!$A:$AA,$D6,MATCH(G$4,DATA_BY_COMP!$A$1:$AA$1,0)), "")</f>
        <v>0</v>
      </c>
      <c r="H6" s="36">
        <f>IFERROR(INDEX(DATA_BY_COMP!$A:$AA,$D6,MATCH(H$4,DATA_BY_COMP!$A$1:$AA$1,0)), "")</f>
        <v>0</v>
      </c>
      <c r="I6" s="36">
        <f>IFERROR(INDEX(DATA_BY_COMP!$A:$AA,$D6,MATCH(I$4,DATA_BY_COMP!$A$1:$AA$1,0)), "")</f>
        <v>0</v>
      </c>
      <c r="K6" s="36" t="s">
        <v>164</v>
      </c>
    </row>
    <row r="7" spans="1:11" x14ac:dyDescent="0.25">
      <c r="A7" s="7" t="s">
        <v>170</v>
      </c>
      <c r="B7" s="4"/>
      <c r="C7" s="3" t="str">
        <f t="shared" si="0"/>
        <v>2016:2:1:3:BADE_B_E</v>
      </c>
      <c r="D7" s="3" t="e">
        <f>MATCH($C7,DATA_BY_COMP!$A:$A,0)</f>
        <v>#N/A</v>
      </c>
      <c r="E7" s="3" t="str">
        <f>IFERROR(INDEX(DATA_BY_COMP!$A:$AA,$D7,MATCH(E$4,DATA_BY_COMP!$A$1:$AA$1,0)), "")</f>
        <v/>
      </c>
      <c r="F7" s="15" t="str">
        <f>IFERROR(INDEX(DATA_BY_COMP!$A:$AA,$D7,MATCH(F$4,DATA_BY_COMP!$A$1:$AA$1,0)), "")</f>
        <v/>
      </c>
      <c r="G7" s="15" t="str">
        <f>IFERROR(INDEX(DATA_BY_COMP!$A:$AA,$D7,MATCH(G$4,DATA_BY_COMP!$A$1:$AA$1,0)), "")</f>
        <v/>
      </c>
      <c r="H7" s="15" t="str">
        <f>IFERROR(INDEX(DATA_BY_COMP!$A:$AA,$D7,MATCH(H$4,DATA_BY_COMP!$A$1:$AA$1,0)), "")</f>
        <v/>
      </c>
      <c r="I7" s="15" t="str">
        <f>IFERROR(INDEX(DATA_BY_COMP!$A:$AA,$D7,MATCH(I$4,DATA_BY_COMP!$A$1:$AA$1,0)), "")</f>
        <v/>
      </c>
    </row>
    <row r="8" spans="1:11" x14ac:dyDescent="0.25">
      <c r="A8" s="7" t="s">
        <v>170</v>
      </c>
      <c r="B8" s="34"/>
      <c r="C8" s="35" t="str">
        <f t="shared" si="0"/>
        <v>2016:2:1:3:BADE_B_E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7" t="s">
        <v>171</v>
      </c>
      <c r="B9" s="4"/>
      <c r="C9" s="3" t="str">
        <f t="shared" si="0"/>
        <v>2016:2:1:3:BADE_S</v>
      </c>
      <c r="D9" s="3">
        <f>MATCH($C9,DATA_BY_COMP!$A:$A,0)</f>
        <v>5</v>
      </c>
      <c r="E9" s="3" t="str">
        <f>IFERROR(INDEX(DATA_BY_COMP!$A:$AA,$D9,MATCH(E$4,DATA_BY_COMP!$A$1:$AA$1,0)), "")</f>
        <v>children</v>
      </c>
      <c r="F9" s="15">
        <f>IFERROR(INDEX(DATA_BY_COMP!$A:$AA,$D9,MATCH(F$4,DATA_BY_COMP!$A$1:$AA$1,0)), "")</f>
        <v>11</v>
      </c>
      <c r="G9" s="15">
        <f>IFERROR(INDEX(DATA_BY_COMP!$A:$AA,$D9,MATCH(G$4,DATA_BY_COMP!$A$1:$AA$1,0)), "")</f>
        <v>5</v>
      </c>
      <c r="H9" s="15">
        <f>IFERROR(INDEX(DATA_BY_COMP!$A:$AA,$D9,MATCH(H$4,DATA_BY_COMP!$A$1:$AA$1,0)), "")</f>
        <v>0</v>
      </c>
      <c r="I9" s="15">
        <f>IFERROR(INDEX(DATA_BY_COMP!$A:$AA,$D9,MATCH(I$4,DATA_BY_COMP!$A$1:$AA$1,0)), "")</f>
        <v>0</v>
      </c>
    </row>
    <row r="10" spans="1:11" x14ac:dyDescent="0.25">
      <c r="A10" s="7" t="s">
        <v>171</v>
      </c>
      <c r="B10" s="34"/>
      <c r="C10" s="35" t="str">
        <f t="shared" si="0"/>
        <v>2016:2:1:3:BADE_S</v>
      </c>
      <c r="D10" s="35">
        <f>MATCH($C10,DATA_BY_COMP!$A:$A,0)</f>
        <v>5</v>
      </c>
      <c r="E10" s="35" t="str">
        <f>IFERROR(INDEX(DATA_BY_COMP!$A:$AA,$D10,MATCH(E$4,DATA_BY_COMP!$A$1:$AA$1,0)), "")</f>
        <v>children</v>
      </c>
      <c r="F10" s="36">
        <f>IFERROR(INDEX(DATA_BY_COMP!$A:$AA,$D10,MATCH(F$4,DATA_BY_COMP!$A$1:$AA$1,0)), "")</f>
        <v>11</v>
      </c>
      <c r="G10" s="36">
        <f>IFERROR(INDEX(DATA_BY_COMP!$A:$AA,$D10,MATCH(G$4,DATA_BY_COMP!$A$1:$AA$1,0)), "")</f>
        <v>5</v>
      </c>
      <c r="H10" s="36">
        <f>IFERROR(INDEX(DATA_BY_COMP!$A:$AA,$D10,MATCH(H$4,DATA_BY_COMP!$A$1:$AA$1,0)), "")</f>
        <v>0</v>
      </c>
      <c r="I10" s="36">
        <f>IFERROR(INDEX(DATA_BY_COMP!$A:$AA,$D10,MATCH(I$4,DATA_BY_COMP!$A$1:$AA$1,0)), "")</f>
        <v>0</v>
      </c>
    </row>
    <row r="11" spans="1:11" x14ac:dyDescent="0.25">
      <c r="A11" s="53"/>
      <c r="B11" s="46" t="s">
        <v>157</v>
      </c>
      <c r="C11" s="47"/>
      <c r="D11" s="47"/>
      <c r="E11" s="47"/>
      <c r="F11" s="47"/>
      <c r="G11" s="47"/>
      <c r="H11" s="47"/>
      <c r="I11" s="47"/>
    </row>
    <row r="12" spans="1:11" x14ac:dyDescent="0.25">
      <c r="A12" s="53" t="s">
        <v>172</v>
      </c>
      <c r="B12" s="20" t="s">
        <v>44</v>
      </c>
      <c r="C12" s="21" t="str">
        <f>CONCATENATE(YEAR,":",MONTH,":1:",ENGLISH_REPORT_DAY,":", $A12)</f>
        <v>2016:2:1:3:BADE</v>
      </c>
      <c r="D12" s="21">
        <f>MATCH($C12,DATA_BY_UNIT!$A:$A, 0)</f>
        <v>3</v>
      </c>
      <c r="E12" s="21"/>
      <c r="F12" s="15">
        <f>IFERROR(INDEX(DATA_BY_UNIT!$A:$Z,$D12,MATCH(F$4,DATA_BY_UNIT!$A$1:$Z$1,0)), "")</f>
        <v>11</v>
      </c>
      <c r="G12" s="26">
        <f>IFERROR(INDEX(DATA_BY_UNIT!$A:$Z,$D12,MATCH(G$4,DATA_BY_UNIT!$A$1:$Z$1,0)), "")</f>
        <v>5</v>
      </c>
      <c r="H12" s="26">
        <f>IFERROR(INDEX(DATA_BY_UNIT!$A:$Z,$D12,MATCH(H$4,DATA_BY_UNIT!$A$1:$Z$1,0)), "")</f>
        <v>0</v>
      </c>
      <c r="I12" s="26">
        <f>IFERROR(INDEX(DATA_BY_UNIT!$A:$Z,$D12,MATCH(I$4,DATA_BY_UNIT!$A$1:$Z$1,0)), "")</f>
        <v>0</v>
      </c>
    </row>
    <row r="13" spans="1:11" x14ac:dyDescent="0.25">
      <c r="A13" s="53" t="s">
        <v>172</v>
      </c>
      <c r="B13" s="20" t="s">
        <v>45</v>
      </c>
      <c r="C13" s="21" t="str">
        <f>CONCATENATE(YEAR,":",MONTH,":2:",ENGLISH_REPORT_DAY,":", $A13)</f>
        <v>2016:2:2:3:BADE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172</v>
      </c>
      <c r="B14" s="20" t="s">
        <v>46</v>
      </c>
      <c r="C14" s="21" t="str">
        <f>CONCATENATE(YEAR,":",MONTH,":3:",ENGLISH_REPORT_DAY,":", $A14)</f>
        <v>2016:2:3:3:BADE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 t="s">
        <v>172</v>
      </c>
      <c r="B15" s="20" t="s">
        <v>47</v>
      </c>
      <c r="C15" s="21" t="str">
        <f>CONCATENATE(YEAR,":",MONTH,":4:",ENGLISH_REPORT_DAY,":", $A15)</f>
        <v>2016:2:4:3:BADE</v>
      </c>
      <c r="D15" s="21" t="e">
        <f>MATCH($C15,DATA_BY_UNIT!$A:$A, 0)</f>
        <v>#N/A</v>
      </c>
      <c r="E15" s="21"/>
      <c r="F15" s="15" t="str">
        <f>IFERROR(INDEX(DATA_BY_UNIT!$A:$Z,$D15,MATCH(F$4,DATA_BY_UNIT!$A$1:$Z$1,0)), "")</f>
        <v/>
      </c>
      <c r="G15" s="26" t="str">
        <f>IFERROR(INDEX(DATA_BY_UNIT!$A:$Z,$D15,MATCH(G$4,DATA_BY_UNIT!$A$1:$Z$1,0)), "")</f>
        <v/>
      </c>
      <c r="H15" s="26" t="str">
        <f>IFERROR(INDEX(DATA_BY_UNIT!$A:$Z,$D15,MATCH(H$4,DATA_BY_UNIT!$A$1:$Z$1,0)), "")</f>
        <v/>
      </c>
      <c r="I15" s="26" t="str">
        <f>IFERROR(INDEX(DATA_BY_UNIT!$A:$Z,$D15,MATCH(I$4,DATA_BY_UNIT!$A$1:$Z$1,0)), "")</f>
        <v/>
      </c>
    </row>
    <row r="16" spans="1:11" x14ac:dyDescent="0.25">
      <c r="A16" s="53" t="s">
        <v>172</v>
      </c>
      <c r="B16" s="20" t="s">
        <v>48</v>
      </c>
      <c r="C16" s="21" t="str">
        <f>CONCATENATE(YEAR,":",MONTH,":5:",ENGLISH_REPORT_DAY,":", $A16)</f>
        <v>2016:2:5:3:BADE</v>
      </c>
      <c r="D16" s="21" t="e">
        <f>MATCH($C16,DATA_BY_UNIT!$A:$A, 0)</f>
        <v>#N/A</v>
      </c>
      <c r="E16" s="21"/>
      <c r="F16" s="15" t="str">
        <f>IFERROR(INDEX(DATA_BY_UNIT!$A:$Z,$D16,MATCH(F$4,DATA_BY_UNIT!$A$1:$Z$1,0)), "")</f>
        <v/>
      </c>
      <c r="G16" s="26" t="str">
        <f>IFERROR(INDEX(DATA_BY_UNIT!$A:$Z,$D16,MATCH(G$4,DATA_BY_UNIT!$A$1:$Z$1,0)), "")</f>
        <v/>
      </c>
      <c r="H16" s="26" t="str">
        <f>IFERROR(INDEX(DATA_BY_UNIT!$A:$Z,$D16,MATCH(H$4,DATA_BY_UNIT!$A$1:$Z$1,0)), "")</f>
        <v/>
      </c>
      <c r="I16" s="26" t="str">
        <f>IFERROR(INDEX(DATA_BY_UNIT!$A:$Z,$D16,MATCH(I$4,DATA_BY_UNIT!$A$1:$Z$1,0)), "")</f>
        <v/>
      </c>
    </row>
    <row r="17" spans="1:9" x14ac:dyDescent="0.25">
      <c r="A17" s="53"/>
      <c r="B17" s="25" t="s">
        <v>26</v>
      </c>
      <c r="C17" s="22"/>
      <c r="D17" s="22"/>
      <c r="E17" s="22"/>
      <c r="F17" s="27">
        <f t="shared" ref="F17:I17" si="1">SUM(F12:F16)</f>
        <v>11</v>
      </c>
      <c r="G17" s="27">
        <f t="shared" si="1"/>
        <v>5</v>
      </c>
      <c r="H17" s="27">
        <f t="shared" si="1"/>
        <v>0</v>
      </c>
      <c r="I17" s="27">
        <f t="shared" si="1"/>
        <v>0</v>
      </c>
    </row>
    <row r="18" spans="1:9" x14ac:dyDescent="0.25">
      <c r="A18" s="37"/>
    </row>
    <row r="20" spans="1:9" x14ac:dyDescent="0.25">
      <c r="D20" s="1"/>
    </row>
    <row r="21" spans="1:9" x14ac:dyDescent="0.25">
      <c r="D21" s="1"/>
    </row>
    <row r="22" spans="1:9" x14ac:dyDescent="0.25">
      <c r="D22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O7" sqref="O7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178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177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174</v>
      </c>
      <c r="B5" s="4"/>
      <c r="C5" s="3" t="str">
        <f t="shared" ref="C5:C7" si="0">CONCATENATE(YEAR,":",MONTH,":",WEEK,":",DAY,":",$A5)</f>
        <v>2016:2:1:3:BEITOU_E</v>
      </c>
      <c r="D5" s="3">
        <f>MATCH($C5,DATA_BY_COMP!$A:$A,0)</f>
        <v>7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7</v>
      </c>
      <c r="G5" s="15">
        <f>IFERROR(INDEX(DATA_BY_COMP!$A:$AA,$D5,MATCH(G$4,DATA_BY_COMP!$A$1:$AA$1,0)), "")</f>
        <v>3</v>
      </c>
      <c r="H5" s="15">
        <f>IFERROR(INDEX(DATA_BY_COMP!$A:$AA,$D5,MATCH(H$4,DATA_BY_COMP!$A$1:$AA$1,0)), "")</f>
        <v>2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174</v>
      </c>
      <c r="B6" s="34"/>
      <c r="C6" s="35" t="str">
        <f>CONCATENATE(LAST_WEEK_YEAR,":",LAST_WEEK_MONTH,":",LAST_WEEK_WEEK,":",LAST_WEEK_DAY,":",$A6)</f>
        <v>2016:1:5:3:BEITOU_E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175</v>
      </c>
      <c r="B7" s="4"/>
      <c r="C7" s="3" t="str">
        <f t="shared" si="0"/>
        <v>2016:2:1:3:BEITOU_S</v>
      </c>
      <c r="D7" s="3">
        <f>MATCH($C7,DATA_BY_COMP!$A:$A,0)</f>
        <v>8</v>
      </c>
      <c r="E7" s="3" t="str">
        <f>IFERROR(INDEX(DATA_BY_COMP!$A:$AA,$D7,MATCH(E$4,DATA_BY_COMP!$A$1:$AA$1,0)), "")</f>
        <v>BEGINNING</v>
      </c>
      <c r="F7" s="15">
        <f>IFERROR(INDEX(DATA_BY_COMP!$A:$AA,$D7,MATCH(F$4,DATA_BY_COMP!$A$1:$AA$1,0)), "")</f>
        <v>4</v>
      </c>
      <c r="G7" s="15">
        <f>IFERROR(INDEX(DATA_BY_COMP!$A:$AA,$D7,MATCH(G$4,DATA_BY_COMP!$A$1:$AA$1,0)), "")</f>
        <v>2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1</v>
      </c>
    </row>
    <row r="8" spans="1:11" x14ac:dyDescent="0.25">
      <c r="A8" s="52" t="s">
        <v>175</v>
      </c>
      <c r="B8" s="34"/>
      <c r="C8" s="35" t="str">
        <f>CONCATENATE(LAST_WEEK_YEAR,":",LAST_WEEK_MONTH,":",LAST_WEEK_WEEK,":",LAST_WEEK_DAY,":",$A8)</f>
        <v>2016:1:5:3:BEITOU_S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176</v>
      </c>
      <c r="B10" s="20" t="s">
        <v>44</v>
      </c>
      <c r="C10" s="21" t="str">
        <f>CONCATENATE(YEAR,":",MONTH,":1:",ENGLISH_REPORT_DAY,":", $A10)</f>
        <v>2016:2:1:3:BEITOU</v>
      </c>
      <c r="D10" s="21">
        <f>MATCH($C10,DATA_BY_UNIT!$A:$A, 0)</f>
        <v>4</v>
      </c>
      <c r="E10" s="21"/>
      <c r="F10" s="15">
        <f>IFERROR(INDEX(DATA_BY_UNIT!$A:$Z,$D10,MATCH(F$4,DATA_BY_UNIT!$A$1:$Z$1,0)), "")</f>
        <v>11</v>
      </c>
      <c r="G10" s="26">
        <f>IFERROR(INDEX(DATA_BY_UNIT!$A:$Z,$D10,MATCH(G$4,DATA_BY_UNIT!$A$1:$Z$1,0)), "")</f>
        <v>5</v>
      </c>
      <c r="H10" s="26">
        <f>IFERROR(INDEX(DATA_BY_UNIT!$A:$Z,$D10,MATCH(H$4,DATA_BY_UNIT!$A$1:$Z$1,0)), "")</f>
        <v>3</v>
      </c>
      <c r="I10" s="26">
        <f>IFERROR(INDEX(DATA_BY_UNIT!$A:$Z,$D10,MATCH(I$4,DATA_BY_UNIT!$A$1:$Z$1,0)), "")</f>
        <v>1</v>
      </c>
    </row>
    <row r="11" spans="1:11" x14ac:dyDescent="0.25">
      <c r="A11" s="53" t="s">
        <v>176</v>
      </c>
      <c r="B11" s="20" t="s">
        <v>45</v>
      </c>
      <c r="C11" s="21" t="str">
        <f>CONCATENATE(YEAR,":",MONTH,":2:",ENGLISH_REPORT_DAY,":", $A11)</f>
        <v>2016:2:2:3:BEITOU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176</v>
      </c>
      <c r="B12" s="20" t="s">
        <v>46</v>
      </c>
      <c r="C12" s="21" t="str">
        <f>CONCATENATE(YEAR,":",MONTH,":3:",ENGLISH_REPORT_DAY,":", $A12)</f>
        <v>2016:2:3:3:BEITOU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176</v>
      </c>
      <c r="B13" s="20" t="s">
        <v>47</v>
      </c>
      <c r="C13" s="21" t="str">
        <f>CONCATENATE(YEAR,":",MONTH,":4:",ENGLISH_REPORT_DAY,":", $A13)</f>
        <v>2016:2:4:3:BEITOU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176</v>
      </c>
      <c r="B14" s="20" t="s">
        <v>48</v>
      </c>
      <c r="C14" s="21" t="str">
        <f>CONCATENATE(YEAR,":",MONTH,":5:",ENGLISH_REPORT_DAY,":", $A14)</f>
        <v>2016:2:5:3:BEITOU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11</v>
      </c>
      <c r="G15" s="27">
        <f t="shared" si="1"/>
        <v>5</v>
      </c>
      <c r="H15" s="27">
        <f t="shared" si="1"/>
        <v>3</v>
      </c>
      <c r="I15" s="27">
        <f t="shared" si="1"/>
        <v>1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Q10" sqref="Q10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178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179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180</v>
      </c>
      <c r="B5" s="4"/>
      <c r="C5" s="3" t="str">
        <f t="shared" ref="C5:C7" si="0">CONCATENATE(YEAR,":",MONTH,":",WEEK,":",DAY,":",$A5)</f>
        <v>2016:2:1:3:ZHUWEI_E</v>
      </c>
      <c r="D5" s="3">
        <f>MATCH($C5,DATA_BY_COMP!$A:$A,0)</f>
        <v>83</v>
      </c>
      <c r="E5" s="3" t="str">
        <f>IFERROR(INDEX(DATA_BY_COMP!$A:$AA,$D5,MATCH(E$4,DATA_BY_COMP!$A$1:$AA$1,0)), "")</f>
        <v>Advanced</v>
      </c>
      <c r="F5" s="15">
        <f>IFERROR(INDEX(DATA_BY_COMP!$A:$AA,$D5,MATCH(F$4,DATA_BY_COMP!$A$1:$AA$1,0)), "")</f>
        <v>0</v>
      </c>
      <c r="G5" s="15">
        <f>IFERROR(INDEX(DATA_BY_COMP!$A:$AA,$D5,MATCH(G$4,DATA_BY_COMP!$A$1:$AA$1,0)), "")</f>
        <v>0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180</v>
      </c>
      <c r="B6" s="34"/>
      <c r="C6" s="35" t="str">
        <f>CONCATENATE(LAST_WEEK_YEAR,":",LAST_WEEK_MONTH,":",LAST_WEEK_WEEK,":",LAST_WEEK_DAY,":",$A6)</f>
        <v>2016:1:5:3:ZHUWEI_E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181</v>
      </c>
      <c r="B7" s="4"/>
      <c r="C7" s="3" t="str">
        <f t="shared" si="0"/>
        <v>2016:2:1:3:DANSHUI_E</v>
      </c>
      <c r="D7" s="3">
        <f>MATCH($C7,DATA_BY_COMP!$A:$A,0)</f>
        <v>10</v>
      </c>
      <c r="E7" s="3" t="str">
        <f>IFERROR(INDEX(DATA_BY_COMP!$A:$AA,$D7,MATCH(E$4,DATA_BY_COMP!$A$1:$AA$1,0)), "")</f>
        <v>intermediate</v>
      </c>
      <c r="F7" s="15" t="str">
        <f>IFERROR(INDEX(DATA_BY_COMP!$A:$AA,$D7,MATCH(F$4,DATA_BY_COMP!$A$1:$AA$1,0)), "")</f>
        <v>class</v>
      </c>
      <c r="G7" s="15">
        <f>IFERROR(INDEX(DATA_BY_COMP!$A:$AA,$D7,MATCH(G$4,DATA_BY_COMP!$A$1:$AA$1,0)), "")</f>
        <v>8</v>
      </c>
      <c r="H7" s="15">
        <f>IFERROR(INDEX(DATA_BY_COMP!$A:$AA,$D7,MATCH(H$4,DATA_BY_COMP!$A$1:$AA$1,0)), "")</f>
        <v>7</v>
      </c>
      <c r="I7" s="15">
        <f>IFERROR(INDEX(DATA_BY_COMP!$A:$AA,$D7,MATCH(I$4,DATA_BY_COMP!$A$1:$AA$1,0)), "")</f>
        <v>2</v>
      </c>
    </row>
    <row r="8" spans="1:11" x14ac:dyDescent="0.25">
      <c r="A8" s="52" t="s">
        <v>181</v>
      </c>
      <c r="B8" s="34"/>
      <c r="C8" s="35" t="str">
        <f>CONCATENATE(LAST_WEEK_YEAR,":",LAST_WEEK_MONTH,":",LAST_WEEK_WEEK,":",LAST_WEEK_DAY,":",$A8)</f>
        <v>2016:1:5:3:DANSHUI_E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182</v>
      </c>
      <c r="B10" s="20" t="s">
        <v>44</v>
      </c>
      <c r="C10" s="21" t="str">
        <f>CONCATENATE(YEAR,":",MONTH,":1:",ENGLISH_REPORT_DAY,":", $A10)</f>
        <v>2016:2:1:3:DANSHUI</v>
      </c>
      <c r="D10" s="21">
        <f>MATCH($C10,DATA_BY_UNIT!$A:$A, 0)</f>
        <v>5</v>
      </c>
      <c r="E10" s="21"/>
      <c r="F10" s="15" t="str">
        <f>IFERROR(INDEX(DATA_BY_UNIT!$A:$Z,$D10,MATCH(F$4,DATA_BY_UNIT!$A$1:$Z$1,0)), "")</f>
        <v>class</v>
      </c>
      <c r="G10" s="26">
        <f>IFERROR(INDEX(DATA_BY_UNIT!$A:$Z,$D10,MATCH(G$4,DATA_BY_UNIT!$A$1:$Z$1,0)), "")</f>
        <v>8</v>
      </c>
      <c r="H10" s="26">
        <f>IFERROR(INDEX(DATA_BY_UNIT!$A:$Z,$D10,MATCH(H$4,DATA_BY_UNIT!$A$1:$Z$1,0)), "")</f>
        <v>7</v>
      </c>
      <c r="I10" s="26">
        <f>IFERROR(INDEX(DATA_BY_UNIT!$A:$Z,$D10,MATCH(I$4,DATA_BY_UNIT!$A$1:$Z$1,0)), "")</f>
        <v>2</v>
      </c>
    </row>
    <row r="11" spans="1:11" x14ac:dyDescent="0.25">
      <c r="A11" s="53" t="s">
        <v>182</v>
      </c>
      <c r="B11" s="20" t="s">
        <v>45</v>
      </c>
      <c r="C11" s="21" t="str">
        <f>CONCATENATE(YEAR,":",MONTH,":2:",ENGLISH_REPORT_DAY,":", $A11)</f>
        <v>2016:2:2:3:DANSHUI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182</v>
      </c>
      <c r="B12" s="20" t="s">
        <v>46</v>
      </c>
      <c r="C12" s="21" t="str">
        <f>CONCATENATE(YEAR,":",MONTH,":3:",ENGLISH_REPORT_DAY,":", $A12)</f>
        <v>2016:2:3:3:DANSHUI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182</v>
      </c>
      <c r="B13" s="20" t="s">
        <v>47</v>
      </c>
      <c r="C13" s="21" t="str">
        <f>CONCATENATE(YEAR,":",MONTH,":4:",ENGLISH_REPORT_DAY,":", $A13)</f>
        <v>2016:2:4:3:DANSHUI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182</v>
      </c>
      <c r="B14" s="20" t="s">
        <v>48</v>
      </c>
      <c r="C14" s="21" t="str">
        <f>CONCATENATE(YEAR,":",MONTH,":5:",ENGLISH_REPORT_DAY,":", $A14)</f>
        <v>2016:2:5:3:DANSHUI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0</v>
      </c>
      <c r="G15" s="27">
        <f t="shared" si="1"/>
        <v>8</v>
      </c>
      <c r="H15" s="27">
        <f t="shared" si="1"/>
        <v>7</v>
      </c>
      <c r="I15" s="27">
        <f t="shared" si="1"/>
        <v>2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O11" sqref="O11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183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184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189</v>
      </c>
      <c r="B5" s="4"/>
      <c r="C5" s="3" t="str">
        <f t="shared" ref="C5:C15" si="0">CONCATENATE(YEAR,":",MONTH,":",WEEK,":",DAY,":",$A5)</f>
        <v>2016:2:1:3:JIAN_E</v>
      </c>
      <c r="D5" s="3" t="e">
        <f>MATCH($C5,DATA_BY_COMP!$A:$A,0)</f>
        <v>#N/A</v>
      </c>
      <c r="E5" s="3" t="str">
        <f>IFERROR(INDEX(DATA_BY_COMP!$A:$AA,$D5,MATCH(E$4,DATA_BY_COMP!$A$1:$AA$1,0)), "")</f>
        <v/>
      </c>
      <c r="F5" s="15" t="str">
        <f>IFERROR(INDEX(DATA_BY_COMP!$A:$AA,$D5,MATCH(F$4,DATA_BY_COMP!$A$1:$AA$1,0)), "")</f>
        <v/>
      </c>
      <c r="G5" s="15" t="str">
        <f>IFERROR(INDEX(DATA_BY_COMP!$A:$AA,$D5,MATCH(G$4,DATA_BY_COMP!$A$1:$AA$1,0)), "")</f>
        <v/>
      </c>
      <c r="H5" s="15" t="str">
        <f>IFERROR(INDEX(DATA_BY_COMP!$A:$AA,$D5,MATCH(H$4,DATA_BY_COMP!$A$1:$AA$1,0)), "")</f>
        <v/>
      </c>
      <c r="I5" s="15" t="str">
        <f>IFERROR(INDEX(DATA_BY_COMP!$A:$AA,$D5,MATCH(I$4,DATA_BY_COMP!$A$1:$AA$1,0)), "")</f>
        <v/>
      </c>
      <c r="K5" s="15" t="s">
        <v>163</v>
      </c>
    </row>
    <row r="6" spans="1:11" x14ac:dyDescent="0.25">
      <c r="A6" s="52" t="s">
        <v>189</v>
      </c>
      <c r="B6" s="34"/>
      <c r="C6" s="35" t="str">
        <f>CONCATENATE(LAST_WEEK_YEAR,":",LAST_WEEK_MONTH,":",LAST_WEEK_WEEK,":",LAST_WEEK_DAY,":",$A6)</f>
        <v>2016:1:5:3:JIAN_E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185</v>
      </c>
      <c r="B7" s="4"/>
      <c r="C7" s="3" t="str">
        <f t="shared" si="0"/>
        <v>2016:2:1:3:HUALIAN_1_E</v>
      </c>
      <c r="D7" s="3">
        <f>MATCH($C7,DATA_BY_COMP!$A:$A,0)</f>
        <v>12</v>
      </c>
      <c r="E7" s="3">
        <f>IFERROR(INDEX(DATA_BY_COMP!$A:$AA,$D7,MATCH(E$4,DATA_BY_COMP!$A$1:$AA$1,0)), "")</f>
        <v>0</v>
      </c>
      <c r="F7" s="15">
        <f>IFERROR(INDEX(DATA_BY_COMP!$A:$AA,$D7,MATCH(F$4,DATA_BY_COMP!$A$1:$AA$1,0)), "")</f>
        <v>0</v>
      </c>
      <c r="G7" s="15">
        <f>IFERROR(INDEX(DATA_BY_COMP!$A:$AA,$D7,MATCH(G$4,DATA_BY_COMP!$A$1:$AA$1,0)), "")</f>
        <v>0</v>
      </c>
      <c r="H7" s="15">
        <f>IFERROR(INDEX(DATA_BY_COMP!$A:$AA,$D7,MATCH(H$4,DATA_BY_COMP!$A$1:$AA$1,0)), "")</f>
        <v>0</v>
      </c>
      <c r="I7" s="15">
        <f>IFERROR(INDEX(DATA_BY_COMP!$A:$AA,$D7,MATCH(I$4,DATA_BY_COMP!$A$1:$AA$1,0)), "")</f>
        <v>0</v>
      </c>
    </row>
    <row r="8" spans="1:11" x14ac:dyDescent="0.25">
      <c r="A8" s="52" t="s">
        <v>185</v>
      </c>
      <c r="B8" s="34"/>
      <c r="C8" s="35" t="str">
        <f>CONCATENATE(LAST_WEEK_YEAR,":",LAST_WEEK_MONTH,":",LAST_WEEK_WEEK,":",LAST_WEEK_DAY,":",$A8)</f>
        <v>2016:1:5:3:HUALIAN_1_E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2" t="s">
        <v>186</v>
      </c>
      <c r="B9" s="4"/>
      <c r="C9" s="3" t="str">
        <f t="shared" si="0"/>
        <v>2016:2:1:3:HUALIAN_3_S</v>
      </c>
      <c r="D9" s="3" t="e">
        <f>MATCH($C9,DATA_BY_COMP!$A:$A,0)</f>
        <v>#N/A</v>
      </c>
      <c r="E9" s="3" t="str">
        <f>IFERROR(INDEX(DATA_BY_COMP!$A:$AA,$D9,MATCH(E$4,DATA_BY_COMP!$A$1:$AA$1,0)), "")</f>
        <v/>
      </c>
      <c r="F9" s="15" t="str">
        <f>IFERROR(INDEX(DATA_BY_COMP!$A:$AA,$D9,MATCH(F$4,DATA_BY_COMP!$A$1:$AA$1,0)), "")</f>
        <v/>
      </c>
      <c r="G9" s="15" t="str">
        <f>IFERROR(INDEX(DATA_BY_COMP!$A:$AA,$D9,MATCH(G$4,DATA_BY_COMP!$A$1:$AA$1,0)), "")</f>
        <v/>
      </c>
      <c r="H9" s="15" t="str">
        <f>IFERROR(INDEX(DATA_BY_COMP!$A:$AA,$D9,MATCH(H$4,DATA_BY_COMP!$A$1:$AA$1,0)), "")</f>
        <v/>
      </c>
      <c r="I9" s="15" t="str">
        <f>IFERROR(INDEX(DATA_BY_COMP!$A:$AA,$D9,MATCH(I$4,DATA_BY_COMP!$A$1:$AA$1,0)), "")</f>
        <v/>
      </c>
    </row>
    <row r="10" spans="1:11" x14ac:dyDescent="0.25">
      <c r="A10" s="52" t="s">
        <v>186</v>
      </c>
      <c r="B10" s="34"/>
      <c r="C10" s="35" t="str">
        <f>CONCATENATE(LAST_WEEK_YEAR,":",LAST_WEEK_MONTH,":",LAST_WEEK_WEEK,":",LAST_WEEK_DAY,":",$A10)</f>
        <v>2016:1:5:3:HUALIAN_3_S</v>
      </c>
      <c r="D10" s="35" t="e">
        <f>MATCH($C10,DATA_BY_COMP!$A:$A,0)</f>
        <v>#N/A</v>
      </c>
      <c r="E10" s="35" t="str">
        <f>IFERROR(INDEX(DATA_BY_COMP!$A:$AA,$D10,MATCH(E$4,DATA_BY_COMP!$A$1:$AA$1,0)), "")</f>
        <v/>
      </c>
      <c r="F10" s="36" t="str">
        <f>IFERROR(INDEX(DATA_BY_COMP!$A:$AA,$D10,MATCH(F$4,DATA_BY_COMP!$A$1:$AA$1,0)), "")</f>
        <v/>
      </c>
      <c r="G10" s="36" t="str">
        <f>IFERROR(INDEX(DATA_BY_COMP!$A:$AA,$D10,MATCH(G$4,DATA_BY_COMP!$A$1:$AA$1,0)), "")</f>
        <v/>
      </c>
      <c r="H10" s="36" t="str">
        <f>IFERROR(INDEX(DATA_BY_COMP!$A:$AA,$D10,MATCH(H$4,DATA_BY_COMP!$A$1:$AA$1,0)), "")</f>
        <v/>
      </c>
      <c r="I10" s="36" t="str">
        <f>IFERROR(INDEX(DATA_BY_COMP!$A:$AA,$D10,MATCH(I$4,DATA_BY_COMP!$A$1:$AA$1,0)), "")</f>
        <v/>
      </c>
    </row>
    <row r="11" spans="1:11" x14ac:dyDescent="0.25">
      <c r="A11" s="52" t="s">
        <v>325</v>
      </c>
      <c r="B11" s="4"/>
      <c r="C11" s="3" t="str">
        <f t="shared" si="0"/>
        <v>2016:2:1:3:HUALIAN_3_A_E</v>
      </c>
      <c r="D11" s="3">
        <f>MATCH($C11,DATA_BY_COMP!$A:$A,0)</f>
        <v>14</v>
      </c>
      <c r="E11" s="3">
        <f>IFERROR(INDEX(DATA_BY_COMP!$A:$AA,$D11,MATCH(E$4,DATA_BY_COMP!$A$1:$AA$1,0)), "")</f>
        <v>0</v>
      </c>
      <c r="F11" s="15">
        <f>IFERROR(INDEX(DATA_BY_COMP!$A:$AA,$D11,MATCH(F$4,DATA_BY_COMP!$A$1:$AA$1,0)), "")</f>
        <v>0</v>
      </c>
      <c r="G11" s="15">
        <f>IFERROR(INDEX(DATA_BY_COMP!$A:$AA,$D11,MATCH(G$4,DATA_BY_COMP!$A$1:$AA$1,0)), "")</f>
        <v>0</v>
      </c>
      <c r="H11" s="15">
        <f>IFERROR(INDEX(DATA_BY_COMP!$A:$AA,$D11,MATCH(H$4,DATA_BY_COMP!$A$1:$AA$1,0)), "")</f>
        <v>0</v>
      </c>
      <c r="I11" s="15">
        <f>IFERROR(INDEX(DATA_BY_COMP!$A:$AA,$D11,MATCH(I$4,DATA_BY_COMP!$A$1:$AA$1,0)), "")</f>
        <v>0</v>
      </c>
    </row>
    <row r="12" spans="1:11" x14ac:dyDescent="0.25">
      <c r="A12" s="52" t="s">
        <v>325</v>
      </c>
      <c r="B12" s="34"/>
      <c r="C12" s="35" t="str">
        <f>CONCATENATE(LAST_WEEK_YEAR,":",LAST_WEEK_MONTH,":",LAST_WEEK_WEEK,":",LAST_WEEK_DAY,":",$A12)</f>
        <v>2016:1:5:3:HUALIAN_3_A_E</v>
      </c>
      <c r="D12" s="35" t="e">
        <f>MATCH($C12,DATA_BY_COMP!$A:$A,0)</f>
        <v>#N/A</v>
      </c>
      <c r="E12" s="35" t="str">
        <f>IFERROR(INDEX(DATA_BY_COMP!$A:$AA,$D12,MATCH(E$4,DATA_BY_COMP!$A$1:$AA$1,0)), "")</f>
        <v/>
      </c>
      <c r="F12" s="36" t="str">
        <f>IFERROR(INDEX(DATA_BY_COMP!$A:$AA,$D12,MATCH(F$4,DATA_BY_COMP!$A$1:$AA$1,0)), "")</f>
        <v/>
      </c>
      <c r="G12" s="36" t="str">
        <f>IFERROR(INDEX(DATA_BY_COMP!$A:$AA,$D12,MATCH(G$4,DATA_BY_COMP!$A$1:$AA$1,0)), "")</f>
        <v/>
      </c>
      <c r="H12" s="36" t="str">
        <f>IFERROR(INDEX(DATA_BY_COMP!$A:$AA,$D12,MATCH(H$4,DATA_BY_COMP!$A$1:$AA$1,0)), "")</f>
        <v/>
      </c>
      <c r="I12" s="36" t="str">
        <f>IFERROR(INDEX(DATA_BY_COMP!$A:$AA,$D12,MATCH(I$4,DATA_BY_COMP!$A$1:$AA$1,0)), "")</f>
        <v/>
      </c>
    </row>
    <row r="13" spans="1:11" x14ac:dyDescent="0.25">
      <c r="A13" s="52" t="s">
        <v>187</v>
      </c>
      <c r="B13" s="4"/>
      <c r="C13" s="3" t="str">
        <f t="shared" si="0"/>
        <v>2016:2:1:3:HUALIAN_3_B_E</v>
      </c>
      <c r="D13" s="3">
        <f>MATCH($C13,DATA_BY_COMP!$A:$A,0)</f>
        <v>15</v>
      </c>
      <c r="E13" s="3" t="str">
        <f>IFERROR(INDEX(DATA_BY_COMP!$A:$AA,$D13,MATCH(E$4,DATA_BY_COMP!$A$1:$AA$1,0)), "")</f>
        <v>Advanced</v>
      </c>
      <c r="F13" s="15">
        <f>IFERROR(INDEX(DATA_BY_COMP!$A:$AA,$D13,MATCH(F$4,DATA_BY_COMP!$A$1:$AA$1,0)), "")</f>
        <v>6</v>
      </c>
      <c r="G13" s="15">
        <f>IFERROR(INDEX(DATA_BY_COMP!$A:$AA,$D13,MATCH(G$4,DATA_BY_COMP!$A$1:$AA$1,0)), "")</f>
        <v>5</v>
      </c>
      <c r="H13" s="15">
        <f>IFERROR(INDEX(DATA_BY_COMP!$A:$AA,$D13,MATCH(H$4,DATA_BY_COMP!$A$1:$AA$1,0)), "")</f>
        <v>0</v>
      </c>
      <c r="I13" s="15">
        <f>IFERROR(INDEX(DATA_BY_COMP!$A:$AA,$D13,MATCH(I$4,DATA_BY_COMP!$A$1:$AA$1,0)), "")</f>
        <v>0</v>
      </c>
    </row>
    <row r="14" spans="1:11" x14ac:dyDescent="0.25">
      <c r="A14" s="52" t="s">
        <v>187</v>
      </c>
      <c r="B14" s="34"/>
      <c r="C14" s="35" t="str">
        <f>CONCATENATE(LAST_WEEK_YEAR,":",LAST_WEEK_MONTH,":",LAST_WEEK_WEEK,":",LAST_WEEK_DAY,":",$A14)</f>
        <v>2016:1:5:3:HUALIAN_3_B_E</v>
      </c>
      <c r="D14" s="35" t="e">
        <f>MATCH($C14,DATA_BY_COMP!$A:$A,0)</f>
        <v>#N/A</v>
      </c>
      <c r="E14" s="35" t="str">
        <f>IFERROR(INDEX(DATA_BY_COMP!$A:$AA,$D14,MATCH(E$4,DATA_BY_COMP!$A$1:$AA$1,0)), "")</f>
        <v/>
      </c>
      <c r="F14" s="36" t="str">
        <f>IFERROR(INDEX(DATA_BY_COMP!$A:$AA,$D14,MATCH(F$4,DATA_BY_COMP!$A$1:$AA$1,0)), "")</f>
        <v/>
      </c>
      <c r="G14" s="36" t="str">
        <f>IFERROR(INDEX(DATA_BY_COMP!$A:$AA,$D14,MATCH(G$4,DATA_BY_COMP!$A$1:$AA$1,0)), "")</f>
        <v/>
      </c>
      <c r="H14" s="36" t="str">
        <f>IFERROR(INDEX(DATA_BY_COMP!$A:$AA,$D14,MATCH(H$4,DATA_BY_COMP!$A$1:$AA$1,0)), "")</f>
        <v/>
      </c>
      <c r="I14" s="36" t="str">
        <f>IFERROR(INDEX(DATA_BY_COMP!$A:$AA,$D14,MATCH(I$4,DATA_BY_COMP!$A$1:$AA$1,0)), "")</f>
        <v/>
      </c>
    </row>
    <row r="15" spans="1:11" x14ac:dyDescent="0.25">
      <c r="A15" s="52" t="s">
        <v>188</v>
      </c>
      <c r="B15" s="4"/>
      <c r="C15" s="3" t="str">
        <f t="shared" si="0"/>
        <v>2016:2:1:3:HUALIAN_1_S</v>
      </c>
      <c r="D15" s="3">
        <f>MATCH($C15,DATA_BY_COMP!$A:$A,0)</f>
        <v>13</v>
      </c>
      <c r="E15" s="3" t="str">
        <f>IFERROR(INDEX(DATA_BY_COMP!$A:$AA,$D15,MATCH(E$4,DATA_BY_COMP!$A$1:$AA$1,0)), "")</f>
        <v>Children</v>
      </c>
      <c r="F15" s="15">
        <f>IFERROR(INDEX(DATA_BY_COMP!$A:$AA,$D15,MATCH(F$4,DATA_BY_COMP!$A$1:$AA$1,0)), "")</f>
        <v>9</v>
      </c>
      <c r="G15" s="15">
        <f>IFERROR(INDEX(DATA_BY_COMP!$A:$AA,$D15,MATCH(G$4,DATA_BY_COMP!$A$1:$AA$1,0)), "")</f>
        <v>7</v>
      </c>
      <c r="H15" s="15">
        <f>IFERROR(INDEX(DATA_BY_COMP!$A:$AA,$D15,MATCH(H$4,DATA_BY_COMP!$A$1:$AA$1,0)), "")</f>
        <v>5</v>
      </c>
      <c r="I15" s="15">
        <f>IFERROR(INDEX(DATA_BY_COMP!$A:$AA,$D15,MATCH(I$4,DATA_BY_COMP!$A$1:$AA$1,0)), "")</f>
        <v>0</v>
      </c>
    </row>
    <row r="16" spans="1:11" x14ac:dyDescent="0.25">
      <c r="A16" s="52" t="s">
        <v>188</v>
      </c>
      <c r="B16" s="34"/>
      <c r="C16" s="35" t="str">
        <f>CONCATENATE(LAST_WEEK_YEAR,":",LAST_WEEK_MONTH,":",LAST_WEEK_WEEK,":",LAST_WEEK_DAY,":",$A16)</f>
        <v>2016:1:5:3:HUALIAN_1_S</v>
      </c>
      <c r="D16" s="35" t="e">
        <f>MATCH($C16,DATA_BY_COMP!$A:$A,0)</f>
        <v>#N/A</v>
      </c>
      <c r="E16" s="35" t="str">
        <f>IFERROR(INDEX(DATA_BY_COMP!$A:$AA,$D16,MATCH(E$4,DATA_BY_COMP!$A$1:$AA$1,0)), "")</f>
        <v/>
      </c>
      <c r="F16" s="36" t="str">
        <f>IFERROR(INDEX(DATA_BY_COMP!$A:$AA,$D16,MATCH(F$4,DATA_BY_COMP!$A$1:$AA$1,0)), "")</f>
        <v/>
      </c>
      <c r="G16" s="36" t="str">
        <f>IFERROR(INDEX(DATA_BY_COMP!$A:$AA,$D16,MATCH(G$4,DATA_BY_COMP!$A$1:$AA$1,0)), "")</f>
        <v/>
      </c>
      <c r="H16" s="36" t="str">
        <f>IFERROR(INDEX(DATA_BY_COMP!$A:$AA,$D16,MATCH(H$4,DATA_BY_COMP!$A$1:$AA$1,0)), "")</f>
        <v/>
      </c>
      <c r="I16" s="36" t="str">
        <f>IFERROR(INDEX(DATA_BY_COMP!$A:$AA,$D16,MATCH(I$4,DATA_BY_COMP!$A$1:$AA$1,0)), "")</f>
        <v/>
      </c>
    </row>
    <row r="17" spans="1:9" x14ac:dyDescent="0.25">
      <c r="A17" s="53"/>
      <c r="B17" s="46" t="s">
        <v>157</v>
      </c>
      <c r="C17" s="47"/>
      <c r="D17" s="47"/>
      <c r="E17" s="47"/>
      <c r="F17" s="47"/>
      <c r="G17" s="47"/>
      <c r="H17" s="47"/>
      <c r="I17" s="47"/>
    </row>
    <row r="18" spans="1:9" x14ac:dyDescent="0.25">
      <c r="A18" s="53" t="s">
        <v>55</v>
      </c>
      <c r="B18" s="20" t="s">
        <v>44</v>
      </c>
      <c r="C18" s="21" t="str">
        <f>CONCATENATE(YEAR,":",MONTH,":1:",ENGLISH_REPORT_DAY,":", $A18)</f>
        <v>2016:2:1:3:HUALIAN</v>
      </c>
      <c r="D18" s="21">
        <f>MATCH($C18,DATA_BY_UNIT!$A:$A, 0)</f>
        <v>6</v>
      </c>
      <c r="E18" s="21"/>
      <c r="F18" s="15">
        <f>IFERROR(INDEX(DATA_BY_UNIT!$A:$Z,$D18,MATCH(F$4,DATA_BY_UNIT!$A$1:$Z$1,0)), "")</f>
        <v>15</v>
      </c>
      <c r="G18" s="26">
        <f>IFERROR(INDEX(DATA_BY_UNIT!$A:$Z,$D18,MATCH(G$4,DATA_BY_UNIT!$A$1:$Z$1,0)), "")</f>
        <v>12</v>
      </c>
      <c r="H18" s="26">
        <f>IFERROR(INDEX(DATA_BY_UNIT!$A:$Z,$D18,MATCH(H$4,DATA_BY_UNIT!$A$1:$Z$1,0)), "")</f>
        <v>5</v>
      </c>
      <c r="I18" s="26">
        <f>IFERROR(INDEX(DATA_BY_UNIT!$A:$Z,$D18,MATCH(I$4,DATA_BY_UNIT!$A$1:$Z$1,0)), "")</f>
        <v>0</v>
      </c>
    </row>
    <row r="19" spans="1:9" x14ac:dyDescent="0.25">
      <c r="A19" s="53" t="s">
        <v>55</v>
      </c>
      <c r="B19" s="20" t="s">
        <v>45</v>
      </c>
      <c r="C19" s="21" t="str">
        <f>CONCATENATE(YEAR,":",MONTH,":2:",ENGLISH_REPORT_DAY,":", $A19)</f>
        <v>2016:2:2:3:HUALIAN</v>
      </c>
      <c r="D19" s="21" t="e">
        <f>MATCH($C19,DATA_BY_UNIT!$A:$A, 0)</f>
        <v>#N/A</v>
      </c>
      <c r="E19" s="21"/>
      <c r="F19" s="15" t="str">
        <f>IFERROR(INDEX(DATA_BY_UNIT!$A:$Z,$D19,MATCH(F$4,DATA_BY_UNIT!$A$1:$Z$1,0)), "")</f>
        <v/>
      </c>
      <c r="G19" s="26" t="str">
        <f>IFERROR(INDEX(DATA_BY_UNIT!$A:$Z,$D19,MATCH(G$4,DATA_BY_UNIT!$A$1:$Z$1,0)), "")</f>
        <v/>
      </c>
      <c r="H19" s="26" t="str">
        <f>IFERROR(INDEX(DATA_BY_UNIT!$A:$Z,$D19,MATCH(H$4,DATA_BY_UNIT!$A$1:$Z$1,0)), "")</f>
        <v/>
      </c>
      <c r="I19" s="26" t="str">
        <f>IFERROR(INDEX(DATA_BY_UNIT!$A:$Z,$D19,MATCH(I$4,DATA_BY_UNIT!$A$1:$Z$1,0)), "")</f>
        <v/>
      </c>
    </row>
    <row r="20" spans="1:9" x14ac:dyDescent="0.25">
      <c r="A20" s="53" t="s">
        <v>55</v>
      </c>
      <c r="B20" s="20" t="s">
        <v>46</v>
      </c>
      <c r="C20" s="21" t="str">
        <f>CONCATENATE(YEAR,":",MONTH,":3:",ENGLISH_REPORT_DAY,":", $A20)</f>
        <v>2016:2:3:3:HUALIAN</v>
      </c>
      <c r="D20" s="21" t="e">
        <f>MATCH($C20,DATA_BY_UNIT!$A:$A, 0)</f>
        <v>#N/A</v>
      </c>
      <c r="E20" s="21"/>
      <c r="F20" s="15" t="str">
        <f>IFERROR(INDEX(DATA_BY_UNIT!$A:$Z,$D20,MATCH(F$4,DATA_BY_UNIT!$A$1:$Z$1,0)), "")</f>
        <v/>
      </c>
      <c r="G20" s="26" t="str">
        <f>IFERROR(INDEX(DATA_BY_UNIT!$A:$Z,$D20,MATCH(G$4,DATA_BY_UNIT!$A$1:$Z$1,0)), "")</f>
        <v/>
      </c>
      <c r="H20" s="26" t="str">
        <f>IFERROR(INDEX(DATA_BY_UNIT!$A:$Z,$D20,MATCH(H$4,DATA_BY_UNIT!$A$1:$Z$1,0)), "")</f>
        <v/>
      </c>
      <c r="I20" s="26" t="str">
        <f>IFERROR(INDEX(DATA_BY_UNIT!$A:$Z,$D20,MATCH(I$4,DATA_BY_UNIT!$A$1:$Z$1,0)), "")</f>
        <v/>
      </c>
    </row>
    <row r="21" spans="1:9" x14ac:dyDescent="0.25">
      <c r="A21" s="53" t="s">
        <v>55</v>
      </c>
      <c r="B21" s="20" t="s">
        <v>47</v>
      </c>
      <c r="C21" s="21" t="str">
        <f>CONCATENATE(YEAR,":",MONTH,":4:",ENGLISH_REPORT_DAY,":", $A21)</f>
        <v>2016:2:4:3:HUALIAN</v>
      </c>
      <c r="D21" s="21" t="e">
        <f>MATCH($C21,DATA_BY_UNIT!$A:$A, 0)</f>
        <v>#N/A</v>
      </c>
      <c r="E21" s="21"/>
      <c r="F21" s="15" t="str">
        <f>IFERROR(INDEX(DATA_BY_UNIT!$A:$Z,$D21,MATCH(F$4,DATA_BY_UNIT!$A$1:$Z$1,0)), "")</f>
        <v/>
      </c>
      <c r="G21" s="26" t="str">
        <f>IFERROR(INDEX(DATA_BY_UNIT!$A:$Z,$D21,MATCH(G$4,DATA_BY_UNIT!$A$1:$Z$1,0)), "")</f>
        <v/>
      </c>
      <c r="H21" s="26" t="str">
        <f>IFERROR(INDEX(DATA_BY_UNIT!$A:$Z,$D21,MATCH(H$4,DATA_BY_UNIT!$A$1:$Z$1,0)), "")</f>
        <v/>
      </c>
      <c r="I21" s="26" t="str">
        <f>IFERROR(INDEX(DATA_BY_UNIT!$A:$Z,$D21,MATCH(I$4,DATA_BY_UNIT!$A$1:$Z$1,0)), "")</f>
        <v/>
      </c>
    </row>
    <row r="22" spans="1:9" x14ac:dyDescent="0.25">
      <c r="A22" s="53" t="s">
        <v>55</v>
      </c>
      <c r="B22" s="20" t="s">
        <v>48</v>
      </c>
      <c r="C22" s="21" t="str">
        <f>CONCATENATE(YEAR,":",MONTH,":5:",ENGLISH_REPORT_DAY,":", $A22)</f>
        <v>2016:2:5:3:HUALIAN</v>
      </c>
      <c r="D22" s="21" t="e">
        <f>MATCH($C22,DATA_BY_UNIT!$A:$A, 0)</f>
        <v>#N/A</v>
      </c>
      <c r="E22" s="21"/>
      <c r="F22" s="15" t="str">
        <f>IFERROR(INDEX(DATA_BY_UNIT!$A:$Z,$D22,MATCH(F$4,DATA_BY_UNIT!$A$1:$Z$1,0)), "")</f>
        <v/>
      </c>
      <c r="G22" s="26" t="str">
        <f>IFERROR(INDEX(DATA_BY_UNIT!$A:$Z,$D22,MATCH(G$4,DATA_BY_UNIT!$A$1:$Z$1,0)), "")</f>
        <v/>
      </c>
      <c r="H22" s="26" t="str">
        <f>IFERROR(INDEX(DATA_BY_UNIT!$A:$Z,$D22,MATCH(H$4,DATA_BY_UNIT!$A$1:$Z$1,0)), "")</f>
        <v/>
      </c>
      <c r="I22" s="26" t="str">
        <f>IFERROR(INDEX(DATA_BY_UNIT!$A:$Z,$D22,MATCH(I$4,DATA_BY_UNIT!$A$1:$Z$1,0)), "")</f>
        <v/>
      </c>
    </row>
    <row r="23" spans="1:9" x14ac:dyDescent="0.25">
      <c r="A23" s="53"/>
      <c r="B23" s="25" t="s">
        <v>26</v>
      </c>
      <c r="C23" s="22"/>
      <c r="D23" s="22"/>
      <c r="E23" s="22"/>
      <c r="F23" s="27">
        <f t="shared" ref="F23:I23" si="1">SUM(F18:F22)</f>
        <v>15</v>
      </c>
      <c r="G23" s="27">
        <f t="shared" si="1"/>
        <v>12</v>
      </c>
      <c r="H23" s="27">
        <f t="shared" si="1"/>
        <v>5</v>
      </c>
      <c r="I23" s="27">
        <f t="shared" si="1"/>
        <v>0</v>
      </c>
    </row>
    <row r="24" spans="1:9" x14ac:dyDescent="0.25">
      <c r="A24" s="37"/>
    </row>
    <row r="26" spans="1:9" x14ac:dyDescent="0.25">
      <c r="D26" s="1"/>
    </row>
    <row r="27" spans="1:9" x14ac:dyDescent="0.25">
      <c r="D27" s="1"/>
    </row>
    <row r="28" spans="1:9" x14ac:dyDescent="0.25">
      <c r="D28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N13" sqref="N13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191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190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193</v>
      </c>
      <c r="B5" s="4"/>
      <c r="C5" s="3" t="str">
        <f t="shared" ref="C5:C7" si="0">CONCATENATE(YEAR,":",MONTH,":",WEEK,":",DAY,":",$A5)</f>
        <v>2016:2:1:3:JILONG_A_E</v>
      </c>
      <c r="D5" s="3">
        <f>MATCH($C5,DATA_BY_COMP!$A:$A,0)</f>
        <v>16</v>
      </c>
      <c r="E5" s="3" t="str">
        <f>IFERROR(INDEX(DATA_BY_COMP!$A:$AA,$D5,MATCH(E$4,DATA_BY_COMP!$A$1:$AA$1,0)), "")</f>
        <v>children</v>
      </c>
      <c r="F5" s="15">
        <f>IFERROR(INDEX(DATA_BY_COMP!$A:$AA,$D5,MATCH(F$4,DATA_BY_COMP!$A$1:$AA$1,0)), "")</f>
        <v>4</v>
      </c>
      <c r="G5" s="15">
        <f>IFERROR(INDEX(DATA_BY_COMP!$A:$AA,$D5,MATCH(G$4,DATA_BY_COMP!$A$1:$AA$1,0)), "")</f>
        <v>3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193</v>
      </c>
      <c r="B6" s="34"/>
      <c r="C6" s="35" t="str">
        <f>CONCATENATE(LAST_WEEK_YEAR,":",LAST_WEEK_MONTH,":",LAST_WEEK_WEEK,":",LAST_WEEK_DAY,":",$A6)</f>
        <v>2016:1:5:3:JILONG_A_E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2" t="s">
        <v>194</v>
      </c>
      <c r="B7" s="4"/>
      <c r="C7" s="3" t="str">
        <f t="shared" si="0"/>
        <v>2016:2:1:3:JILONG_B_E</v>
      </c>
      <c r="D7" s="3">
        <f>MATCH($C7,DATA_BY_COMP!$A:$A,0)</f>
        <v>17</v>
      </c>
      <c r="E7" s="3" t="str">
        <f>IFERROR(INDEX(DATA_BY_COMP!$A:$AA,$D7,MATCH(E$4,DATA_BY_COMP!$A$1:$AA$1,0)), "")</f>
        <v>beginning</v>
      </c>
      <c r="F7" s="15">
        <f>IFERROR(INDEX(DATA_BY_COMP!$A:$AA,$D7,MATCH(F$4,DATA_BY_COMP!$A$1:$AA$1,0)), "")</f>
        <v>10</v>
      </c>
      <c r="G7" s="15">
        <f>IFERROR(INDEX(DATA_BY_COMP!$A:$AA,$D7,MATCH(G$4,DATA_BY_COMP!$A$1:$AA$1,0)), "")</f>
        <v>8</v>
      </c>
      <c r="H7" s="15">
        <f>IFERROR(INDEX(DATA_BY_COMP!$A:$AA,$D7,MATCH(H$4,DATA_BY_COMP!$A$1:$AA$1,0)), "")</f>
        <v>1</v>
      </c>
      <c r="I7" s="15">
        <f>IFERROR(INDEX(DATA_BY_COMP!$A:$AA,$D7,MATCH(I$4,DATA_BY_COMP!$A$1:$AA$1,0)), "")</f>
        <v>0</v>
      </c>
    </row>
    <row r="8" spans="1:11" x14ac:dyDescent="0.25">
      <c r="A8" s="52" t="s">
        <v>194</v>
      </c>
      <c r="B8" s="34"/>
      <c r="C8" s="35" t="str">
        <f>CONCATENATE(LAST_WEEK_YEAR,":",LAST_WEEK_MONTH,":",LAST_WEEK_WEEK,":",LAST_WEEK_DAY,":",$A8)</f>
        <v>2016:1:5:3:JILONG_B_E</v>
      </c>
      <c r="D8" s="35" t="e">
        <f>MATCH($C8,DATA_BY_COMP!$A:$A,0)</f>
        <v>#N/A</v>
      </c>
      <c r="E8" s="35" t="str">
        <f>IFERROR(INDEX(DATA_BY_COMP!$A:$AA,$D8,MATCH(E$4,DATA_BY_COMP!$A$1:$AA$1,0)), "")</f>
        <v/>
      </c>
      <c r="F8" s="36" t="str">
        <f>IFERROR(INDEX(DATA_BY_COMP!$A:$AA,$D8,MATCH(F$4,DATA_BY_COMP!$A$1:$AA$1,0)), "")</f>
        <v/>
      </c>
      <c r="G8" s="36" t="str">
        <f>IFERROR(INDEX(DATA_BY_COMP!$A:$AA,$D8,MATCH(G$4,DATA_BY_COMP!$A$1:$AA$1,0)), "")</f>
        <v/>
      </c>
      <c r="H8" s="36" t="str">
        <f>IFERROR(INDEX(DATA_BY_COMP!$A:$AA,$D8,MATCH(H$4,DATA_BY_COMP!$A$1:$AA$1,0)), "")</f>
        <v/>
      </c>
      <c r="I8" s="36" t="str">
        <f>IFERROR(INDEX(DATA_BY_COMP!$A:$AA,$D8,MATCH(I$4,DATA_BY_COMP!$A$1:$AA$1,0)), "")</f>
        <v/>
      </c>
    </row>
    <row r="9" spans="1:11" x14ac:dyDescent="0.25">
      <c r="A9" s="53"/>
      <c r="B9" s="46" t="s">
        <v>157</v>
      </c>
      <c r="C9" s="47"/>
      <c r="D9" s="47"/>
      <c r="E9" s="47"/>
      <c r="F9" s="47"/>
      <c r="G9" s="47"/>
      <c r="H9" s="47"/>
      <c r="I9" s="47"/>
    </row>
    <row r="10" spans="1:11" x14ac:dyDescent="0.25">
      <c r="A10" s="53" t="s">
        <v>192</v>
      </c>
      <c r="B10" s="20" t="s">
        <v>44</v>
      </c>
      <c r="C10" s="21" t="str">
        <f>CONCATENATE(YEAR,":",MONTH,":1:",ENGLISH_REPORT_DAY,":", $A10)</f>
        <v>2016:2:1:3:JILONG</v>
      </c>
      <c r="D10" s="21">
        <f>MATCH($C10,DATA_BY_UNIT!$A:$A, 0)</f>
        <v>7</v>
      </c>
      <c r="E10" s="21"/>
      <c r="F10" s="15">
        <f>IFERROR(INDEX(DATA_BY_UNIT!$A:$Z,$D10,MATCH(F$4,DATA_BY_UNIT!$A$1:$Z$1,0)), "")</f>
        <v>14</v>
      </c>
      <c r="G10" s="26">
        <f>IFERROR(INDEX(DATA_BY_UNIT!$A:$Z,$D10,MATCH(G$4,DATA_BY_UNIT!$A$1:$Z$1,0)), "")</f>
        <v>11</v>
      </c>
      <c r="H10" s="26">
        <f>IFERROR(INDEX(DATA_BY_UNIT!$A:$Z,$D10,MATCH(H$4,DATA_BY_UNIT!$A$1:$Z$1,0)), "")</f>
        <v>1</v>
      </c>
      <c r="I10" s="26">
        <f>IFERROR(INDEX(DATA_BY_UNIT!$A:$Z,$D10,MATCH(I$4,DATA_BY_UNIT!$A$1:$Z$1,0)), "")</f>
        <v>0</v>
      </c>
    </row>
    <row r="11" spans="1:11" x14ac:dyDescent="0.25">
      <c r="A11" s="53" t="s">
        <v>192</v>
      </c>
      <c r="B11" s="20" t="s">
        <v>45</v>
      </c>
      <c r="C11" s="21" t="str">
        <f>CONCATENATE(YEAR,":",MONTH,":2:",ENGLISH_REPORT_DAY,":", $A11)</f>
        <v>2016:2:2:3:JILONG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192</v>
      </c>
      <c r="B12" s="20" t="s">
        <v>46</v>
      </c>
      <c r="C12" s="21" t="str">
        <f>CONCATENATE(YEAR,":",MONTH,":3:",ENGLISH_REPORT_DAY,":", $A12)</f>
        <v>2016:2:3:3:JILONG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 t="s">
        <v>192</v>
      </c>
      <c r="B13" s="20" t="s">
        <v>47</v>
      </c>
      <c r="C13" s="21" t="str">
        <f>CONCATENATE(YEAR,":",MONTH,":4:",ENGLISH_REPORT_DAY,":", $A13)</f>
        <v>2016:2:4:3:JILONG</v>
      </c>
      <c r="D13" s="21" t="e">
        <f>MATCH($C13,DATA_BY_UNIT!$A:$A, 0)</f>
        <v>#N/A</v>
      </c>
      <c r="E13" s="21"/>
      <c r="F13" s="15" t="str">
        <f>IFERROR(INDEX(DATA_BY_UNIT!$A:$Z,$D13,MATCH(F$4,DATA_BY_UNIT!$A$1:$Z$1,0)), "")</f>
        <v/>
      </c>
      <c r="G13" s="26" t="str">
        <f>IFERROR(INDEX(DATA_BY_UNIT!$A:$Z,$D13,MATCH(G$4,DATA_BY_UNIT!$A$1:$Z$1,0)), "")</f>
        <v/>
      </c>
      <c r="H13" s="26" t="str">
        <f>IFERROR(INDEX(DATA_BY_UNIT!$A:$Z,$D13,MATCH(H$4,DATA_BY_UNIT!$A$1:$Z$1,0)), "")</f>
        <v/>
      </c>
      <c r="I13" s="26" t="str">
        <f>IFERROR(INDEX(DATA_BY_UNIT!$A:$Z,$D13,MATCH(I$4,DATA_BY_UNIT!$A$1:$Z$1,0)), "")</f>
        <v/>
      </c>
    </row>
    <row r="14" spans="1:11" x14ac:dyDescent="0.25">
      <c r="A14" s="53" t="s">
        <v>192</v>
      </c>
      <c r="B14" s="20" t="s">
        <v>48</v>
      </c>
      <c r="C14" s="21" t="str">
        <f>CONCATENATE(YEAR,":",MONTH,":5:",ENGLISH_REPORT_DAY,":", $A14)</f>
        <v>2016:2:5:3:JILONG</v>
      </c>
      <c r="D14" s="21" t="e">
        <f>MATCH($C14,DATA_BY_UNIT!$A:$A, 0)</f>
        <v>#N/A</v>
      </c>
      <c r="E14" s="21"/>
      <c r="F14" s="15" t="str">
        <f>IFERROR(INDEX(DATA_BY_UNIT!$A:$Z,$D14,MATCH(F$4,DATA_BY_UNIT!$A$1:$Z$1,0)), "")</f>
        <v/>
      </c>
      <c r="G14" s="26" t="str">
        <f>IFERROR(INDEX(DATA_BY_UNIT!$A:$Z,$D14,MATCH(G$4,DATA_BY_UNIT!$A$1:$Z$1,0)), "")</f>
        <v/>
      </c>
      <c r="H14" s="26" t="str">
        <f>IFERROR(INDEX(DATA_BY_UNIT!$A:$Z,$D14,MATCH(H$4,DATA_BY_UNIT!$A$1:$Z$1,0)), "")</f>
        <v/>
      </c>
      <c r="I14" s="26" t="str">
        <f>IFERROR(INDEX(DATA_BY_UNIT!$A:$Z,$D14,MATCH(I$4,DATA_BY_UNIT!$A$1:$Z$1,0)), "")</f>
        <v/>
      </c>
    </row>
    <row r="15" spans="1:11" x14ac:dyDescent="0.25">
      <c r="A15" s="53"/>
      <c r="B15" s="25" t="s">
        <v>26</v>
      </c>
      <c r="C15" s="22"/>
      <c r="D15" s="22"/>
      <c r="E15" s="22"/>
      <c r="F15" s="27">
        <f t="shared" ref="F15:I15" si="1">SUM(F10:F14)</f>
        <v>14</v>
      </c>
      <c r="G15" s="27">
        <f t="shared" si="1"/>
        <v>11</v>
      </c>
      <c r="H15" s="27">
        <f t="shared" si="1"/>
        <v>1</v>
      </c>
      <c r="I15" s="27">
        <f t="shared" si="1"/>
        <v>0</v>
      </c>
    </row>
    <row r="16" spans="1:11" x14ac:dyDescent="0.25">
      <c r="A16" s="37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11" sqref="N11"/>
    </sheetView>
  </sheetViews>
  <sheetFormatPr defaultRowHeight="15" x14ac:dyDescent="0.25"/>
  <cols>
    <col min="1" max="1" width="19.85546875" style="7" customWidth="1"/>
    <col min="2" max="2" width="27.85546875" style="7" bestFit="1" customWidth="1"/>
    <col min="3" max="3" width="24.28515625" style="7" hidden="1" customWidth="1"/>
    <col min="4" max="4" width="11" style="7" hidden="1" customWidth="1"/>
    <col min="5" max="5" width="25.7109375" style="7" customWidth="1"/>
    <col min="6" max="9" width="7.7109375" style="7" customWidth="1"/>
    <col min="10" max="10" width="9.140625" style="7"/>
    <col min="11" max="11" width="9.85546875" style="7" bestFit="1" customWidth="1"/>
    <col min="12" max="16384" width="9.140625" style="7"/>
  </cols>
  <sheetData>
    <row r="1" spans="1:11" ht="81.75" customHeight="1" x14ac:dyDescent="0.3">
      <c r="A1" s="38"/>
      <c r="B1" s="50">
        <f>DATE</f>
        <v>42403</v>
      </c>
      <c r="C1" s="3"/>
      <c r="D1" s="3"/>
      <c r="E1" s="2"/>
      <c r="F1" s="54" t="s">
        <v>143</v>
      </c>
      <c r="G1" s="54" t="s">
        <v>140</v>
      </c>
      <c r="H1" s="54" t="s">
        <v>138</v>
      </c>
      <c r="I1" s="54" t="s">
        <v>139</v>
      </c>
    </row>
    <row r="2" spans="1:11" ht="15.75" customHeight="1" x14ac:dyDescent="0.25">
      <c r="A2" s="38"/>
      <c r="B2" s="51" t="s">
        <v>162</v>
      </c>
      <c r="C2" s="45"/>
      <c r="D2" s="3"/>
      <c r="E2" s="49"/>
      <c r="F2" s="64"/>
      <c r="G2" s="64"/>
      <c r="H2" s="64"/>
      <c r="I2" s="64"/>
    </row>
    <row r="3" spans="1:11" ht="30" customHeight="1" x14ac:dyDescent="0.25">
      <c r="A3" s="38" t="s">
        <v>2</v>
      </c>
      <c r="B3" s="5" t="s">
        <v>195</v>
      </c>
      <c r="C3" s="48"/>
      <c r="D3" s="48"/>
      <c r="E3" s="44" t="s">
        <v>141</v>
      </c>
      <c r="F3" s="65"/>
      <c r="G3" s="65"/>
      <c r="H3" s="65"/>
      <c r="I3" s="65"/>
    </row>
    <row r="4" spans="1:11" hidden="1" x14ac:dyDescent="0.25">
      <c r="A4" s="38"/>
      <c r="B4" s="3"/>
      <c r="C4" s="3" t="s">
        <v>18</v>
      </c>
      <c r="D4" s="3" t="s">
        <v>19</v>
      </c>
      <c r="E4" s="3" t="s">
        <v>153</v>
      </c>
      <c r="F4" s="3" t="s">
        <v>142</v>
      </c>
      <c r="G4" s="3" t="s">
        <v>146</v>
      </c>
      <c r="H4" s="3" t="s">
        <v>144</v>
      </c>
      <c r="I4" s="3" t="s">
        <v>145</v>
      </c>
    </row>
    <row r="5" spans="1:11" x14ac:dyDescent="0.25">
      <c r="A5" s="52" t="s">
        <v>196</v>
      </c>
      <c r="B5" s="4"/>
      <c r="C5" s="3" t="str">
        <f t="shared" ref="C5" si="0">CONCATENATE(YEAR,":",MONTH,":",WEEK,":",DAY,":",$A5)</f>
        <v>2016:2:1:3:LONGTAN_E</v>
      </c>
      <c r="D5" s="3">
        <f>MATCH($C5,DATA_BY_COMP!$A:$A,0)</f>
        <v>19</v>
      </c>
      <c r="E5" s="3" t="str">
        <f>IFERROR(INDEX(DATA_BY_COMP!$A:$AA,$D5,MATCH(E$4,DATA_BY_COMP!$A$1:$AA$1,0)), "")</f>
        <v>beginner</v>
      </c>
      <c r="F5" s="15">
        <f>IFERROR(INDEX(DATA_BY_COMP!$A:$AA,$D5,MATCH(F$4,DATA_BY_COMP!$A$1:$AA$1,0)), "")</f>
        <v>3</v>
      </c>
      <c r="G5" s="15">
        <f>IFERROR(INDEX(DATA_BY_COMP!$A:$AA,$D5,MATCH(G$4,DATA_BY_COMP!$A$1:$AA$1,0)), "")</f>
        <v>2</v>
      </c>
      <c r="H5" s="15">
        <f>IFERROR(INDEX(DATA_BY_COMP!$A:$AA,$D5,MATCH(H$4,DATA_BY_COMP!$A$1:$AA$1,0)), "")</f>
        <v>0</v>
      </c>
      <c r="I5" s="15">
        <f>IFERROR(INDEX(DATA_BY_COMP!$A:$AA,$D5,MATCH(I$4,DATA_BY_COMP!$A$1:$AA$1,0)), "")</f>
        <v>0</v>
      </c>
      <c r="K5" s="15" t="s">
        <v>163</v>
      </c>
    </row>
    <row r="6" spans="1:11" x14ac:dyDescent="0.25">
      <c r="A6" s="52" t="s">
        <v>196</v>
      </c>
      <c r="B6" s="34"/>
      <c r="C6" s="35" t="str">
        <f>CONCATENATE(LAST_WEEK_YEAR,":",LAST_WEEK_MONTH,":",LAST_WEEK_WEEK,":",LAST_WEEK_DAY,":",$A6)</f>
        <v>2016:1:5:3:LONGTAN_E</v>
      </c>
      <c r="D6" s="35" t="e">
        <f>MATCH($C6,DATA_BY_COMP!$A:$A,0)</f>
        <v>#N/A</v>
      </c>
      <c r="E6" s="35" t="str">
        <f>IFERROR(INDEX(DATA_BY_COMP!$A:$AA,$D6,MATCH(E$4,DATA_BY_COMP!$A$1:$AA$1,0)), "")</f>
        <v/>
      </c>
      <c r="F6" s="36" t="str">
        <f>IFERROR(INDEX(DATA_BY_COMP!$A:$AA,$D6,MATCH(F$4,DATA_BY_COMP!$A$1:$AA$1,0)), "")</f>
        <v/>
      </c>
      <c r="G6" s="36" t="str">
        <f>IFERROR(INDEX(DATA_BY_COMP!$A:$AA,$D6,MATCH(G$4,DATA_BY_COMP!$A$1:$AA$1,0)), "")</f>
        <v/>
      </c>
      <c r="H6" s="36" t="str">
        <f>IFERROR(INDEX(DATA_BY_COMP!$A:$AA,$D6,MATCH(H$4,DATA_BY_COMP!$A$1:$AA$1,0)), "")</f>
        <v/>
      </c>
      <c r="I6" s="36" t="str">
        <f>IFERROR(INDEX(DATA_BY_COMP!$A:$AA,$D6,MATCH(I$4,DATA_BY_COMP!$A$1:$AA$1,0)), "")</f>
        <v/>
      </c>
      <c r="K6" s="36" t="s">
        <v>164</v>
      </c>
    </row>
    <row r="7" spans="1:11" x14ac:dyDescent="0.25">
      <c r="A7" s="53"/>
      <c r="B7" s="46" t="s">
        <v>157</v>
      </c>
      <c r="C7" s="47"/>
      <c r="D7" s="47"/>
      <c r="E7" s="47"/>
      <c r="F7" s="47"/>
      <c r="G7" s="47"/>
      <c r="H7" s="47"/>
      <c r="I7" s="47"/>
    </row>
    <row r="8" spans="1:11" x14ac:dyDescent="0.25">
      <c r="A8" s="53" t="s">
        <v>197</v>
      </c>
      <c r="B8" s="20" t="s">
        <v>44</v>
      </c>
      <c r="C8" s="21" t="str">
        <f>CONCATENATE(YEAR,":",MONTH,":1:",ENGLISH_REPORT_DAY,":", $A8)</f>
        <v>2016:2:1:3:LONGTAN</v>
      </c>
      <c r="D8" s="21">
        <f>MATCH($C8,DATA_BY_UNIT!$A:$A, 0)</f>
        <v>8</v>
      </c>
      <c r="E8" s="21"/>
      <c r="F8" s="15">
        <f>IFERROR(INDEX(DATA_BY_UNIT!$A:$Z,$D8,MATCH(F$4,DATA_BY_UNIT!$A$1:$Z$1,0)), "")</f>
        <v>3</v>
      </c>
      <c r="G8" s="26">
        <f>IFERROR(INDEX(DATA_BY_UNIT!$A:$Z,$D8,MATCH(G$4,DATA_BY_UNIT!$A$1:$Z$1,0)), "")</f>
        <v>2</v>
      </c>
      <c r="H8" s="26">
        <f>IFERROR(INDEX(DATA_BY_UNIT!$A:$Z,$D8,MATCH(H$4,DATA_BY_UNIT!$A$1:$Z$1,0)), "")</f>
        <v>0</v>
      </c>
      <c r="I8" s="26">
        <f>IFERROR(INDEX(DATA_BY_UNIT!$A:$Z,$D8,MATCH(I$4,DATA_BY_UNIT!$A$1:$Z$1,0)), "")</f>
        <v>0</v>
      </c>
    </row>
    <row r="9" spans="1:11" x14ac:dyDescent="0.25">
      <c r="A9" s="53" t="s">
        <v>197</v>
      </c>
      <c r="B9" s="20" t="s">
        <v>45</v>
      </c>
      <c r="C9" s="21" t="str">
        <f>CONCATENATE(YEAR,":",MONTH,":2:",ENGLISH_REPORT_DAY,":", $A9)</f>
        <v>2016:2:2:3:LONGTAN</v>
      </c>
      <c r="D9" s="21" t="e">
        <f>MATCH($C9,DATA_BY_UNIT!$A:$A, 0)</f>
        <v>#N/A</v>
      </c>
      <c r="E9" s="21"/>
      <c r="F9" s="15" t="str">
        <f>IFERROR(INDEX(DATA_BY_UNIT!$A:$Z,$D9,MATCH(F$4,DATA_BY_UNIT!$A$1:$Z$1,0)), "")</f>
        <v/>
      </c>
      <c r="G9" s="26" t="str">
        <f>IFERROR(INDEX(DATA_BY_UNIT!$A:$Z,$D9,MATCH(G$4,DATA_BY_UNIT!$A$1:$Z$1,0)), "")</f>
        <v/>
      </c>
      <c r="H9" s="26" t="str">
        <f>IFERROR(INDEX(DATA_BY_UNIT!$A:$Z,$D9,MATCH(H$4,DATA_BY_UNIT!$A$1:$Z$1,0)), "")</f>
        <v/>
      </c>
      <c r="I9" s="26" t="str">
        <f>IFERROR(INDEX(DATA_BY_UNIT!$A:$Z,$D9,MATCH(I$4,DATA_BY_UNIT!$A$1:$Z$1,0)), "")</f>
        <v/>
      </c>
    </row>
    <row r="10" spans="1:11" x14ac:dyDescent="0.25">
      <c r="A10" s="53" t="s">
        <v>197</v>
      </c>
      <c r="B10" s="20" t="s">
        <v>46</v>
      </c>
      <c r="C10" s="21" t="str">
        <f>CONCATENATE(YEAR,":",MONTH,":3:",ENGLISH_REPORT_DAY,":", $A10)</f>
        <v>2016:2:3:3:LONGTAN</v>
      </c>
      <c r="D10" s="21" t="e">
        <f>MATCH($C10,DATA_BY_UNIT!$A:$A, 0)</f>
        <v>#N/A</v>
      </c>
      <c r="E10" s="21"/>
      <c r="F10" s="15" t="str">
        <f>IFERROR(INDEX(DATA_BY_UNIT!$A:$Z,$D10,MATCH(F$4,DATA_BY_UNIT!$A$1:$Z$1,0)), "")</f>
        <v/>
      </c>
      <c r="G10" s="26" t="str">
        <f>IFERROR(INDEX(DATA_BY_UNIT!$A:$Z,$D10,MATCH(G$4,DATA_BY_UNIT!$A$1:$Z$1,0)), "")</f>
        <v/>
      </c>
      <c r="H10" s="26" t="str">
        <f>IFERROR(INDEX(DATA_BY_UNIT!$A:$Z,$D10,MATCH(H$4,DATA_BY_UNIT!$A$1:$Z$1,0)), "")</f>
        <v/>
      </c>
      <c r="I10" s="26" t="str">
        <f>IFERROR(INDEX(DATA_BY_UNIT!$A:$Z,$D10,MATCH(I$4,DATA_BY_UNIT!$A$1:$Z$1,0)), "")</f>
        <v/>
      </c>
    </row>
    <row r="11" spans="1:11" x14ac:dyDescent="0.25">
      <c r="A11" s="53" t="s">
        <v>197</v>
      </c>
      <c r="B11" s="20" t="s">
        <v>47</v>
      </c>
      <c r="C11" s="21" t="str">
        <f>CONCATENATE(YEAR,":",MONTH,":4:",ENGLISH_REPORT_DAY,":", $A11)</f>
        <v>2016:2:4:3:LONGTAN</v>
      </c>
      <c r="D11" s="21" t="e">
        <f>MATCH($C11,DATA_BY_UNIT!$A:$A, 0)</f>
        <v>#N/A</v>
      </c>
      <c r="E11" s="21"/>
      <c r="F11" s="15" t="str">
        <f>IFERROR(INDEX(DATA_BY_UNIT!$A:$Z,$D11,MATCH(F$4,DATA_BY_UNIT!$A$1:$Z$1,0)), "")</f>
        <v/>
      </c>
      <c r="G11" s="26" t="str">
        <f>IFERROR(INDEX(DATA_BY_UNIT!$A:$Z,$D11,MATCH(G$4,DATA_BY_UNIT!$A$1:$Z$1,0)), "")</f>
        <v/>
      </c>
      <c r="H11" s="26" t="str">
        <f>IFERROR(INDEX(DATA_BY_UNIT!$A:$Z,$D11,MATCH(H$4,DATA_BY_UNIT!$A$1:$Z$1,0)), "")</f>
        <v/>
      </c>
      <c r="I11" s="26" t="str">
        <f>IFERROR(INDEX(DATA_BY_UNIT!$A:$Z,$D11,MATCH(I$4,DATA_BY_UNIT!$A$1:$Z$1,0)), "")</f>
        <v/>
      </c>
    </row>
    <row r="12" spans="1:11" x14ac:dyDescent="0.25">
      <c r="A12" s="53" t="s">
        <v>197</v>
      </c>
      <c r="B12" s="20" t="s">
        <v>48</v>
      </c>
      <c r="C12" s="21" t="str">
        <f>CONCATENATE(YEAR,":",MONTH,":5:",ENGLISH_REPORT_DAY,":", $A12)</f>
        <v>2016:2:5:3:LONGTAN</v>
      </c>
      <c r="D12" s="21" t="e">
        <f>MATCH($C12,DATA_BY_UNIT!$A:$A, 0)</f>
        <v>#N/A</v>
      </c>
      <c r="E12" s="21"/>
      <c r="F12" s="15" t="str">
        <f>IFERROR(INDEX(DATA_BY_UNIT!$A:$Z,$D12,MATCH(F$4,DATA_BY_UNIT!$A$1:$Z$1,0)), "")</f>
        <v/>
      </c>
      <c r="G12" s="26" t="str">
        <f>IFERROR(INDEX(DATA_BY_UNIT!$A:$Z,$D12,MATCH(G$4,DATA_BY_UNIT!$A$1:$Z$1,0)), "")</f>
        <v/>
      </c>
      <c r="H12" s="26" t="str">
        <f>IFERROR(INDEX(DATA_BY_UNIT!$A:$Z,$D12,MATCH(H$4,DATA_BY_UNIT!$A$1:$Z$1,0)), "")</f>
        <v/>
      </c>
      <c r="I12" s="26" t="str">
        <f>IFERROR(INDEX(DATA_BY_UNIT!$A:$Z,$D12,MATCH(I$4,DATA_BY_UNIT!$A$1:$Z$1,0)), "")</f>
        <v/>
      </c>
    </row>
    <row r="13" spans="1:11" x14ac:dyDescent="0.25">
      <c r="A13" s="53"/>
      <c r="B13" s="25" t="s">
        <v>26</v>
      </c>
      <c r="C13" s="22"/>
      <c r="D13" s="22"/>
      <c r="E13" s="22"/>
      <c r="F13" s="27">
        <f t="shared" ref="F13:I13" si="1">SUM(F8:F12)</f>
        <v>3</v>
      </c>
      <c r="G13" s="27">
        <f t="shared" si="1"/>
        <v>2</v>
      </c>
      <c r="H13" s="27">
        <f t="shared" si="1"/>
        <v>0</v>
      </c>
      <c r="I13" s="27">
        <f t="shared" si="1"/>
        <v>0</v>
      </c>
    </row>
    <row r="14" spans="1:11" x14ac:dyDescent="0.25">
      <c r="A14" s="37"/>
    </row>
    <row r="16" spans="1:11" x14ac:dyDescent="0.25">
      <c r="D16" s="1"/>
    </row>
    <row r="17" spans="4:4" x14ac:dyDescent="0.25">
      <c r="D17" s="1"/>
    </row>
    <row r="18" spans="4:4" x14ac:dyDescent="0.25">
      <c r="D18" s="1"/>
    </row>
  </sheetData>
  <mergeCells count="4">
    <mergeCell ref="F1:F3"/>
    <mergeCell ref="G1:G3"/>
    <mergeCell ref="H1:H3"/>
    <mergeCell ref="I1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14</vt:i4>
      </vt:variant>
    </vt:vector>
  </HeadingPairs>
  <TitlesOfParts>
    <vt:vector size="50" baseType="lpstr">
      <vt:lpstr>CONTROLS</vt:lpstr>
      <vt:lpstr>MISSION_TOTALS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DATA_BY_COMP</vt:lpstr>
      <vt:lpstr>DATA_BY_UNIT</vt:lpstr>
      <vt:lpstr>DATE</vt:lpstr>
      <vt:lpstr>DAY</vt:lpstr>
      <vt:lpstr>DATA_BY_COMP!english_data_1</vt:lpstr>
      <vt:lpstr>DATA_BY_UNIT!english_data_by_unit</vt:lpstr>
      <vt:lpstr>ENGLISH_REPORT_DAY</vt:lpstr>
      <vt:lpstr>ENGLISH_WEEKLY_REPORT_DAY</vt:lpstr>
      <vt:lpstr>LAST_WEEK_DATE</vt:lpstr>
      <vt:lpstr>LAST_WEEK_DAY</vt:lpstr>
      <vt:lpstr>LAST_WEEK_MONTH</vt:lpstr>
      <vt:lpstr>LAST_WEEK_WEEK</vt:lpstr>
      <vt:lpstr>LAST_WEEK_YEAR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2016-02-04T00:31:46Z</dcterms:modified>
</cp:coreProperties>
</file>